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0" yWindow="-20" windowWidth="25230" windowHeight="6090" tabRatio="734" activeTab="13"/>
  </bookViews>
  <sheets>
    <sheet name="tropes" sheetId="3" r:id="rId1"/>
    <sheet name="colorRanges" sheetId="25" r:id="rId2"/>
    <sheet name="deaths" sheetId="2" r:id="rId3"/>
    <sheet name="episodes" sheetId="7" r:id="rId4"/>
    <sheet name="allLove" sheetId="14" r:id="rId5"/>
    <sheet name="captainsLog" sheetId="20" r:id="rId6"/>
    <sheet name="commLink" sheetId="19" r:id="rId7"/>
    <sheet name="dataPadd" sheetId="21" r:id="rId8"/>
    <sheet name="eyebrow" sheetId="9" r:id="rId9"/>
    <sheet name="hug" sheetId="23" r:id="rId10"/>
    <sheet name="kiss" sheetId="24" r:id="rId11"/>
    <sheet name="love" sheetId="17" r:id="rId12"/>
    <sheet name="menActWomenAre" sheetId="11" r:id="rId13"/>
    <sheet name="rayGun" sheetId="26" r:id="rId14"/>
    <sheet name="sexism" sheetId="12" r:id="rId15"/>
    <sheet name="warp" sheetId="16" r:id="rId16"/>
    <sheet name="telephone" sheetId="18" r:id="rId17"/>
    <sheet name="tricorder" sheetId="22" r:id="rId18"/>
    <sheet name="spokePos" sheetId="10" r:id="rId19"/>
  </sheets>
  <definedNames>
    <definedName name="_xlnm._FilterDatabase" localSheetId="0" hidden="1">tropes!$A$1:$R$1930</definedName>
  </definedNames>
  <calcPr calcId="145621"/>
</workbook>
</file>

<file path=xl/calcChain.xml><?xml version="1.0" encoding="utf-8"?>
<calcChain xmlns="http://schemas.openxmlformats.org/spreadsheetml/2006/main">
  <c r="K4" i="26" l="1"/>
  <c r="K5" i="26"/>
  <c r="K6" i="26"/>
  <c r="K7" i="26"/>
  <c r="K8" i="26"/>
  <c r="K9" i="26"/>
  <c r="K10" i="26"/>
  <c r="K11" i="26"/>
  <c r="K12" i="26"/>
  <c r="K13" i="26"/>
  <c r="K14" i="26"/>
  <c r="K15" i="26"/>
  <c r="K16" i="26"/>
  <c r="K17" i="26"/>
  <c r="K18" i="26"/>
  <c r="K19" i="26"/>
  <c r="K20" i="26"/>
  <c r="K21" i="26"/>
  <c r="K22" i="26"/>
  <c r="K23" i="26"/>
  <c r="K24" i="26"/>
  <c r="K25" i="26"/>
  <c r="K26" i="26"/>
  <c r="K27" i="26"/>
  <c r="K28" i="26"/>
  <c r="K29" i="26"/>
  <c r="K30" i="26"/>
  <c r="K31" i="26"/>
  <c r="K32" i="26"/>
  <c r="K33" i="26"/>
  <c r="K34" i="26"/>
  <c r="K35" i="26"/>
  <c r="K36" i="26"/>
  <c r="K37" i="26"/>
  <c r="K38" i="26"/>
  <c r="K39" i="26"/>
  <c r="K40" i="26"/>
  <c r="K41" i="26"/>
  <c r="K42" i="26"/>
  <c r="K43" i="26"/>
  <c r="K44" i="26"/>
  <c r="K45" i="26"/>
  <c r="K46" i="26"/>
  <c r="K47" i="26"/>
  <c r="K48" i="26"/>
  <c r="K49" i="26"/>
  <c r="K50" i="26"/>
  <c r="K51" i="26"/>
  <c r="K52" i="26"/>
  <c r="K53" i="26"/>
  <c r="K54" i="26"/>
  <c r="K55" i="26"/>
  <c r="K56" i="26"/>
  <c r="K57" i="26"/>
  <c r="K58" i="26"/>
  <c r="K59" i="26"/>
  <c r="K60" i="26"/>
  <c r="K61" i="26"/>
  <c r="K62" i="26"/>
  <c r="K63" i="26"/>
  <c r="K64" i="26"/>
  <c r="K65" i="26"/>
  <c r="K66" i="26"/>
  <c r="K67" i="26"/>
  <c r="K68" i="26"/>
  <c r="K69" i="26"/>
  <c r="K70" i="26"/>
  <c r="K71" i="26"/>
  <c r="K72" i="26"/>
  <c r="K73" i="26"/>
  <c r="K74" i="26"/>
  <c r="K75" i="26"/>
  <c r="K76" i="26"/>
  <c r="K77" i="26"/>
  <c r="K78" i="26"/>
  <c r="K79" i="26"/>
  <c r="K80" i="26"/>
  <c r="K81" i="26"/>
  <c r="K82" i="26"/>
  <c r="K83" i="26"/>
  <c r="K84" i="26"/>
  <c r="K85" i="26"/>
  <c r="K86" i="26"/>
  <c r="K87" i="26"/>
  <c r="K88" i="26"/>
  <c r="K89" i="26"/>
  <c r="K90" i="26"/>
  <c r="K91" i="26"/>
  <c r="K92" i="26"/>
  <c r="K93" i="26"/>
  <c r="K94" i="26"/>
  <c r="K95" i="26"/>
  <c r="K96" i="26"/>
  <c r="K3" i="26"/>
  <c r="J96" i="26"/>
  <c r="I96" i="26"/>
  <c r="H96" i="26"/>
  <c r="G96" i="26"/>
  <c r="J95" i="26"/>
  <c r="I95" i="26"/>
  <c r="H95" i="26"/>
  <c r="G95" i="26"/>
  <c r="J94" i="26"/>
  <c r="I94" i="26"/>
  <c r="H94" i="26"/>
  <c r="G94" i="26"/>
  <c r="J93" i="26"/>
  <c r="I93" i="26"/>
  <c r="H93" i="26"/>
  <c r="G93" i="26"/>
  <c r="J92" i="26"/>
  <c r="I92" i="26"/>
  <c r="H92" i="26"/>
  <c r="G92" i="26"/>
  <c r="J91" i="26"/>
  <c r="I91" i="26"/>
  <c r="H91" i="26"/>
  <c r="G91" i="26"/>
  <c r="J90" i="26"/>
  <c r="I90" i="26"/>
  <c r="H90" i="26"/>
  <c r="G90" i="26"/>
  <c r="J89" i="26"/>
  <c r="I89" i="26"/>
  <c r="H89" i="26"/>
  <c r="G89" i="26"/>
  <c r="J88" i="26"/>
  <c r="I88" i="26"/>
  <c r="H88" i="26"/>
  <c r="G88" i="26"/>
  <c r="J87" i="26"/>
  <c r="I87" i="26"/>
  <c r="H87" i="26"/>
  <c r="G87" i="26"/>
  <c r="J86" i="26"/>
  <c r="I86" i="26"/>
  <c r="H86" i="26"/>
  <c r="G86" i="26"/>
  <c r="J85" i="26"/>
  <c r="I85" i="26"/>
  <c r="H85" i="26"/>
  <c r="G85" i="26"/>
  <c r="J84" i="26"/>
  <c r="I84" i="26"/>
  <c r="H84" i="26"/>
  <c r="G84" i="26"/>
  <c r="J83" i="26"/>
  <c r="I83" i="26"/>
  <c r="H83" i="26"/>
  <c r="G83" i="26"/>
  <c r="J82" i="26"/>
  <c r="I82" i="26"/>
  <c r="H82" i="26"/>
  <c r="G82" i="26"/>
  <c r="J81" i="26"/>
  <c r="I81" i="26"/>
  <c r="H81" i="26"/>
  <c r="G81" i="26"/>
  <c r="J80" i="26"/>
  <c r="I80" i="26"/>
  <c r="H80" i="26"/>
  <c r="G80" i="26"/>
  <c r="J79" i="26"/>
  <c r="I79" i="26"/>
  <c r="H79" i="26"/>
  <c r="G79" i="26"/>
  <c r="J78" i="26"/>
  <c r="I78" i="26"/>
  <c r="H78" i="26"/>
  <c r="G78" i="26"/>
  <c r="J77" i="26"/>
  <c r="I77" i="26"/>
  <c r="H77" i="26"/>
  <c r="G77" i="26"/>
  <c r="J76" i="26"/>
  <c r="I76" i="26"/>
  <c r="H76" i="26"/>
  <c r="G76" i="26"/>
  <c r="J75" i="26"/>
  <c r="I75" i="26"/>
  <c r="H75" i="26"/>
  <c r="G75" i="26"/>
  <c r="J74" i="26"/>
  <c r="I74" i="26"/>
  <c r="H74" i="26"/>
  <c r="G74" i="26"/>
  <c r="J73" i="26"/>
  <c r="I73" i="26"/>
  <c r="H73" i="26"/>
  <c r="G73" i="26"/>
  <c r="J72" i="26"/>
  <c r="I72" i="26"/>
  <c r="H72" i="26"/>
  <c r="G72" i="26"/>
  <c r="J71" i="26"/>
  <c r="I71" i="26"/>
  <c r="H71" i="26"/>
  <c r="G71" i="26"/>
  <c r="J70" i="26"/>
  <c r="I70" i="26"/>
  <c r="H70" i="26"/>
  <c r="G70" i="26"/>
  <c r="J69" i="26"/>
  <c r="I69" i="26"/>
  <c r="H69" i="26"/>
  <c r="G69" i="26"/>
  <c r="J68" i="26"/>
  <c r="I68" i="26"/>
  <c r="H68" i="26"/>
  <c r="G68" i="26"/>
  <c r="J67" i="26"/>
  <c r="I67" i="26"/>
  <c r="H67" i="26"/>
  <c r="G67" i="26"/>
  <c r="J66" i="26"/>
  <c r="I66" i="26"/>
  <c r="H66" i="26"/>
  <c r="G66" i="26"/>
  <c r="J65" i="26"/>
  <c r="I65" i="26"/>
  <c r="H65" i="26"/>
  <c r="G65" i="26"/>
  <c r="J64" i="26"/>
  <c r="I64" i="26"/>
  <c r="H64" i="26"/>
  <c r="G64" i="26"/>
  <c r="J63" i="26"/>
  <c r="I63" i="26"/>
  <c r="H63" i="26"/>
  <c r="G63" i="26"/>
  <c r="J62" i="26"/>
  <c r="I62" i="26"/>
  <c r="H62" i="26"/>
  <c r="G62" i="26"/>
  <c r="J61" i="26"/>
  <c r="I61" i="26"/>
  <c r="H61" i="26"/>
  <c r="G61" i="26"/>
  <c r="J60" i="26"/>
  <c r="I60" i="26"/>
  <c r="H60" i="26"/>
  <c r="G60" i="26"/>
  <c r="J59" i="26"/>
  <c r="I59" i="26"/>
  <c r="H59" i="26"/>
  <c r="G59" i="26"/>
  <c r="J58" i="26"/>
  <c r="I58" i="26"/>
  <c r="H58" i="26"/>
  <c r="G58" i="26"/>
  <c r="J57" i="26"/>
  <c r="I57" i="26"/>
  <c r="H57" i="26"/>
  <c r="G57" i="26"/>
  <c r="J56" i="26"/>
  <c r="I56" i="26"/>
  <c r="H56" i="26"/>
  <c r="G56" i="26"/>
  <c r="J55" i="26"/>
  <c r="I55" i="26"/>
  <c r="H55" i="26"/>
  <c r="G55" i="26"/>
  <c r="J54" i="26"/>
  <c r="I54" i="26"/>
  <c r="H54" i="26"/>
  <c r="G54" i="26"/>
  <c r="J53" i="26"/>
  <c r="I53" i="26"/>
  <c r="H53" i="26"/>
  <c r="G53" i="26"/>
  <c r="J52" i="26"/>
  <c r="I52" i="26"/>
  <c r="H52" i="26"/>
  <c r="G52" i="26"/>
  <c r="J51" i="26"/>
  <c r="I51" i="26"/>
  <c r="H51" i="26"/>
  <c r="G51" i="26"/>
  <c r="J50" i="26"/>
  <c r="I50" i="26"/>
  <c r="H50" i="26"/>
  <c r="G50" i="26"/>
  <c r="J49" i="26"/>
  <c r="I49" i="26"/>
  <c r="H49" i="26"/>
  <c r="G49" i="26"/>
  <c r="J48" i="26"/>
  <c r="I48" i="26"/>
  <c r="H48" i="26"/>
  <c r="G48" i="26"/>
  <c r="J47" i="26"/>
  <c r="I47" i="26"/>
  <c r="H47" i="26"/>
  <c r="G47" i="26"/>
  <c r="J46" i="26"/>
  <c r="I46" i="26"/>
  <c r="H46" i="26"/>
  <c r="G46" i="26"/>
  <c r="J45" i="26"/>
  <c r="I45" i="26"/>
  <c r="H45" i="26"/>
  <c r="G45" i="26"/>
  <c r="J44" i="26"/>
  <c r="I44" i="26"/>
  <c r="H44" i="26"/>
  <c r="G44" i="26"/>
  <c r="J43" i="26"/>
  <c r="I43" i="26"/>
  <c r="H43" i="26"/>
  <c r="G43" i="26"/>
  <c r="J42" i="26"/>
  <c r="I42" i="26"/>
  <c r="H42" i="26"/>
  <c r="G42" i="26"/>
  <c r="J41" i="26"/>
  <c r="I41" i="26"/>
  <c r="H41" i="26"/>
  <c r="G41" i="26"/>
  <c r="J40" i="26"/>
  <c r="I40" i="26"/>
  <c r="H40" i="26"/>
  <c r="G40" i="26"/>
  <c r="J39" i="26"/>
  <c r="I39" i="26"/>
  <c r="H39" i="26"/>
  <c r="G39" i="26"/>
  <c r="J38" i="26"/>
  <c r="I38" i="26"/>
  <c r="H38" i="26"/>
  <c r="G38" i="26"/>
  <c r="J37" i="26"/>
  <c r="I37" i="26"/>
  <c r="H37" i="26"/>
  <c r="G37" i="26"/>
  <c r="J36" i="26"/>
  <c r="I36" i="26"/>
  <c r="H36" i="26"/>
  <c r="G36" i="26"/>
  <c r="J35" i="26"/>
  <c r="I35" i="26"/>
  <c r="H35" i="26"/>
  <c r="G35" i="26"/>
  <c r="J34" i="26"/>
  <c r="I34" i="26"/>
  <c r="H34" i="26"/>
  <c r="G34" i="26"/>
  <c r="J33" i="26"/>
  <c r="I33" i="26"/>
  <c r="H33" i="26"/>
  <c r="G33" i="26"/>
  <c r="J32" i="26"/>
  <c r="I32" i="26"/>
  <c r="H32" i="26"/>
  <c r="G32" i="26"/>
  <c r="J31" i="26"/>
  <c r="I31" i="26"/>
  <c r="H31" i="26"/>
  <c r="G31" i="26"/>
  <c r="J30" i="26"/>
  <c r="I30" i="26"/>
  <c r="H30" i="26"/>
  <c r="G30" i="26"/>
  <c r="J29" i="26"/>
  <c r="I29" i="26"/>
  <c r="H29" i="26"/>
  <c r="G29" i="26"/>
  <c r="J28" i="26"/>
  <c r="I28" i="26"/>
  <c r="H28" i="26"/>
  <c r="G28" i="26"/>
  <c r="J27" i="26"/>
  <c r="I27" i="26"/>
  <c r="H27" i="26"/>
  <c r="G27" i="26"/>
  <c r="J26" i="26"/>
  <c r="I26" i="26"/>
  <c r="H26" i="26"/>
  <c r="G26" i="26"/>
  <c r="J25" i="26"/>
  <c r="I25" i="26"/>
  <c r="H25" i="26"/>
  <c r="G25" i="26"/>
  <c r="J24" i="26"/>
  <c r="I24" i="26"/>
  <c r="H24" i="26"/>
  <c r="G24" i="26"/>
  <c r="J23" i="26"/>
  <c r="I23" i="26"/>
  <c r="H23" i="26"/>
  <c r="G23" i="26"/>
  <c r="J22" i="26"/>
  <c r="I22" i="26"/>
  <c r="H22" i="26"/>
  <c r="G22" i="26"/>
  <c r="J21" i="26"/>
  <c r="I21" i="26"/>
  <c r="H21" i="26"/>
  <c r="G21" i="26"/>
  <c r="J20" i="26"/>
  <c r="I20" i="26"/>
  <c r="H20" i="26"/>
  <c r="G20" i="26"/>
  <c r="J19" i="26"/>
  <c r="I19" i="26"/>
  <c r="H19" i="26"/>
  <c r="G19" i="26"/>
  <c r="J18" i="26"/>
  <c r="I18" i="26"/>
  <c r="H18" i="26"/>
  <c r="G18" i="26"/>
  <c r="J17" i="26"/>
  <c r="I17" i="26"/>
  <c r="H17" i="26"/>
  <c r="G17" i="26"/>
  <c r="J16" i="26"/>
  <c r="I16" i="26"/>
  <c r="H16" i="26"/>
  <c r="G16" i="26"/>
  <c r="J15" i="26"/>
  <c r="I15" i="26"/>
  <c r="H15" i="26"/>
  <c r="G15" i="26"/>
  <c r="J14" i="26"/>
  <c r="I14" i="26"/>
  <c r="H14" i="26"/>
  <c r="G14" i="26"/>
  <c r="J13" i="26"/>
  <c r="I13" i="26"/>
  <c r="H13" i="26"/>
  <c r="G13" i="26"/>
  <c r="J12" i="26"/>
  <c r="I12" i="26"/>
  <c r="H12" i="26"/>
  <c r="G12" i="26"/>
  <c r="J11" i="26"/>
  <c r="I11" i="26"/>
  <c r="H11" i="26"/>
  <c r="G11" i="26"/>
  <c r="J10" i="26"/>
  <c r="I10" i="26"/>
  <c r="H10" i="26"/>
  <c r="G10" i="26"/>
  <c r="J9" i="26"/>
  <c r="I9" i="26"/>
  <c r="H9" i="26"/>
  <c r="G9" i="26"/>
  <c r="J8" i="26"/>
  <c r="I8" i="26"/>
  <c r="H8" i="26"/>
  <c r="G8" i="26"/>
  <c r="J7" i="26"/>
  <c r="I7" i="26"/>
  <c r="H7" i="26"/>
  <c r="G7" i="26"/>
  <c r="J6" i="26"/>
  <c r="I6" i="26"/>
  <c r="H6" i="26"/>
  <c r="G6" i="26"/>
  <c r="J5" i="26"/>
  <c r="I5" i="26"/>
  <c r="H5" i="26"/>
  <c r="G5" i="26"/>
  <c r="J4" i="26"/>
  <c r="I4" i="26"/>
  <c r="H4" i="26"/>
  <c r="G4" i="26"/>
  <c r="J3" i="26"/>
  <c r="I3" i="26"/>
  <c r="H3" i="26"/>
  <c r="G3" i="26"/>
  <c r="J2" i="26"/>
  <c r="I2" i="26"/>
  <c r="H2" i="26"/>
  <c r="G2" i="26"/>
  <c r="K4" i="24"/>
  <c r="K5" i="24"/>
  <c r="K6" i="24"/>
  <c r="K7" i="24"/>
  <c r="K8" i="24"/>
  <c r="K9" i="24"/>
  <c r="K10" i="24"/>
  <c r="K11" i="24"/>
  <c r="K12" i="24"/>
  <c r="K13" i="24"/>
  <c r="K14" i="24"/>
  <c r="K15" i="24"/>
  <c r="K16" i="24"/>
  <c r="K17" i="24"/>
  <c r="K18" i="24"/>
  <c r="K19" i="24"/>
  <c r="K20" i="24"/>
  <c r="K21" i="24"/>
  <c r="K22" i="24"/>
  <c r="K23" i="24"/>
  <c r="K24" i="24"/>
  <c r="K3" i="24"/>
  <c r="J24" i="24"/>
  <c r="I24" i="24"/>
  <c r="H24" i="24"/>
  <c r="G24" i="24"/>
  <c r="J23" i="24"/>
  <c r="I23" i="24"/>
  <c r="H23" i="24"/>
  <c r="G23" i="24"/>
  <c r="J22" i="24"/>
  <c r="I22" i="24"/>
  <c r="H22" i="24"/>
  <c r="G22" i="24"/>
  <c r="J21" i="24"/>
  <c r="I21" i="24"/>
  <c r="H21" i="24"/>
  <c r="G21" i="24"/>
  <c r="J20" i="24"/>
  <c r="I20" i="24"/>
  <c r="H20" i="24"/>
  <c r="G20" i="24"/>
  <c r="J19" i="24"/>
  <c r="I19" i="24"/>
  <c r="H19" i="24"/>
  <c r="G19" i="24"/>
  <c r="J18" i="24"/>
  <c r="I18" i="24"/>
  <c r="H18" i="24"/>
  <c r="G18" i="24"/>
  <c r="J17" i="24"/>
  <c r="I17" i="24"/>
  <c r="H17" i="24"/>
  <c r="G17" i="24"/>
  <c r="J16" i="24"/>
  <c r="I16" i="24"/>
  <c r="H16" i="24"/>
  <c r="G16" i="24"/>
  <c r="J15" i="24"/>
  <c r="I15" i="24"/>
  <c r="H15" i="24"/>
  <c r="G15" i="24"/>
  <c r="J14" i="24"/>
  <c r="I14" i="24"/>
  <c r="H14" i="24"/>
  <c r="G14" i="24"/>
  <c r="J13" i="24"/>
  <c r="I13" i="24"/>
  <c r="H13" i="24"/>
  <c r="G13" i="24"/>
  <c r="J12" i="24"/>
  <c r="I12" i="24"/>
  <c r="H12" i="24"/>
  <c r="G12" i="24"/>
  <c r="J11" i="24"/>
  <c r="I11" i="24"/>
  <c r="H11" i="24"/>
  <c r="G11" i="24"/>
  <c r="J10" i="24"/>
  <c r="I10" i="24"/>
  <c r="H10" i="24"/>
  <c r="G10" i="24"/>
  <c r="J9" i="24"/>
  <c r="I9" i="24"/>
  <c r="H9" i="24"/>
  <c r="G9" i="24"/>
  <c r="J8" i="24"/>
  <c r="I8" i="24"/>
  <c r="H8" i="24"/>
  <c r="G8" i="24"/>
  <c r="J7" i="24"/>
  <c r="I7" i="24"/>
  <c r="H7" i="24"/>
  <c r="G7" i="24"/>
  <c r="J6" i="24"/>
  <c r="I6" i="24"/>
  <c r="H6" i="24"/>
  <c r="G6" i="24"/>
  <c r="J5" i="24"/>
  <c r="I5" i="24"/>
  <c r="H5" i="24"/>
  <c r="G5" i="24"/>
  <c r="J4" i="24"/>
  <c r="I4" i="24"/>
  <c r="H4" i="24"/>
  <c r="G4" i="24"/>
  <c r="J3" i="24"/>
  <c r="I3" i="24"/>
  <c r="H3" i="24"/>
  <c r="G3" i="24"/>
  <c r="J2" i="24"/>
  <c r="I2" i="24"/>
  <c r="H2" i="24"/>
  <c r="G2" i="24"/>
  <c r="K4" i="22"/>
  <c r="K5" i="22"/>
  <c r="K6" i="22"/>
  <c r="K7" i="22"/>
  <c r="K8" i="22"/>
  <c r="K9" i="22"/>
  <c r="K10" i="22"/>
  <c r="K11" i="22"/>
  <c r="K12" i="22"/>
  <c r="K13" i="22"/>
  <c r="K14" i="22"/>
  <c r="K15" i="22"/>
  <c r="K16" i="22"/>
  <c r="K17" i="22"/>
  <c r="K18" i="22"/>
  <c r="K19" i="22"/>
  <c r="K20" i="22"/>
  <c r="K21" i="22"/>
  <c r="K22" i="22"/>
  <c r="K23" i="22"/>
  <c r="K24" i="22"/>
  <c r="K25" i="22"/>
  <c r="K26" i="22"/>
  <c r="K27" i="22"/>
  <c r="K28" i="22"/>
  <c r="K29" i="22"/>
  <c r="K30" i="22"/>
  <c r="K31" i="22"/>
  <c r="K32" i="22"/>
  <c r="K33" i="22"/>
  <c r="K34" i="22"/>
  <c r="K35" i="22"/>
  <c r="K36" i="22"/>
  <c r="K37" i="22"/>
  <c r="K38" i="22"/>
  <c r="K39" i="22"/>
  <c r="K40" i="22"/>
  <c r="K41" i="22"/>
  <c r="K42" i="22"/>
  <c r="K43" i="22"/>
  <c r="K44" i="22"/>
  <c r="K45" i="22"/>
  <c r="K46" i="22"/>
  <c r="K47" i="22"/>
  <c r="K48" i="22"/>
  <c r="K49" i="22"/>
  <c r="K50" i="22"/>
  <c r="K51" i="22"/>
  <c r="K52" i="22"/>
  <c r="K53" i="22"/>
  <c r="K54" i="22"/>
  <c r="K55" i="22"/>
  <c r="K56" i="22"/>
  <c r="K57" i="22"/>
  <c r="K58" i="22"/>
  <c r="K59" i="22"/>
  <c r="K60" i="22"/>
  <c r="K61" i="22"/>
  <c r="K62" i="22"/>
  <c r="K63" i="22"/>
  <c r="K64" i="22"/>
  <c r="K65" i="22"/>
  <c r="K66" i="22"/>
  <c r="K67" i="22"/>
  <c r="K68" i="22"/>
  <c r="K69" i="22"/>
  <c r="K70" i="22"/>
  <c r="K71" i="22"/>
  <c r="K72" i="22"/>
  <c r="K73" i="22"/>
  <c r="K74" i="22"/>
  <c r="K75" i="22"/>
  <c r="K76" i="22"/>
  <c r="K77" i="22"/>
  <c r="K78" i="22"/>
  <c r="K79" i="22"/>
  <c r="K80" i="22"/>
  <c r="K81" i="22"/>
  <c r="K82" i="22"/>
  <c r="K83" i="22"/>
  <c r="K84" i="22"/>
  <c r="K85" i="22"/>
  <c r="K86" i="22"/>
  <c r="K3" i="22"/>
  <c r="J86" i="22"/>
  <c r="I86" i="22"/>
  <c r="H86" i="22"/>
  <c r="G86" i="22"/>
  <c r="J85" i="22"/>
  <c r="I85" i="22"/>
  <c r="H85" i="22"/>
  <c r="G85" i="22"/>
  <c r="J84" i="22"/>
  <c r="I84" i="22"/>
  <c r="H84" i="22"/>
  <c r="G84" i="22"/>
  <c r="J83" i="22"/>
  <c r="I83" i="22"/>
  <c r="H83" i="22"/>
  <c r="G83" i="22"/>
  <c r="J82" i="22"/>
  <c r="I82" i="22"/>
  <c r="H82" i="22"/>
  <c r="G82" i="22"/>
  <c r="J81" i="22"/>
  <c r="I81" i="22"/>
  <c r="H81" i="22"/>
  <c r="G81" i="22"/>
  <c r="J80" i="22"/>
  <c r="I80" i="22"/>
  <c r="H80" i="22"/>
  <c r="G80" i="22"/>
  <c r="J79" i="22"/>
  <c r="I79" i="22"/>
  <c r="H79" i="22"/>
  <c r="G79" i="22"/>
  <c r="J78" i="22"/>
  <c r="I78" i="22"/>
  <c r="H78" i="22"/>
  <c r="G78" i="22"/>
  <c r="J77" i="22"/>
  <c r="I77" i="22"/>
  <c r="H77" i="22"/>
  <c r="G77" i="22"/>
  <c r="J76" i="22"/>
  <c r="I76" i="22"/>
  <c r="H76" i="22"/>
  <c r="G76" i="22"/>
  <c r="J75" i="22"/>
  <c r="I75" i="22"/>
  <c r="H75" i="22"/>
  <c r="G75" i="22"/>
  <c r="J74" i="22"/>
  <c r="I74" i="22"/>
  <c r="H74" i="22"/>
  <c r="G74" i="22"/>
  <c r="J73" i="22"/>
  <c r="I73" i="22"/>
  <c r="H73" i="22"/>
  <c r="G73" i="22"/>
  <c r="J72" i="22"/>
  <c r="I72" i="22"/>
  <c r="H72" i="22"/>
  <c r="G72" i="22"/>
  <c r="J71" i="22"/>
  <c r="I71" i="22"/>
  <c r="H71" i="22"/>
  <c r="G71" i="22"/>
  <c r="J70" i="22"/>
  <c r="I70" i="22"/>
  <c r="H70" i="22"/>
  <c r="G70" i="22"/>
  <c r="J69" i="22"/>
  <c r="I69" i="22"/>
  <c r="H69" i="22"/>
  <c r="G69" i="22"/>
  <c r="J68" i="22"/>
  <c r="I68" i="22"/>
  <c r="H68" i="22"/>
  <c r="G68" i="22"/>
  <c r="J67" i="22"/>
  <c r="I67" i="22"/>
  <c r="H67" i="22"/>
  <c r="G67" i="22"/>
  <c r="J66" i="22"/>
  <c r="I66" i="22"/>
  <c r="H66" i="22"/>
  <c r="G66" i="22"/>
  <c r="J65" i="22"/>
  <c r="I65" i="22"/>
  <c r="H65" i="22"/>
  <c r="G65" i="22"/>
  <c r="J64" i="22"/>
  <c r="I64" i="22"/>
  <c r="H64" i="22"/>
  <c r="G64" i="22"/>
  <c r="J63" i="22"/>
  <c r="I63" i="22"/>
  <c r="H63" i="22"/>
  <c r="G63" i="22"/>
  <c r="J62" i="22"/>
  <c r="I62" i="22"/>
  <c r="H62" i="22"/>
  <c r="G62" i="22"/>
  <c r="J61" i="22"/>
  <c r="I61" i="22"/>
  <c r="H61" i="22"/>
  <c r="G61" i="22"/>
  <c r="J60" i="22"/>
  <c r="I60" i="22"/>
  <c r="H60" i="22"/>
  <c r="G60" i="22"/>
  <c r="J59" i="22"/>
  <c r="I59" i="22"/>
  <c r="H59" i="22"/>
  <c r="G59" i="22"/>
  <c r="J58" i="22"/>
  <c r="I58" i="22"/>
  <c r="H58" i="22"/>
  <c r="G58" i="22"/>
  <c r="J57" i="22"/>
  <c r="I57" i="22"/>
  <c r="H57" i="22"/>
  <c r="G57" i="22"/>
  <c r="J56" i="22"/>
  <c r="I56" i="22"/>
  <c r="H56" i="22"/>
  <c r="G56" i="22"/>
  <c r="J55" i="22"/>
  <c r="I55" i="22"/>
  <c r="H55" i="22"/>
  <c r="G55" i="22"/>
  <c r="J54" i="22"/>
  <c r="I54" i="22"/>
  <c r="H54" i="22"/>
  <c r="G54" i="22"/>
  <c r="J53" i="22"/>
  <c r="I53" i="22"/>
  <c r="H53" i="22"/>
  <c r="G53" i="22"/>
  <c r="J52" i="22"/>
  <c r="I52" i="22"/>
  <c r="H52" i="22"/>
  <c r="G52" i="22"/>
  <c r="J51" i="22"/>
  <c r="I51" i="22"/>
  <c r="H51" i="22"/>
  <c r="G51" i="22"/>
  <c r="J50" i="22"/>
  <c r="I50" i="22"/>
  <c r="H50" i="22"/>
  <c r="G50" i="22"/>
  <c r="J49" i="22"/>
  <c r="I49" i="22"/>
  <c r="H49" i="22"/>
  <c r="G49" i="22"/>
  <c r="J48" i="22"/>
  <c r="I48" i="22"/>
  <c r="H48" i="22"/>
  <c r="G48" i="22"/>
  <c r="J47" i="22"/>
  <c r="I47" i="22"/>
  <c r="H47" i="22"/>
  <c r="G47" i="22"/>
  <c r="J46" i="22"/>
  <c r="I46" i="22"/>
  <c r="H46" i="22"/>
  <c r="G46" i="22"/>
  <c r="J45" i="22"/>
  <c r="I45" i="22"/>
  <c r="H45" i="22"/>
  <c r="G45" i="22"/>
  <c r="J44" i="22"/>
  <c r="I44" i="22"/>
  <c r="H44" i="22"/>
  <c r="G44" i="22"/>
  <c r="J43" i="22"/>
  <c r="I43" i="22"/>
  <c r="H43" i="22"/>
  <c r="G43" i="22"/>
  <c r="J42" i="22"/>
  <c r="I42" i="22"/>
  <c r="H42" i="22"/>
  <c r="G42" i="22"/>
  <c r="J41" i="22"/>
  <c r="I41" i="22"/>
  <c r="H41" i="22"/>
  <c r="G41" i="22"/>
  <c r="J40" i="22"/>
  <c r="I40" i="22"/>
  <c r="H40" i="22"/>
  <c r="G40" i="22"/>
  <c r="J39" i="22"/>
  <c r="I39" i="22"/>
  <c r="H39" i="22"/>
  <c r="G39" i="22"/>
  <c r="J38" i="22"/>
  <c r="I38" i="22"/>
  <c r="H38" i="22"/>
  <c r="G38" i="22"/>
  <c r="J37" i="22"/>
  <c r="I37" i="22"/>
  <c r="H37" i="22"/>
  <c r="G37" i="22"/>
  <c r="J36" i="22"/>
  <c r="I36" i="22"/>
  <c r="H36" i="22"/>
  <c r="G36" i="22"/>
  <c r="J35" i="22"/>
  <c r="I35" i="22"/>
  <c r="H35" i="22"/>
  <c r="G35" i="22"/>
  <c r="J34" i="22"/>
  <c r="I34" i="22"/>
  <c r="H34" i="22"/>
  <c r="G34" i="22"/>
  <c r="J33" i="22"/>
  <c r="I33" i="22"/>
  <c r="H33" i="22"/>
  <c r="G33" i="22"/>
  <c r="J32" i="22"/>
  <c r="I32" i="22"/>
  <c r="H32" i="22"/>
  <c r="G32" i="22"/>
  <c r="J31" i="22"/>
  <c r="I31" i="22"/>
  <c r="H31" i="22"/>
  <c r="G31" i="22"/>
  <c r="J30" i="22"/>
  <c r="I30" i="22"/>
  <c r="H30" i="22"/>
  <c r="G30" i="22"/>
  <c r="J29" i="22"/>
  <c r="I29" i="22"/>
  <c r="H29" i="22"/>
  <c r="G29" i="22"/>
  <c r="J28" i="22"/>
  <c r="I28" i="22"/>
  <c r="H28" i="22"/>
  <c r="G28" i="22"/>
  <c r="J27" i="22"/>
  <c r="I27" i="22"/>
  <c r="H27" i="22"/>
  <c r="G27" i="22"/>
  <c r="J26" i="22"/>
  <c r="I26" i="22"/>
  <c r="H26" i="22"/>
  <c r="G26" i="22"/>
  <c r="J25" i="22"/>
  <c r="I25" i="22"/>
  <c r="H25" i="22"/>
  <c r="G25" i="22"/>
  <c r="J24" i="22"/>
  <c r="I24" i="22"/>
  <c r="H24" i="22"/>
  <c r="G24" i="22"/>
  <c r="J23" i="22"/>
  <c r="I23" i="22"/>
  <c r="H23" i="22"/>
  <c r="G23" i="22"/>
  <c r="J22" i="22"/>
  <c r="I22" i="22"/>
  <c r="H22" i="22"/>
  <c r="G22" i="22"/>
  <c r="J21" i="22"/>
  <c r="I21" i="22"/>
  <c r="H21" i="22"/>
  <c r="G21" i="22"/>
  <c r="J20" i="22"/>
  <c r="I20" i="22"/>
  <c r="H20" i="22"/>
  <c r="G20" i="22"/>
  <c r="J19" i="22"/>
  <c r="I19" i="22"/>
  <c r="H19" i="22"/>
  <c r="G19" i="22"/>
  <c r="J18" i="22"/>
  <c r="I18" i="22"/>
  <c r="H18" i="22"/>
  <c r="G18" i="22"/>
  <c r="J17" i="22"/>
  <c r="I17" i="22"/>
  <c r="H17" i="22"/>
  <c r="G17" i="22"/>
  <c r="J16" i="22"/>
  <c r="I16" i="22"/>
  <c r="H16" i="22"/>
  <c r="G16" i="22"/>
  <c r="J15" i="22"/>
  <c r="I15" i="22"/>
  <c r="H15" i="22"/>
  <c r="G15" i="22"/>
  <c r="J14" i="22"/>
  <c r="I14" i="22"/>
  <c r="H14" i="22"/>
  <c r="G14" i="22"/>
  <c r="J13" i="22"/>
  <c r="I13" i="22"/>
  <c r="H13" i="22"/>
  <c r="G13" i="22"/>
  <c r="J12" i="22"/>
  <c r="I12" i="22"/>
  <c r="H12" i="22"/>
  <c r="G12" i="22"/>
  <c r="J11" i="22"/>
  <c r="I11" i="22"/>
  <c r="H11" i="22"/>
  <c r="G11" i="22"/>
  <c r="J10" i="22"/>
  <c r="I10" i="22"/>
  <c r="H10" i="22"/>
  <c r="G10" i="22"/>
  <c r="J9" i="22"/>
  <c r="I9" i="22"/>
  <c r="H9" i="22"/>
  <c r="G9" i="22"/>
  <c r="J8" i="22"/>
  <c r="I8" i="22"/>
  <c r="H8" i="22"/>
  <c r="G8" i="22"/>
  <c r="J7" i="22"/>
  <c r="I7" i="22"/>
  <c r="H7" i="22"/>
  <c r="G7" i="22"/>
  <c r="J6" i="22"/>
  <c r="I6" i="22"/>
  <c r="H6" i="22"/>
  <c r="G6" i="22"/>
  <c r="J5" i="22"/>
  <c r="I5" i="22"/>
  <c r="H5" i="22"/>
  <c r="G5" i="22"/>
  <c r="J4" i="22"/>
  <c r="I4" i="22"/>
  <c r="H4" i="22"/>
  <c r="G4" i="22"/>
  <c r="J3" i="22"/>
  <c r="I3" i="22"/>
  <c r="H3" i="22"/>
  <c r="G3" i="22"/>
  <c r="J2" i="22"/>
  <c r="I2" i="22"/>
  <c r="H2" i="22"/>
  <c r="G2" i="22"/>
  <c r="K4" i="16"/>
  <c r="K5" i="16"/>
  <c r="K6" i="16"/>
  <c r="K7" i="16"/>
  <c r="K8" i="16"/>
  <c r="K9" i="16"/>
  <c r="K10" i="16"/>
  <c r="K11" i="16"/>
  <c r="K12" i="16"/>
  <c r="K13" i="16"/>
  <c r="K14" i="16"/>
  <c r="K15" i="16"/>
  <c r="K16" i="16"/>
  <c r="K17" i="16"/>
  <c r="K18" i="16"/>
  <c r="K19" i="16"/>
  <c r="K20" i="16"/>
  <c r="K21" i="16"/>
  <c r="K22" i="16"/>
  <c r="K23" i="16"/>
  <c r="K24" i="16"/>
  <c r="K25" i="16"/>
  <c r="K26" i="16"/>
  <c r="K27" i="16"/>
  <c r="K28" i="16"/>
  <c r="K29" i="16"/>
  <c r="K30" i="16"/>
  <c r="K31" i="16"/>
  <c r="K32" i="16"/>
  <c r="K33" i="16"/>
  <c r="K34" i="16"/>
  <c r="K35" i="16"/>
  <c r="K36" i="16"/>
  <c r="K37" i="16"/>
  <c r="K38" i="16"/>
  <c r="K39" i="16"/>
  <c r="K40" i="16"/>
  <c r="K41" i="16"/>
  <c r="K42" i="16"/>
  <c r="K43" i="16"/>
  <c r="K44" i="16"/>
  <c r="K45" i="16"/>
  <c r="K46" i="16"/>
  <c r="K47" i="16"/>
  <c r="K48" i="16"/>
  <c r="K49" i="16"/>
  <c r="K50" i="16"/>
  <c r="K51" i="16"/>
  <c r="K52" i="16"/>
  <c r="K53" i="16"/>
  <c r="K54" i="16"/>
  <c r="K55" i="16"/>
  <c r="K56" i="16"/>
  <c r="K57" i="16"/>
  <c r="K58" i="16"/>
  <c r="K3" i="16"/>
  <c r="J58" i="16"/>
  <c r="I58" i="16"/>
  <c r="H58" i="16"/>
  <c r="G58" i="16"/>
  <c r="J57" i="16"/>
  <c r="I57" i="16"/>
  <c r="H57" i="16"/>
  <c r="G57" i="16"/>
  <c r="J56" i="16"/>
  <c r="I56" i="16"/>
  <c r="H56" i="16"/>
  <c r="G56" i="16"/>
  <c r="J55" i="16"/>
  <c r="I55" i="16"/>
  <c r="H55" i="16"/>
  <c r="G55" i="16"/>
  <c r="J54" i="16"/>
  <c r="I54" i="16"/>
  <c r="H54" i="16"/>
  <c r="G54" i="16"/>
  <c r="J53" i="16"/>
  <c r="I53" i="16"/>
  <c r="H53" i="16"/>
  <c r="G53" i="16"/>
  <c r="J52" i="16"/>
  <c r="I52" i="16"/>
  <c r="H52" i="16"/>
  <c r="G52" i="16"/>
  <c r="J51" i="16"/>
  <c r="I51" i="16"/>
  <c r="H51" i="16"/>
  <c r="G51" i="16"/>
  <c r="J50" i="16"/>
  <c r="I50" i="16"/>
  <c r="H50" i="16"/>
  <c r="G50" i="16"/>
  <c r="J49" i="16"/>
  <c r="I49" i="16"/>
  <c r="H49" i="16"/>
  <c r="G49" i="16"/>
  <c r="J48" i="16"/>
  <c r="I48" i="16"/>
  <c r="H48" i="16"/>
  <c r="G48" i="16"/>
  <c r="J47" i="16"/>
  <c r="I47" i="16"/>
  <c r="H47" i="16"/>
  <c r="G47" i="16"/>
  <c r="J46" i="16"/>
  <c r="I46" i="16"/>
  <c r="H46" i="16"/>
  <c r="G46" i="16"/>
  <c r="J45" i="16"/>
  <c r="I45" i="16"/>
  <c r="H45" i="16"/>
  <c r="G45" i="16"/>
  <c r="J44" i="16"/>
  <c r="I44" i="16"/>
  <c r="H44" i="16"/>
  <c r="G44" i="16"/>
  <c r="J43" i="16"/>
  <c r="I43" i="16"/>
  <c r="H43" i="16"/>
  <c r="G43" i="16"/>
  <c r="J42" i="16"/>
  <c r="I42" i="16"/>
  <c r="H42" i="16"/>
  <c r="G42" i="16"/>
  <c r="J41" i="16"/>
  <c r="I41" i="16"/>
  <c r="H41" i="16"/>
  <c r="G41" i="16"/>
  <c r="J40" i="16"/>
  <c r="I40" i="16"/>
  <c r="H40" i="16"/>
  <c r="G40" i="16"/>
  <c r="J39" i="16"/>
  <c r="I39" i="16"/>
  <c r="H39" i="16"/>
  <c r="G39" i="16"/>
  <c r="J38" i="16"/>
  <c r="I38" i="16"/>
  <c r="H38" i="16"/>
  <c r="G38" i="16"/>
  <c r="J37" i="16"/>
  <c r="I37" i="16"/>
  <c r="H37" i="16"/>
  <c r="G37" i="16"/>
  <c r="J36" i="16"/>
  <c r="I36" i="16"/>
  <c r="H36" i="16"/>
  <c r="G36" i="16"/>
  <c r="J35" i="16"/>
  <c r="I35" i="16"/>
  <c r="H35" i="16"/>
  <c r="G35" i="16"/>
  <c r="J34" i="16"/>
  <c r="I34" i="16"/>
  <c r="H34" i="16"/>
  <c r="G34" i="16"/>
  <c r="J33" i="16"/>
  <c r="I33" i="16"/>
  <c r="H33" i="16"/>
  <c r="G33" i="16"/>
  <c r="J32" i="16"/>
  <c r="I32" i="16"/>
  <c r="H32" i="16"/>
  <c r="G32" i="16"/>
  <c r="J31" i="16"/>
  <c r="I31" i="16"/>
  <c r="H31" i="16"/>
  <c r="G31" i="16"/>
  <c r="J30" i="16"/>
  <c r="I30" i="16"/>
  <c r="H30" i="16"/>
  <c r="G30" i="16"/>
  <c r="J29" i="16"/>
  <c r="I29" i="16"/>
  <c r="H29" i="16"/>
  <c r="G29" i="16"/>
  <c r="J28" i="16"/>
  <c r="I28" i="16"/>
  <c r="H28" i="16"/>
  <c r="G28" i="16"/>
  <c r="J27" i="16"/>
  <c r="I27" i="16"/>
  <c r="H27" i="16"/>
  <c r="G27" i="16"/>
  <c r="J26" i="16"/>
  <c r="I26" i="16"/>
  <c r="H26" i="16"/>
  <c r="G26" i="16"/>
  <c r="J25" i="16"/>
  <c r="I25" i="16"/>
  <c r="H25" i="16"/>
  <c r="G25" i="16"/>
  <c r="J24" i="16"/>
  <c r="I24" i="16"/>
  <c r="H24" i="16"/>
  <c r="G24" i="16"/>
  <c r="J23" i="16"/>
  <c r="I23" i="16"/>
  <c r="H23" i="16"/>
  <c r="G23" i="16"/>
  <c r="J22" i="16"/>
  <c r="I22" i="16"/>
  <c r="H22" i="16"/>
  <c r="G22" i="16"/>
  <c r="J21" i="16"/>
  <c r="I21" i="16"/>
  <c r="H21" i="16"/>
  <c r="G21" i="16"/>
  <c r="J20" i="16"/>
  <c r="I20" i="16"/>
  <c r="H20" i="16"/>
  <c r="G20" i="16"/>
  <c r="J19" i="16"/>
  <c r="I19" i="16"/>
  <c r="H19" i="16"/>
  <c r="G19" i="16"/>
  <c r="J18" i="16"/>
  <c r="I18" i="16"/>
  <c r="H18" i="16"/>
  <c r="G18" i="16"/>
  <c r="J17" i="16"/>
  <c r="I17" i="16"/>
  <c r="H17" i="16"/>
  <c r="G17" i="16"/>
  <c r="J16" i="16"/>
  <c r="I16" i="16"/>
  <c r="H16" i="16"/>
  <c r="G16" i="16"/>
  <c r="J15" i="16"/>
  <c r="I15" i="16"/>
  <c r="H15" i="16"/>
  <c r="G15" i="16"/>
  <c r="J14" i="16"/>
  <c r="I14" i="16"/>
  <c r="H14" i="16"/>
  <c r="G14" i="16"/>
  <c r="J13" i="16"/>
  <c r="I13" i="16"/>
  <c r="H13" i="16"/>
  <c r="G13" i="16"/>
  <c r="J12" i="16"/>
  <c r="I12" i="16"/>
  <c r="H12" i="16"/>
  <c r="G12" i="16"/>
  <c r="J11" i="16"/>
  <c r="I11" i="16"/>
  <c r="H11" i="16"/>
  <c r="G11" i="16"/>
  <c r="J10" i="16"/>
  <c r="I10" i="16"/>
  <c r="H10" i="16"/>
  <c r="G10" i="16"/>
  <c r="J9" i="16"/>
  <c r="I9" i="16"/>
  <c r="H9" i="16"/>
  <c r="G9" i="16"/>
  <c r="J8" i="16"/>
  <c r="I8" i="16"/>
  <c r="H8" i="16"/>
  <c r="G8" i="16"/>
  <c r="J7" i="16"/>
  <c r="I7" i="16"/>
  <c r="H7" i="16"/>
  <c r="G7" i="16"/>
  <c r="J6" i="16"/>
  <c r="I6" i="16"/>
  <c r="H6" i="16"/>
  <c r="G6" i="16"/>
  <c r="J5" i="16"/>
  <c r="I5" i="16"/>
  <c r="H5" i="16"/>
  <c r="G5" i="16"/>
  <c r="J4" i="16"/>
  <c r="I4" i="16"/>
  <c r="H4" i="16"/>
  <c r="G4" i="16"/>
  <c r="J3" i="16"/>
  <c r="I3" i="16"/>
  <c r="H3" i="16"/>
  <c r="G3" i="16"/>
  <c r="J2" i="16"/>
  <c r="I2" i="16"/>
  <c r="H2" i="16"/>
  <c r="G2" i="16"/>
  <c r="K4" i="12"/>
  <c r="K5" i="12"/>
  <c r="K6" i="12"/>
  <c r="K7" i="12"/>
  <c r="K8" i="12"/>
  <c r="K9" i="12"/>
  <c r="K10" i="12"/>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56" i="12"/>
  <c r="K57" i="12"/>
  <c r="K58" i="12"/>
  <c r="K59" i="12"/>
  <c r="K60" i="12"/>
  <c r="K61" i="12"/>
  <c r="K62" i="12"/>
  <c r="K63" i="12"/>
  <c r="K64" i="12"/>
  <c r="K65" i="12"/>
  <c r="K66" i="12"/>
  <c r="K67" i="12"/>
  <c r="K68" i="12"/>
  <c r="K69" i="12"/>
  <c r="K70" i="12"/>
  <c r="K71" i="12"/>
  <c r="K72" i="12"/>
  <c r="K73" i="12"/>
  <c r="K74" i="12"/>
  <c r="K75" i="12"/>
  <c r="K76" i="12"/>
  <c r="K77" i="12"/>
  <c r="K78" i="12"/>
  <c r="K79" i="12"/>
  <c r="K80" i="12"/>
  <c r="K81" i="12"/>
  <c r="K82" i="12"/>
  <c r="K83" i="12"/>
  <c r="K84" i="12"/>
  <c r="K85" i="12"/>
  <c r="K86" i="12"/>
  <c r="K87" i="12"/>
  <c r="K88" i="12"/>
  <c r="K89" i="12"/>
  <c r="K90" i="12"/>
  <c r="K91" i="12"/>
  <c r="K92" i="12"/>
  <c r="K93" i="12"/>
  <c r="K94" i="12"/>
  <c r="K95" i="12"/>
  <c r="K96" i="12"/>
  <c r="K97" i="12"/>
  <c r="K98" i="12"/>
  <c r="K99" i="12"/>
  <c r="K100" i="12"/>
  <c r="K101" i="12"/>
  <c r="K102" i="12"/>
  <c r="K103" i="12"/>
  <c r="K104" i="12"/>
  <c r="K105" i="12"/>
  <c r="K106" i="12"/>
  <c r="K107" i="12"/>
  <c r="K108" i="12"/>
  <c r="K109" i="12"/>
  <c r="K3" i="12"/>
  <c r="J99" i="12"/>
  <c r="I99" i="12"/>
  <c r="H99" i="12"/>
  <c r="G99" i="12"/>
  <c r="J73" i="12"/>
  <c r="I73" i="12"/>
  <c r="H73" i="12"/>
  <c r="G73" i="12"/>
  <c r="J72" i="12"/>
  <c r="I72" i="12"/>
  <c r="H72" i="12"/>
  <c r="G72" i="12"/>
  <c r="J71" i="12"/>
  <c r="I71" i="12"/>
  <c r="H71" i="12"/>
  <c r="G71" i="12"/>
  <c r="J66" i="12"/>
  <c r="I66" i="12"/>
  <c r="H66" i="12"/>
  <c r="G66" i="12"/>
  <c r="J58" i="12"/>
  <c r="I58" i="12"/>
  <c r="H58" i="12"/>
  <c r="G58" i="12"/>
  <c r="J37" i="12"/>
  <c r="I37" i="12"/>
  <c r="H37" i="12"/>
  <c r="G37" i="12"/>
  <c r="J36" i="12"/>
  <c r="I36" i="12"/>
  <c r="H36" i="12"/>
  <c r="G36" i="12"/>
  <c r="J34" i="12"/>
  <c r="I34" i="12"/>
  <c r="H34" i="12"/>
  <c r="G34" i="12"/>
  <c r="J33" i="12"/>
  <c r="I33" i="12"/>
  <c r="H33" i="12"/>
  <c r="G33" i="12"/>
  <c r="J29" i="12"/>
  <c r="I29" i="12"/>
  <c r="H29" i="12"/>
  <c r="G29" i="12"/>
  <c r="J24" i="12"/>
  <c r="I24" i="12"/>
  <c r="H24" i="12"/>
  <c r="G24" i="12"/>
  <c r="J11" i="12"/>
  <c r="I11" i="12"/>
  <c r="H11" i="12"/>
  <c r="G11" i="12"/>
  <c r="J4" i="12"/>
  <c r="I4" i="12"/>
  <c r="H4" i="12"/>
  <c r="G4" i="12"/>
  <c r="J3" i="12"/>
  <c r="I3" i="12"/>
  <c r="H3" i="12"/>
  <c r="G3" i="12"/>
  <c r="J2" i="12"/>
  <c r="I2" i="12"/>
  <c r="H2" i="12"/>
  <c r="G2" i="12"/>
  <c r="J61" i="12"/>
  <c r="I61" i="12"/>
  <c r="H61" i="12"/>
  <c r="G61" i="12"/>
  <c r="J45" i="12"/>
  <c r="I45" i="12"/>
  <c r="H45" i="12"/>
  <c r="G45" i="12"/>
  <c r="J62" i="12"/>
  <c r="I62" i="12"/>
  <c r="H62" i="12"/>
  <c r="G62" i="12"/>
  <c r="J52" i="12"/>
  <c r="I52" i="12"/>
  <c r="H52" i="12"/>
  <c r="G52" i="12"/>
  <c r="J51" i="12"/>
  <c r="I51" i="12"/>
  <c r="H51" i="12"/>
  <c r="G51" i="12"/>
  <c r="J46" i="12"/>
  <c r="I46" i="12"/>
  <c r="H46" i="12"/>
  <c r="G46" i="12"/>
  <c r="J32" i="12"/>
  <c r="I32" i="12"/>
  <c r="H32" i="12"/>
  <c r="G32" i="12"/>
  <c r="J28" i="12"/>
  <c r="I28" i="12"/>
  <c r="H28" i="12"/>
  <c r="G28" i="12"/>
  <c r="J17" i="12"/>
  <c r="I17" i="12"/>
  <c r="H17" i="12"/>
  <c r="G17" i="12"/>
  <c r="J16" i="12"/>
  <c r="I16" i="12"/>
  <c r="H16" i="12"/>
  <c r="G16" i="12"/>
  <c r="J102" i="12"/>
  <c r="I102" i="12"/>
  <c r="H102" i="12"/>
  <c r="G102" i="12"/>
  <c r="J98" i="12"/>
  <c r="I98" i="12"/>
  <c r="H98" i="12"/>
  <c r="G98" i="12"/>
  <c r="J97" i="12"/>
  <c r="I97" i="12"/>
  <c r="H97" i="12"/>
  <c r="G97" i="12"/>
  <c r="J88" i="12"/>
  <c r="I88" i="12"/>
  <c r="H88" i="12"/>
  <c r="G88" i="12"/>
  <c r="J85" i="12"/>
  <c r="I85" i="12"/>
  <c r="H85" i="12"/>
  <c r="G85" i="12"/>
  <c r="J83" i="12"/>
  <c r="I83" i="12"/>
  <c r="H83" i="12"/>
  <c r="G83" i="12"/>
  <c r="J67" i="12"/>
  <c r="I67" i="12"/>
  <c r="H67" i="12"/>
  <c r="G67" i="12"/>
  <c r="J63" i="12"/>
  <c r="I63" i="12"/>
  <c r="H63" i="12"/>
  <c r="G63" i="12"/>
  <c r="J59" i="12"/>
  <c r="I59" i="12"/>
  <c r="H59" i="12"/>
  <c r="G59" i="12"/>
  <c r="J56" i="12"/>
  <c r="I56" i="12"/>
  <c r="H56" i="12"/>
  <c r="G56" i="12"/>
  <c r="J50" i="12"/>
  <c r="I50" i="12"/>
  <c r="H50" i="12"/>
  <c r="G50" i="12"/>
  <c r="J47" i="12"/>
  <c r="I47" i="12"/>
  <c r="H47" i="12"/>
  <c r="G47" i="12"/>
  <c r="J31" i="12"/>
  <c r="I31" i="12"/>
  <c r="H31" i="12"/>
  <c r="G31" i="12"/>
  <c r="J20" i="12"/>
  <c r="I20" i="12"/>
  <c r="H20" i="12"/>
  <c r="G20" i="12"/>
  <c r="J8" i="12"/>
  <c r="I8" i="12"/>
  <c r="H8" i="12"/>
  <c r="G8" i="12"/>
  <c r="J7" i="12"/>
  <c r="I7" i="12"/>
  <c r="H7" i="12"/>
  <c r="G7" i="12"/>
  <c r="J109" i="12"/>
  <c r="I109" i="12"/>
  <c r="H109" i="12"/>
  <c r="G109" i="12"/>
  <c r="J108" i="12"/>
  <c r="I108" i="12"/>
  <c r="H108" i="12"/>
  <c r="G108" i="12"/>
  <c r="J107" i="12"/>
  <c r="I107" i="12"/>
  <c r="H107" i="12"/>
  <c r="G107" i="12"/>
  <c r="J106" i="12"/>
  <c r="I106" i="12"/>
  <c r="H106" i="12"/>
  <c r="G106" i="12"/>
  <c r="J105" i="12"/>
  <c r="I105" i="12"/>
  <c r="H105" i="12"/>
  <c r="G105" i="12"/>
  <c r="J104" i="12"/>
  <c r="I104" i="12"/>
  <c r="H104" i="12"/>
  <c r="G104" i="12"/>
  <c r="J103" i="12"/>
  <c r="I103" i="12"/>
  <c r="H103" i="12"/>
  <c r="G103" i="12"/>
  <c r="J101" i="12"/>
  <c r="I101" i="12"/>
  <c r="H101" i="12"/>
  <c r="G101" i="12"/>
  <c r="J100" i="12"/>
  <c r="I100" i="12"/>
  <c r="H100" i="12"/>
  <c r="G100" i="12"/>
  <c r="J96" i="12"/>
  <c r="I96" i="12"/>
  <c r="H96" i="12"/>
  <c r="G96" i="12"/>
  <c r="J95" i="12"/>
  <c r="I95" i="12"/>
  <c r="H95" i="12"/>
  <c r="G95" i="12"/>
  <c r="J94" i="12"/>
  <c r="I94" i="12"/>
  <c r="H94" i="12"/>
  <c r="G94" i="12"/>
  <c r="J93" i="12"/>
  <c r="I93" i="12"/>
  <c r="H93" i="12"/>
  <c r="G93" i="12"/>
  <c r="J92" i="12"/>
  <c r="I92" i="12"/>
  <c r="H92" i="12"/>
  <c r="G92" i="12"/>
  <c r="J91" i="12"/>
  <c r="I91" i="12"/>
  <c r="H91" i="12"/>
  <c r="G91" i="12"/>
  <c r="J90" i="12"/>
  <c r="I90" i="12"/>
  <c r="H90" i="12"/>
  <c r="G90" i="12"/>
  <c r="J89" i="12"/>
  <c r="I89" i="12"/>
  <c r="H89" i="12"/>
  <c r="G89" i="12"/>
  <c r="J87" i="12"/>
  <c r="I87" i="12"/>
  <c r="H87" i="12"/>
  <c r="G87" i="12"/>
  <c r="J86" i="12"/>
  <c r="I86" i="12"/>
  <c r="H86" i="12"/>
  <c r="G86" i="12"/>
  <c r="J84" i="12"/>
  <c r="I84" i="12"/>
  <c r="H84" i="12"/>
  <c r="G84" i="12"/>
  <c r="J82" i="12"/>
  <c r="I82" i="12"/>
  <c r="H82" i="12"/>
  <c r="G82" i="12"/>
  <c r="J81" i="12"/>
  <c r="I81" i="12"/>
  <c r="H81" i="12"/>
  <c r="G81" i="12"/>
  <c r="J80" i="12"/>
  <c r="I80" i="12"/>
  <c r="H80" i="12"/>
  <c r="G80" i="12"/>
  <c r="J79" i="12"/>
  <c r="I79" i="12"/>
  <c r="H79" i="12"/>
  <c r="G79" i="12"/>
  <c r="J78" i="12"/>
  <c r="I78" i="12"/>
  <c r="H78" i="12"/>
  <c r="G78" i="12"/>
  <c r="J77" i="12"/>
  <c r="I77" i="12"/>
  <c r="H77" i="12"/>
  <c r="G77" i="12"/>
  <c r="J76" i="12"/>
  <c r="I76" i="12"/>
  <c r="H76" i="12"/>
  <c r="G76" i="12"/>
  <c r="J75" i="12"/>
  <c r="I75" i="12"/>
  <c r="H75" i="12"/>
  <c r="G75" i="12"/>
  <c r="J74" i="12"/>
  <c r="I74" i="12"/>
  <c r="H74" i="12"/>
  <c r="G74" i="12"/>
  <c r="J70" i="12"/>
  <c r="I70" i="12"/>
  <c r="H70" i="12"/>
  <c r="G70" i="12"/>
  <c r="J69" i="12"/>
  <c r="I69" i="12"/>
  <c r="H69" i="12"/>
  <c r="G69" i="12"/>
  <c r="J68" i="12"/>
  <c r="I68" i="12"/>
  <c r="H68" i="12"/>
  <c r="G68" i="12"/>
  <c r="J65" i="12"/>
  <c r="I65" i="12"/>
  <c r="H65" i="12"/>
  <c r="G65" i="12"/>
  <c r="J64" i="12"/>
  <c r="I64" i="12"/>
  <c r="H64" i="12"/>
  <c r="G64" i="12"/>
  <c r="J60" i="12"/>
  <c r="I60" i="12"/>
  <c r="H60" i="12"/>
  <c r="G60" i="12"/>
  <c r="J57" i="12"/>
  <c r="I57" i="12"/>
  <c r="H57" i="12"/>
  <c r="G57" i="12"/>
  <c r="J55" i="12"/>
  <c r="I55" i="12"/>
  <c r="H55" i="12"/>
  <c r="G55" i="12"/>
  <c r="J54" i="12"/>
  <c r="I54" i="12"/>
  <c r="H54" i="12"/>
  <c r="G54" i="12"/>
  <c r="J53" i="12"/>
  <c r="I53" i="12"/>
  <c r="H53" i="12"/>
  <c r="G53" i="12"/>
  <c r="J49" i="12"/>
  <c r="I49" i="12"/>
  <c r="H49" i="12"/>
  <c r="G49" i="12"/>
  <c r="J48" i="12"/>
  <c r="I48" i="12"/>
  <c r="H48" i="12"/>
  <c r="G48" i="12"/>
  <c r="J44" i="12"/>
  <c r="I44" i="12"/>
  <c r="H44" i="12"/>
  <c r="G44" i="12"/>
  <c r="J43" i="12"/>
  <c r="I43" i="12"/>
  <c r="H43" i="12"/>
  <c r="G43" i="12"/>
  <c r="J42" i="12"/>
  <c r="I42" i="12"/>
  <c r="H42" i="12"/>
  <c r="G42" i="12"/>
  <c r="J41" i="12"/>
  <c r="I41" i="12"/>
  <c r="H41" i="12"/>
  <c r="G41" i="12"/>
  <c r="J40" i="12"/>
  <c r="I40" i="12"/>
  <c r="H40" i="12"/>
  <c r="G40" i="12"/>
  <c r="J39" i="12"/>
  <c r="I39" i="12"/>
  <c r="H39" i="12"/>
  <c r="G39" i="12"/>
  <c r="J38" i="12"/>
  <c r="I38" i="12"/>
  <c r="H38" i="12"/>
  <c r="G38" i="12"/>
  <c r="J35" i="12"/>
  <c r="I35" i="12"/>
  <c r="H35" i="12"/>
  <c r="G35" i="12"/>
  <c r="J30" i="12"/>
  <c r="I30" i="12"/>
  <c r="H30" i="12"/>
  <c r="G30" i="12"/>
  <c r="J27" i="12"/>
  <c r="I27" i="12"/>
  <c r="H27" i="12"/>
  <c r="G27" i="12"/>
  <c r="J26" i="12"/>
  <c r="I26" i="12"/>
  <c r="H26" i="12"/>
  <c r="G26" i="12"/>
  <c r="J25" i="12"/>
  <c r="I25" i="12"/>
  <c r="H25" i="12"/>
  <c r="G25" i="12"/>
  <c r="J23" i="12"/>
  <c r="I23" i="12"/>
  <c r="H23" i="12"/>
  <c r="G23" i="12"/>
  <c r="J22" i="12"/>
  <c r="I22" i="12"/>
  <c r="H22" i="12"/>
  <c r="G22" i="12"/>
  <c r="J21" i="12"/>
  <c r="I21" i="12"/>
  <c r="H21" i="12"/>
  <c r="G21" i="12"/>
  <c r="J19" i="12"/>
  <c r="I19" i="12"/>
  <c r="H19" i="12"/>
  <c r="G19" i="12"/>
  <c r="J18" i="12"/>
  <c r="I18" i="12"/>
  <c r="H18" i="12"/>
  <c r="G18" i="12"/>
  <c r="J15" i="12"/>
  <c r="I15" i="12"/>
  <c r="H15" i="12"/>
  <c r="G15" i="12"/>
  <c r="J14" i="12"/>
  <c r="I14" i="12"/>
  <c r="H14" i="12"/>
  <c r="G14" i="12"/>
  <c r="J13" i="12"/>
  <c r="I13" i="12"/>
  <c r="H13" i="12"/>
  <c r="G13" i="12"/>
  <c r="J12" i="12"/>
  <c r="I12" i="12"/>
  <c r="H12" i="12"/>
  <c r="G12" i="12"/>
  <c r="J10" i="12"/>
  <c r="I10" i="12"/>
  <c r="H10" i="12"/>
  <c r="G10" i="12"/>
  <c r="J9" i="12"/>
  <c r="I9" i="12"/>
  <c r="H9" i="12"/>
  <c r="G9" i="12"/>
  <c r="J6" i="12"/>
  <c r="I6" i="12"/>
  <c r="H6" i="12"/>
  <c r="G6" i="12"/>
  <c r="J5" i="12"/>
  <c r="I5" i="12"/>
  <c r="H5" i="12"/>
  <c r="G5" i="12"/>
  <c r="K4" i="11"/>
  <c r="K5" i="11"/>
  <c r="K6" i="11"/>
  <c r="K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3" i="11"/>
  <c r="J42" i="11"/>
  <c r="I42" i="11"/>
  <c r="H42" i="11"/>
  <c r="G42" i="11"/>
  <c r="J41" i="11"/>
  <c r="I41" i="11"/>
  <c r="H41" i="11"/>
  <c r="G41" i="11"/>
  <c r="J40" i="11"/>
  <c r="I40" i="11"/>
  <c r="H40" i="11"/>
  <c r="G40" i="11"/>
  <c r="J39" i="11"/>
  <c r="I39" i="11"/>
  <c r="H39" i="11"/>
  <c r="G39" i="11"/>
  <c r="J38" i="11"/>
  <c r="I38" i="11"/>
  <c r="H38" i="11"/>
  <c r="G38" i="11"/>
  <c r="J37" i="11"/>
  <c r="I37" i="11"/>
  <c r="H37" i="11"/>
  <c r="G37" i="11"/>
  <c r="J36" i="11"/>
  <c r="I36" i="11"/>
  <c r="H36" i="11"/>
  <c r="G36" i="11"/>
  <c r="J35" i="11"/>
  <c r="I35" i="11"/>
  <c r="H35" i="11"/>
  <c r="G35" i="11"/>
  <c r="J34" i="11"/>
  <c r="I34" i="11"/>
  <c r="H34" i="11"/>
  <c r="G34" i="11"/>
  <c r="J33" i="11"/>
  <c r="I33" i="11"/>
  <c r="H33" i="11"/>
  <c r="G33" i="11"/>
  <c r="J32" i="11"/>
  <c r="I32" i="11"/>
  <c r="H32" i="11"/>
  <c r="G32" i="11"/>
  <c r="J31" i="11"/>
  <c r="I31" i="11"/>
  <c r="H31" i="11"/>
  <c r="G31" i="11"/>
  <c r="J30" i="11"/>
  <c r="I30" i="11"/>
  <c r="H30" i="11"/>
  <c r="G30" i="11"/>
  <c r="J29" i="11"/>
  <c r="I29" i="11"/>
  <c r="H29" i="11"/>
  <c r="G29" i="11"/>
  <c r="J28" i="11"/>
  <c r="I28" i="11"/>
  <c r="H28" i="11"/>
  <c r="G28" i="11"/>
  <c r="J27" i="11"/>
  <c r="I27" i="11"/>
  <c r="H27" i="11"/>
  <c r="G27" i="11"/>
  <c r="J26" i="11"/>
  <c r="I26" i="11"/>
  <c r="H26" i="11"/>
  <c r="G26" i="11"/>
  <c r="J25" i="11"/>
  <c r="I25" i="11"/>
  <c r="H25" i="11"/>
  <c r="G25" i="11"/>
  <c r="J24" i="11"/>
  <c r="I24" i="11"/>
  <c r="H24" i="11"/>
  <c r="G24" i="11"/>
  <c r="J23" i="11"/>
  <c r="I23" i="11"/>
  <c r="H23" i="11"/>
  <c r="G23" i="11"/>
  <c r="J22" i="11"/>
  <c r="I22" i="11"/>
  <c r="H22" i="11"/>
  <c r="G22" i="11"/>
  <c r="J21" i="11"/>
  <c r="I21" i="11"/>
  <c r="H21" i="11"/>
  <c r="G21" i="11"/>
  <c r="J20" i="11"/>
  <c r="I20" i="11"/>
  <c r="H20" i="11"/>
  <c r="G20" i="11"/>
  <c r="J19" i="11"/>
  <c r="I19" i="11"/>
  <c r="H19" i="11"/>
  <c r="G19" i="11"/>
  <c r="J18" i="11"/>
  <c r="I18" i="11"/>
  <c r="H18" i="11"/>
  <c r="G18" i="11"/>
  <c r="J17" i="11"/>
  <c r="I17" i="11"/>
  <c r="H17" i="11"/>
  <c r="G17" i="11"/>
  <c r="J16" i="11"/>
  <c r="I16" i="11"/>
  <c r="H16" i="11"/>
  <c r="G16" i="11"/>
  <c r="J15" i="11"/>
  <c r="I15" i="11"/>
  <c r="H15" i="11"/>
  <c r="G15" i="11"/>
  <c r="J14" i="11"/>
  <c r="I14" i="11"/>
  <c r="H14" i="11"/>
  <c r="G14" i="11"/>
  <c r="J13" i="11"/>
  <c r="I13" i="11"/>
  <c r="H13" i="11"/>
  <c r="G13" i="11"/>
  <c r="J12" i="11"/>
  <c r="I12" i="11"/>
  <c r="H12" i="11"/>
  <c r="G12" i="11"/>
  <c r="J11" i="11"/>
  <c r="I11" i="11"/>
  <c r="H11" i="11"/>
  <c r="G11" i="11"/>
  <c r="J10" i="11"/>
  <c r="I10" i="11"/>
  <c r="H10" i="11"/>
  <c r="G10" i="11"/>
  <c r="J9" i="11"/>
  <c r="I9" i="11"/>
  <c r="H9" i="11"/>
  <c r="G9" i="11"/>
  <c r="J8" i="11"/>
  <c r="I8" i="11"/>
  <c r="H8" i="11"/>
  <c r="G8" i="11"/>
  <c r="J7" i="11"/>
  <c r="I7" i="11"/>
  <c r="H7" i="11"/>
  <c r="G7" i="11"/>
  <c r="J6" i="11"/>
  <c r="I6" i="11"/>
  <c r="H6" i="11"/>
  <c r="G6" i="11"/>
  <c r="J5" i="11"/>
  <c r="I5" i="11"/>
  <c r="H5" i="11"/>
  <c r="G5" i="11"/>
  <c r="J4" i="11"/>
  <c r="I4" i="11"/>
  <c r="H4" i="11"/>
  <c r="G4" i="11"/>
  <c r="J3" i="11"/>
  <c r="I3" i="11"/>
  <c r="H3" i="11"/>
  <c r="G3" i="11"/>
  <c r="J2" i="11"/>
  <c r="I2" i="11"/>
  <c r="H2" i="11"/>
  <c r="G2" i="11"/>
  <c r="K4" i="23"/>
  <c r="K5" i="23"/>
  <c r="K6" i="23"/>
  <c r="K7" i="23"/>
  <c r="K8" i="23"/>
  <c r="K9" i="23"/>
  <c r="K10" i="23"/>
  <c r="K11" i="23"/>
  <c r="K12" i="23"/>
  <c r="K13" i="23"/>
  <c r="K14" i="23"/>
  <c r="K15" i="23"/>
  <c r="K16" i="23"/>
  <c r="K17" i="23"/>
  <c r="K18" i="23"/>
  <c r="K19" i="23"/>
  <c r="K20" i="23"/>
  <c r="K21" i="23"/>
  <c r="K3" i="23"/>
  <c r="J15" i="23"/>
  <c r="I15" i="23"/>
  <c r="H15" i="23"/>
  <c r="G15" i="23"/>
  <c r="J6" i="23"/>
  <c r="I6" i="23"/>
  <c r="H6" i="23"/>
  <c r="G6" i="23"/>
  <c r="J21" i="23"/>
  <c r="I21" i="23"/>
  <c r="H21" i="23"/>
  <c r="G21" i="23"/>
  <c r="J20" i="23"/>
  <c r="I20" i="23"/>
  <c r="H20" i="23"/>
  <c r="G20" i="23"/>
  <c r="J19" i="23"/>
  <c r="I19" i="23"/>
  <c r="H19" i="23"/>
  <c r="G19" i="23"/>
  <c r="J18" i="23"/>
  <c r="I18" i="23"/>
  <c r="H18" i="23"/>
  <c r="G18" i="23"/>
  <c r="J17" i="23"/>
  <c r="I17" i="23"/>
  <c r="H17" i="23"/>
  <c r="G17" i="23"/>
  <c r="J13" i="23"/>
  <c r="I13" i="23"/>
  <c r="H13" i="23"/>
  <c r="G13" i="23"/>
  <c r="J9" i="23"/>
  <c r="I9" i="23"/>
  <c r="H9" i="23"/>
  <c r="G9" i="23"/>
  <c r="J11" i="23"/>
  <c r="I11" i="23"/>
  <c r="H11" i="23"/>
  <c r="G11" i="23"/>
  <c r="J8" i="23"/>
  <c r="I8" i="23"/>
  <c r="H8" i="23"/>
  <c r="G8" i="23"/>
  <c r="J7" i="23"/>
  <c r="I7" i="23"/>
  <c r="H7" i="23"/>
  <c r="G7" i="23"/>
  <c r="J5" i="23"/>
  <c r="I5" i="23"/>
  <c r="H5" i="23"/>
  <c r="G5" i="23"/>
  <c r="J4" i="23"/>
  <c r="I4" i="23"/>
  <c r="H4" i="23"/>
  <c r="G4" i="23"/>
  <c r="J2" i="23"/>
  <c r="I2" i="23"/>
  <c r="H2" i="23"/>
  <c r="G2" i="23"/>
  <c r="J14" i="23"/>
  <c r="I14" i="23"/>
  <c r="H14" i="23"/>
  <c r="G14" i="23"/>
  <c r="J12" i="23"/>
  <c r="I12" i="23"/>
  <c r="H12" i="23"/>
  <c r="G12" i="23"/>
  <c r="J16" i="23"/>
  <c r="I16" i="23"/>
  <c r="H16" i="23"/>
  <c r="G16" i="23"/>
  <c r="J10" i="23"/>
  <c r="I10" i="23"/>
  <c r="H10" i="23"/>
  <c r="G10" i="23"/>
  <c r="J3" i="23"/>
  <c r="I3" i="23"/>
  <c r="H3" i="23"/>
  <c r="G3" i="23"/>
  <c r="K4" i="9"/>
  <c r="K5" i="9"/>
  <c r="K6" i="9"/>
  <c r="K7" i="9"/>
  <c r="K8" i="9"/>
  <c r="K9" i="9"/>
  <c r="K10" i="9"/>
  <c r="K11" i="9"/>
  <c r="K12" i="9"/>
  <c r="K13" i="9"/>
  <c r="K14" i="9"/>
  <c r="K15" i="9"/>
  <c r="K16" i="9"/>
  <c r="K17" i="9"/>
  <c r="K18" i="9"/>
  <c r="K19" i="9"/>
  <c r="K20" i="9"/>
  <c r="K21" i="9"/>
  <c r="K22" i="9"/>
  <c r="K23" i="9"/>
  <c r="K24" i="9"/>
  <c r="K25" i="9"/>
  <c r="K26" i="9"/>
  <c r="K27" i="9"/>
  <c r="K28" i="9"/>
  <c r="K29" i="9"/>
  <c r="K3" i="9"/>
  <c r="J29" i="9"/>
  <c r="I29" i="9"/>
  <c r="H29" i="9"/>
  <c r="G29" i="9"/>
  <c r="J28" i="9"/>
  <c r="I28" i="9"/>
  <c r="H28" i="9"/>
  <c r="G28" i="9"/>
  <c r="J27" i="9"/>
  <c r="I27" i="9"/>
  <c r="H27" i="9"/>
  <c r="G27" i="9"/>
  <c r="J26" i="9"/>
  <c r="I26" i="9"/>
  <c r="H26" i="9"/>
  <c r="G26" i="9"/>
  <c r="J25" i="9"/>
  <c r="I25" i="9"/>
  <c r="H25" i="9"/>
  <c r="G25" i="9"/>
  <c r="J24" i="9"/>
  <c r="I24" i="9"/>
  <c r="H24" i="9"/>
  <c r="G24" i="9"/>
  <c r="J23" i="9"/>
  <c r="I23" i="9"/>
  <c r="H23" i="9"/>
  <c r="G23" i="9"/>
  <c r="J22" i="9"/>
  <c r="I22" i="9"/>
  <c r="H22" i="9"/>
  <c r="G22" i="9"/>
  <c r="J21" i="9"/>
  <c r="I21" i="9"/>
  <c r="H21" i="9"/>
  <c r="G21" i="9"/>
  <c r="J20" i="9"/>
  <c r="I20" i="9"/>
  <c r="H20" i="9"/>
  <c r="G20" i="9"/>
  <c r="J19" i="9"/>
  <c r="I19" i="9"/>
  <c r="H19" i="9"/>
  <c r="G19" i="9"/>
  <c r="J18" i="9"/>
  <c r="I18" i="9"/>
  <c r="H18" i="9"/>
  <c r="G18" i="9"/>
  <c r="J17" i="9"/>
  <c r="I17" i="9"/>
  <c r="H17" i="9"/>
  <c r="G17" i="9"/>
  <c r="J16" i="9"/>
  <c r="I16" i="9"/>
  <c r="H16" i="9"/>
  <c r="G16" i="9"/>
  <c r="J15" i="9"/>
  <c r="I15" i="9"/>
  <c r="H15" i="9"/>
  <c r="G15" i="9"/>
  <c r="J14" i="9"/>
  <c r="I14" i="9"/>
  <c r="H14" i="9"/>
  <c r="G14" i="9"/>
  <c r="J13" i="9"/>
  <c r="I13" i="9"/>
  <c r="H13" i="9"/>
  <c r="G13" i="9"/>
  <c r="J12" i="9"/>
  <c r="I12" i="9"/>
  <c r="H12" i="9"/>
  <c r="G12" i="9"/>
  <c r="J11" i="9"/>
  <c r="I11" i="9"/>
  <c r="H11" i="9"/>
  <c r="G11" i="9"/>
  <c r="J10" i="9"/>
  <c r="I10" i="9"/>
  <c r="H10" i="9"/>
  <c r="G10" i="9"/>
  <c r="J9" i="9"/>
  <c r="I9" i="9"/>
  <c r="H9" i="9"/>
  <c r="G9" i="9"/>
  <c r="J8" i="9"/>
  <c r="I8" i="9"/>
  <c r="H8" i="9"/>
  <c r="G8" i="9"/>
  <c r="J7" i="9"/>
  <c r="I7" i="9"/>
  <c r="H7" i="9"/>
  <c r="G7" i="9"/>
  <c r="J6" i="9"/>
  <c r="I6" i="9"/>
  <c r="H6" i="9"/>
  <c r="G6" i="9"/>
  <c r="J5" i="9"/>
  <c r="I5" i="9"/>
  <c r="H5" i="9"/>
  <c r="G5" i="9"/>
  <c r="J4" i="9"/>
  <c r="I4" i="9"/>
  <c r="H4" i="9"/>
  <c r="G4" i="9"/>
  <c r="J3" i="9"/>
  <c r="I3" i="9"/>
  <c r="H3" i="9"/>
  <c r="G3" i="9"/>
  <c r="J2" i="9"/>
  <c r="I2" i="9"/>
  <c r="H2" i="9"/>
  <c r="G2" i="9"/>
  <c r="K4" i="21"/>
  <c r="K5" i="21"/>
  <c r="K6" i="21"/>
  <c r="K7" i="21"/>
  <c r="K8" i="21"/>
  <c r="K9" i="21"/>
  <c r="K10" i="21"/>
  <c r="K11" i="21"/>
  <c r="K12" i="21"/>
  <c r="K13" i="21"/>
  <c r="K14" i="21"/>
  <c r="K15" i="21"/>
  <c r="K16" i="21"/>
  <c r="K17" i="21"/>
  <c r="K18" i="21"/>
  <c r="K19" i="21"/>
  <c r="K20" i="21"/>
  <c r="K21" i="21"/>
  <c r="K22" i="21"/>
  <c r="K23" i="21"/>
  <c r="K24" i="21"/>
  <c r="K25" i="21"/>
  <c r="K26" i="21"/>
  <c r="K27" i="21"/>
  <c r="K28" i="21"/>
  <c r="K29" i="21"/>
  <c r="K30" i="21"/>
  <c r="K31" i="21"/>
  <c r="K32" i="21"/>
  <c r="K33" i="21"/>
  <c r="K34" i="21"/>
  <c r="K35" i="21"/>
  <c r="K36" i="21"/>
  <c r="K37" i="21"/>
  <c r="K38" i="21"/>
  <c r="K39" i="21"/>
  <c r="K40" i="21"/>
  <c r="K41" i="21"/>
  <c r="K42" i="21"/>
  <c r="K43" i="21"/>
  <c r="K44" i="21"/>
  <c r="K45" i="21"/>
  <c r="K46" i="21"/>
  <c r="K47" i="21"/>
  <c r="K48" i="21"/>
  <c r="K49" i="21"/>
  <c r="K50" i="21"/>
  <c r="K51" i="21"/>
  <c r="K52" i="21"/>
  <c r="K53" i="21"/>
  <c r="K54" i="21"/>
  <c r="K55" i="21"/>
  <c r="K56" i="21"/>
  <c r="K57" i="21"/>
  <c r="K58" i="21"/>
  <c r="K59" i="21"/>
  <c r="K60" i="21"/>
  <c r="K61" i="21"/>
  <c r="K62" i="21"/>
  <c r="K63" i="21"/>
  <c r="K64" i="21"/>
  <c r="K65" i="21"/>
  <c r="K66" i="21"/>
  <c r="K67" i="21"/>
  <c r="K68" i="21"/>
  <c r="K69" i="21"/>
  <c r="K70" i="21"/>
  <c r="K71" i="21"/>
  <c r="K72" i="21"/>
  <c r="K73" i="21"/>
  <c r="K74" i="21"/>
  <c r="K75" i="21"/>
  <c r="K76" i="21"/>
  <c r="K77" i="21"/>
  <c r="K78" i="21"/>
  <c r="K79" i="21"/>
  <c r="K80" i="21"/>
  <c r="K81" i="21"/>
  <c r="K82" i="21"/>
  <c r="K83" i="21"/>
  <c r="K84" i="21"/>
  <c r="K85" i="21"/>
  <c r="K86" i="21"/>
  <c r="K87" i="21"/>
  <c r="K88" i="21"/>
  <c r="K89" i="21"/>
  <c r="K90" i="21"/>
  <c r="K91" i="21"/>
  <c r="K92" i="21"/>
  <c r="K93" i="21"/>
  <c r="K94" i="21"/>
  <c r="K95" i="21"/>
  <c r="K96" i="21"/>
  <c r="K97" i="21"/>
  <c r="K98" i="21"/>
  <c r="K99" i="21"/>
  <c r="K100" i="21"/>
  <c r="K101" i="21"/>
  <c r="K102" i="21"/>
  <c r="K103" i="21"/>
  <c r="K104" i="21"/>
  <c r="K105" i="21"/>
  <c r="K106" i="21"/>
  <c r="K107" i="21"/>
  <c r="K108" i="21"/>
  <c r="K109" i="21"/>
  <c r="K110" i="21"/>
  <c r="K111" i="21"/>
  <c r="K112" i="21"/>
  <c r="K113" i="21"/>
  <c r="K114" i="21"/>
  <c r="K115" i="21"/>
  <c r="K116" i="21"/>
  <c r="K117" i="21"/>
  <c r="K118" i="21"/>
  <c r="K119" i="21"/>
  <c r="K3" i="21"/>
  <c r="J119" i="21"/>
  <c r="I119" i="21"/>
  <c r="H119" i="21"/>
  <c r="G119" i="21"/>
  <c r="J118" i="21"/>
  <c r="I118" i="21"/>
  <c r="H118" i="21"/>
  <c r="G118" i="21"/>
  <c r="J117" i="21"/>
  <c r="I117" i="21"/>
  <c r="H117" i="21"/>
  <c r="G117" i="21"/>
  <c r="J116" i="21"/>
  <c r="I116" i="21"/>
  <c r="H116" i="21"/>
  <c r="G116" i="21"/>
  <c r="J115" i="21"/>
  <c r="I115" i="21"/>
  <c r="H115" i="21"/>
  <c r="G115" i="21"/>
  <c r="J114" i="21"/>
  <c r="I114" i="21"/>
  <c r="H114" i="21"/>
  <c r="G114" i="21"/>
  <c r="J113" i="21"/>
  <c r="I113" i="21"/>
  <c r="H113" i="21"/>
  <c r="G113" i="21"/>
  <c r="J112" i="21"/>
  <c r="I112" i="21"/>
  <c r="H112" i="21"/>
  <c r="G112" i="21"/>
  <c r="J111" i="21"/>
  <c r="I111" i="21"/>
  <c r="H111" i="21"/>
  <c r="G111" i="21"/>
  <c r="J110" i="21"/>
  <c r="I110" i="21"/>
  <c r="H110" i="21"/>
  <c r="G110" i="21"/>
  <c r="J109" i="21"/>
  <c r="I109" i="21"/>
  <c r="H109" i="21"/>
  <c r="G109" i="21"/>
  <c r="J108" i="21"/>
  <c r="I108" i="21"/>
  <c r="H108" i="21"/>
  <c r="G108" i="21"/>
  <c r="J107" i="21"/>
  <c r="I107" i="21"/>
  <c r="H107" i="21"/>
  <c r="G107" i="21"/>
  <c r="J106" i="21"/>
  <c r="I106" i="21"/>
  <c r="H106" i="21"/>
  <c r="G106" i="21"/>
  <c r="J105" i="21"/>
  <c r="I105" i="21"/>
  <c r="H105" i="21"/>
  <c r="G105" i="21"/>
  <c r="J104" i="21"/>
  <c r="I104" i="21"/>
  <c r="H104" i="21"/>
  <c r="G104" i="21"/>
  <c r="J103" i="21"/>
  <c r="I103" i="21"/>
  <c r="H103" i="21"/>
  <c r="G103" i="21"/>
  <c r="J102" i="21"/>
  <c r="I102" i="21"/>
  <c r="H102" i="21"/>
  <c r="G102" i="21"/>
  <c r="J101" i="21"/>
  <c r="I101" i="21"/>
  <c r="H101" i="21"/>
  <c r="G101" i="21"/>
  <c r="J100" i="21"/>
  <c r="I100" i="21"/>
  <c r="H100" i="21"/>
  <c r="G100" i="21"/>
  <c r="J99" i="21"/>
  <c r="I99" i="21"/>
  <c r="H99" i="21"/>
  <c r="G99" i="21"/>
  <c r="J98" i="21"/>
  <c r="I98" i="21"/>
  <c r="H98" i="21"/>
  <c r="G98" i="21"/>
  <c r="J97" i="21"/>
  <c r="I97" i="21"/>
  <c r="H97" i="21"/>
  <c r="G97" i="21"/>
  <c r="J96" i="21"/>
  <c r="I96" i="21"/>
  <c r="H96" i="21"/>
  <c r="G96" i="21"/>
  <c r="J95" i="21"/>
  <c r="I95" i="21"/>
  <c r="H95" i="21"/>
  <c r="G95" i="21"/>
  <c r="J94" i="21"/>
  <c r="I94" i="21"/>
  <c r="H94" i="21"/>
  <c r="G94" i="21"/>
  <c r="J93" i="21"/>
  <c r="I93" i="21"/>
  <c r="H93" i="21"/>
  <c r="G93" i="21"/>
  <c r="J92" i="21"/>
  <c r="I92" i="21"/>
  <c r="H92" i="21"/>
  <c r="G92" i="21"/>
  <c r="J91" i="21"/>
  <c r="I91" i="21"/>
  <c r="H91" i="21"/>
  <c r="G91" i="21"/>
  <c r="J90" i="21"/>
  <c r="I90" i="21"/>
  <c r="H90" i="21"/>
  <c r="G90" i="21"/>
  <c r="J89" i="21"/>
  <c r="I89" i="21"/>
  <c r="H89" i="21"/>
  <c r="G89" i="21"/>
  <c r="J88" i="21"/>
  <c r="I88" i="21"/>
  <c r="H88" i="21"/>
  <c r="G88" i="21"/>
  <c r="J87" i="21"/>
  <c r="I87" i="21"/>
  <c r="H87" i="21"/>
  <c r="G87" i="21"/>
  <c r="J86" i="21"/>
  <c r="I86" i="21"/>
  <c r="H86" i="21"/>
  <c r="G86" i="21"/>
  <c r="J85" i="21"/>
  <c r="I85" i="21"/>
  <c r="H85" i="21"/>
  <c r="G85" i="21"/>
  <c r="J84" i="21"/>
  <c r="I84" i="21"/>
  <c r="H84" i="21"/>
  <c r="G84" i="21"/>
  <c r="J83" i="21"/>
  <c r="I83" i="21"/>
  <c r="H83" i="21"/>
  <c r="G83" i="21"/>
  <c r="J82" i="21"/>
  <c r="I82" i="21"/>
  <c r="H82" i="21"/>
  <c r="G82" i="21"/>
  <c r="J81" i="21"/>
  <c r="I81" i="21"/>
  <c r="H81" i="21"/>
  <c r="G81" i="21"/>
  <c r="J80" i="21"/>
  <c r="I80" i="21"/>
  <c r="H80" i="21"/>
  <c r="G80" i="21"/>
  <c r="J79" i="21"/>
  <c r="I79" i="21"/>
  <c r="H79" i="21"/>
  <c r="G79" i="21"/>
  <c r="J78" i="21"/>
  <c r="I78" i="21"/>
  <c r="H78" i="21"/>
  <c r="G78" i="21"/>
  <c r="J77" i="21"/>
  <c r="I77" i="21"/>
  <c r="H77" i="21"/>
  <c r="G77" i="21"/>
  <c r="J76" i="21"/>
  <c r="I76" i="21"/>
  <c r="H76" i="21"/>
  <c r="G76" i="21"/>
  <c r="J75" i="21"/>
  <c r="I75" i="21"/>
  <c r="H75" i="21"/>
  <c r="G75" i="21"/>
  <c r="J74" i="21"/>
  <c r="I74" i="21"/>
  <c r="H74" i="21"/>
  <c r="G74" i="21"/>
  <c r="J73" i="21"/>
  <c r="I73" i="21"/>
  <c r="H73" i="21"/>
  <c r="G73" i="21"/>
  <c r="J72" i="21"/>
  <c r="I72" i="21"/>
  <c r="H72" i="21"/>
  <c r="G72" i="21"/>
  <c r="J71" i="21"/>
  <c r="I71" i="21"/>
  <c r="H71" i="21"/>
  <c r="G71" i="21"/>
  <c r="J70" i="21"/>
  <c r="I70" i="21"/>
  <c r="H70" i="21"/>
  <c r="G70" i="21"/>
  <c r="J69" i="21"/>
  <c r="I69" i="21"/>
  <c r="H69" i="21"/>
  <c r="G69" i="21"/>
  <c r="J68" i="21"/>
  <c r="I68" i="21"/>
  <c r="H68" i="21"/>
  <c r="G68" i="21"/>
  <c r="J67" i="21"/>
  <c r="I67" i="21"/>
  <c r="H67" i="21"/>
  <c r="G67" i="21"/>
  <c r="J66" i="21"/>
  <c r="I66" i="21"/>
  <c r="H66" i="21"/>
  <c r="G66" i="21"/>
  <c r="J65" i="21"/>
  <c r="I65" i="21"/>
  <c r="H65" i="21"/>
  <c r="G65" i="21"/>
  <c r="J64" i="21"/>
  <c r="I64" i="21"/>
  <c r="H64" i="21"/>
  <c r="G64" i="21"/>
  <c r="J63" i="21"/>
  <c r="I63" i="21"/>
  <c r="H63" i="21"/>
  <c r="G63" i="21"/>
  <c r="J62" i="21"/>
  <c r="I62" i="21"/>
  <c r="H62" i="21"/>
  <c r="G62" i="21"/>
  <c r="J61" i="21"/>
  <c r="I61" i="21"/>
  <c r="H61" i="21"/>
  <c r="G61" i="21"/>
  <c r="J60" i="21"/>
  <c r="I60" i="21"/>
  <c r="H60" i="21"/>
  <c r="G60" i="21"/>
  <c r="J59" i="21"/>
  <c r="I59" i="21"/>
  <c r="H59" i="21"/>
  <c r="G59" i="21"/>
  <c r="J58" i="21"/>
  <c r="I58" i="21"/>
  <c r="H58" i="21"/>
  <c r="G58" i="21"/>
  <c r="J57" i="21"/>
  <c r="I57" i="21"/>
  <c r="H57" i="21"/>
  <c r="G57" i="21"/>
  <c r="J56" i="21"/>
  <c r="I56" i="21"/>
  <c r="H56" i="21"/>
  <c r="G56" i="21"/>
  <c r="J55" i="21"/>
  <c r="I55" i="21"/>
  <c r="H55" i="21"/>
  <c r="G55" i="21"/>
  <c r="J54" i="21"/>
  <c r="I54" i="21"/>
  <c r="H54" i="21"/>
  <c r="G54" i="21"/>
  <c r="J53" i="21"/>
  <c r="I53" i="21"/>
  <c r="H53" i="21"/>
  <c r="G53" i="21"/>
  <c r="J52" i="21"/>
  <c r="I52" i="21"/>
  <c r="H52" i="21"/>
  <c r="G52" i="21"/>
  <c r="J51" i="21"/>
  <c r="I51" i="21"/>
  <c r="H51" i="21"/>
  <c r="G51" i="21"/>
  <c r="J50" i="21"/>
  <c r="I50" i="21"/>
  <c r="H50" i="21"/>
  <c r="G50" i="21"/>
  <c r="J49" i="21"/>
  <c r="I49" i="21"/>
  <c r="H49" i="21"/>
  <c r="G49" i="21"/>
  <c r="J48" i="21"/>
  <c r="I48" i="21"/>
  <c r="H48" i="21"/>
  <c r="G48" i="21"/>
  <c r="J47" i="21"/>
  <c r="I47" i="21"/>
  <c r="H47" i="21"/>
  <c r="G47" i="21"/>
  <c r="J46" i="21"/>
  <c r="I46" i="21"/>
  <c r="H46" i="21"/>
  <c r="G46" i="21"/>
  <c r="J45" i="21"/>
  <c r="I45" i="21"/>
  <c r="H45" i="21"/>
  <c r="G45" i="21"/>
  <c r="J44" i="21"/>
  <c r="I44" i="21"/>
  <c r="H44" i="21"/>
  <c r="G44" i="21"/>
  <c r="J43" i="21"/>
  <c r="I43" i="21"/>
  <c r="H43" i="21"/>
  <c r="G43" i="21"/>
  <c r="J42" i="21"/>
  <c r="I42" i="21"/>
  <c r="H42" i="21"/>
  <c r="G42" i="21"/>
  <c r="J41" i="21"/>
  <c r="I41" i="21"/>
  <c r="H41" i="21"/>
  <c r="G41" i="21"/>
  <c r="J40" i="21"/>
  <c r="I40" i="21"/>
  <c r="H40" i="21"/>
  <c r="G40" i="21"/>
  <c r="J39" i="21"/>
  <c r="I39" i="21"/>
  <c r="H39" i="21"/>
  <c r="G39" i="21"/>
  <c r="J38" i="21"/>
  <c r="I38" i="21"/>
  <c r="H38" i="21"/>
  <c r="G38" i="21"/>
  <c r="J37" i="21"/>
  <c r="I37" i="21"/>
  <c r="H37" i="21"/>
  <c r="G37" i="21"/>
  <c r="J36" i="21"/>
  <c r="I36" i="21"/>
  <c r="H36" i="21"/>
  <c r="G36" i="21"/>
  <c r="J35" i="21"/>
  <c r="I35" i="21"/>
  <c r="H35" i="21"/>
  <c r="G35" i="21"/>
  <c r="J34" i="21"/>
  <c r="I34" i="21"/>
  <c r="H34" i="21"/>
  <c r="G34" i="21"/>
  <c r="J33" i="21"/>
  <c r="I33" i="21"/>
  <c r="H33" i="21"/>
  <c r="G33" i="21"/>
  <c r="J32" i="21"/>
  <c r="I32" i="21"/>
  <c r="H32" i="21"/>
  <c r="G32" i="21"/>
  <c r="J31" i="21"/>
  <c r="I31" i="21"/>
  <c r="H31" i="21"/>
  <c r="G31" i="21"/>
  <c r="J30" i="21"/>
  <c r="I30" i="21"/>
  <c r="H30" i="21"/>
  <c r="G30" i="21"/>
  <c r="J29" i="21"/>
  <c r="I29" i="21"/>
  <c r="H29" i="21"/>
  <c r="G29" i="21"/>
  <c r="J28" i="21"/>
  <c r="I28" i="21"/>
  <c r="H28" i="21"/>
  <c r="G28" i="21"/>
  <c r="J27" i="21"/>
  <c r="I27" i="21"/>
  <c r="H27" i="21"/>
  <c r="G27" i="21"/>
  <c r="J26" i="21"/>
  <c r="I26" i="21"/>
  <c r="H26" i="21"/>
  <c r="G26" i="21"/>
  <c r="J25" i="21"/>
  <c r="I25" i="21"/>
  <c r="H25" i="21"/>
  <c r="G25" i="21"/>
  <c r="J24" i="21"/>
  <c r="I24" i="21"/>
  <c r="H24" i="21"/>
  <c r="G24" i="21"/>
  <c r="J23" i="21"/>
  <c r="I23" i="21"/>
  <c r="H23" i="21"/>
  <c r="G23" i="21"/>
  <c r="J22" i="21"/>
  <c r="I22" i="21"/>
  <c r="H22" i="21"/>
  <c r="G22" i="21"/>
  <c r="J21" i="21"/>
  <c r="I21" i="21"/>
  <c r="H21" i="21"/>
  <c r="G21" i="21"/>
  <c r="J20" i="21"/>
  <c r="I20" i="21"/>
  <c r="H20" i="21"/>
  <c r="G20" i="21"/>
  <c r="J19" i="21"/>
  <c r="I19" i="21"/>
  <c r="H19" i="21"/>
  <c r="G19" i="21"/>
  <c r="J18" i="21"/>
  <c r="I18" i="21"/>
  <c r="H18" i="21"/>
  <c r="G18" i="21"/>
  <c r="J17" i="21"/>
  <c r="I17" i="21"/>
  <c r="H17" i="21"/>
  <c r="G17" i="21"/>
  <c r="J16" i="21"/>
  <c r="I16" i="21"/>
  <c r="H16" i="21"/>
  <c r="G16" i="21"/>
  <c r="J15" i="21"/>
  <c r="I15" i="21"/>
  <c r="H15" i="21"/>
  <c r="G15" i="21"/>
  <c r="J14" i="21"/>
  <c r="I14" i="21"/>
  <c r="H14" i="21"/>
  <c r="G14" i="21"/>
  <c r="J13" i="21"/>
  <c r="I13" i="21"/>
  <c r="H13" i="21"/>
  <c r="G13" i="21"/>
  <c r="J12" i="21"/>
  <c r="I12" i="21"/>
  <c r="H12" i="21"/>
  <c r="G12" i="21"/>
  <c r="J11" i="21"/>
  <c r="I11" i="21"/>
  <c r="H11" i="21"/>
  <c r="G11" i="21"/>
  <c r="J10" i="21"/>
  <c r="I10" i="21"/>
  <c r="H10" i="21"/>
  <c r="G10" i="21"/>
  <c r="J9" i="21"/>
  <c r="I9" i="21"/>
  <c r="H9" i="21"/>
  <c r="G9" i="21"/>
  <c r="J8" i="21"/>
  <c r="I8" i="21"/>
  <c r="H8" i="21"/>
  <c r="G8" i="21"/>
  <c r="J7" i="21"/>
  <c r="I7" i="21"/>
  <c r="H7" i="21"/>
  <c r="G7" i="21"/>
  <c r="J6" i="21"/>
  <c r="I6" i="21"/>
  <c r="H6" i="21"/>
  <c r="G6" i="21"/>
  <c r="J5" i="21"/>
  <c r="I5" i="21"/>
  <c r="H5" i="21"/>
  <c r="G5" i="21"/>
  <c r="J4" i="21"/>
  <c r="I4" i="21"/>
  <c r="H4" i="21"/>
  <c r="G4" i="21"/>
  <c r="J3" i="21"/>
  <c r="I3" i="21"/>
  <c r="H3" i="21"/>
  <c r="G3" i="21"/>
  <c r="J2" i="21"/>
  <c r="I2" i="21"/>
  <c r="H2" i="21"/>
  <c r="G2" i="21"/>
  <c r="K4" i="19"/>
  <c r="K5" i="19"/>
  <c r="K6" i="19"/>
  <c r="K7" i="19"/>
  <c r="K8" i="19"/>
  <c r="K9" i="19"/>
  <c r="K10" i="19"/>
  <c r="K11" i="19"/>
  <c r="K12" i="19"/>
  <c r="K13" i="19"/>
  <c r="K14" i="19"/>
  <c r="K15" i="19"/>
  <c r="K16" i="19"/>
  <c r="K17" i="19"/>
  <c r="K18" i="19"/>
  <c r="K19" i="19"/>
  <c r="K20" i="19"/>
  <c r="K21" i="19"/>
  <c r="K22" i="19"/>
  <c r="K23" i="19"/>
  <c r="K24" i="19"/>
  <c r="K25" i="19"/>
  <c r="K26" i="19"/>
  <c r="K27" i="19"/>
  <c r="K28" i="19"/>
  <c r="K29" i="19"/>
  <c r="K30" i="19"/>
  <c r="K31" i="19"/>
  <c r="K32" i="19"/>
  <c r="K33" i="19"/>
  <c r="K34" i="19"/>
  <c r="K35" i="19"/>
  <c r="K36" i="19"/>
  <c r="K37" i="19"/>
  <c r="K38" i="19"/>
  <c r="K39" i="19"/>
  <c r="K40" i="19"/>
  <c r="K41" i="19"/>
  <c r="K42" i="19"/>
  <c r="K43" i="19"/>
  <c r="K44" i="19"/>
  <c r="K45" i="19"/>
  <c r="K46" i="19"/>
  <c r="K47" i="19"/>
  <c r="K48" i="19"/>
  <c r="K49" i="19"/>
  <c r="K50" i="19"/>
  <c r="K51" i="19"/>
  <c r="K52" i="19"/>
  <c r="K53" i="19"/>
  <c r="K54" i="19"/>
  <c r="K55" i="19"/>
  <c r="K56" i="19"/>
  <c r="K57" i="19"/>
  <c r="K58" i="19"/>
  <c r="K59" i="19"/>
  <c r="K60" i="19"/>
  <c r="K61" i="19"/>
  <c r="K62" i="19"/>
  <c r="K63" i="19"/>
  <c r="K64" i="19"/>
  <c r="K65" i="19"/>
  <c r="K66" i="19"/>
  <c r="K67" i="19"/>
  <c r="K68" i="19"/>
  <c r="K69" i="19"/>
  <c r="K70" i="19"/>
  <c r="K71" i="19"/>
  <c r="K72" i="19"/>
  <c r="K73" i="19"/>
  <c r="K74" i="19"/>
  <c r="K75" i="19"/>
  <c r="K76" i="19"/>
  <c r="K77" i="19"/>
  <c r="K78" i="19"/>
  <c r="K79" i="19"/>
  <c r="K80" i="19"/>
  <c r="K81" i="19"/>
  <c r="K82" i="19"/>
  <c r="K83" i="19"/>
  <c r="K84" i="19"/>
  <c r="K85" i="19"/>
  <c r="K86" i="19"/>
  <c r="K87" i="19"/>
  <c r="K88" i="19"/>
  <c r="K89" i="19"/>
  <c r="K90" i="19"/>
  <c r="K91" i="19"/>
  <c r="K92" i="19"/>
  <c r="K93" i="19"/>
  <c r="K94" i="19"/>
  <c r="K95" i="19"/>
  <c r="K96" i="19"/>
  <c r="K97" i="19"/>
  <c r="K98" i="19"/>
  <c r="K99" i="19"/>
  <c r="K100" i="19"/>
  <c r="K101" i="19"/>
  <c r="K102" i="19"/>
  <c r="K103" i="19"/>
  <c r="K104" i="19"/>
  <c r="K105" i="19"/>
  <c r="K106" i="19"/>
  <c r="K107" i="19"/>
  <c r="K108" i="19"/>
  <c r="K109" i="19"/>
  <c r="K110" i="19"/>
  <c r="K111" i="19"/>
  <c r="K112" i="19"/>
  <c r="K113" i="19"/>
  <c r="K114" i="19"/>
  <c r="K115" i="19"/>
  <c r="K116" i="19"/>
  <c r="K117" i="19"/>
  <c r="K118" i="19"/>
  <c r="K119" i="19"/>
  <c r="K120" i="19"/>
  <c r="K121" i="19"/>
  <c r="K122" i="19"/>
  <c r="K123" i="19"/>
  <c r="K124" i="19"/>
  <c r="K125" i="19"/>
  <c r="K126" i="19"/>
  <c r="K127" i="19"/>
  <c r="K128" i="19"/>
  <c r="K129" i="19"/>
  <c r="K130" i="19"/>
  <c r="K131" i="19"/>
  <c r="K3" i="19"/>
  <c r="J131" i="19"/>
  <c r="I131" i="19"/>
  <c r="H131" i="19"/>
  <c r="G131" i="19"/>
  <c r="J130" i="19"/>
  <c r="I130" i="19"/>
  <c r="H130" i="19"/>
  <c r="G130" i="19"/>
  <c r="J129" i="19"/>
  <c r="I129" i="19"/>
  <c r="H129" i="19"/>
  <c r="G129" i="19"/>
  <c r="J128" i="19"/>
  <c r="I128" i="19"/>
  <c r="H128" i="19"/>
  <c r="G128" i="19"/>
  <c r="J127" i="19"/>
  <c r="I127" i="19"/>
  <c r="H127" i="19"/>
  <c r="G127" i="19"/>
  <c r="J126" i="19"/>
  <c r="I126" i="19"/>
  <c r="H126" i="19"/>
  <c r="G126" i="19"/>
  <c r="J125" i="19"/>
  <c r="I125" i="19"/>
  <c r="H125" i="19"/>
  <c r="G125" i="19"/>
  <c r="J124" i="19"/>
  <c r="I124" i="19"/>
  <c r="H124" i="19"/>
  <c r="G124" i="19"/>
  <c r="J123" i="19"/>
  <c r="I123" i="19"/>
  <c r="H123" i="19"/>
  <c r="G123" i="19"/>
  <c r="J122" i="19"/>
  <c r="I122" i="19"/>
  <c r="H122" i="19"/>
  <c r="G122" i="19"/>
  <c r="J121" i="19"/>
  <c r="I121" i="19"/>
  <c r="H121" i="19"/>
  <c r="G121" i="19"/>
  <c r="J120" i="19"/>
  <c r="I120" i="19"/>
  <c r="H120" i="19"/>
  <c r="G120" i="19"/>
  <c r="J119" i="19"/>
  <c r="I119" i="19"/>
  <c r="H119" i="19"/>
  <c r="G119" i="19"/>
  <c r="J118" i="19"/>
  <c r="I118" i="19"/>
  <c r="H118" i="19"/>
  <c r="G118" i="19"/>
  <c r="J117" i="19"/>
  <c r="I117" i="19"/>
  <c r="H117" i="19"/>
  <c r="G117" i="19"/>
  <c r="J116" i="19"/>
  <c r="I116" i="19"/>
  <c r="H116" i="19"/>
  <c r="G116" i="19"/>
  <c r="J115" i="19"/>
  <c r="I115" i="19"/>
  <c r="H115" i="19"/>
  <c r="G115" i="19"/>
  <c r="J114" i="19"/>
  <c r="I114" i="19"/>
  <c r="H114" i="19"/>
  <c r="G114" i="19"/>
  <c r="J113" i="19"/>
  <c r="I113" i="19"/>
  <c r="H113" i="19"/>
  <c r="G113" i="19"/>
  <c r="J112" i="19"/>
  <c r="I112" i="19"/>
  <c r="H112" i="19"/>
  <c r="G112" i="19"/>
  <c r="J111" i="19"/>
  <c r="I111" i="19"/>
  <c r="H111" i="19"/>
  <c r="G111" i="19"/>
  <c r="J110" i="19"/>
  <c r="I110" i="19"/>
  <c r="H110" i="19"/>
  <c r="G110" i="19"/>
  <c r="J109" i="19"/>
  <c r="I109" i="19"/>
  <c r="H109" i="19"/>
  <c r="G109" i="19"/>
  <c r="J108" i="19"/>
  <c r="I108" i="19"/>
  <c r="H108" i="19"/>
  <c r="G108" i="19"/>
  <c r="J107" i="19"/>
  <c r="I107" i="19"/>
  <c r="H107" i="19"/>
  <c r="G107" i="19"/>
  <c r="J106" i="19"/>
  <c r="I106" i="19"/>
  <c r="H106" i="19"/>
  <c r="G106" i="19"/>
  <c r="J105" i="19"/>
  <c r="I105" i="19"/>
  <c r="H105" i="19"/>
  <c r="G105" i="19"/>
  <c r="J104" i="19"/>
  <c r="I104" i="19"/>
  <c r="H104" i="19"/>
  <c r="G104" i="19"/>
  <c r="J103" i="19"/>
  <c r="I103" i="19"/>
  <c r="H103" i="19"/>
  <c r="G103" i="19"/>
  <c r="J102" i="19"/>
  <c r="I102" i="19"/>
  <c r="H102" i="19"/>
  <c r="G102" i="19"/>
  <c r="J101" i="19"/>
  <c r="I101" i="19"/>
  <c r="H101" i="19"/>
  <c r="G101" i="19"/>
  <c r="J100" i="19"/>
  <c r="I100" i="19"/>
  <c r="H100" i="19"/>
  <c r="G100" i="19"/>
  <c r="J99" i="19"/>
  <c r="I99" i="19"/>
  <c r="H99" i="19"/>
  <c r="G99" i="19"/>
  <c r="J98" i="19"/>
  <c r="I98" i="19"/>
  <c r="H98" i="19"/>
  <c r="G98" i="19"/>
  <c r="J97" i="19"/>
  <c r="I97" i="19"/>
  <c r="H97" i="19"/>
  <c r="G97" i="19"/>
  <c r="J96" i="19"/>
  <c r="I96" i="19"/>
  <c r="H96" i="19"/>
  <c r="G96" i="19"/>
  <c r="J95" i="19"/>
  <c r="I95" i="19"/>
  <c r="H95" i="19"/>
  <c r="G95" i="19"/>
  <c r="J94" i="19"/>
  <c r="I94" i="19"/>
  <c r="H94" i="19"/>
  <c r="G94" i="19"/>
  <c r="J93" i="19"/>
  <c r="I93" i="19"/>
  <c r="H93" i="19"/>
  <c r="G93" i="19"/>
  <c r="J92" i="19"/>
  <c r="I92" i="19"/>
  <c r="H92" i="19"/>
  <c r="G92" i="19"/>
  <c r="J91" i="19"/>
  <c r="I91" i="19"/>
  <c r="H91" i="19"/>
  <c r="G91" i="19"/>
  <c r="J90" i="19"/>
  <c r="I90" i="19"/>
  <c r="H90" i="19"/>
  <c r="G90" i="19"/>
  <c r="J89" i="19"/>
  <c r="I89" i="19"/>
  <c r="H89" i="19"/>
  <c r="G89" i="19"/>
  <c r="J88" i="19"/>
  <c r="I88" i="19"/>
  <c r="H88" i="19"/>
  <c r="G88" i="19"/>
  <c r="J87" i="19"/>
  <c r="I87" i="19"/>
  <c r="H87" i="19"/>
  <c r="G87" i="19"/>
  <c r="J86" i="19"/>
  <c r="I86" i="19"/>
  <c r="H86" i="19"/>
  <c r="G86" i="19"/>
  <c r="J85" i="19"/>
  <c r="I85" i="19"/>
  <c r="H85" i="19"/>
  <c r="G85" i="19"/>
  <c r="J84" i="19"/>
  <c r="I84" i="19"/>
  <c r="H84" i="19"/>
  <c r="G84" i="19"/>
  <c r="J83" i="19"/>
  <c r="I83" i="19"/>
  <c r="H83" i="19"/>
  <c r="G83" i="19"/>
  <c r="J82" i="19"/>
  <c r="I82" i="19"/>
  <c r="H82" i="19"/>
  <c r="G82" i="19"/>
  <c r="J81" i="19"/>
  <c r="I81" i="19"/>
  <c r="H81" i="19"/>
  <c r="G81" i="19"/>
  <c r="J80" i="19"/>
  <c r="I80" i="19"/>
  <c r="H80" i="19"/>
  <c r="G80" i="19"/>
  <c r="J79" i="19"/>
  <c r="I79" i="19"/>
  <c r="H79" i="19"/>
  <c r="G79" i="19"/>
  <c r="J78" i="19"/>
  <c r="I78" i="19"/>
  <c r="H78" i="19"/>
  <c r="G78" i="19"/>
  <c r="J77" i="19"/>
  <c r="I77" i="19"/>
  <c r="H77" i="19"/>
  <c r="G77" i="19"/>
  <c r="J76" i="19"/>
  <c r="I76" i="19"/>
  <c r="H76" i="19"/>
  <c r="G76" i="19"/>
  <c r="J75" i="19"/>
  <c r="I75" i="19"/>
  <c r="H75" i="19"/>
  <c r="G75" i="19"/>
  <c r="J74" i="19"/>
  <c r="I74" i="19"/>
  <c r="H74" i="19"/>
  <c r="G74" i="19"/>
  <c r="J73" i="19"/>
  <c r="I73" i="19"/>
  <c r="H73" i="19"/>
  <c r="G73" i="19"/>
  <c r="J72" i="19"/>
  <c r="I72" i="19"/>
  <c r="H72" i="19"/>
  <c r="G72" i="19"/>
  <c r="J71" i="19"/>
  <c r="I71" i="19"/>
  <c r="H71" i="19"/>
  <c r="G71" i="19"/>
  <c r="J70" i="19"/>
  <c r="I70" i="19"/>
  <c r="H70" i="19"/>
  <c r="G70" i="19"/>
  <c r="J69" i="19"/>
  <c r="I69" i="19"/>
  <c r="H69" i="19"/>
  <c r="G69" i="19"/>
  <c r="J68" i="19"/>
  <c r="I68" i="19"/>
  <c r="H68" i="19"/>
  <c r="G68" i="19"/>
  <c r="J67" i="19"/>
  <c r="I67" i="19"/>
  <c r="H67" i="19"/>
  <c r="G67" i="19"/>
  <c r="J66" i="19"/>
  <c r="I66" i="19"/>
  <c r="H66" i="19"/>
  <c r="G66" i="19"/>
  <c r="J65" i="19"/>
  <c r="I65" i="19"/>
  <c r="H65" i="19"/>
  <c r="G65" i="19"/>
  <c r="J64" i="19"/>
  <c r="I64" i="19"/>
  <c r="H64" i="19"/>
  <c r="G64" i="19"/>
  <c r="J63" i="19"/>
  <c r="I63" i="19"/>
  <c r="H63" i="19"/>
  <c r="G63" i="19"/>
  <c r="J62" i="19"/>
  <c r="I62" i="19"/>
  <c r="H62" i="19"/>
  <c r="G62" i="19"/>
  <c r="J61" i="19"/>
  <c r="I61" i="19"/>
  <c r="H61" i="19"/>
  <c r="G61" i="19"/>
  <c r="J60" i="19"/>
  <c r="I60" i="19"/>
  <c r="H60" i="19"/>
  <c r="G60" i="19"/>
  <c r="J59" i="19"/>
  <c r="I59" i="19"/>
  <c r="H59" i="19"/>
  <c r="G59" i="19"/>
  <c r="J58" i="19"/>
  <c r="I58" i="19"/>
  <c r="H58" i="19"/>
  <c r="G58" i="19"/>
  <c r="J57" i="19"/>
  <c r="I57" i="19"/>
  <c r="H57" i="19"/>
  <c r="G57" i="19"/>
  <c r="J56" i="19"/>
  <c r="I56" i="19"/>
  <c r="H56" i="19"/>
  <c r="G56" i="19"/>
  <c r="J55" i="19"/>
  <c r="I55" i="19"/>
  <c r="H55" i="19"/>
  <c r="G55" i="19"/>
  <c r="J54" i="19"/>
  <c r="I54" i="19"/>
  <c r="H54" i="19"/>
  <c r="G54" i="19"/>
  <c r="J53" i="19"/>
  <c r="I53" i="19"/>
  <c r="H53" i="19"/>
  <c r="G53" i="19"/>
  <c r="J52" i="19"/>
  <c r="I52" i="19"/>
  <c r="H52" i="19"/>
  <c r="G52" i="19"/>
  <c r="J51" i="19"/>
  <c r="I51" i="19"/>
  <c r="H51" i="19"/>
  <c r="G51" i="19"/>
  <c r="J50" i="19"/>
  <c r="I50" i="19"/>
  <c r="H50" i="19"/>
  <c r="G50" i="19"/>
  <c r="J49" i="19"/>
  <c r="I49" i="19"/>
  <c r="H49" i="19"/>
  <c r="G49" i="19"/>
  <c r="J48" i="19"/>
  <c r="I48" i="19"/>
  <c r="H48" i="19"/>
  <c r="G48" i="19"/>
  <c r="J47" i="19"/>
  <c r="I47" i="19"/>
  <c r="H47" i="19"/>
  <c r="G47" i="19"/>
  <c r="J46" i="19"/>
  <c r="I46" i="19"/>
  <c r="H46" i="19"/>
  <c r="G46" i="19"/>
  <c r="J45" i="19"/>
  <c r="I45" i="19"/>
  <c r="H45" i="19"/>
  <c r="G45" i="19"/>
  <c r="J44" i="19"/>
  <c r="I44" i="19"/>
  <c r="H44" i="19"/>
  <c r="G44" i="19"/>
  <c r="J43" i="19"/>
  <c r="I43" i="19"/>
  <c r="H43" i="19"/>
  <c r="G43" i="19"/>
  <c r="J42" i="19"/>
  <c r="I42" i="19"/>
  <c r="H42" i="19"/>
  <c r="G42" i="19"/>
  <c r="J41" i="19"/>
  <c r="I41" i="19"/>
  <c r="H41" i="19"/>
  <c r="G41" i="19"/>
  <c r="J40" i="19"/>
  <c r="I40" i="19"/>
  <c r="H40" i="19"/>
  <c r="G40" i="19"/>
  <c r="J39" i="19"/>
  <c r="I39" i="19"/>
  <c r="H39" i="19"/>
  <c r="G39" i="19"/>
  <c r="J38" i="19"/>
  <c r="I38" i="19"/>
  <c r="H38" i="19"/>
  <c r="G38" i="19"/>
  <c r="J37" i="19"/>
  <c r="I37" i="19"/>
  <c r="H37" i="19"/>
  <c r="G37" i="19"/>
  <c r="J36" i="19"/>
  <c r="I36" i="19"/>
  <c r="H36" i="19"/>
  <c r="G36" i="19"/>
  <c r="J35" i="19"/>
  <c r="I35" i="19"/>
  <c r="H35" i="19"/>
  <c r="G35" i="19"/>
  <c r="J34" i="19"/>
  <c r="I34" i="19"/>
  <c r="H34" i="19"/>
  <c r="G34" i="19"/>
  <c r="J33" i="19"/>
  <c r="I33" i="19"/>
  <c r="H33" i="19"/>
  <c r="G33" i="19"/>
  <c r="J32" i="19"/>
  <c r="I32" i="19"/>
  <c r="H32" i="19"/>
  <c r="G32" i="19"/>
  <c r="J31" i="19"/>
  <c r="I31" i="19"/>
  <c r="H31" i="19"/>
  <c r="G31" i="19"/>
  <c r="J30" i="19"/>
  <c r="I30" i="19"/>
  <c r="H30" i="19"/>
  <c r="G30" i="19"/>
  <c r="J29" i="19"/>
  <c r="I29" i="19"/>
  <c r="H29" i="19"/>
  <c r="G29" i="19"/>
  <c r="J28" i="19"/>
  <c r="I28" i="19"/>
  <c r="H28" i="19"/>
  <c r="G28" i="19"/>
  <c r="J27" i="19"/>
  <c r="I27" i="19"/>
  <c r="H27" i="19"/>
  <c r="G27" i="19"/>
  <c r="J26" i="19"/>
  <c r="I26" i="19"/>
  <c r="H26" i="19"/>
  <c r="G26" i="19"/>
  <c r="J25" i="19"/>
  <c r="I25" i="19"/>
  <c r="H25" i="19"/>
  <c r="G25" i="19"/>
  <c r="J24" i="19"/>
  <c r="I24" i="19"/>
  <c r="H24" i="19"/>
  <c r="G24" i="19"/>
  <c r="J23" i="19"/>
  <c r="I23" i="19"/>
  <c r="H23" i="19"/>
  <c r="G23" i="19"/>
  <c r="J22" i="19"/>
  <c r="I22" i="19"/>
  <c r="H22" i="19"/>
  <c r="G22" i="19"/>
  <c r="J21" i="19"/>
  <c r="I21" i="19"/>
  <c r="H21" i="19"/>
  <c r="G21" i="19"/>
  <c r="J20" i="19"/>
  <c r="I20" i="19"/>
  <c r="H20" i="19"/>
  <c r="G20" i="19"/>
  <c r="J19" i="19"/>
  <c r="I19" i="19"/>
  <c r="H19" i="19"/>
  <c r="G19" i="19"/>
  <c r="J18" i="19"/>
  <c r="I18" i="19"/>
  <c r="H18" i="19"/>
  <c r="G18" i="19"/>
  <c r="J17" i="19"/>
  <c r="I17" i="19"/>
  <c r="H17" i="19"/>
  <c r="G17" i="19"/>
  <c r="J16" i="19"/>
  <c r="I16" i="19"/>
  <c r="H16" i="19"/>
  <c r="G16" i="19"/>
  <c r="J15" i="19"/>
  <c r="I15" i="19"/>
  <c r="H15" i="19"/>
  <c r="G15" i="19"/>
  <c r="J14" i="19"/>
  <c r="I14" i="19"/>
  <c r="H14" i="19"/>
  <c r="G14" i="19"/>
  <c r="J13" i="19"/>
  <c r="I13" i="19"/>
  <c r="H13" i="19"/>
  <c r="G13" i="19"/>
  <c r="J12" i="19"/>
  <c r="I12" i="19"/>
  <c r="H12" i="19"/>
  <c r="G12" i="19"/>
  <c r="J11" i="19"/>
  <c r="I11" i="19"/>
  <c r="H11" i="19"/>
  <c r="G11" i="19"/>
  <c r="J10" i="19"/>
  <c r="I10" i="19"/>
  <c r="H10" i="19"/>
  <c r="G10" i="19"/>
  <c r="J9" i="19"/>
  <c r="I9" i="19"/>
  <c r="H9" i="19"/>
  <c r="G9" i="19"/>
  <c r="J8" i="19"/>
  <c r="I8" i="19"/>
  <c r="H8" i="19"/>
  <c r="G8" i="19"/>
  <c r="J7" i="19"/>
  <c r="I7" i="19"/>
  <c r="H7" i="19"/>
  <c r="G7" i="19"/>
  <c r="J6" i="19"/>
  <c r="I6" i="19"/>
  <c r="H6" i="19"/>
  <c r="G6" i="19"/>
  <c r="J5" i="19"/>
  <c r="I5" i="19"/>
  <c r="H5" i="19"/>
  <c r="G5" i="19"/>
  <c r="J4" i="19"/>
  <c r="I4" i="19"/>
  <c r="H4" i="19"/>
  <c r="G4" i="19"/>
  <c r="J3" i="19"/>
  <c r="I3" i="19"/>
  <c r="H3" i="19"/>
  <c r="G3" i="19"/>
  <c r="J2" i="19"/>
  <c r="I2" i="19"/>
  <c r="H2" i="19"/>
  <c r="G2" i="19"/>
  <c r="K4" i="20"/>
  <c r="K5" i="20"/>
  <c r="K6" i="20"/>
  <c r="K7" i="20"/>
  <c r="K8" i="20"/>
  <c r="K9" i="20"/>
  <c r="K10" i="20"/>
  <c r="K11" i="20"/>
  <c r="K12" i="20"/>
  <c r="K13" i="20"/>
  <c r="K14" i="20"/>
  <c r="K15" i="20"/>
  <c r="K16" i="20"/>
  <c r="K17" i="20"/>
  <c r="K18" i="20"/>
  <c r="K19" i="20"/>
  <c r="K20" i="20"/>
  <c r="K21" i="20"/>
  <c r="K22" i="20"/>
  <c r="K23" i="20"/>
  <c r="K24" i="20"/>
  <c r="K25" i="20"/>
  <c r="K26" i="20"/>
  <c r="K27" i="20"/>
  <c r="K28" i="20"/>
  <c r="K29" i="20"/>
  <c r="K30" i="20"/>
  <c r="K31" i="20"/>
  <c r="K32" i="20"/>
  <c r="K33" i="20"/>
  <c r="K34" i="20"/>
  <c r="K35" i="20"/>
  <c r="K36" i="20"/>
  <c r="K37" i="20"/>
  <c r="K38" i="20"/>
  <c r="K39" i="20"/>
  <c r="K40" i="20"/>
  <c r="K41" i="20"/>
  <c r="K42" i="20"/>
  <c r="K43" i="20"/>
  <c r="K44" i="20"/>
  <c r="K45" i="20"/>
  <c r="K46" i="20"/>
  <c r="K47" i="20"/>
  <c r="K48" i="20"/>
  <c r="K49" i="20"/>
  <c r="K50" i="20"/>
  <c r="K51" i="20"/>
  <c r="K52" i="20"/>
  <c r="K53" i="20"/>
  <c r="K54" i="20"/>
  <c r="K55" i="20"/>
  <c r="K56" i="20"/>
  <c r="K57" i="20"/>
  <c r="K58" i="20"/>
  <c r="K59" i="20"/>
  <c r="K60" i="20"/>
  <c r="K61" i="20"/>
  <c r="K62" i="20"/>
  <c r="K63" i="20"/>
  <c r="K64" i="20"/>
  <c r="K65" i="20"/>
  <c r="K66" i="20"/>
  <c r="K67" i="20"/>
  <c r="K68" i="20"/>
  <c r="K69" i="20"/>
  <c r="K70" i="20"/>
  <c r="K71" i="20"/>
  <c r="K72" i="20"/>
  <c r="K73" i="20"/>
  <c r="K74" i="20"/>
  <c r="K75" i="20"/>
  <c r="K76" i="20"/>
  <c r="K77" i="20"/>
  <c r="K78" i="20"/>
  <c r="K79" i="20"/>
  <c r="K80" i="20"/>
  <c r="K81" i="20"/>
  <c r="K82" i="20"/>
  <c r="K83" i="20"/>
  <c r="K84" i="20"/>
  <c r="K85" i="20"/>
  <c r="K86" i="20"/>
  <c r="K87" i="20"/>
  <c r="K88" i="20"/>
  <c r="K89" i="20"/>
  <c r="K90" i="20"/>
  <c r="K91" i="20"/>
  <c r="K92" i="20"/>
  <c r="K93" i="20"/>
  <c r="K94" i="20"/>
  <c r="K95" i="20"/>
  <c r="K96" i="20"/>
  <c r="K97" i="20"/>
  <c r="K98" i="20"/>
  <c r="K99" i="20"/>
  <c r="K100" i="20"/>
  <c r="K101" i="20"/>
  <c r="K102" i="20"/>
  <c r="K103" i="20"/>
  <c r="K104" i="20"/>
  <c r="K105" i="20"/>
  <c r="K106" i="20"/>
  <c r="K107" i="20"/>
  <c r="K108" i="20"/>
  <c r="K109" i="20"/>
  <c r="K110" i="20"/>
  <c r="K111" i="20"/>
  <c r="K112" i="20"/>
  <c r="K113" i="20"/>
  <c r="K114" i="20"/>
  <c r="K115" i="20"/>
  <c r="K116" i="20"/>
  <c r="K3" i="20"/>
  <c r="J116" i="20"/>
  <c r="I116" i="20"/>
  <c r="H116" i="20"/>
  <c r="G116" i="20"/>
  <c r="J115" i="20"/>
  <c r="I115" i="20"/>
  <c r="H115" i="20"/>
  <c r="G115" i="20"/>
  <c r="J114" i="20"/>
  <c r="I114" i="20"/>
  <c r="H114" i="20"/>
  <c r="G114" i="20"/>
  <c r="J113" i="20"/>
  <c r="I113" i="20"/>
  <c r="H113" i="20"/>
  <c r="G113" i="20"/>
  <c r="J112" i="20"/>
  <c r="I112" i="20"/>
  <c r="H112" i="20"/>
  <c r="G112" i="20"/>
  <c r="J111" i="20"/>
  <c r="I111" i="20"/>
  <c r="H111" i="20"/>
  <c r="G111" i="20"/>
  <c r="J110" i="20"/>
  <c r="I110" i="20"/>
  <c r="H110" i="20"/>
  <c r="G110" i="20"/>
  <c r="J109" i="20"/>
  <c r="I109" i="20"/>
  <c r="H109" i="20"/>
  <c r="G109" i="20"/>
  <c r="J108" i="20"/>
  <c r="I108" i="20"/>
  <c r="H108" i="20"/>
  <c r="G108" i="20"/>
  <c r="J107" i="20"/>
  <c r="I107" i="20"/>
  <c r="H107" i="20"/>
  <c r="G107" i="20"/>
  <c r="J106" i="20"/>
  <c r="I106" i="20"/>
  <c r="H106" i="20"/>
  <c r="G106" i="20"/>
  <c r="J105" i="20"/>
  <c r="I105" i="20"/>
  <c r="H105" i="20"/>
  <c r="G105" i="20"/>
  <c r="J104" i="20"/>
  <c r="I104" i="20"/>
  <c r="H104" i="20"/>
  <c r="G104" i="20"/>
  <c r="J103" i="20"/>
  <c r="I103" i="20"/>
  <c r="H103" i="20"/>
  <c r="G103" i="20"/>
  <c r="J102" i="20"/>
  <c r="I102" i="20"/>
  <c r="H102" i="20"/>
  <c r="G102" i="20"/>
  <c r="J101" i="20"/>
  <c r="I101" i="20"/>
  <c r="H101" i="20"/>
  <c r="G101" i="20"/>
  <c r="J100" i="20"/>
  <c r="I100" i="20"/>
  <c r="H100" i="20"/>
  <c r="G100" i="20"/>
  <c r="J99" i="20"/>
  <c r="I99" i="20"/>
  <c r="H99" i="20"/>
  <c r="G99" i="20"/>
  <c r="J98" i="20"/>
  <c r="I98" i="20"/>
  <c r="H98" i="20"/>
  <c r="G98" i="20"/>
  <c r="J97" i="20"/>
  <c r="I97" i="20"/>
  <c r="H97" i="20"/>
  <c r="G97" i="20"/>
  <c r="J96" i="20"/>
  <c r="I96" i="20"/>
  <c r="H96" i="20"/>
  <c r="G96" i="20"/>
  <c r="J95" i="20"/>
  <c r="I95" i="20"/>
  <c r="H95" i="20"/>
  <c r="G95" i="20"/>
  <c r="J94" i="20"/>
  <c r="I94" i="20"/>
  <c r="H94" i="20"/>
  <c r="G94" i="20"/>
  <c r="J93" i="20"/>
  <c r="I93" i="20"/>
  <c r="H93" i="20"/>
  <c r="G93" i="20"/>
  <c r="J92" i="20"/>
  <c r="I92" i="20"/>
  <c r="H92" i="20"/>
  <c r="G92" i="20"/>
  <c r="J91" i="20"/>
  <c r="I91" i="20"/>
  <c r="H91" i="20"/>
  <c r="G91" i="20"/>
  <c r="J90" i="20"/>
  <c r="I90" i="20"/>
  <c r="H90" i="20"/>
  <c r="G90" i="20"/>
  <c r="J89" i="20"/>
  <c r="I89" i="20"/>
  <c r="H89" i="20"/>
  <c r="G89" i="20"/>
  <c r="J88" i="20"/>
  <c r="I88" i="20"/>
  <c r="H88" i="20"/>
  <c r="G88" i="20"/>
  <c r="J87" i="20"/>
  <c r="I87" i="20"/>
  <c r="H87" i="20"/>
  <c r="G87" i="20"/>
  <c r="J86" i="20"/>
  <c r="I86" i="20"/>
  <c r="H86" i="20"/>
  <c r="G86" i="20"/>
  <c r="J85" i="20"/>
  <c r="I85" i="20"/>
  <c r="H85" i="20"/>
  <c r="G85" i="20"/>
  <c r="J84" i="20"/>
  <c r="I84" i="20"/>
  <c r="H84" i="20"/>
  <c r="G84" i="20"/>
  <c r="J83" i="20"/>
  <c r="I83" i="20"/>
  <c r="H83" i="20"/>
  <c r="G83" i="20"/>
  <c r="J82" i="20"/>
  <c r="I82" i="20"/>
  <c r="H82" i="20"/>
  <c r="G82" i="20"/>
  <c r="J81" i="20"/>
  <c r="I81" i="20"/>
  <c r="H81" i="20"/>
  <c r="G81" i="20"/>
  <c r="J80" i="20"/>
  <c r="I80" i="20"/>
  <c r="H80" i="20"/>
  <c r="G80" i="20"/>
  <c r="J79" i="20"/>
  <c r="I79" i="20"/>
  <c r="H79" i="20"/>
  <c r="G79" i="20"/>
  <c r="J78" i="20"/>
  <c r="I78" i="20"/>
  <c r="H78" i="20"/>
  <c r="G78" i="20"/>
  <c r="J77" i="20"/>
  <c r="I77" i="20"/>
  <c r="H77" i="20"/>
  <c r="G77" i="20"/>
  <c r="J76" i="20"/>
  <c r="I76" i="20"/>
  <c r="H76" i="20"/>
  <c r="G76" i="20"/>
  <c r="J75" i="20"/>
  <c r="I75" i="20"/>
  <c r="H75" i="20"/>
  <c r="G75" i="20"/>
  <c r="J74" i="20"/>
  <c r="I74" i="20"/>
  <c r="H74" i="20"/>
  <c r="G74" i="20"/>
  <c r="J73" i="20"/>
  <c r="I73" i="20"/>
  <c r="H73" i="20"/>
  <c r="G73" i="20"/>
  <c r="J72" i="20"/>
  <c r="I72" i="20"/>
  <c r="H72" i="20"/>
  <c r="G72" i="20"/>
  <c r="J71" i="20"/>
  <c r="I71" i="20"/>
  <c r="H71" i="20"/>
  <c r="G71" i="20"/>
  <c r="J70" i="20"/>
  <c r="I70" i="20"/>
  <c r="H70" i="20"/>
  <c r="G70" i="20"/>
  <c r="J69" i="20"/>
  <c r="I69" i="20"/>
  <c r="H69" i="20"/>
  <c r="G69" i="20"/>
  <c r="J68" i="20"/>
  <c r="I68" i="20"/>
  <c r="H68" i="20"/>
  <c r="G68" i="20"/>
  <c r="J67" i="20"/>
  <c r="I67" i="20"/>
  <c r="H67" i="20"/>
  <c r="G67" i="20"/>
  <c r="J66" i="20"/>
  <c r="I66" i="20"/>
  <c r="H66" i="20"/>
  <c r="G66" i="20"/>
  <c r="J65" i="20"/>
  <c r="I65" i="20"/>
  <c r="H65" i="20"/>
  <c r="G65" i="20"/>
  <c r="J64" i="20"/>
  <c r="I64" i="20"/>
  <c r="H64" i="20"/>
  <c r="G64" i="20"/>
  <c r="J63" i="20"/>
  <c r="I63" i="20"/>
  <c r="H63" i="20"/>
  <c r="G63" i="20"/>
  <c r="J62" i="20"/>
  <c r="I62" i="20"/>
  <c r="H62" i="20"/>
  <c r="G62" i="20"/>
  <c r="J61" i="20"/>
  <c r="I61" i="20"/>
  <c r="H61" i="20"/>
  <c r="G61" i="20"/>
  <c r="J60" i="20"/>
  <c r="I60" i="20"/>
  <c r="H60" i="20"/>
  <c r="G60" i="20"/>
  <c r="J59" i="20"/>
  <c r="I59" i="20"/>
  <c r="H59" i="20"/>
  <c r="G59" i="20"/>
  <c r="J58" i="20"/>
  <c r="I58" i="20"/>
  <c r="H58" i="20"/>
  <c r="G58" i="20"/>
  <c r="J57" i="20"/>
  <c r="I57" i="20"/>
  <c r="H57" i="20"/>
  <c r="G57" i="20"/>
  <c r="J56" i="20"/>
  <c r="I56" i="20"/>
  <c r="H56" i="20"/>
  <c r="G56" i="20"/>
  <c r="J55" i="20"/>
  <c r="I55" i="20"/>
  <c r="H55" i="20"/>
  <c r="G55" i="20"/>
  <c r="J54" i="20"/>
  <c r="I54" i="20"/>
  <c r="H54" i="20"/>
  <c r="G54" i="20"/>
  <c r="J53" i="20"/>
  <c r="I53" i="20"/>
  <c r="H53" i="20"/>
  <c r="G53" i="20"/>
  <c r="J52" i="20"/>
  <c r="I52" i="20"/>
  <c r="H52" i="20"/>
  <c r="G52" i="20"/>
  <c r="J51" i="20"/>
  <c r="I51" i="20"/>
  <c r="H51" i="20"/>
  <c r="G51" i="20"/>
  <c r="J50" i="20"/>
  <c r="I50" i="20"/>
  <c r="H50" i="20"/>
  <c r="G50" i="20"/>
  <c r="J49" i="20"/>
  <c r="I49" i="20"/>
  <c r="H49" i="20"/>
  <c r="G49" i="20"/>
  <c r="J48" i="20"/>
  <c r="I48" i="20"/>
  <c r="H48" i="20"/>
  <c r="G48" i="20"/>
  <c r="J47" i="20"/>
  <c r="I47" i="20"/>
  <c r="H47" i="20"/>
  <c r="G47" i="20"/>
  <c r="J46" i="20"/>
  <c r="I46" i="20"/>
  <c r="H46" i="20"/>
  <c r="G46" i="20"/>
  <c r="J45" i="20"/>
  <c r="I45" i="20"/>
  <c r="H45" i="20"/>
  <c r="G45" i="20"/>
  <c r="J44" i="20"/>
  <c r="I44" i="20"/>
  <c r="H44" i="20"/>
  <c r="G44" i="20"/>
  <c r="J43" i="20"/>
  <c r="I43" i="20"/>
  <c r="H43" i="20"/>
  <c r="G43" i="20"/>
  <c r="J42" i="20"/>
  <c r="I42" i="20"/>
  <c r="H42" i="20"/>
  <c r="G42" i="20"/>
  <c r="J41" i="20"/>
  <c r="I41" i="20"/>
  <c r="H41" i="20"/>
  <c r="G41" i="20"/>
  <c r="J40" i="20"/>
  <c r="I40" i="20"/>
  <c r="H40" i="20"/>
  <c r="G40" i="20"/>
  <c r="J39" i="20"/>
  <c r="I39" i="20"/>
  <c r="H39" i="20"/>
  <c r="G39" i="20"/>
  <c r="J38" i="20"/>
  <c r="I38" i="20"/>
  <c r="H38" i="20"/>
  <c r="G38" i="20"/>
  <c r="J37" i="20"/>
  <c r="I37" i="20"/>
  <c r="H37" i="20"/>
  <c r="G37" i="20"/>
  <c r="J36" i="20"/>
  <c r="I36" i="20"/>
  <c r="H36" i="20"/>
  <c r="G36" i="20"/>
  <c r="J35" i="20"/>
  <c r="I35" i="20"/>
  <c r="H35" i="20"/>
  <c r="G35" i="20"/>
  <c r="J34" i="20"/>
  <c r="I34" i="20"/>
  <c r="H34" i="20"/>
  <c r="G34" i="20"/>
  <c r="J33" i="20"/>
  <c r="I33" i="20"/>
  <c r="H33" i="20"/>
  <c r="G33" i="20"/>
  <c r="J32" i="20"/>
  <c r="I32" i="20"/>
  <c r="H32" i="20"/>
  <c r="G32" i="20"/>
  <c r="J31" i="20"/>
  <c r="I31" i="20"/>
  <c r="H31" i="20"/>
  <c r="G31" i="20"/>
  <c r="J30" i="20"/>
  <c r="I30" i="20"/>
  <c r="H30" i="20"/>
  <c r="G30" i="20"/>
  <c r="J29" i="20"/>
  <c r="I29" i="20"/>
  <c r="H29" i="20"/>
  <c r="G29" i="20"/>
  <c r="J28" i="20"/>
  <c r="I28" i="20"/>
  <c r="H28" i="20"/>
  <c r="G28" i="20"/>
  <c r="J27" i="20"/>
  <c r="I27" i="20"/>
  <c r="H27" i="20"/>
  <c r="G27" i="20"/>
  <c r="J26" i="20"/>
  <c r="I26" i="20"/>
  <c r="H26" i="20"/>
  <c r="G26" i="20"/>
  <c r="J25" i="20"/>
  <c r="I25" i="20"/>
  <c r="H25" i="20"/>
  <c r="G25" i="20"/>
  <c r="J24" i="20"/>
  <c r="I24" i="20"/>
  <c r="H24" i="20"/>
  <c r="G24" i="20"/>
  <c r="J23" i="20"/>
  <c r="I23" i="20"/>
  <c r="H23" i="20"/>
  <c r="G23" i="20"/>
  <c r="J22" i="20"/>
  <c r="I22" i="20"/>
  <c r="H22" i="20"/>
  <c r="G22" i="20"/>
  <c r="J21" i="20"/>
  <c r="I21" i="20"/>
  <c r="H21" i="20"/>
  <c r="G21" i="20"/>
  <c r="J20" i="20"/>
  <c r="I20" i="20"/>
  <c r="H20" i="20"/>
  <c r="G20" i="20"/>
  <c r="J19" i="20"/>
  <c r="I19" i="20"/>
  <c r="H19" i="20"/>
  <c r="G19" i="20"/>
  <c r="J18" i="20"/>
  <c r="I18" i="20"/>
  <c r="H18" i="20"/>
  <c r="G18" i="20"/>
  <c r="J17" i="20"/>
  <c r="I17" i="20"/>
  <c r="H17" i="20"/>
  <c r="G17" i="20"/>
  <c r="J16" i="20"/>
  <c r="I16" i="20"/>
  <c r="H16" i="20"/>
  <c r="G16" i="20"/>
  <c r="J15" i="20"/>
  <c r="I15" i="20"/>
  <c r="H15" i="20"/>
  <c r="G15" i="20"/>
  <c r="J14" i="20"/>
  <c r="I14" i="20"/>
  <c r="H14" i="20"/>
  <c r="G14" i="20"/>
  <c r="J13" i="20"/>
  <c r="I13" i="20"/>
  <c r="H13" i="20"/>
  <c r="G13" i="20"/>
  <c r="J12" i="20"/>
  <c r="I12" i="20"/>
  <c r="H12" i="20"/>
  <c r="G12" i="20"/>
  <c r="J11" i="20"/>
  <c r="I11" i="20"/>
  <c r="H11" i="20"/>
  <c r="G11" i="20"/>
  <c r="J10" i="20"/>
  <c r="I10" i="20"/>
  <c r="H10" i="20"/>
  <c r="G10" i="20"/>
  <c r="J9" i="20"/>
  <c r="I9" i="20"/>
  <c r="H9" i="20"/>
  <c r="G9" i="20"/>
  <c r="J8" i="20"/>
  <c r="I8" i="20"/>
  <c r="H8" i="20"/>
  <c r="G8" i="20"/>
  <c r="J7" i="20"/>
  <c r="I7" i="20"/>
  <c r="H7" i="20"/>
  <c r="G7" i="20"/>
  <c r="J6" i="20"/>
  <c r="I6" i="20"/>
  <c r="H6" i="20"/>
  <c r="G6" i="20"/>
  <c r="J5" i="20"/>
  <c r="I5" i="20"/>
  <c r="H5" i="20"/>
  <c r="G5" i="20"/>
  <c r="J4" i="20"/>
  <c r="I4" i="20"/>
  <c r="H4" i="20"/>
  <c r="G4" i="20"/>
  <c r="J3" i="20"/>
  <c r="I3" i="20"/>
  <c r="H3" i="20"/>
  <c r="G3" i="20"/>
  <c r="J2" i="20"/>
  <c r="I2" i="20"/>
  <c r="H2" i="20"/>
  <c r="G2" i="20"/>
  <c r="L1195" i="3" l="1"/>
  <c r="M1195" i="3"/>
  <c r="N1195" i="3"/>
  <c r="L1196" i="3"/>
  <c r="M1196" i="3"/>
  <c r="N1196" i="3"/>
  <c r="L1197" i="3"/>
  <c r="M1197" i="3"/>
  <c r="N1197" i="3"/>
  <c r="L1198" i="3"/>
  <c r="M1198" i="3"/>
  <c r="N1198" i="3"/>
  <c r="L1199" i="3"/>
  <c r="M1199" i="3"/>
  <c r="N1199" i="3"/>
  <c r="L1200" i="3"/>
  <c r="M1200" i="3"/>
  <c r="N1200" i="3"/>
  <c r="L1201" i="3"/>
  <c r="M1201" i="3"/>
  <c r="N1201" i="3"/>
  <c r="L1202" i="3"/>
  <c r="M1202" i="3"/>
  <c r="N1202" i="3"/>
  <c r="L1561" i="3"/>
  <c r="M1561" i="3"/>
  <c r="N1561" i="3"/>
  <c r="L832" i="3"/>
  <c r="M832" i="3"/>
  <c r="N832" i="3"/>
  <c r="L685" i="3"/>
  <c r="M685" i="3"/>
  <c r="N685" i="3"/>
  <c r="L686" i="3"/>
  <c r="M686" i="3"/>
  <c r="N686" i="3"/>
  <c r="L181" i="3"/>
  <c r="M181" i="3"/>
  <c r="N181" i="3"/>
  <c r="L182" i="3"/>
  <c r="M182" i="3"/>
  <c r="N182" i="3"/>
  <c r="L183" i="3"/>
  <c r="M183" i="3"/>
  <c r="N183" i="3"/>
  <c r="L184" i="3"/>
  <c r="M184" i="3"/>
  <c r="N184" i="3"/>
  <c r="L1432" i="3"/>
  <c r="M1432" i="3"/>
  <c r="N1432" i="3"/>
  <c r="L950" i="3"/>
  <c r="M950" i="3"/>
  <c r="N950" i="3"/>
  <c r="L951" i="3"/>
  <c r="M951" i="3"/>
  <c r="N951" i="3"/>
  <c r="L952" i="3"/>
  <c r="M952" i="3"/>
  <c r="N952" i="3"/>
  <c r="L953" i="3"/>
  <c r="M953" i="3"/>
  <c r="N953" i="3"/>
  <c r="L954" i="3"/>
  <c r="M954" i="3"/>
  <c r="N954" i="3"/>
  <c r="L1004" i="3"/>
  <c r="M1004" i="3"/>
  <c r="N1004" i="3"/>
  <c r="L1005" i="3"/>
  <c r="M1005" i="3"/>
  <c r="N1005" i="3"/>
  <c r="L1031" i="3"/>
  <c r="M1031" i="3"/>
  <c r="N1031" i="3"/>
  <c r="L25" i="3"/>
  <c r="M25" i="3"/>
  <c r="N25" i="3"/>
  <c r="L1845" i="3"/>
  <c r="M1845" i="3"/>
  <c r="N1845" i="3"/>
  <c r="L1287" i="3"/>
  <c r="M1287" i="3"/>
  <c r="N1287" i="3"/>
  <c r="L1846" i="3"/>
  <c r="M1846" i="3"/>
  <c r="N1846" i="3"/>
  <c r="L817" i="3"/>
  <c r="M817" i="3"/>
  <c r="N817" i="3"/>
  <c r="L1049" i="3"/>
  <c r="M1049" i="3"/>
  <c r="N1049" i="3"/>
  <c r="L42" i="3"/>
  <c r="M42" i="3"/>
  <c r="N42" i="3"/>
  <c r="L1332" i="3"/>
  <c r="M1332" i="3"/>
  <c r="N1332" i="3"/>
  <c r="L1333" i="3"/>
  <c r="M1333" i="3"/>
  <c r="N1333" i="3"/>
  <c r="L1334" i="3"/>
  <c r="M1334" i="3"/>
  <c r="N1334" i="3"/>
  <c r="L1335" i="3"/>
  <c r="M1335" i="3"/>
  <c r="N1335" i="3"/>
  <c r="L1336" i="3"/>
  <c r="M1336" i="3"/>
  <c r="N1336" i="3"/>
  <c r="L1337" i="3"/>
  <c r="M1337" i="3"/>
  <c r="N1337" i="3"/>
  <c r="L1338" i="3"/>
  <c r="M1338" i="3"/>
  <c r="N1338" i="3"/>
  <c r="L1339" i="3"/>
  <c r="M1339" i="3"/>
  <c r="N1339" i="3"/>
  <c r="L1340" i="3"/>
  <c r="M1340" i="3"/>
  <c r="N1340" i="3"/>
  <c r="L1905" i="3"/>
  <c r="M1905" i="3"/>
  <c r="N1905" i="3"/>
  <c r="L1873" i="3"/>
  <c r="M1873" i="3"/>
  <c r="N1873" i="3"/>
  <c r="L912" i="3"/>
  <c r="M912" i="3"/>
  <c r="N912" i="3"/>
  <c r="L1060" i="3"/>
  <c r="M1060" i="3"/>
  <c r="N1060" i="3"/>
  <c r="L1299" i="3"/>
  <c r="M1299" i="3"/>
  <c r="N1299" i="3"/>
  <c r="L337" i="3"/>
  <c r="M337" i="3"/>
  <c r="N337" i="3"/>
  <c r="L579" i="3"/>
  <c r="M579" i="3"/>
  <c r="N579" i="3"/>
  <c r="L580" i="3"/>
  <c r="M580" i="3"/>
  <c r="N580" i="3"/>
  <c r="L581" i="3"/>
  <c r="M581" i="3"/>
  <c r="N581" i="3"/>
  <c r="L582" i="3"/>
  <c r="M582" i="3"/>
  <c r="N582" i="3"/>
  <c r="L1782" i="3"/>
  <c r="M1782" i="3"/>
  <c r="N1782" i="3"/>
  <c r="L1783" i="3"/>
  <c r="M1783" i="3"/>
  <c r="N1783" i="3"/>
  <c r="L745" i="3"/>
  <c r="M745" i="3"/>
  <c r="N745" i="3"/>
  <c r="L746" i="3"/>
  <c r="M746" i="3"/>
  <c r="N746" i="3"/>
  <c r="L895" i="3"/>
  <c r="M895" i="3"/>
  <c r="N895" i="3"/>
  <c r="L471" i="3"/>
  <c r="M471" i="3"/>
  <c r="N471" i="3"/>
  <c r="L472" i="3"/>
  <c r="M472" i="3"/>
  <c r="N472" i="3"/>
  <c r="L473" i="3"/>
  <c r="M473" i="3"/>
  <c r="N473" i="3"/>
  <c r="L474" i="3"/>
  <c r="M474" i="3"/>
  <c r="N474" i="3"/>
  <c r="L1433" i="3"/>
  <c r="M1433" i="3"/>
  <c r="N1433" i="3"/>
  <c r="L1562" i="3"/>
  <c r="M1562" i="3"/>
  <c r="N1562" i="3"/>
  <c r="L19" i="3"/>
  <c r="M19" i="3"/>
  <c r="N19" i="3"/>
  <c r="L20" i="3"/>
  <c r="M20" i="3"/>
  <c r="N20" i="3"/>
  <c r="L21" i="3"/>
  <c r="M21" i="3"/>
  <c r="N21" i="3"/>
  <c r="L1928" i="3"/>
  <c r="M1928" i="3"/>
  <c r="N1928" i="3"/>
  <c r="L234" i="3"/>
  <c r="M234" i="3"/>
  <c r="N234" i="3"/>
  <c r="L235" i="3"/>
  <c r="M235" i="3"/>
  <c r="N235" i="3"/>
  <c r="L833" i="3"/>
  <c r="M833" i="3"/>
  <c r="N833" i="3"/>
  <c r="L1597" i="3"/>
  <c r="M1597" i="3"/>
  <c r="N1597" i="3"/>
  <c r="L1598" i="3"/>
  <c r="M1598" i="3"/>
  <c r="N1598" i="3"/>
  <c r="L1599" i="3"/>
  <c r="M1599" i="3"/>
  <c r="N1599" i="3"/>
  <c r="L1600" i="3"/>
  <c r="M1600" i="3"/>
  <c r="N1600" i="3"/>
  <c r="L185" i="3"/>
  <c r="M185" i="3"/>
  <c r="N185" i="3"/>
  <c r="L186" i="3"/>
  <c r="M186" i="3"/>
  <c r="N186" i="3"/>
  <c r="L187" i="3"/>
  <c r="M187" i="3"/>
  <c r="N187" i="3"/>
  <c r="L188" i="3"/>
  <c r="M188" i="3"/>
  <c r="N188" i="3"/>
  <c r="L1113" i="3"/>
  <c r="M1113" i="3"/>
  <c r="N1113" i="3"/>
  <c r="L955" i="3"/>
  <c r="M955" i="3"/>
  <c r="N955" i="3"/>
  <c r="L956" i="3"/>
  <c r="M956" i="3"/>
  <c r="N956" i="3"/>
  <c r="L957" i="3"/>
  <c r="M957" i="3"/>
  <c r="N957" i="3"/>
  <c r="L1633" i="3"/>
  <c r="M1633" i="3"/>
  <c r="N1633" i="3"/>
  <c r="L1032" i="3"/>
  <c r="M1032" i="3"/>
  <c r="N1032" i="3"/>
  <c r="L1348" i="3"/>
  <c r="M1348" i="3"/>
  <c r="N1348" i="3"/>
  <c r="L1874" i="3"/>
  <c r="M1874" i="3"/>
  <c r="N1874" i="3"/>
  <c r="L1694" i="3"/>
  <c r="M1694" i="3"/>
  <c r="N1694" i="3"/>
  <c r="L72" i="3"/>
  <c r="M72" i="3"/>
  <c r="N72" i="3"/>
  <c r="L1635" i="3"/>
  <c r="M1635" i="3"/>
  <c r="N1635" i="3"/>
  <c r="L338" i="3"/>
  <c r="M338" i="3"/>
  <c r="N338" i="3"/>
  <c r="L339" i="3"/>
  <c r="M339" i="3"/>
  <c r="N339" i="3"/>
  <c r="L340" i="3"/>
  <c r="M340" i="3"/>
  <c r="N340" i="3"/>
  <c r="L341" i="3"/>
  <c r="M341" i="3"/>
  <c r="N341" i="3"/>
  <c r="L342" i="3"/>
  <c r="M342" i="3"/>
  <c r="N342" i="3"/>
  <c r="L343" i="3"/>
  <c r="M343" i="3"/>
  <c r="N343" i="3"/>
  <c r="L1413" i="3"/>
  <c r="M1413" i="3"/>
  <c r="N1413" i="3"/>
  <c r="L583" i="3"/>
  <c r="M583" i="3"/>
  <c r="N583" i="3"/>
  <c r="L1784" i="3"/>
  <c r="M1784" i="3"/>
  <c r="N1784" i="3"/>
  <c r="L1785" i="3"/>
  <c r="M1785" i="3"/>
  <c r="N1785" i="3"/>
  <c r="L747" i="3"/>
  <c r="M747" i="3"/>
  <c r="N747" i="3"/>
  <c r="L475" i="3"/>
  <c r="M475" i="3"/>
  <c r="N475" i="3"/>
  <c r="L476" i="3"/>
  <c r="M476" i="3"/>
  <c r="N476" i="3"/>
  <c r="L477" i="3"/>
  <c r="M477" i="3"/>
  <c r="N477" i="3"/>
  <c r="L478" i="3"/>
  <c r="M478" i="3"/>
  <c r="N478" i="3"/>
  <c r="L479" i="3"/>
  <c r="M479" i="3"/>
  <c r="N479" i="3"/>
  <c r="L1434" i="3"/>
  <c r="M1434" i="3"/>
  <c r="N1434" i="3"/>
  <c r="L1506" i="3"/>
  <c r="M1506" i="3"/>
  <c r="N1506" i="3"/>
  <c r="L1507" i="3"/>
  <c r="M1507" i="3"/>
  <c r="N1507" i="3"/>
  <c r="L1508" i="3"/>
  <c r="M1508" i="3"/>
  <c r="N1508" i="3"/>
  <c r="L1509" i="3"/>
  <c r="M1509" i="3"/>
  <c r="N1509" i="3"/>
  <c r="L1510" i="3"/>
  <c r="M1510" i="3"/>
  <c r="N1510" i="3"/>
  <c r="L1511" i="3"/>
  <c r="M1511" i="3"/>
  <c r="N1511" i="3"/>
  <c r="L1512" i="3"/>
  <c r="M1512" i="3"/>
  <c r="N1512" i="3"/>
  <c r="L798" i="3"/>
  <c r="M798" i="3"/>
  <c r="N798" i="3"/>
  <c r="L1203" i="3"/>
  <c r="M1203" i="3"/>
  <c r="N1203" i="3"/>
  <c r="L1204" i="3"/>
  <c r="M1204" i="3"/>
  <c r="N1204" i="3"/>
  <c r="L1205" i="3"/>
  <c r="M1205" i="3"/>
  <c r="N1205" i="3"/>
  <c r="L1206" i="3"/>
  <c r="M1206" i="3"/>
  <c r="N1206" i="3"/>
  <c r="L1207" i="3"/>
  <c r="M1207" i="3"/>
  <c r="N1207" i="3"/>
  <c r="L1208" i="3"/>
  <c r="M1208" i="3"/>
  <c r="N1208" i="3"/>
  <c r="L1209" i="3"/>
  <c r="M1209" i="3"/>
  <c r="N1209" i="3"/>
  <c r="L236" i="3"/>
  <c r="M236" i="3"/>
  <c r="N236" i="3"/>
  <c r="L834" i="3"/>
  <c r="M834" i="3"/>
  <c r="N834" i="3"/>
  <c r="L835" i="3"/>
  <c r="M835" i="3"/>
  <c r="N835" i="3"/>
  <c r="L709" i="3"/>
  <c r="M709" i="3"/>
  <c r="N709" i="3"/>
  <c r="L189" i="3"/>
  <c r="M189" i="3"/>
  <c r="N189" i="3"/>
  <c r="L190" i="3"/>
  <c r="M190" i="3"/>
  <c r="N190" i="3"/>
  <c r="L191" i="3"/>
  <c r="M191" i="3"/>
  <c r="N191" i="3"/>
  <c r="L192" i="3"/>
  <c r="M192" i="3"/>
  <c r="N192" i="3"/>
  <c r="L193" i="3"/>
  <c r="M193" i="3"/>
  <c r="N193" i="3"/>
  <c r="L1114" i="3"/>
  <c r="M1114" i="3"/>
  <c r="N1114" i="3"/>
  <c r="L526" i="3"/>
  <c r="M526" i="3"/>
  <c r="N526" i="3"/>
  <c r="L958" i="3"/>
  <c r="M958" i="3"/>
  <c r="N958" i="3"/>
  <c r="L1033" i="3"/>
  <c r="M1033" i="3"/>
  <c r="N1033" i="3"/>
  <c r="L1055" i="3"/>
  <c r="M1055" i="3"/>
  <c r="N1055" i="3"/>
  <c r="L524" i="3"/>
  <c r="M524" i="3"/>
  <c r="N524" i="3"/>
  <c r="L1878" i="3"/>
  <c r="M1878" i="3"/>
  <c r="N1878" i="3"/>
  <c r="L1879" i="3"/>
  <c r="M1879" i="3"/>
  <c r="N1879" i="3"/>
  <c r="L1880" i="3"/>
  <c r="M1880" i="3"/>
  <c r="N1880" i="3"/>
  <c r="L1726" i="3"/>
  <c r="M1726" i="3"/>
  <c r="N1726" i="3"/>
  <c r="L1917" i="3"/>
  <c r="M1917" i="3"/>
  <c r="N1917" i="3"/>
  <c r="L1903" i="3"/>
  <c r="M1903" i="3"/>
  <c r="N1903" i="3"/>
  <c r="L1414" i="3"/>
  <c r="M1414" i="3"/>
  <c r="N1414" i="3"/>
  <c r="L1847" i="3"/>
  <c r="M1847" i="3"/>
  <c r="N1847" i="3"/>
  <c r="L1377" i="3"/>
  <c r="M1377" i="3"/>
  <c r="N1377" i="3"/>
  <c r="L818" i="3"/>
  <c r="M818" i="3"/>
  <c r="N818" i="3"/>
  <c r="L819" i="3"/>
  <c r="M819" i="3"/>
  <c r="N819" i="3"/>
  <c r="L1863" i="3"/>
  <c r="M1863" i="3"/>
  <c r="N1863" i="3"/>
  <c r="L43" i="3"/>
  <c r="M43" i="3"/>
  <c r="N43" i="3"/>
  <c r="L44" i="3"/>
  <c r="M44" i="3"/>
  <c r="N44" i="3"/>
  <c r="L344" i="3"/>
  <c r="M344" i="3"/>
  <c r="N344" i="3"/>
  <c r="L345" i="3"/>
  <c r="M345" i="3"/>
  <c r="N345" i="3"/>
  <c r="L346" i="3"/>
  <c r="M346" i="3"/>
  <c r="N346" i="3"/>
  <c r="L347" i="3"/>
  <c r="M347" i="3"/>
  <c r="N347" i="3"/>
  <c r="L348" i="3"/>
  <c r="M348" i="3"/>
  <c r="N348" i="3"/>
  <c r="L349" i="3"/>
  <c r="M349" i="3"/>
  <c r="N349" i="3"/>
  <c r="L350" i="3"/>
  <c r="M350" i="3"/>
  <c r="N350" i="3"/>
  <c r="L351" i="3"/>
  <c r="M351" i="3"/>
  <c r="N351" i="3"/>
  <c r="L352" i="3"/>
  <c r="M352" i="3"/>
  <c r="N352" i="3"/>
  <c r="L353" i="3"/>
  <c r="M353" i="3"/>
  <c r="N353" i="3"/>
  <c r="L584" i="3"/>
  <c r="M584" i="3"/>
  <c r="N584" i="3"/>
  <c r="L585" i="3"/>
  <c r="M585" i="3"/>
  <c r="N585" i="3"/>
  <c r="L586" i="3"/>
  <c r="M586" i="3"/>
  <c r="N586" i="3"/>
  <c r="L587" i="3"/>
  <c r="M587" i="3"/>
  <c r="N587" i="3"/>
  <c r="L588" i="3"/>
  <c r="M588" i="3"/>
  <c r="N588" i="3"/>
  <c r="L1786" i="3"/>
  <c r="M1786" i="3"/>
  <c r="N1786" i="3"/>
  <c r="L1787" i="3"/>
  <c r="M1787" i="3"/>
  <c r="N1787" i="3"/>
  <c r="L1788" i="3"/>
  <c r="M1788" i="3"/>
  <c r="N1788" i="3"/>
  <c r="L1789" i="3"/>
  <c r="M1789" i="3"/>
  <c r="N1789" i="3"/>
  <c r="L748" i="3"/>
  <c r="M748" i="3"/>
  <c r="N748" i="3"/>
  <c r="L749" i="3"/>
  <c r="M749" i="3"/>
  <c r="N749" i="3"/>
  <c r="L750" i="3"/>
  <c r="M750" i="3"/>
  <c r="N750" i="3"/>
  <c r="L751" i="3"/>
  <c r="M751" i="3"/>
  <c r="N751" i="3"/>
  <c r="L480" i="3"/>
  <c r="M480" i="3"/>
  <c r="N480" i="3"/>
  <c r="L481" i="3"/>
  <c r="M481" i="3"/>
  <c r="N481" i="3"/>
  <c r="L482" i="3"/>
  <c r="M482" i="3"/>
  <c r="N482" i="3"/>
  <c r="L483" i="3"/>
  <c r="M483" i="3"/>
  <c r="N483" i="3"/>
  <c r="L1210" i="3"/>
  <c r="M1210" i="3"/>
  <c r="N1210" i="3"/>
  <c r="L1211" i="3"/>
  <c r="M1211" i="3"/>
  <c r="N1211" i="3"/>
  <c r="L1212" i="3"/>
  <c r="M1212" i="3"/>
  <c r="N1212" i="3"/>
  <c r="L1213" i="3"/>
  <c r="M1213" i="3"/>
  <c r="N1213" i="3"/>
  <c r="L1214" i="3"/>
  <c r="M1214" i="3"/>
  <c r="N1214" i="3"/>
  <c r="L1215" i="3"/>
  <c r="M1215" i="3"/>
  <c r="N1215" i="3"/>
  <c r="L1260" i="3"/>
  <c r="M1260" i="3"/>
  <c r="N1260" i="3"/>
  <c r="L1263" i="3"/>
  <c r="M1263" i="3"/>
  <c r="N1263" i="3"/>
  <c r="L237" i="3"/>
  <c r="M237" i="3"/>
  <c r="N237" i="3"/>
  <c r="L238" i="3"/>
  <c r="M238" i="3"/>
  <c r="N238" i="3"/>
  <c r="L239" i="3"/>
  <c r="M239" i="3"/>
  <c r="N239" i="3"/>
  <c r="L240" i="3"/>
  <c r="M240" i="3"/>
  <c r="N240" i="3"/>
  <c r="L836" i="3"/>
  <c r="M836" i="3"/>
  <c r="N836" i="3"/>
  <c r="L837" i="3"/>
  <c r="M837" i="3"/>
  <c r="N837" i="3"/>
  <c r="L663" i="3"/>
  <c r="M663" i="3"/>
  <c r="N663" i="3"/>
  <c r="L664" i="3"/>
  <c r="M664" i="3"/>
  <c r="N664" i="3"/>
  <c r="L665" i="3"/>
  <c r="M665" i="3"/>
  <c r="N665" i="3"/>
  <c r="L1601" i="3"/>
  <c r="M1601" i="3"/>
  <c r="N1601" i="3"/>
  <c r="L706" i="3"/>
  <c r="M706" i="3"/>
  <c r="N706" i="3"/>
  <c r="L194" i="3"/>
  <c r="M194" i="3"/>
  <c r="N194" i="3"/>
  <c r="L959" i="3"/>
  <c r="M959" i="3"/>
  <c r="N959" i="3"/>
  <c r="L1006" i="3"/>
  <c r="M1006" i="3"/>
  <c r="N1006" i="3"/>
  <c r="L1007" i="3"/>
  <c r="M1007" i="3"/>
  <c r="N1007" i="3"/>
  <c r="L1848" i="3"/>
  <c r="M1848" i="3"/>
  <c r="N1848" i="3"/>
  <c r="L1849" i="3"/>
  <c r="M1849" i="3"/>
  <c r="N1849" i="3"/>
  <c r="L1349" i="3"/>
  <c r="M1349" i="3"/>
  <c r="N1349" i="3"/>
  <c r="L820" i="3"/>
  <c r="M820" i="3"/>
  <c r="N820" i="3"/>
  <c r="L821" i="3"/>
  <c r="M821" i="3"/>
  <c r="N821" i="3"/>
  <c r="L45" i="3"/>
  <c r="M45" i="3"/>
  <c r="N45" i="3"/>
  <c r="L1404" i="3"/>
  <c r="M1404" i="3"/>
  <c r="N1404" i="3"/>
  <c r="L354" i="3"/>
  <c r="M354" i="3"/>
  <c r="N354" i="3"/>
  <c r="L355" i="3"/>
  <c r="M355" i="3"/>
  <c r="N355" i="3"/>
  <c r="L356" i="3"/>
  <c r="M356" i="3"/>
  <c r="N356" i="3"/>
  <c r="L357" i="3"/>
  <c r="M357" i="3"/>
  <c r="N357" i="3"/>
  <c r="L358" i="3"/>
  <c r="M358" i="3"/>
  <c r="N358" i="3"/>
  <c r="L359" i="3"/>
  <c r="M359" i="3"/>
  <c r="N359" i="3"/>
  <c r="L360" i="3"/>
  <c r="M360" i="3"/>
  <c r="N360" i="3"/>
  <c r="L361" i="3"/>
  <c r="M361" i="3"/>
  <c r="N361" i="3"/>
  <c r="L362" i="3"/>
  <c r="M362" i="3"/>
  <c r="N362" i="3"/>
  <c r="L363" i="3"/>
  <c r="M363" i="3"/>
  <c r="N363" i="3"/>
  <c r="L589" i="3"/>
  <c r="M589" i="3"/>
  <c r="N589" i="3"/>
  <c r="L1790" i="3"/>
  <c r="M1790" i="3"/>
  <c r="N1790" i="3"/>
  <c r="L752" i="3"/>
  <c r="M752" i="3"/>
  <c r="N752" i="3"/>
  <c r="L753" i="3"/>
  <c r="M753" i="3"/>
  <c r="N753" i="3"/>
  <c r="L754" i="3"/>
  <c r="M754" i="3"/>
  <c r="N754" i="3"/>
  <c r="L755" i="3"/>
  <c r="M755" i="3"/>
  <c r="N755" i="3"/>
  <c r="L896" i="3"/>
  <c r="M896" i="3"/>
  <c r="N896" i="3"/>
  <c r="L1513" i="3"/>
  <c r="M1513" i="3"/>
  <c r="N1513" i="3"/>
  <c r="L1514" i="3"/>
  <c r="M1514" i="3"/>
  <c r="N1514" i="3"/>
  <c r="L1216" i="3"/>
  <c r="M1216" i="3"/>
  <c r="N1216" i="3"/>
  <c r="L1217" i="3"/>
  <c r="M1217" i="3"/>
  <c r="N1217" i="3"/>
  <c r="L1218" i="3"/>
  <c r="M1218" i="3"/>
  <c r="N1218" i="3"/>
  <c r="L1563" i="3"/>
  <c r="M1563" i="3"/>
  <c r="N1563" i="3"/>
  <c r="L1420" i="3"/>
  <c r="M1420" i="3"/>
  <c r="N1420" i="3"/>
  <c r="L699" i="3"/>
  <c r="M699" i="3"/>
  <c r="N699" i="3"/>
  <c r="L1724" i="3"/>
  <c r="M1724" i="3"/>
  <c r="N1724" i="3"/>
  <c r="L701" i="3"/>
  <c r="M701" i="3"/>
  <c r="N701" i="3"/>
  <c r="L22" i="3"/>
  <c r="M22" i="3"/>
  <c r="N22" i="3"/>
  <c r="L23" i="3"/>
  <c r="M23" i="3"/>
  <c r="N23" i="3"/>
  <c r="L241" i="3"/>
  <c r="M241" i="3"/>
  <c r="N241" i="3"/>
  <c r="L242" i="3"/>
  <c r="M242" i="3"/>
  <c r="N242" i="3"/>
  <c r="L243" i="3"/>
  <c r="M243" i="3"/>
  <c r="N243" i="3"/>
  <c r="L838" i="3"/>
  <c r="M838" i="3"/>
  <c r="N838" i="3"/>
  <c r="L839" i="3"/>
  <c r="M839" i="3"/>
  <c r="N839" i="3"/>
  <c r="L1602" i="3"/>
  <c r="M1602" i="3"/>
  <c r="N1602" i="3"/>
  <c r="L1603" i="3"/>
  <c r="M1603" i="3"/>
  <c r="N1603" i="3"/>
  <c r="L195" i="3"/>
  <c r="M195" i="3"/>
  <c r="N195" i="3"/>
  <c r="L960" i="3"/>
  <c r="M960" i="3"/>
  <c r="N960" i="3"/>
  <c r="L1918" i="3"/>
  <c r="M1918" i="3"/>
  <c r="N1918" i="3"/>
  <c r="L961" i="3"/>
  <c r="M961" i="3"/>
  <c r="N961" i="3"/>
  <c r="L962" i="3"/>
  <c r="M962" i="3"/>
  <c r="N962" i="3"/>
  <c r="L1261" i="3"/>
  <c r="M1261" i="3"/>
  <c r="N1261" i="3"/>
  <c r="L46" i="3"/>
  <c r="M46" i="3"/>
  <c r="N46" i="3"/>
  <c r="L47" i="3"/>
  <c r="M47" i="3"/>
  <c r="N47" i="3"/>
  <c r="L364" i="3"/>
  <c r="M364" i="3"/>
  <c r="N364" i="3"/>
  <c r="L365" i="3"/>
  <c r="M365" i="3"/>
  <c r="N365" i="3"/>
  <c r="L366" i="3"/>
  <c r="M366" i="3"/>
  <c r="N366" i="3"/>
  <c r="L590" i="3"/>
  <c r="M590" i="3"/>
  <c r="N590" i="3"/>
  <c r="L591" i="3"/>
  <c r="M591" i="3"/>
  <c r="N591" i="3"/>
  <c r="L1791" i="3"/>
  <c r="M1791" i="3"/>
  <c r="N1791" i="3"/>
  <c r="L756" i="3"/>
  <c r="M756" i="3"/>
  <c r="N756" i="3"/>
  <c r="L757" i="3"/>
  <c r="M757" i="3"/>
  <c r="N757" i="3"/>
  <c r="L897" i="3"/>
  <c r="M897" i="3"/>
  <c r="N897" i="3"/>
  <c r="L484" i="3"/>
  <c r="M484" i="3"/>
  <c r="N484" i="3"/>
  <c r="L485" i="3"/>
  <c r="M485" i="3"/>
  <c r="N485" i="3"/>
  <c r="L1435" i="3"/>
  <c r="M1435" i="3"/>
  <c r="N1435" i="3"/>
  <c r="L1515" i="3"/>
  <c r="M1515" i="3"/>
  <c r="N1515" i="3"/>
  <c r="L1516" i="3"/>
  <c r="M1516" i="3"/>
  <c r="N1516" i="3"/>
  <c r="L1517" i="3"/>
  <c r="M1517" i="3"/>
  <c r="N1517" i="3"/>
  <c r="L1518" i="3"/>
  <c r="M1518" i="3"/>
  <c r="N1518" i="3"/>
  <c r="L1519" i="3"/>
  <c r="M1519" i="3"/>
  <c r="N1519" i="3"/>
  <c r="L1520" i="3"/>
  <c r="M1520" i="3"/>
  <c r="N1520" i="3"/>
  <c r="L1521" i="3"/>
  <c r="M1521" i="3"/>
  <c r="N1521" i="3"/>
  <c r="L1522" i="3"/>
  <c r="M1522" i="3"/>
  <c r="N1522" i="3"/>
  <c r="L1219" i="3"/>
  <c r="M1219" i="3"/>
  <c r="N1219" i="3"/>
  <c r="L1220" i="3"/>
  <c r="M1220" i="3"/>
  <c r="N1220" i="3"/>
  <c r="L1670" i="3"/>
  <c r="M1670" i="3"/>
  <c r="N1670" i="3"/>
  <c r="L1671" i="3"/>
  <c r="M1671" i="3"/>
  <c r="N1671" i="3"/>
  <c r="L1564" i="3"/>
  <c r="M1564" i="3"/>
  <c r="N1564" i="3"/>
  <c r="L687" i="3"/>
  <c r="M687" i="3"/>
  <c r="N687" i="3"/>
  <c r="L196" i="3"/>
  <c r="M196" i="3"/>
  <c r="N196" i="3"/>
  <c r="L197" i="3"/>
  <c r="M197" i="3"/>
  <c r="N197" i="3"/>
  <c r="L198" i="3"/>
  <c r="M198" i="3"/>
  <c r="N198" i="3"/>
  <c r="L963" i="3"/>
  <c r="M963" i="3"/>
  <c r="N963" i="3"/>
  <c r="L964" i="3"/>
  <c r="M964" i="3"/>
  <c r="N964" i="3"/>
  <c r="L965" i="3"/>
  <c r="M965" i="3"/>
  <c r="N965" i="3"/>
  <c r="L966" i="3"/>
  <c r="M966" i="3"/>
  <c r="N966" i="3"/>
  <c r="L967" i="3"/>
  <c r="M967" i="3"/>
  <c r="N967" i="3"/>
  <c r="L968" i="3"/>
  <c r="M968" i="3"/>
  <c r="N968" i="3"/>
  <c r="L969" i="3"/>
  <c r="M969" i="3"/>
  <c r="N969" i="3"/>
  <c r="L970" i="3"/>
  <c r="M970" i="3"/>
  <c r="N970" i="3"/>
  <c r="L1850" i="3"/>
  <c r="M1850" i="3"/>
  <c r="N1850" i="3"/>
  <c r="L1851" i="3"/>
  <c r="M1851" i="3"/>
  <c r="N1851" i="3"/>
  <c r="L1067" i="3"/>
  <c r="M1067" i="3"/>
  <c r="N1067" i="3"/>
  <c r="L48" i="3"/>
  <c r="M48" i="3"/>
  <c r="N48" i="3"/>
  <c r="L1423" i="3"/>
  <c r="M1423" i="3"/>
  <c r="N1423" i="3"/>
  <c r="L79" i="3"/>
  <c r="M79" i="3"/>
  <c r="N79" i="3"/>
  <c r="L1695" i="3"/>
  <c r="M1695" i="3"/>
  <c r="N1695" i="3"/>
  <c r="L1696" i="3"/>
  <c r="M1696" i="3"/>
  <c r="N1696" i="3"/>
  <c r="L1697" i="3"/>
  <c r="M1697" i="3"/>
  <c r="N1697" i="3"/>
  <c r="L1698" i="3"/>
  <c r="M1698" i="3"/>
  <c r="N1698" i="3"/>
  <c r="L1699" i="3"/>
  <c r="M1699" i="3"/>
  <c r="N1699" i="3"/>
  <c r="L1118" i="3"/>
  <c r="M1118" i="3"/>
  <c r="N1118" i="3"/>
  <c r="L68" i="3"/>
  <c r="M68" i="3"/>
  <c r="N68" i="3"/>
  <c r="L592" i="3"/>
  <c r="M592" i="3"/>
  <c r="N592" i="3"/>
  <c r="L593" i="3"/>
  <c r="M593" i="3"/>
  <c r="N593" i="3"/>
  <c r="L594" i="3"/>
  <c r="M594" i="3"/>
  <c r="N594" i="3"/>
  <c r="L595" i="3"/>
  <c r="M595" i="3"/>
  <c r="N595" i="3"/>
  <c r="L596" i="3"/>
  <c r="M596" i="3"/>
  <c r="N596" i="3"/>
  <c r="L597" i="3"/>
  <c r="M597" i="3"/>
  <c r="N597" i="3"/>
  <c r="L598" i="3"/>
  <c r="M598" i="3"/>
  <c r="N598" i="3"/>
  <c r="L599" i="3"/>
  <c r="M599" i="3"/>
  <c r="N599" i="3"/>
  <c r="L600" i="3"/>
  <c r="M600" i="3"/>
  <c r="N600" i="3"/>
  <c r="L758" i="3"/>
  <c r="M758" i="3"/>
  <c r="N758" i="3"/>
  <c r="L1792" i="3"/>
  <c r="M1792" i="3"/>
  <c r="N1792" i="3"/>
  <c r="L1793" i="3"/>
  <c r="M1793" i="3"/>
  <c r="N1793" i="3"/>
  <c r="L1794" i="3"/>
  <c r="M1794" i="3"/>
  <c r="N1794" i="3"/>
  <c r="L759" i="3"/>
  <c r="M759" i="3"/>
  <c r="N759" i="3"/>
  <c r="L760" i="3"/>
  <c r="M760" i="3"/>
  <c r="N760" i="3"/>
  <c r="L761" i="3"/>
  <c r="M761" i="3"/>
  <c r="N761" i="3"/>
  <c r="L762" i="3"/>
  <c r="M762" i="3"/>
  <c r="N762" i="3"/>
  <c r="L898" i="3"/>
  <c r="M898" i="3"/>
  <c r="N898" i="3"/>
  <c r="L486" i="3"/>
  <c r="M486" i="3"/>
  <c r="N486" i="3"/>
  <c r="L487" i="3"/>
  <c r="M487" i="3"/>
  <c r="N487" i="3"/>
  <c r="L488" i="3"/>
  <c r="M488" i="3"/>
  <c r="N488" i="3"/>
  <c r="L489" i="3"/>
  <c r="M489" i="3"/>
  <c r="N489" i="3"/>
  <c r="L490" i="3"/>
  <c r="M490" i="3"/>
  <c r="N490" i="3"/>
  <c r="L1523" i="3"/>
  <c r="M1523" i="3"/>
  <c r="N1523" i="3"/>
  <c r="L1221" i="3"/>
  <c r="M1221" i="3"/>
  <c r="N1221" i="3"/>
  <c r="L1222" i="3"/>
  <c r="M1222" i="3"/>
  <c r="N1222" i="3"/>
  <c r="L1223" i="3"/>
  <c r="M1223" i="3"/>
  <c r="N1223" i="3"/>
  <c r="L1224" i="3"/>
  <c r="M1224" i="3"/>
  <c r="N1224" i="3"/>
  <c r="L1225" i="3"/>
  <c r="M1225" i="3"/>
  <c r="N1225" i="3"/>
  <c r="L1226" i="3"/>
  <c r="M1226" i="3"/>
  <c r="N1226" i="3"/>
  <c r="L1565" i="3"/>
  <c r="M1565" i="3"/>
  <c r="N1565" i="3"/>
  <c r="L1629" i="3"/>
  <c r="M1629" i="3"/>
  <c r="N1629" i="3"/>
  <c r="L244" i="3"/>
  <c r="M244" i="3"/>
  <c r="N244" i="3"/>
  <c r="L245" i="3"/>
  <c r="M245" i="3"/>
  <c r="N245" i="3"/>
  <c r="L840" i="3"/>
  <c r="M840" i="3"/>
  <c r="N840" i="3"/>
  <c r="L841" i="3"/>
  <c r="M841" i="3"/>
  <c r="N841" i="3"/>
  <c r="L842" i="3"/>
  <c r="M842" i="3"/>
  <c r="N842" i="3"/>
  <c r="L843" i="3"/>
  <c r="M843" i="3"/>
  <c r="N843" i="3"/>
  <c r="L695" i="3"/>
  <c r="M695" i="3"/>
  <c r="N695" i="3"/>
  <c r="L1604" i="3"/>
  <c r="M1604" i="3"/>
  <c r="N1604" i="3"/>
  <c r="L1605" i="3"/>
  <c r="M1605" i="3"/>
  <c r="N1605" i="3"/>
  <c r="L688" i="3"/>
  <c r="M688" i="3"/>
  <c r="N688" i="3"/>
  <c r="L199" i="3"/>
  <c r="M199" i="3"/>
  <c r="N199" i="3"/>
  <c r="L200" i="3"/>
  <c r="M200" i="3"/>
  <c r="N200" i="3"/>
  <c r="L971" i="3"/>
  <c r="M971" i="3"/>
  <c r="N971" i="3"/>
  <c r="L1651" i="3"/>
  <c r="M1651" i="3"/>
  <c r="N1651" i="3"/>
  <c r="L1812" i="3"/>
  <c r="M1812" i="3"/>
  <c r="N1812" i="3"/>
  <c r="L1056" i="3"/>
  <c r="M1056" i="3"/>
  <c r="N1056" i="3"/>
  <c r="L647" i="3"/>
  <c r="M647" i="3"/>
  <c r="N647" i="3"/>
  <c r="L1881" i="3"/>
  <c r="M1881" i="3"/>
  <c r="N1881" i="3"/>
  <c r="L1814" i="3"/>
  <c r="M1814" i="3"/>
  <c r="N1814" i="3"/>
  <c r="L1877" i="3"/>
  <c r="M1877" i="3"/>
  <c r="N1877" i="3"/>
  <c r="L1405" i="3"/>
  <c r="M1405" i="3"/>
  <c r="N1405" i="3"/>
  <c r="L1852" i="3"/>
  <c r="M1852" i="3"/>
  <c r="N1852" i="3"/>
  <c r="L1068" i="3"/>
  <c r="M1068" i="3"/>
  <c r="N1068" i="3"/>
  <c r="L1288" i="3"/>
  <c r="M1288" i="3"/>
  <c r="N1288" i="3"/>
  <c r="L822" i="3"/>
  <c r="M822" i="3"/>
  <c r="N822" i="3"/>
  <c r="L49" i="3"/>
  <c r="M49" i="3"/>
  <c r="N49" i="3"/>
  <c r="L1424" i="3"/>
  <c r="M1424" i="3"/>
  <c r="N1424" i="3"/>
  <c r="L80" i="3"/>
  <c r="M80" i="3"/>
  <c r="N80" i="3"/>
  <c r="L681" i="3"/>
  <c r="M681" i="3"/>
  <c r="N681" i="3"/>
  <c r="L1341" i="3"/>
  <c r="M1341" i="3"/>
  <c r="N1341" i="3"/>
  <c r="L1389" i="3"/>
  <c r="M1389" i="3"/>
  <c r="N1389" i="3"/>
  <c r="L1700" i="3"/>
  <c r="M1700" i="3"/>
  <c r="N1700" i="3"/>
  <c r="L1701" i="3"/>
  <c r="M1701" i="3"/>
  <c r="N1701" i="3"/>
  <c r="L1919" i="3"/>
  <c r="M1919" i="3"/>
  <c r="N1919" i="3"/>
  <c r="L83" i="3"/>
  <c r="M83" i="3"/>
  <c r="N83" i="3"/>
  <c r="L367" i="3"/>
  <c r="M367" i="3"/>
  <c r="N367" i="3"/>
  <c r="L368" i="3"/>
  <c r="M368" i="3"/>
  <c r="N368" i="3"/>
  <c r="L369" i="3"/>
  <c r="M369" i="3"/>
  <c r="N369" i="3"/>
  <c r="L370" i="3"/>
  <c r="M370" i="3"/>
  <c r="N370" i="3"/>
  <c r="L601" i="3"/>
  <c r="M601" i="3"/>
  <c r="N601" i="3"/>
  <c r="L602" i="3"/>
  <c r="M602" i="3"/>
  <c r="N602" i="3"/>
  <c r="L603" i="3"/>
  <c r="M603" i="3"/>
  <c r="N603" i="3"/>
  <c r="L1415" i="3"/>
  <c r="M1415" i="3"/>
  <c r="N1415" i="3"/>
  <c r="L1795" i="3"/>
  <c r="M1795" i="3"/>
  <c r="N1795" i="3"/>
  <c r="L1796" i="3"/>
  <c r="M1796" i="3"/>
  <c r="N1796" i="3"/>
  <c r="L1797" i="3"/>
  <c r="M1797" i="3"/>
  <c r="N1797" i="3"/>
  <c r="L763" i="3"/>
  <c r="M763" i="3"/>
  <c r="N763" i="3"/>
  <c r="L764" i="3"/>
  <c r="M764" i="3"/>
  <c r="N764" i="3"/>
  <c r="L765" i="3"/>
  <c r="M765" i="3"/>
  <c r="N765" i="3"/>
  <c r="L766" i="3"/>
  <c r="M766" i="3"/>
  <c r="N766" i="3"/>
  <c r="L767" i="3"/>
  <c r="M767" i="3"/>
  <c r="N767" i="3"/>
  <c r="L768" i="3"/>
  <c r="M768" i="3"/>
  <c r="N768" i="3"/>
  <c r="L491" i="3"/>
  <c r="M491" i="3"/>
  <c r="N491" i="3"/>
  <c r="L492" i="3"/>
  <c r="M492" i="3"/>
  <c r="N492" i="3"/>
  <c r="L1436" i="3"/>
  <c r="M1436" i="3"/>
  <c r="N1436" i="3"/>
  <c r="L1437" i="3"/>
  <c r="M1437" i="3"/>
  <c r="N1437" i="3"/>
  <c r="L1524" i="3"/>
  <c r="M1524" i="3"/>
  <c r="N1524" i="3"/>
  <c r="L799" i="3"/>
  <c r="M799" i="3"/>
  <c r="N799" i="3"/>
  <c r="L1227" i="3"/>
  <c r="M1227" i="3"/>
  <c r="N1227" i="3"/>
  <c r="L1228" i="3"/>
  <c r="M1228" i="3"/>
  <c r="N1228" i="3"/>
  <c r="L1229" i="3"/>
  <c r="M1229" i="3"/>
  <c r="N1229" i="3"/>
  <c r="L1230" i="3"/>
  <c r="M1230" i="3"/>
  <c r="N1230" i="3"/>
  <c r="L1231" i="3"/>
  <c r="M1231" i="3"/>
  <c r="N1231" i="3"/>
  <c r="L1232" i="3"/>
  <c r="M1232" i="3"/>
  <c r="N1232" i="3"/>
  <c r="L1264" i="3"/>
  <c r="M1264" i="3"/>
  <c r="N1264" i="3"/>
  <c r="L246" i="3"/>
  <c r="M246" i="3"/>
  <c r="N246" i="3"/>
  <c r="L844" i="3"/>
  <c r="M844" i="3"/>
  <c r="N844" i="3"/>
  <c r="L845" i="3"/>
  <c r="M845" i="3"/>
  <c r="N845" i="3"/>
  <c r="L666" i="3"/>
  <c r="M666" i="3"/>
  <c r="N666" i="3"/>
  <c r="L667" i="3"/>
  <c r="M667" i="3"/>
  <c r="N667" i="3"/>
  <c r="L676" i="3"/>
  <c r="M676" i="3"/>
  <c r="N676" i="3"/>
  <c r="L201" i="3"/>
  <c r="M201" i="3"/>
  <c r="N201" i="3"/>
  <c r="L202" i="3"/>
  <c r="M202" i="3"/>
  <c r="N202" i="3"/>
  <c r="L203" i="3"/>
  <c r="M203" i="3"/>
  <c r="N203" i="3"/>
  <c r="L972" i="3"/>
  <c r="M972" i="3"/>
  <c r="N972" i="3"/>
  <c r="L973" i="3"/>
  <c r="M973" i="3"/>
  <c r="N973" i="3"/>
  <c r="L974" i="3"/>
  <c r="M974" i="3"/>
  <c r="N974" i="3"/>
  <c r="L1008" i="3"/>
  <c r="M1008" i="3"/>
  <c r="N1008" i="3"/>
  <c r="L1009" i="3"/>
  <c r="M1009" i="3"/>
  <c r="N1009" i="3"/>
  <c r="L1010" i="3"/>
  <c r="M1010" i="3"/>
  <c r="N1010" i="3"/>
  <c r="L1853" i="3"/>
  <c r="M1853" i="3"/>
  <c r="N1853" i="3"/>
  <c r="L1854" i="3"/>
  <c r="M1854" i="3"/>
  <c r="N1854" i="3"/>
  <c r="L1855" i="3"/>
  <c r="M1855" i="3"/>
  <c r="N1855" i="3"/>
  <c r="L1856" i="3"/>
  <c r="M1856" i="3"/>
  <c r="N1856" i="3"/>
  <c r="L1857" i="3"/>
  <c r="M1857" i="3"/>
  <c r="N1857" i="3"/>
  <c r="L1108" i="3"/>
  <c r="M1108" i="3"/>
  <c r="N1108" i="3"/>
  <c r="L1109" i="3"/>
  <c r="M1109" i="3"/>
  <c r="N1109" i="3"/>
  <c r="L1110" i="3"/>
  <c r="M1110" i="3"/>
  <c r="N1110" i="3"/>
  <c r="L1111" i="3"/>
  <c r="M1111" i="3"/>
  <c r="N1111" i="3"/>
  <c r="L50" i="3"/>
  <c r="M50" i="3"/>
  <c r="N50" i="3"/>
  <c r="L74" i="3"/>
  <c r="M74" i="3"/>
  <c r="N74" i="3"/>
  <c r="L682" i="3"/>
  <c r="M682" i="3"/>
  <c r="N682" i="3"/>
  <c r="L1342" i="3"/>
  <c r="M1342" i="3"/>
  <c r="N1342" i="3"/>
  <c r="L371" i="3"/>
  <c r="M371" i="3"/>
  <c r="N371" i="3"/>
  <c r="L604" i="3"/>
  <c r="M604" i="3"/>
  <c r="N604" i="3"/>
  <c r="L605" i="3"/>
  <c r="M605" i="3"/>
  <c r="N605" i="3"/>
  <c r="L606" i="3"/>
  <c r="M606" i="3"/>
  <c r="N606" i="3"/>
  <c r="L607" i="3"/>
  <c r="M607" i="3"/>
  <c r="N607" i="3"/>
  <c r="L608" i="3"/>
  <c r="M608" i="3"/>
  <c r="N608" i="3"/>
  <c r="L609" i="3"/>
  <c r="M609" i="3"/>
  <c r="N609" i="3"/>
  <c r="L610" i="3"/>
  <c r="M610" i="3"/>
  <c r="N610" i="3"/>
  <c r="L611" i="3"/>
  <c r="M611" i="3"/>
  <c r="N611" i="3"/>
  <c r="L612" i="3"/>
  <c r="M612" i="3"/>
  <c r="N612" i="3"/>
  <c r="L613" i="3"/>
  <c r="M613" i="3"/>
  <c r="N613" i="3"/>
  <c r="L614" i="3"/>
  <c r="M614" i="3"/>
  <c r="N614" i="3"/>
  <c r="L1798" i="3"/>
  <c r="M1798" i="3"/>
  <c r="N1798" i="3"/>
  <c r="L1799" i="3"/>
  <c r="M1799" i="3"/>
  <c r="N1799" i="3"/>
  <c r="L1800" i="3"/>
  <c r="M1800" i="3"/>
  <c r="N1800" i="3"/>
  <c r="L769" i="3"/>
  <c r="M769" i="3"/>
  <c r="N769" i="3"/>
  <c r="L770" i="3"/>
  <c r="M770" i="3"/>
  <c r="N770" i="3"/>
  <c r="L771" i="3"/>
  <c r="M771" i="3"/>
  <c r="N771" i="3"/>
  <c r="L772" i="3"/>
  <c r="M772" i="3"/>
  <c r="N772" i="3"/>
  <c r="L773" i="3"/>
  <c r="M773" i="3"/>
  <c r="N773" i="3"/>
  <c r="L774" i="3"/>
  <c r="M774" i="3"/>
  <c r="N774" i="3"/>
  <c r="L775" i="3"/>
  <c r="M775" i="3"/>
  <c r="N775" i="3"/>
  <c r="L776" i="3"/>
  <c r="M776" i="3"/>
  <c r="N776" i="3"/>
  <c r="L777" i="3"/>
  <c r="M777" i="3"/>
  <c r="N777" i="3"/>
  <c r="L899" i="3"/>
  <c r="M899" i="3"/>
  <c r="N899" i="3"/>
  <c r="L900" i="3"/>
  <c r="M900" i="3"/>
  <c r="N900" i="3"/>
  <c r="L901" i="3"/>
  <c r="M901" i="3"/>
  <c r="N901" i="3"/>
  <c r="L493" i="3"/>
  <c r="M493" i="3"/>
  <c r="N493" i="3"/>
  <c r="L494" i="3"/>
  <c r="M494" i="3"/>
  <c r="N494" i="3"/>
  <c r="L495" i="3"/>
  <c r="M495" i="3"/>
  <c r="N495" i="3"/>
  <c r="L496" i="3"/>
  <c r="M496" i="3"/>
  <c r="N496" i="3"/>
  <c r="L497" i="3"/>
  <c r="M497" i="3"/>
  <c r="N497" i="3"/>
  <c r="L498" i="3"/>
  <c r="M498" i="3"/>
  <c r="N498" i="3"/>
  <c r="L499" i="3"/>
  <c r="M499" i="3"/>
  <c r="N499" i="3"/>
  <c r="L500" i="3"/>
  <c r="M500" i="3"/>
  <c r="N500" i="3"/>
  <c r="L1891" i="3"/>
  <c r="M1891" i="3"/>
  <c r="N1891" i="3"/>
  <c r="L1438" i="3"/>
  <c r="M1438" i="3"/>
  <c r="N1438" i="3"/>
  <c r="L1439" i="3"/>
  <c r="M1439" i="3"/>
  <c r="N1439" i="3"/>
  <c r="L1525" i="3"/>
  <c r="M1525" i="3"/>
  <c r="N1525" i="3"/>
  <c r="L1526" i="3"/>
  <c r="M1526" i="3"/>
  <c r="N1526" i="3"/>
  <c r="L1527" i="3"/>
  <c r="M1527" i="3"/>
  <c r="N1527" i="3"/>
  <c r="L1528" i="3"/>
  <c r="M1528" i="3"/>
  <c r="N1528" i="3"/>
  <c r="L1529" i="3"/>
  <c r="M1529" i="3"/>
  <c r="N1529" i="3"/>
  <c r="L1530" i="3"/>
  <c r="M1530" i="3"/>
  <c r="N1530" i="3"/>
  <c r="L1531" i="3"/>
  <c r="M1531" i="3"/>
  <c r="N1531" i="3"/>
  <c r="L1532" i="3"/>
  <c r="M1532" i="3"/>
  <c r="N1532" i="3"/>
  <c r="L1533" i="3"/>
  <c r="M1533" i="3"/>
  <c r="N1533" i="3"/>
  <c r="L1534" i="3"/>
  <c r="M1534" i="3"/>
  <c r="N1534" i="3"/>
  <c r="L1233" i="3"/>
  <c r="M1233" i="3"/>
  <c r="N1233" i="3"/>
  <c r="L1234" i="3"/>
  <c r="M1234" i="3"/>
  <c r="N1234" i="3"/>
  <c r="L1235" i="3"/>
  <c r="M1235" i="3"/>
  <c r="N1235" i="3"/>
  <c r="L1236" i="3"/>
  <c r="M1236" i="3"/>
  <c r="N1236" i="3"/>
  <c r="L1237" i="3"/>
  <c r="M1237" i="3"/>
  <c r="N1237" i="3"/>
  <c r="L1238" i="3"/>
  <c r="M1238" i="3"/>
  <c r="N1238" i="3"/>
  <c r="L1672" i="3"/>
  <c r="M1672" i="3"/>
  <c r="N1672" i="3"/>
  <c r="L247" i="3"/>
  <c r="M247" i="3"/>
  <c r="N247" i="3"/>
  <c r="L248" i="3"/>
  <c r="M248" i="3"/>
  <c r="N248" i="3"/>
  <c r="L249" i="3"/>
  <c r="M249" i="3"/>
  <c r="N249" i="3"/>
  <c r="L250" i="3"/>
  <c r="M250" i="3"/>
  <c r="N250" i="3"/>
  <c r="L251" i="3"/>
  <c r="M251" i="3"/>
  <c r="N251" i="3"/>
  <c r="L252" i="3"/>
  <c r="M252" i="3"/>
  <c r="N252" i="3"/>
  <c r="L253" i="3"/>
  <c r="M253" i="3"/>
  <c r="N253" i="3"/>
  <c r="L846" i="3"/>
  <c r="M846" i="3"/>
  <c r="N846" i="3"/>
  <c r="L270" i="3"/>
  <c r="M270" i="3"/>
  <c r="N270" i="3"/>
  <c r="L1606" i="3"/>
  <c r="M1606" i="3"/>
  <c r="N1606" i="3"/>
  <c r="L1382" i="3"/>
  <c r="M1382" i="3"/>
  <c r="N1382" i="3"/>
  <c r="L1634" i="3"/>
  <c r="M1634" i="3"/>
  <c r="N1634" i="3"/>
  <c r="L1011" i="3"/>
  <c r="M1011" i="3"/>
  <c r="N1011" i="3"/>
  <c r="L204" i="3"/>
  <c r="M204" i="3"/>
  <c r="N204" i="3"/>
  <c r="L1262" i="3"/>
  <c r="M1262" i="3"/>
  <c r="N1262" i="3"/>
  <c r="L1012" i="3"/>
  <c r="M1012" i="3"/>
  <c r="N1012" i="3"/>
  <c r="L1013" i="3"/>
  <c r="M1013" i="3"/>
  <c r="N1013" i="3"/>
  <c r="L1652" i="3"/>
  <c r="M1652" i="3"/>
  <c r="N1652" i="3"/>
  <c r="L1653" i="3"/>
  <c r="M1653" i="3"/>
  <c r="N1653" i="3"/>
  <c r="L1034" i="3"/>
  <c r="M1034" i="3"/>
  <c r="N1034" i="3"/>
  <c r="L10" i="3"/>
  <c r="M10" i="3"/>
  <c r="N10" i="3"/>
  <c r="L1677" i="3"/>
  <c r="M1677" i="3"/>
  <c r="N1677" i="3"/>
  <c r="L1662" i="3"/>
  <c r="M1662" i="3"/>
  <c r="N1662" i="3"/>
  <c r="L1858" i="3"/>
  <c r="M1858" i="3"/>
  <c r="N1858" i="3"/>
  <c r="L91" i="3"/>
  <c r="M91" i="3"/>
  <c r="N91" i="3"/>
  <c r="L1350" i="3"/>
  <c r="M1350" i="3"/>
  <c r="N1350" i="3"/>
  <c r="L51" i="3"/>
  <c r="M51" i="3"/>
  <c r="N51" i="3"/>
  <c r="L1730" i="3"/>
  <c r="M1730" i="3"/>
  <c r="N1730" i="3"/>
  <c r="L1343" i="3"/>
  <c r="M1343" i="3"/>
  <c r="N1343" i="3"/>
  <c r="L1867" i="3"/>
  <c r="M1867" i="3"/>
  <c r="N1867" i="3"/>
  <c r="L1717" i="3"/>
  <c r="M1717" i="3"/>
  <c r="N1717" i="3"/>
  <c r="L1718" i="3"/>
  <c r="M1718" i="3"/>
  <c r="N1718" i="3"/>
  <c r="L372" i="3"/>
  <c r="M372" i="3"/>
  <c r="N372" i="3"/>
  <c r="L373" i="3"/>
  <c r="M373" i="3"/>
  <c r="N373" i="3"/>
  <c r="L374" i="3"/>
  <c r="M374" i="3"/>
  <c r="N374" i="3"/>
  <c r="L615" i="3"/>
  <c r="M615" i="3"/>
  <c r="N615" i="3"/>
  <c r="L616" i="3"/>
  <c r="M616" i="3"/>
  <c r="N616" i="3"/>
  <c r="L617" i="3"/>
  <c r="M617" i="3"/>
  <c r="N617" i="3"/>
  <c r="L618" i="3"/>
  <c r="M618" i="3"/>
  <c r="N618" i="3"/>
  <c r="L619" i="3"/>
  <c r="M619" i="3"/>
  <c r="N619" i="3"/>
  <c r="L620" i="3"/>
  <c r="M620" i="3"/>
  <c r="N620" i="3"/>
  <c r="L621" i="3"/>
  <c r="M621" i="3"/>
  <c r="N621" i="3"/>
  <c r="L622" i="3"/>
  <c r="M622" i="3"/>
  <c r="N622" i="3"/>
  <c r="L623" i="3"/>
  <c r="M623" i="3"/>
  <c r="N623" i="3"/>
  <c r="L624" i="3"/>
  <c r="M624" i="3"/>
  <c r="N624" i="3"/>
  <c r="L625" i="3"/>
  <c r="M625" i="3"/>
  <c r="N625" i="3"/>
  <c r="L626" i="3"/>
  <c r="M626" i="3"/>
  <c r="N626" i="3"/>
  <c r="L627" i="3"/>
  <c r="M627" i="3"/>
  <c r="N627" i="3"/>
  <c r="L1801" i="3"/>
  <c r="M1801" i="3"/>
  <c r="N1801" i="3"/>
  <c r="L1802" i="3"/>
  <c r="M1802" i="3"/>
  <c r="N1802" i="3"/>
  <c r="L902" i="3"/>
  <c r="M902" i="3"/>
  <c r="N902" i="3"/>
  <c r="L903" i="3"/>
  <c r="M903" i="3"/>
  <c r="N903" i="3"/>
  <c r="L904" i="3"/>
  <c r="M904" i="3"/>
  <c r="N904" i="3"/>
  <c r="L905" i="3"/>
  <c r="M905" i="3"/>
  <c r="N905" i="3"/>
  <c r="L501" i="3"/>
  <c r="M501" i="3"/>
  <c r="N501" i="3"/>
  <c r="L502" i="3"/>
  <c r="M502" i="3"/>
  <c r="N502" i="3"/>
  <c r="L503" i="3"/>
  <c r="M503" i="3"/>
  <c r="N503" i="3"/>
  <c r="L504" i="3"/>
  <c r="M504" i="3"/>
  <c r="N504" i="3"/>
  <c r="L92" i="3"/>
  <c r="M92" i="3"/>
  <c r="N92" i="3"/>
  <c r="L93" i="3"/>
  <c r="M93" i="3"/>
  <c r="N93" i="3"/>
  <c r="L1266" i="3"/>
  <c r="M1266" i="3"/>
  <c r="N1266" i="3"/>
  <c r="L1239" i="3"/>
  <c r="M1239" i="3"/>
  <c r="N1239" i="3"/>
  <c r="L1240" i="3"/>
  <c r="M1240" i="3"/>
  <c r="N1240" i="3"/>
  <c r="L1241" i="3"/>
  <c r="M1241" i="3"/>
  <c r="N1241" i="3"/>
  <c r="L254" i="3"/>
  <c r="M254" i="3"/>
  <c r="N254" i="3"/>
  <c r="L1100" i="3"/>
  <c r="M1100" i="3"/>
  <c r="N1100" i="3"/>
  <c r="L689" i="3"/>
  <c r="M689" i="3"/>
  <c r="N689" i="3"/>
  <c r="L205" i="3"/>
  <c r="M205" i="3"/>
  <c r="N205" i="3"/>
  <c r="L1115" i="3"/>
  <c r="M1115" i="3"/>
  <c r="N1115" i="3"/>
  <c r="L975" i="3"/>
  <c r="M975" i="3"/>
  <c r="N975" i="3"/>
  <c r="L679" i="3"/>
  <c r="M679" i="3"/>
  <c r="N679" i="3"/>
  <c r="L1654" i="3"/>
  <c r="M1654" i="3"/>
  <c r="N1654" i="3"/>
  <c r="L1040" i="3"/>
  <c r="M1040" i="3"/>
  <c r="N1040" i="3"/>
  <c r="L1035" i="3"/>
  <c r="M1035" i="3"/>
  <c r="N1035" i="3"/>
  <c r="L1036" i="3"/>
  <c r="M1036" i="3"/>
  <c r="N1036" i="3"/>
  <c r="L525" i="3"/>
  <c r="M525" i="3"/>
  <c r="N525" i="3"/>
  <c r="L1882" i="3"/>
  <c r="M1882" i="3"/>
  <c r="N1882" i="3"/>
  <c r="L1883" i="3"/>
  <c r="M1883" i="3"/>
  <c r="N1883" i="3"/>
  <c r="L214" i="3"/>
  <c r="M214" i="3"/>
  <c r="N214" i="3"/>
  <c r="L1278" i="3"/>
  <c r="M1278" i="3"/>
  <c r="N1278" i="3"/>
  <c r="L1859" i="3"/>
  <c r="M1859" i="3"/>
  <c r="N1859" i="3"/>
  <c r="L5" i="3"/>
  <c r="M5" i="3"/>
  <c r="N5" i="3"/>
  <c r="L1444" i="3"/>
  <c r="M1444" i="3"/>
  <c r="N1444" i="3"/>
  <c r="L1930" i="3"/>
  <c r="M1930" i="3"/>
  <c r="N1930" i="3"/>
  <c r="L52" i="3"/>
  <c r="M52" i="3"/>
  <c r="N52" i="3"/>
  <c r="L53" i="3"/>
  <c r="M53" i="3"/>
  <c r="N53" i="3"/>
  <c r="L81" i="3"/>
  <c r="M81" i="3"/>
  <c r="N81" i="3"/>
  <c r="L668" i="3"/>
  <c r="M668" i="3"/>
  <c r="N668" i="3"/>
  <c r="L670" i="3"/>
  <c r="M670" i="3"/>
  <c r="N670" i="3"/>
  <c r="L669" i="3"/>
  <c r="M669" i="3"/>
  <c r="N669" i="3"/>
  <c r="L1344" i="3"/>
  <c r="M1344" i="3"/>
  <c r="N1344" i="3"/>
  <c r="L1390" i="3"/>
  <c r="M1390" i="3"/>
  <c r="N1390" i="3"/>
  <c r="L1875" i="3"/>
  <c r="M1875" i="3"/>
  <c r="N1875" i="3"/>
  <c r="L1929" i="3"/>
  <c r="M1929" i="3"/>
  <c r="N1929" i="3"/>
  <c r="L1702" i="3"/>
  <c r="M1702" i="3"/>
  <c r="N1702" i="3"/>
  <c r="L1703" i="3"/>
  <c r="M1703" i="3"/>
  <c r="N1703" i="3"/>
  <c r="L1704" i="3"/>
  <c r="M1704" i="3"/>
  <c r="N1704" i="3"/>
  <c r="L1705" i="3"/>
  <c r="M1705" i="3"/>
  <c r="N1705" i="3"/>
  <c r="L375" i="3"/>
  <c r="M375" i="3"/>
  <c r="N375" i="3"/>
  <c r="L376" i="3"/>
  <c r="M376" i="3"/>
  <c r="N376" i="3"/>
  <c r="L377" i="3"/>
  <c r="M377" i="3"/>
  <c r="N377" i="3"/>
  <c r="L628" i="3"/>
  <c r="M628" i="3"/>
  <c r="N628" i="3"/>
  <c r="L629" i="3"/>
  <c r="M629" i="3"/>
  <c r="N629" i="3"/>
  <c r="L630" i="3"/>
  <c r="M630" i="3"/>
  <c r="N630" i="3"/>
  <c r="L631" i="3"/>
  <c r="M631" i="3"/>
  <c r="N631" i="3"/>
  <c r="L632" i="3"/>
  <c r="M632" i="3"/>
  <c r="N632" i="3"/>
  <c r="L633" i="3"/>
  <c r="M633" i="3"/>
  <c r="N633" i="3"/>
  <c r="L634" i="3"/>
  <c r="M634" i="3"/>
  <c r="N634" i="3"/>
  <c r="L1406" i="3"/>
  <c r="M1406" i="3"/>
  <c r="N1406" i="3"/>
  <c r="L1803" i="3"/>
  <c r="M1803" i="3"/>
  <c r="N1803" i="3"/>
  <c r="L778" i="3"/>
  <c r="M778" i="3"/>
  <c r="N778" i="3"/>
  <c r="L779" i="3"/>
  <c r="M779" i="3"/>
  <c r="N779" i="3"/>
  <c r="L780" i="3"/>
  <c r="M780" i="3"/>
  <c r="N780" i="3"/>
  <c r="L781" i="3"/>
  <c r="M781" i="3"/>
  <c r="N781" i="3"/>
  <c r="L782" i="3"/>
  <c r="M782" i="3"/>
  <c r="N782" i="3"/>
  <c r="L783" i="3"/>
  <c r="M783" i="3"/>
  <c r="N783" i="3"/>
  <c r="L784" i="3"/>
  <c r="M784" i="3"/>
  <c r="N784" i="3"/>
  <c r="L785" i="3"/>
  <c r="M785" i="3"/>
  <c r="N785" i="3"/>
  <c r="L505" i="3"/>
  <c r="M505" i="3"/>
  <c r="N505" i="3"/>
  <c r="L506" i="3"/>
  <c r="M506" i="3"/>
  <c r="N506" i="3"/>
  <c r="L507" i="3"/>
  <c r="M507" i="3"/>
  <c r="N507" i="3"/>
  <c r="L508" i="3"/>
  <c r="M508" i="3"/>
  <c r="N508" i="3"/>
  <c r="L509" i="3"/>
  <c r="M509" i="3"/>
  <c r="N509" i="3"/>
  <c r="L262" i="3"/>
  <c r="M262" i="3"/>
  <c r="N262" i="3"/>
  <c r="L1535" i="3"/>
  <c r="M1535" i="3"/>
  <c r="N1535" i="3"/>
  <c r="L1536" i="3"/>
  <c r="M1536" i="3"/>
  <c r="N1536" i="3"/>
  <c r="L1537" i="3"/>
  <c r="M1537" i="3"/>
  <c r="N1537" i="3"/>
  <c r="L1364" i="3"/>
  <c r="M1364" i="3"/>
  <c r="N1364" i="3"/>
  <c r="L1242" i="3"/>
  <c r="M1242" i="3"/>
  <c r="N1242" i="3"/>
  <c r="L1243" i="3"/>
  <c r="M1243" i="3"/>
  <c r="N1243" i="3"/>
  <c r="L1244" i="3"/>
  <c r="M1244" i="3"/>
  <c r="N1244" i="3"/>
  <c r="L1245" i="3"/>
  <c r="M1245" i="3"/>
  <c r="N1245" i="3"/>
  <c r="L1246" i="3"/>
  <c r="M1246" i="3"/>
  <c r="N1246" i="3"/>
  <c r="L1566" i="3"/>
  <c r="M1566" i="3"/>
  <c r="N1566" i="3"/>
  <c r="L255" i="3"/>
  <c r="M255" i="3"/>
  <c r="N255" i="3"/>
  <c r="L256" i="3"/>
  <c r="M256" i="3"/>
  <c r="N256" i="3"/>
  <c r="L847" i="3"/>
  <c r="M847" i="3"/>
  <c r="N847" i="3"/>
  <c r="L848" i="3"/>
  <c r="M848" i="3"/>
  <c r="N848" i="3"/>
  <c r="L849" i="3"/>
  <c r="M849" i="3"/>
  <c r="N849" i="3"/>
  <c r="L850" i="3"/>
  <c r="M850" i="3"/>
  <c r="N850" i="3"/>
  <c r="L1607" i="3"/>
  <c r="M1607" i="3"/>
  <c r="N1607" i="3"/>
  <c r="L1608" i="3"/>
  <c r="M1608" i="3"/>
  <c r="N1608" i="3"/>
  <c r="L1609" i="3"/>
  <c r="M1609" i="3"/>
  <c r="N1609" i="3"/>
  <c r="L1610" i="3"/>
  <c r="M1610" i="3"/>
  <c r="N1610" i="3"/>
  <c r="L1611" i="3"/>
  <c r="M1611" i="3"/>
  <c r="N1611" i="3"/>
  <c r="L1383" i="3"/>
  <c r="M1383" i="3"/>
  <c r="N1383" i="3"/>
  <c r="L707" i="3"/>
  <c r="M707" i="3"/>
  <c r="N707" i="3"/>
  <c r="L206" i="3"/>
  <c r="M206" i="3"/>
  <c r="N206" i="3"/>
  <c r="L976" i="3"/>
  <c r="M976" i="3"/>
  <c r="N976" i="3"/>
  <c r="L518" i="3"/>
  <c r="M518" i="3"/>
  <c r="N518" i="3"/>
  <c r="L1014" i="3"/>
  <c r="M1014" i="3"/>
  <c r="N1014" i="3"/>
  <c r="L1860" i="3"/>
  <c r="M1860" i="3"/>
  <c r="N1860" i="3"/>
  <c r="L1069" i="3"/>
  <c r="M1069" i="3"/>
  <c r="N1069" i="3"/>
  <c r="L1360" i="3"/>
  <c r="M1360" i="3"/>
  <c r="N1360" i="3"/>
  <c r="L1351" i="3"/>
  <c r="M1351" i="3"/>
  <c r="N1351" i="3"/>
  <c r="L14" i="3"/>
  <c r="M14" i="3"/>
  <c r="N14" i="3"/>
  <c r="L1345" i="3"/>
  <c r="M1345" i="3"/>
  <c r="N1345" i="3"/>
  <c r="L1706" i="3"/>
  <c r="M1706" i="3"/>
  <c r="N1706" i="3"/>
  <c r="L1707" i="3"/>
  <c r="M1707" i="3"/>
  <c r="N1707" i="3"/>
  <c r="L1708" i="3"/>
  <c r="M1708" i="3"/>
  <c r="N1708" i="3"/>
  <c r="L1272" i="3"/>
  <c r="M1272" i="3"/>
  <c r="N1272" i="3"/>
  <c r="L635" i="3"/>
  <c r="M635" i="3"/>
  <c r="N635" i="3"/>
  <c r="L636" i="3"/>
  <c r="M636" i="3"/>
  <c r="N636" i="3"/>
  <c r="L637" i="3"/>
  <c r="M637" i="3"/>
  <c r="N637" i="3"/>
  <c r="L638" i="3"/>
  <c r="M638" i="3"/>
  <c r="N638" i="3"/>
  <c r="L639" i="3"/>
  <c r="M639" i="3"/>
  <c r="N639" i="3"/>
  <c r="L640" i="3"/>
  <c r="M640" i="3"/>
  <c r="N640" i="3"/>
  <c r="L641" i="3"/>
  <c r="M641" i="3"/>
  <c r="N641" i="3"/>
  <c r="L1804" i="3"/>
  <c r="M1804" i="3"/>
  <c r="N1804" i="3"/>
  <c r="L1805" i="3"/>
  <c r="M1805" i="3"/>
  <c r="N1805" i="3"/>
  <c r="L786" i="3"/>
  <c r="M786" i="3"/>
  <c r="N786" i="3"/>
  <c r="L906" i="3"/>
  <c r="M906" i="3"/>
  <c r="N906" i="3"/>
  <c r="L907" i="3"/>
  <c r="M907" i="3"/>
  <c r="N907" i="3"/>
  <c r="L908" i="3"/>
  <c r="M908" i="3"/>
  <c r="N908" i="3"/>
  <c r="L909" i="3"/>
  <c r="M909" i="3"/>
  <c r="N909" i="3"/>
  <c r="L910" i="3"/>
  <c r="M910" i="3"/>
  <c r="N910" i="3"/>
  <c r="L510" i="3"/>
  <c r="M510" i="3"/>
  <c r="N510" i="3"/>
  <c r="L511" i="3"/>
  <c r="M511" i="3"/>
  <c r="N511" i="3"/>
  <c r="L512" i="3"/>
  <c r="M512" i="3"/>
  <c r="N512" i="3"/>
  <c r="L513" i="3"/>
  <c r="M513" i="3"/>
  <c r="N513" i="3"/>
  <c r="L514" i="3"/>
  <c r="M514" i="3"/>
  <c r="N514" i="3"/>
  <c r="L515" i="3"/>
  <c r="M515" i="3"/>
  <c r="N515" i="3"/>
  <c r="L1538" i="3"/>
  <c r="M1538" i="3"/>
  <c r="N1538" i="3"/>
  <c r="L1539" i="3"/>
  <c r="M1539" i="3"/>
  <c r="N1539" i="3"/>
  <c r="L1540" i="3"/>
  <c r="M1540" i="3"/>
  <c r="N1540" i="3"/>
  <c r="L1541" i="3"/>
  <c r="M1541" i="3"/>
  <c r="N1541" i="3"/>
  <c r="L1542" i="3"/>
  <c r="M1542" i="3"/>
  <c r="N1542" i="3"/>
  <c r="L1543" i="3"/>
  <c r="M1543" i="3"/>
  <c r="N1543" i="3"/>
  <c r="L1544" i="3"/>
  <c r="M1544" i="3"/>
  <c r="N1544" i="3"/>
  <c r="L1545" i="3"/>
  <c r="M1545" i="3"/>
  <c r="N1545" i="3"/>
  <c r="L1546" i="3"/>
  <c r="M1546" i="3"/>
  <c r="N1546" i="3"/>
  <c r="L1421" i="3"/>
  <c r="M1421" i="3"/>
  <c r="N1421" i="3"/>
  <c r="L257" i="3"/>
  <c r="M257" i="3"/>
  <c r="N257" i="3"/>
  <c r="L258" i="3"/>
  <c r="M258" i="3"/>
  <c r="N258" i="3"/>
  <c r="L851" i="3"/>
  <c r="M851" i="3"/>
  <c r="N851" i="3"/>
  <c r="L852" i="3"/>
  <c r="M852" i="3"/>
  <c r="N852" i="3"/>
  <c r="L96" i="3"/>
  <c r="M96" i="3"/>
  <c r="N96" i="3"/>
  <c r="L1612" i="3"/>
  <c r="M1612" i="3"/>
  <c r="N1612" i="3"/>
  <c r="L1613" i="3"/>
  <c r="M1613" i="3"/>
  <c r="N1613" i="3"/>
  <c r="L1614" i="3"/>
  <c r="M1614" i="3"/>
  <c r="N1614" i="3"/>
  <c r="L207" i="3"/>
  <c r="M207" i="3"/>
  <c r="N207" i="3"/>
  <c r="L208" i="3"/>
  <c r="M208" i="3"/>
  <c r="N208" i="3"/>
  <c r="L209" i="3"/>
  <c r="M209" i="3"/>
  <c r="N209" i="3"/>
  <c r="L672" i="3"/>
  <c r="M672" i="3"/>
  <c r="N672" i="3"/>
  <c r="L977" i="3"/>
  <c r="M977" i="3"/>
  <c r="N977" i="3"/>
  <c r="L978" i="3"/>
  <c r="M978" i="3"/>
  <c r="N978" i="3"/>
  <c r="L979" i="3"/>
  <c r="M979" i="3"/>
  <c r="N979" i="3"/>
  <c r="L980" i="3"/>
  <c r="M980" i="3"/>
  <c r="N980" i="3"/>
  <c r="L981" i="3"/>
  <c r="M981" i="3"/>
  <c r="N981" i="3"/>
  <c r="L213" i="3"/>
  <c r="M213" i="3"/>
  <c r="N213" i="3"/>
  <c r="L1016" i="3"/>
  <c r="M1016" i="3"/>
  <c r="N1016" i="3"/>
  <c r="L1655" i="3"/>
  <c r="M1655" i="3"/>
  <c r="N1655" i="3"/>
  <c r="L519" i="3"/>
  <c r="M519" i="3"/>
  <c r="N519" i="3"/>
  <c r="L1816" i="3"/>
  <c r="M1816" i="3"/>
  <c r="N1816" i="3"/>
  <c r="L88" i="3"/>
  <c r="M88" i="3"/>
  <c r="N88" i="3"/>
  <c r="L1120" i="3"/>
  <c r="M1120" i="3"/>
  <c r="N1120" i="3"/>
  <c r="L1904" i="3"/>
  <c r="M1904" i="3"/>
  <c r="N1904" i="3"/>
  <c r="L1281" i="3"/>
  <c r="M1281" i="3"/>
  <c r="N1281" i="3"/>
  <c r="L1861" i="3"/>
  <c r="M1861" i="3"/>
  <c r="N1861" i="3"/>
  <c r="L1070" i="3"/>
  <c r="M1070" i="3"/>
  <c r="N1070" i="3"/>
  <c r="L1071" i="3"/>
  <c r="M1071" i="3"/>
  <c r="N1071" i="3"/>
  <c r="L1352" i="3"/>
  <c r="M1352" i="3"/>
  <c r="N1352" i="3"/>
  <c r="L1728" i="3"/>
  <c r="M1728" i="3"/>
  <c r="N1728" i="3"/>
  <c r="L15" i="3"/>
  <c r="M15" i="3"/>
  <c r="N15" i="3"/>
  <c r="L1639" i="3"/>
  <c r="M1639" i="3"/>
  <c r="N1639" i="3"/>
  <c r="L1906" i="3"/>
  <c r="M1906" i="3"/>
  <c r="N1906" i="3"/>
  <c r="L1907" i="3"/>
  <c r="M1907" i="3"/>
  <c r="N1907" i="3"/>
  <c r="L1908" i="3"/>
  <c r="M1908" i="3"/>
  <c r="N1908" i="3"/>
  <c r="L1876" i="3"/>
  <c r="M1876" i="3"/>
  <c r="N1876" i="3"/>
  <c r="L69" i="3"/>
  <c r="M69" i="3"/>
  <c r="N69" i="3"/>
  <c r="L378" i="3"/>
  <c r="M378" i="3"/>
  <c r="N378" i="3"/>
  <c r="L379" i="3"/>
  <c r="M379" i="3"/>
  <c r="N379" i="3"/>
  <c r="L380" i="3"/>
  <c r="M380" i="3"/>
  <c r="N380" i="3"/>
  <c r="L381" i="3"/>
  <c r="M381" i="3"/>
  <c r="N381" i="3"/>
  <c r="L382" i="3"/>
  <c r="M382" i="3"/>
  <c r="N382" i="3"/>
  <c r="L383" i="3"/>
  <c r="M383" i="3"/>
  <c r="N383" i="3"/>
  <c r="L384" i="3"/>
  <c r="M384" i="3"/>
  <c r="N384" i="3"/>
  <c r="L385" i="3"/>
  <c r="M385" i="3"/>
  <c r="N385" i="3"/>
  <c r="L386" i="3"/>
  <c r="M386" i="3"/>
  <c r="N386" i="3"/>
  <c r="L642" i="3"/>
  <c r="M642" i="3"/>
  <c r="N642" i="3"/>
  <c r="L643" i="3"/>
  <c r="M643" i="3"/>
  <c r="N643" i="3"/>
  <c r="L1806" i="3"/>
  <c r="M1806" i="3"/>
  <c r="N1806" i="3"/>
  <c r="L1807" i="3"/>
  <c r="M1807" i="3"/>
  <c r="N1807" i="3"/>
  <c r="L1808" i="3"/>
  <c r="M1808" i="3"/>
  <c r="N1808" i="3"/>
  <c r="L787" i="3"/>
  <c r="M787" i="3"/>
  <c r="N787" i="3"/>
  <c r="L516" i="3"/>
  <c r="M516" i="3"/>
  <c r="N516" i="3"/>
  <c r="L517" i="3"/>
  <c r="M517" i="3"/>
  <c r="N517" i="3"/>
  <c r="L1547" i="3"/>
  <c r="M1547" i="3"/>
  <c r="N1547" i="3"/>
  <c r="L1548" i="3"/>
  <c r="M1548" i="3"/>
  <c r="N1548" i="3"/>
  <c r="L1913" i="3"/>
  <c r="M1913" i="3"/>
  <c r="N1913" i="3"/>
  <c r="L1914" i="3"/>
  <c r="M1914" i="3"/>
  <c r="N1914" i="3"/>
  <c r="L1915" i="3"/>
  <c r="M1915" i="3"/>
  <c r="N1915" i="3"/>
  <c r="L1916" i="3"/>
  <c r="M1916" i="3"/>
  <c r="N1916" i="3"/>
  <c r="L1247" i="3"/>
  <c r="M1247" i="3"/>
  <c r="N1247" i="3"/>
  <c r="L1248" i="3"/>
  <c r="M1248" i="3"/>
  <c r="N1248" i="3"/>
  <c r="L1249" i="3"/>
  <c r="M1249" i="3"/>
  <c r="N1249" i="3"/>
  <c r="L1250" i="3"/>
  <c r="M1250" i="3"/>
  <c r="N1250" i="3"/>
  <c r="L259" i="3"/>
  <c r="M259" i="3"/>
  <c r="N259" i="3"/>
  <c r="L260" i="3"/>
  <c r="M260" i="3"/>
  <c r="N260" i="3"/>
  <c r="L853" i="3"/>
  <c r="M853" i="3"/>
  <c r="N853" i="3"/>
  <c r="L1567" i="3"/>
  <c r="M1567" i="3"/>
  <c r="N1567" i="3"/>
  <c r="L1615" i="3"/>
  <c r="M1615" i="3"/>
  <c r="N1615" i="3"/>
  <c r="L1616" i="3"/>
  <c r="M1616" i="3"/>
  <c r="N1616" i="3"/>
  <c r="L1617" i="3"/>
  <c r="M1617" i="3"/>
  <c r="N1617" i="3"/>
  <c r="L1618" i="3"/>
  <c r="M1618" i="3"/>
  <c r="N1618" i="3"/>
  <c r="L1809" i="3"/>
  <c r="M1809" i="3"/>
  <c r="N1809" i="3"/>
  <c r="L1810" i="3"/>
  <c r="M1810" i="3"/>
  <c r="N1810" i="3"/>
  <c r="L1811" i="3"/>
  <c r="M1811" i="3"/>
  <c r="N1811" i="3"/>
  <c r="L210" i="3"/>
  <c r="M210" i="3"/>
  <c r="N210" i="3"/>
  <c r="L211" i="3"/>
  <c r="M211" i="3"/>
  <c r="N211" i="3"/>
  <c r="L212" i="3"/>
  <c r="M212" i="3"/>
  <c r="N212" i="3"/>
  <c r="L982" i="3"/>
  <c r="M982" i="3"/>
  <c r="N982" i="3"/>
  <c r="L983" i="3"/>
  <c r="M983" i="3"/>
  <c r="N983" i="3"/>
  <c r="L1037" i="3"/>
  <c r="M1037" i="3"/>
  <c r="N1037" i="3"/>
  <c r="L271" i="3"/>
  <c r="M271" i="3"/>
  <c r="N271" i="3"/>
  <c r="L1061" i="3"/>
  <c r="M1061" i="3"/>
  <c r="N1061" i="3"/>
  <c r="L1062" i="3"/>
  <c r="M1062" i="3"/>
  <c r="N1062" i="3"/>
  <c r="L1063" i="3"/>
  <c r="M1063" i="3"/>
  <c r="N1063" i="3"/>
  <c r="L1064" i="3"/>
  <c r="M1064" i="3"/>
  <c r="N1064" i="3"/>
  <c r="L1065" i="3"/>
  <c r="M1065" i="3"/>
  <c r="N1065" i="3"/>
  <c r="L1121" i="3"/>
  <c r="M1121" i="3"/>
  <c r="N1121" i="3"/>
  <c r="L1122" i="3"/>
  <c r="M1122" i="3"/>
  <c r="N1122" i="3"/>
  <c r="L1123" i="3"/>
  <c r="M1123" i="3"/>
  <c r="N1123" i="3"/>
  <c r="L1124" i="3"/>
  <c r="M1124" i="3"/>
  <c r="N1124" i="3"/>
  <c r="L1923" i="3"/>
  <c r="M1923" i="3"/>
  <c r="N1923" i="3"/>
  <c r="L1924" i="3"/>
  <c r="M1924" i="3"/>
  <c r="N1924" i="3"/>
  <c r="L1072" i="3"/>
  <c r="M1072" i="3"/>
  <c r="N1072" i="3"/>
  <c r="L1549" i="3"/>
  <c r="M1549" i="3"/>
  <c r="N1549" i="3"/>
  <c r="L24" i="3"/>
  <c r="M24" i="3"/>
  <c r="N24" i="3"/>
  <c r="L823" i="3"/>
  <c r="M823" i="3"/>
  <c r="N823" i="3"/>
  <c r="L824" i="3"/>
  <c r="M824" i="3"/>
  <c r="N824" i="3"/>
  <c r="L825" i="3"/>
  <c r="M825" i="3"/>
  <c r="N825" i="3"/>
  <c r="L1101" i="3"/>
  <c r="M1101" i="3"/>
  <c r="N1101" i="3"/>
  <c r="L1709" i="3"/>
  <c r="M1709" i="3"/>
  <c r="N1709" i="3"/>
  <c r="L2" i="3"/>
  <c r="M2" i="3"/>
  <c r="N2" i="3"/>
  <c r="L644" i="3"/>
  <c r="M644" i="3"/>
  <c r="N644" i="3"/>
  <c r="L645" i="3"/>
  <c r="M645" i="3"/>
  <c r="N645" i="3"/>
  <c r="L646" i="3"/>
  <c r="M646" i="3"/>
  <c r="N646" i="3"/>
  <c r="L387" i="3"/>
  <c r="M387" i="3"/>
  <c r="N387" i="3"/>
  <c r="L388" i="3"/>
  <c r="M388" i="3"/>
  <c r="N388" i="3"/>
  <c r="L389" i="3"/>
  <c r="M389" i="3"/>
  <c r="N389" i="3"/>
  <c r="L390" i="3"/>
  <c r="M390" i="3"/>
  <c r="N390" i="3"/>
  <c r="L391" i="3"/>
  <c r="M391" i="3"/>
  <c r="N391" i="3"/>
  <c r="L392" i="3"/>
  <c r="M392" i="3"/>
  <c r="N392" i="3"/>
  <c r="L393" i="3"/>
  <c r="M393" i="3"/>
  <c r="N393" i="3"/>
  <c r="L394" i="3"/>
  <c r="M394" i="3"/>
  <c r="N394" i="3"/>
  <c r="L395" i="3"/>
  <c r="M395" i="3"/>
  <c r="N395" i="3"/>
  <c r="L396" i="3"/>
  <c r="M396" i="3"/>
  <c r="N396" i="3"/>
  <c r="L397" i="3"/>
  <c r="M397" i="3"/>
  <c r="N397" i="3"/>
  <c r="L398" i="3"/>
  <c r="M398" i="3"/>
  <c r="N398" i="3"/>
  <c r="L399" i="3"/>
  <c r="M399" i="3"/>
  <c r="N399" i="3"/>
  <c r="L400" i="3"/>
  <c r="M400" i="3"/>
  <c r="N400" i="3"/>
  <c r="L401" i="3"/>
  <c r="M401" i="3"/>
  <c r="N401" i="3"/>
  <c r="L788" i="3"/>
  <c r="M788" i="3"/>
  <c r="N788" i="3"/>
  <c r="L789" i="3"/>
  <c r="M789" i="3"/>
  <c r="N789" i="3"/>
  <c r="L790" i="3"/>
  <c r="M790" i="3"/>
  <c r="N790" i="3"/>
  <c r="L791" i="3"/>
  <c r="M791" i="3"/>
  <c r="N791" i="3"/>
  <c r="L792" i="3"/>
  <c r="M792" i="3"/>
  <c r="N792" i="3"/>
  <c r="L793" i="3"/>
  <c r="M793" i="3"/>
  <c r="N793" i="3"/>
  <c r="L794" i="3"/>
  <c r="M794" i="3"/>
  <c r="N794" i="3"/>
  <c r="L795" i="3"/>
  <c r="M795" i="3"/>
  <c r="N795" i="3"/>
  <c r="L1440" i="3"/>
  <c r="M1440" i="3"/>
  <c r="N1440" i="3"/>
  <c r="L263" i="3"/>
  <c r="M263" i="3"/>
  <c r="N263" i="3"/>
  <c r="L796" i="3"/>
  <c r="M796" i="3"/>
  <c r="N796" i="3"/>
  <c r="L1251" i="3"/>
  <c r="M1251" i="3"/>
  <c r="N1251" i="3"/>
  <c r="L1252" i="3"/>
  <c r="M1252" i="3"/>
  <c r="N1252" i="3"/>
  <c r="L1253" i="3"/>
  <c r="M1253" i="3"/>
  <c r="N1253" i="3"/>
  <c r="L1254" i="3"/>
  <c r="M1254" i="3"/>
  <c r="N1254" i="3"/>
  <c r="L1255" i="3"/>
  <c r="M1255" i="3"/>
  <c r="N1255" i="3"/>
  <c r="L1256" i="3"/>
  <c r="M1256" i="3"/>
  <c r="N1256" i="3"/>
  <c r="L1257" i="3"/>
  <c r="M1257" i="3"/>
  <c r="N1257" i="3"/>
  <c r="L1258" i="3"/>
  <c r="M1258" i="3"/>
  <c r="N1258" i="3"/>
  <c r="L85" i="3"/>
  <c r="M85" i="3"/>
  <c r="N85" i="3"/>
  <c r="L1073" i="3"/>
  <c r="M1073" i="3"/>
  <c r="N1073" i="3"/>
  <c r="L1892" i="3"/>
  <c r="M1892" i="3"/>
  <c r="N1892" i="3"/>
  <c r="L1103" i="3"/>
  <c r="M1103" i="3"/>
  <c r="N1103" i="3"/>
  <c r="L1912" i="3"/>
  <c r="M1912" i="3"/>
  <c r="N1912" i="3"/>
  <c r="L1074" i="3"/>
  <c r="M1074" i="3"/>
  <c r="N1074" i="3"/>
  <c r="L1625" i="3"/>
  <c r="M1625" i="3"/>
  <c r="N1625" i="3"/>
  <c r="L1075" i="3"/>
  <c r="M1075" i="3"/>
  <c r="N1075" i="3"/>
  <c r="L1446" i="3"/>
  <c r="M1446" i="3"/>
  <c r="N1446" i="3"/>
  <c r="L1303" i="3"/>
  <c r="M1303" i="3"/>
  <c r="N1303" i="3"/>
  <c r="L1076" i="3"/>
  <c r="M1076" i="3"/>
  <c r="N1076" i="3"/>
  <c r="L1885" i="3"/>
  <c r="M1885" i="3"/>
  <c r="N1885" i="3"/>
  <c r="L1893" i="3"/>
  <c r="M1893" i="3"/>
  <c r="N1893" i="3"/>
  <c r="L75" i="3"/>
  <c r="M75" i="3"/>
  <c r="N75" i="3"/>
  <c r="L54" i="3"/>
  <c r="M54" i="3"/>
  <c r="N54" i="3"/>
  <c r="L55" i="3"/>
  <c r="M55" i="3"/>
  <c r="N55" i="3"/>
  <c r="L1104" i="3"/>
  <c r="M1104" i="3"/>
  <c r="N1104" i="3"/>
  <c r="L97" i="3"/>
  <c r="M97" i="3"/>
  <c r="N97" i="3"/>
  <c r="L1894" i="3"/>
  <c r="M1894" i="3"/>
  <c r="N1894" i="3"/>
  <c r="L1077" i="3"/>
  <c r="M1077" i="3"/>
  <c r="N1077" i="3"/>
  <c r="L1095" i="3"/>
  <c r="M1095" i="3"/>
  <c r="N1095" i="3"/>
  <c r="L1447" i="3"/>
  <c r="M1447" i="3"/>
  <c r="N1447" i="3"/>
  <c r="L673" i="3"/>
  <c r="M673" i="3"/>
  <c r="N673" i="3"/>
  <c r="L84" i="3"/>
  <c r="M84" i="3"/>
  <c r="N84" i="3"/>
  <c r="L1925" i="3"/>
  <c r="M1925" i="3"/>
  <c r="N1925" i="3"/>
  <c r="L1422" i="3"/>
  <c r="M1422" i="3"/>
  <c r="N1422" i="3"/>
  <c r="L76" i="3"/>
  <c r="M76" i="3"/>
  <c r="N76" i="3"/>
  <c r="L1015" i="3"/>
  <c r="M1015" i="3"/>
  <c r="N1015" i="3"/>
  <c r="L1895" i="3"/>
  <c r="M1895" i="3"/>
  <c r="N1895" i="3"/>
  <c r="L1078" i="3"/>
  <c r="M1078" i="3"/>
  <c r="N1078" i="3"/>
  <c r="L690" i="3"/>
  <c r="M690" i="3"/>
  <c r="N690" i="3"/>
  <c r="L1079" i="3"/>
  <c r="M1079" i="3"/>
  <c r="N1079" i="3"/>
  <c r="L56" i="3"/>
  <c r="M56" i="3"/>
  <c r="N56" i="3"/>
  <c r="L57" i="3"/>
  <c r="M57" i="3"/>
  <c r="N57" i="3"/>
  <c r="L1080" i="3"/>
  <c r="M1080" i="3"/>
  <c r="N1080" i="3"/>
  <c r="L1081" i="3"/>
  <c r="M1081" i="3"/>
  <c r="N1081" i="3"/>
  <c r="L6" i="3"/>
  <c r="M6" i="3"/>
  <c r="N6" i="3"/>
  <c r="L58" i="3"/>
  <c r="M58" i="3"/>
  <c r="N58" i="3"/>
  <c r="L59" i="3"/>
  <c r="M59" i="3"/>
  <c r="N59" i="3"/>
  <c r="L1082" i="3"/>
  <c r="M1082" i="3"/>
  <c r="N1082" i="3"/>
  <c r="L1926" i="3"/>
  <c r="M1926" i="3"/>
  <c r="N1926" i="3"/>
  <c r="L1083" i="3"/>
  <c r="M1083" i="3"/>
  <c r="N1083" i="3"/>
  <c r="L1084" i="3"/>
  <c r="M1084" i="3"/>
  <c r="N1084" i="3"/>
  <c r="L60" i="3"/>
  <c r="M60" i="3"/>
  <c r="N60" i="3"/>
  <c r="L61" i="3"/>
  <c r="M61" i="3"/>
  <c r="N61" i="3"/>
  <c r="L62" i="3"/>
  <c r="M62" i="3"/>
  <c r="N62" i="3"/>
  <c r="L63" i="3"/>
  <c r="M63" i="3"/>
  <c r="N63" i="3"/>
  <c r="L64" i="3"/>
  <c r="M64" i="3"/>
  <c r="N64" i="3"/>
  <c r="L65" i="3"/>
  <c r="M65" i="3"/>
  <c r="N65" i="3"/>
  <c r="L1886" i="3"/>
  <c r="M1886" i="3"/>
  <c r="N1886" i="3"/>
  <c r="L527" i="3"/>
  <c r="M527" i="3"/>
  <c r="N527" i="3"/>
  <c r="L528" i="3"/>
  <c r="M528" i="3"/>
  <c r="N528" i="3"/>
  <c r="L1085" i="3"/>
  <c r="M1085" i="3"/>
  <c r="N1085" i="3"/>
  <c r="L1086" i="3"/>
  <c r="M1086" i="3"/>
  <c r="N1086" i="3"/>
  <c r="L1909" i="3"/>
  <c r="M1909" i="3"/>
  <c r="N1909" i="3"/>
  <c r="L803" i="3"/>
  <c r="M803" i="3"/>
  <c r="N803" i="3"/>
  <c r="L710" i="3"/>
  <c r="M710" i="3"/>
  <c r="N710" i="3"/>
  <c r="L1636" i="3"/>
  <c r="M1636" i="3"/>
  <c r="N1636" i="3"/>
  <c r="L1087" i="3"/>
  <c r="M1087" i="3"/>
  <c r="N1087" i="3"/>
  <c r="L1088" i="3"/>
  <c r="M1088" i="3"/>
  <c r="N1088" i="3"/>
  <c r="L1127" i="3"/>
  <c r="M1127" i="3"/>
  <c r="N1127" i="3"/>
  <c r="L1128" i="3"/>
  <c r="M1128" i="3"/>
  <c r="N1128" i="3"/>
  <c r="L1089" i="3"/>
  <c r="M1089" i="3"/>
  <c r="N1089" i="3"/>
  <c r="L1445" i="3"/>
  <c r="M1445" i="3"/>
  <c r="N1445" i="3"/>
  <c r="L1090" i="3"/>
  <c r="M1090" i="3"/>
  <c r="N1090" i="3"/>
  <c r="L86" i="3"/>
  <c r="M86" i="3"/>
  <c r="N86" i="3"/>
  <c r="L1277" i="3"/>
  <c r="M1277" i="3"/>
  <c r="N1277" i="3"/>
  <c r="L1448" i="3"/>
  <c r="M1448" i="3"/>
  <c r="N1448" i="3"/>
  <c r="L1449" i="3"/>
  <c r="M1449" i="3"/>
  <c r="N1449" i="3"/>
  <c r="L1091" i="3"/>
  <c r="M1091" i="3"/>
  <c r="N1091" i="3"/>
  <c r="L1105" i="3"/>
  <c r="M1105" i="3"/>
  <c r="N1105" i="3"/>
  <c r="L691" i="3"/>
  <c r="M691" i="3"/>
  <c r="N691" i="3"/>
  <c r="L1092" i="3"/>
  <c r="M1092" i="3"/>
  <c r="N1092" i="3"/>
  <c r="L1887" i="3"/>
  <c r="M1887" i="3"/>
  <c r="N1887" i="3"/>
  <c r="L1450" i="3"/>
  <c r="M1450" i="3"/>
  <c r="N1450" i="3"/>
  <c r="L692" i="3"/>
  <c r="M692" i="3"/>
  <c r="N692" i="3"/>
  <c r="L1304" i="3"/>
  <c r="M1304" i="3"/>
  <c r="N1304" i="3"/>
  <c r="L1815" i="3"/>
  <c r="M1815" i="3"/>
  <c r="N1815" i="3"/>
  <c r="L1093" i="3"/>
  <c r="M1093" i="3"/>
  <c r="N1093" i="3"/>
  <c r="L1620" i="3"/>
  <c r="M1620" i="3"/>
  <c r="N1620" i="3"/>
  <c r="L1626" i="3"/>
  <c r="M1626" i="3"/>
  <c r="N1626" i="3"/>
  <c r="L1888" i="3"/>
  <c r="M1888" i="3"/>
  <c r="N1888" i="3"/>
  <c r="L671" i="3"/>
  <c r="M671" i="3"/>
  <c r="N671" i="3"/>
  <c r="L1889" i="3"/>
  <c r="M1889" i="3"/>
  <c r="N1889" i="3"/>
  <c r="L1289" i="3"/>
  <c r="M1289" i="3"/>
  <c r="N1289" i="3"/>
  <c r="L66" i="3"/>
  <c r="M66" i="3"/>
  <c r="N66" i="3"/>
  <c r="L1094" i="3"/>
  <c r="M1094" i="3"/>
  <c r="N1094" i="3"/>
  <c r="L911" i="3"/>
  <c r="M911" i="3"/>
  <c r="N911" i="3"/>
  <c r="L1096" i="3"/>
  <c r="M1096" i="3"/>
  <c r="N1096" i="3"/>
  <c r="L1451" i="3"/>
  <c r="M1451" i="3"/>
  <c r="N1451" i="3"/>
  <c r="L1452" i="3"/>
  <c r="M1452" i="3"/>
  <c r="N1452" i="3"/>
  <c r="L1301" i="3"/>
  <c r="M1301" i="3"/>
  <c r="N1301" i="3"/>
  <c r="L1302" i="3"/>
  <c r="M1302" i="3"/>
  <c r="N1302" i="3"/>
  <c r="L1896" i="3"/>
  <c r="M1896" i="3"/>
  <c r="N1896" i="3"/>
  <c r="L1864" i="3"/>
  <c r="M1864" i="3"/>
  <c r="N1864" i="3"/>
  <c r="L1619" i="3"/>
  <c r="M1619" i="3"/>
  <c r="N1619" i="3"/>
  <c r="L1193" i="3"/>
  <c r="M1193" i="3"/>
  <c r="N1193" i="3"/>
  <c r="L1194" i="3"/>
  <c r="M1194" i="3"/>
  <c r="N1194" i="3"/>
  <c r="L1560" i="3"/>
  <c r="M1560" i="3"/>
  <c r="N1560" i="3"/>
  <c r="L1188" i="3"/>
  <c r="M1188" i="3"/>
  <c r="L1189" i="3"/>
  <c r="M1189" i="3"/>
  <c r="L1190" i="3"/>
  <c r="M1190" i="3"/>
  <c r="L1191" i="3"/>
  <c r="M1191" i="3"/>
  <c r="L1192" i="3"/>
  <c r="M1192" i="3"/>
  <c r="L1559" i="3"/>
  <c r="M1559" i="3"/>
  <c r="L1181" i="3"/>
  <c r="M1181" i="3"/>
  <c r="L1182" i="3"/>
  <c r="M1182" i="3"/>
  <c r="L1183" i="3"/>
  <c r="M1183" i="3"/>
  <c r="L1184" i="3"/>
  <c r="M1184" i="3"/>
  <c r="L1185" i="3"/>
  <c r="M1185" i="3"/>
  <c r="L1186" i="3"/>
  <c r="M1186" i="3"/>
  <c r="L1187" i="3"/>
  <c r="M1187" i="3"/>
  <c r="L1557" i="3"/>
  <c r="M1557" i="3"/>
  <c r="L1175" i="3"/>
  <c r="M1175" i="3"/>
  <c r="L1176" i="3"/>
  <c r="M1176" i="3"/>
  <c r="L1177" i="3"/>
  <c r="M1177" i="3"/>
  <c r="L1178" i="3"/>
  <c r="M1178" i="3"/>
  <c r="L1179" i="3"/>
  <c r="M1179" i="3"/>
  <c r="L1180" i="3"/>
  <c r="M1180" i="3"/>
  <c r="L830" i="3"/>
  <c r="M830" i="3"/>
  <c r="L1172" i="3"/>
  <c r="M1172" i="3"/>
  <c r="L1173" i="3"/>
  <c r="M1173" i="3"/>
  <c r="L1174" i="3"/>
  <c r="M1174" i="3"/>
  <c r="L1630" i="3"/>
  <c r="M1630" i="3"/>
  <c r="L1170" i="3"/>
  <c r="M1170" i="3"/>
  <c r="L1171" i="3"/>
  <c r="M1171" i="3"/>
  <c r="L1668" i="3"/>
  <c r="M1668" i="3"/>
  <c r="L1164" i="3"/>
  <c r="M1164" i="3"/>
  <c r="L1165" i="3"/>
  <c r="M1165" i="3"/>
  <c r="L1166" i="3"/>
  <c r="M1166" i="3"/>
  <c r="L1167" i="3"/>
  <c r="M1167" i="3"/>
  <c r="L1168" i="3"/>
  <c r="M1168" i="3"/>
  <c r="L1169" i="3"/>
  <c r="M1169" i="3"/>
  <c r="L1553" i="3"/>
  <c r="M1553" i="3"/>
  <c r="L1160" i="3"/>
  <c r="M1160" i="3"/>
  <c r="L1161" i="3"/>
  <c r="M1161" i="3"/>
  <c r="L1162" i="3"/>
  <c r="M1162" i="3"/>
  <c r="L1163" i="3"/>
  <c r="M1163" i="3"/>
  <c r="L16" i="3"/>
  <c r="M16" i="3"/>
  <c r="L1157" i="3"/>
  <c r="M1157" i="3"/>
  <c r="L1158" i="3"/>
  <c r="M1158" i="3"/>
  <c r="L1159" i="3"/>
  <c r="M1159" i="3"/>
  <c r="L1720" i="3"/>
  <c r="M1720" i="3"/>
  <c r="L1151" i="3"/>
  <c r="M1151" i="3"/>
  <c r="L1152" i="3"/>
  <c r="M1152" i="3"/>
  <c r="L1153" i="3"/>
  <c r="M1153" i="3"/>
  <c r="L1154" i="3"/>
  <c r="M1154" i="3"/>
  <c r="L1155" i="3"/>
  <c r="M1155" i="3"/>
  <c r="L1156" i="3"/>
  <c r="M1156" i="3"/>
  <c r="L223" i="3"/>
  <c r="M223" i="3"/>
  <c r="L1149" i="3"/>
  <c r="M1149" i="3"/>
  <c r="L1150" i="3"/>
  <c r="M1150" i="3"/>
  <c r="L222" i="3"/>
  <c r="M222" i="3"/>
  <c r="L1143" i="3"/>
  <c r="M1143" i="3"/>
  <c r="L1144" i="3"/>
  <c r="M1144" i="3"/>
  <c r="L1145" i="3"/>
  <c r="M1145" i="3"/>
  <c r="L1146" i="3"/>
  <c r="M1146" i="3"/>
  <c r="L1147" i="3"/>
  <c r="M1147" i="3"/>
  <c r="L1148" i="3"/>
  <c r="M1148" i="3"/>
  <c r="L1667" i="3"/>
  <c r="M1667" i="3"/>
  <c r="L1137" i="3"/>
  <c r="M1137" i="3"/>
  <c r="L1138" i="3"/>
  <c r="M1138" i="3"/>
  <c r="L1139" i="3"/>
  <c r="M1139" i="3"/>
  <c r="L1140" i="3"/>
  <c r="M1140" i="3"/>
  <c r="L1141" i="3"/>
  <c r="M1141" i="3"/>
  <c r="L1142" i="3"/>
  <c r="M1142" i="3"/>
  <c r="L1663" i="3"/>
  <c r="M1663" i="3"/>
  <c r="L1129" i="3"/>
  <c r="M1129" i="3"/>
  <c r="L1130" i="3"/>
  <c r="M1130" i="3"/>
  <c r="L1131" i="3"/>
  <c r="M1131" i="3"/>
  <c r="L1132" i="3"/>
  <c r="M1132" i="3"/>
  <c r="L1133" i="3"/>
  <c r="M1133" i="3"/>
  <c r="L1134" i="3"/>
  <c r="M1134" i="3"/>
  <c r="L1135" i="3"/>
  <c r="M1135" i="3"/>
  <c r="L1136" i="3"/>
  <c r="M1136" i="3"/>
  <c r="L1550" i="3"/>
  <c r="M1550" i="3"/>
  <c r="J669" i="3"/>
  <c r="I669" i="3"/>
  <c r="H669" i="3"/>
  <c r="G669" i="3"/>
  <c r="G1252" i="3"/>
  <c r="H1252" i="3"/>
  <c r="I1252" i="3"/>
  <c r="J1252" i="3"/>
  <c r="G1258" i="3"/>
  <c r="H1258" i="3"/>
  <c r="I1258" i="3"/>
  <c r="J1258" i="3"/>
  <c r="G1251" i="3"/>
  <c r="H1251" i="3"/>
  <c r="I1251" i="3"/>
  <c r="J1251" i="3"/>
  <c r="G1253" i="3"/>
  <c r="H1253" i="3"/>
  <c r="I1253" i="3"/>
  <c r="J1253" i="3"/>
  <c r="G1254" i="3"/>
  <c r="H1254" i="3"/>
  <c r="I1254" i="3"/>
  <c r="J1254" i="3"/>
  <c r="G1255" i="3"/>
  <c r="H1255" i="3"/>
  <c r="I1255" i="3"/>
  <c r="J1255" i="3"/>
  <c r="G1256" i="3"/>
  <c r="H1256" i="3"/>
  <c r="I1256" i="3"/>
  <c r="J1256" i="3"/>
  <c r="G1257" i="3"/>
  <c r="H1257" i="3"/>
  <c r="I1257" i="3"/>
  <c r="J1257" i="3"/>
  <c r="G1247" i="3"/>
  <c r="H1247" i="3"/>
  <c r="I1247" i="3"/>
  <c r="J1247" i="3"/>
  <c r="G1250" i="3"/>
  <c r="H1250" i="3"/>
  <c r="I1250" i="3"/>
  <c r="J1250" i="3"/>
  <c r="G1249" i="3"/>
  <c r="H1249" i="3"/>
  <c r="I1249" i="3"/>
  <c r="J1249" i="3"/>
  <c r="G1248" i="3"/>
  <c r="H1248" i="3"/>
  <c r="I1248" i="3"/>
  <c r="J1248" i="3"/>
  <c r="G1243" i="3"/>
  <c r="H1243" i="3"/>
  <c r="I1243" i="3"/>
  <c r="J1243" i="3"/>
  <c r="G1245" i="3"/>
  <c r="H1245" i="3"/>
  <c r="I1245" i="3"/>
  <c r="J1245" i="3"/>
  <c r="G1246" i="3"/>
  <c r="H1246" i="3"/>
  <c r="I1246" i="3"/>
  <c r="J1246" i="3"/>
  <c r="G1242" i="3"/>
  <c r="H1242" i="3"/>
  <c r="I1242" i="3"/>
  <c r="J1242" i="3"/>
  <c r="G1244" i="3"/>
  <c r="H1244" i="3"/>
  <c r="I1244" i="3"/>
  <c r="J1244" i="3"/>
  <c r="G1239" i="3"/>
  <c r="H1239" i="3"/>
  <c r="I1239" i="3"/>
  <c r="J1239" i="3"/>
  <c r="G1241" i="3"/>
  <c r="H1241" i="3"/>
  <c r="I1241" i="3"/>
  <c r="J1241" i="3"/>
  <c r="G1240" i="3"/>
  <c r="H1240" i="3"/>
  <c r="I1240" i="3"/>
  <c r="J1240" i="3"/>
  <c r="G1233" i="3"/>
  <c r="H1233" i="3"/>
  <c r="I1233" i="3"/>
  <c r="J1233" i="3"/>
  <c r="G1237" i="3"/>
  <c r="H1237" i="3"/>
  <c r="I1237" i="3"/>
  <c r="J1237" i="3"/>
  <c r="G1234" i="3"/>
  <c r="H1234" i="3"/>
  <c r="I1234" i="3"/>
  <c r="J1234" i="3"/>
  <c r="G1236" i="3"/>
  <c r="H1236" i="3"/>
  <c r="I1236" i="3"/>
  <c r="J1236" i="3"/>
  <c r="G1238" i="3"/>
  <c r="H1238" i="3"/>
  <c r="I1238" i="3"/>
  <c r="J1238" i="3"/>
  <c r="G1235" i="3"/>
  <c r="H1235" i="3"/>
  <c r="I1235" i="3"/>
  <c r="J1235" i="3"/>
  <c r="G1227" i="3"/>
  <c r="H1227" i="3"/>
  <c r="I1227" i="3"/>
  <c r="J1227" i="3"/>
  <c r="G1231" i="3"/>
  <c r="H1231" i="3"/>
  <c r="I1231" i="3"/>
  <c r="J1231" i="3"/>
  <c r="G1230" i="3"/>
  <c r="H1230" i="3"/>
  <c r="I1230" i="3"/>
  <c r="J1230" i="3"/>
  <c r="G1232" i="3"/>
  <c r="H1232" i="3"/>
  <c r="I1232" i="3"/>
  <c r="J1232" i="3"/>
  <c r="G1228" i="3"/>
  <c r="H1228" i="3"/>
  <c r="I1228" i="3"/>
  <c r="J1228" i="3"/>
  <c r="G1229" i="3"/>
  <c r="H1229" i="3"/>
  <c r="I1229" i="3"/>
  <c r="J1229" i="3"/>
  <c r="G1221" i="3"/>
  <c r="H1221" i="3"/>
  <c r="I1221" i="3"/>
  <c r="J1221" i="3"/>
  <c r="G1226" i="3"/>
  <c r="H1226" i="3"/>
  <c r="I1226" i="3"/>
  <c r="J1226" i="3"/>
  <c r="G1222" i="3"/>
  <c r="H1222" i="3"/>
  <c r="I1222" i="3"/>
  <c r="J1222" i="3"/>
  <c r="G1223" i="3"/>
  <c r="H1223" i="3"/>
  <c r="I1223" i="3"/>
  <c r="J1223" i="3"/>
  <c r="G1224" i="3"/>
  <c r="H1224" i="3"/>
  <c r="I1224" i="3"/>
  <c r="J1224" i="3"/>
  <c r="G1225" i="3"/>
  <c r="H1225" i="3"/>
  <c r="I1225" i="3"/>
  <c r="J1225" i="3"/>
  <c r="G1219" i="3"/>
  <c r="H1219" i="3"/>
  <c r="I1219" i="3"/>
  <c r="J1219" i="3"/>
  <c r="G1220" i="3"/>
  <c r="H1220" i="3"/>
  <c r="I1220" i="3"/>
  <c r="J1220" i="3"/>
  <c r="G1216" i="3"/>
  <c r="H1216" i="3"/>
  <c r="I1216" i="3"/>
  <c r="J1216" i="3"/>
  <c r="G1218" i="3"/>
  <c r="H1218" i="3"/>
  <c r="I1218" i="3"/>
  <c r="J1218" i="3"/>
  <c r="G1217" i="3"/>
  <c r="H1217" i="3"/>
  <c r="I1217" i="3"/>
  <c r="J1217" i="3"/>
  <c r="G1210" i="3"/>
  <c r="H1210" i="3"/>
  <c r="I1210" i="3"/>
  <c r="J1210" i="3"/>
  <c r="G1214" i="3"/>
  <c r="H1214" i="3"/>
  <c r="I1214" i="3"/>
  <c r="J1214" i="3"/>
  <c r="G1213" i="3"/>
  <c r="H1213" i="3"/>
  <c r="I1213" i="3"/>
  <c r="J1213" i="3"/>
  <c r="G1212" i="3"/>
  <c r="H1212" i="3"/>
  <c r="I1212" i="3"/>
  <c r="J1212" i="3"/>
  <c r="G1211" i="3"/>
  <c r="H1211" i="3"/>
  <c r="I1211" i="3"/>
  <c r="J1211" i="3"/>
  <c r="G1215" i="3"/>
  <c r="H1215" i="3"/>
  <c r="I1215" i="3"/>
  <c r="J1215" i="3"/>
  <c r="G1205" i="3"/>
  <c r="H1205" i="3"/>
  <c r="I1205" i="3"/>
  <c r="J1205" i="3"/>
  <c r="G1208" i="3"/>
  <c r="H1208" i="3"/>
  <c r="I1208" i="3"/>
  <c r="J1208" i="3"/>
  <c r="G1209" i="3"/>
  <c r="H1209" i="3"/>
  <c r="I1209" i="3"/>
  <c r="J1209" i="3"/>
  <c r="G1207" i="3"/>
  <c r="H1207" i="3"/>
  <c r="I1207" i="3"/>
  <c r="J1207" i="3"/>
  <c r="G1206" i="3"/>
  <c r="H1206" i="3"/>
  <c r="I1206" i="3"/>
  <c r="J1206" i="3"/>
  <c r="G1203" i="3"/>
  <c r="H1203" i="3"/>
  <c r="I1203" i="3"/>
  <c r="J1203" i="3"/>
  <c r="G1204" i="3"/>
  <c r="H1204" i="3"/>
  <c r="I1204" i="3"/>
  <c r="J1204" i="3"/>
  <c r="G1202" i="3"/>
  <c r="H1202" i="3"/>
  <c r="I1202" i="3"/>
  <c r="J1202" i="3"/>
  <c r="G1198" i="3"/>
  <c r="H1198" i="3"/>
  <c r="I1198" i="3"/>
  <c r="J1198" i="3"/>
  <c r="G1199" i="3"/>
  <c r="H1199" i="3"/>
  <c r="I1199" i="3"/>
  <c r="J1199" i="3"/>
  <c r="G1201" i="3"/>
  <c r="H1201" i="3"/>
  <c r="I1201" i="3"/>
  <c r="J1201" i="3"/>
  <c r="G1200" i="3"/>
  <c r="H1200" i="3"/>
  <c r="I1200" i="3"/>
  <c r="J1200" i="3"/>
  <c r="G1195" i="3"/>
  <c r="H1195" i="3"/>
  <c r="I1195" i="3"/>
  <c r="J1195" i="3"/>
  <c r="G1196" i="3"/>
  <c r="H1196" i="3"/>
  <c r="I1196" i="3"/>
  <c r="J1196" i="3"/>
  <c r="G1197" i="3"/>
  <c r="H1197" i="3"/>
  <c r="I1197" i="3"/>
  <c r="J1197" i="3"/>
  <c r="G1193" i="3"/>
  <c r="H1193" i="3"/>
  <c r="I1193" i="3"/>
  <c r="J1193" i="3"/>
  <c r="G1194" i="3"/>
  <c r="H1194" i="3"/>
  <c r="I1194" i="3"/>
  <c r="J1194" i="3"/>
  <c r="G1188" i="3"/>
  <c r="H1188" i="3"/>
  <c r="N1188" i="3" s="1"/>
  <c r="I1188" i="3"/>
  <c r="J1188" i="3"/>
  <c r="G1192" i="3"/>
  <c r="H1192" i="3"/>
  <c r="N1192" i="3" s="1"/>
  <c r="I1192" i="3"/>
  <c r="J1192" i="3"/>
  <c r="G1189" i="3"/>
  <c r="H1189" i="3"/>
  <c r="N1189" i="3" s="1"/>
  <c r="I1189" i="3"/>
  <c r="J1189" i="3"/>
  <c r="G1190" i="3"/>
  <c r="H1190" i="3"/>
  <c r="N1190" i="3" s="1"/>
  <c r="I1190" i="3"/>
  <c r="J1190" i="3"/>
  <c r="G1191" i="3"/>
  <c r="H1191" i="3"/>
  <c r="N1191" i="3" s="1"/>
  <c r="I1191" i="3"/>
  <c r="J1191" i="3"/>
  <c r="G1186" i="3"/>
  <c r="H1186" i="3"/>
  <c r="N1186" i="3" s="1"/>
  <c r="I1186" i="3"/>
  <c r="J1186" i="3"/>
  <c r="G1184" i="3"/>
  <c r="H1184" i="3"/>
  <c r="N1184" i="3" s="1"/>
  <c r="I1184" i="3"/>
  <c r="J1184" i="3"/>
  <c r="G1185" i="3"/>
  <c r="H1185" i="3"/>
  <c r="N1185" i="3" s="1"/>
  <c r="I1185" i="3"/>
  <c r="J1185" i="3"/>
  <c r="G1181" i="3"/>
  <c r="H1181" i="3"/>
  <c r="N1181" i="3" s="1"/>
  <c r="I1181" i="3"/>
  <c r="J1181" i="3"/>
  <c r="G1182" i="3"/>
  <c r="H1182" i="3"/>
  <c r="N1182" i="3" s="1"/>
  <c r="I1182" i="3"/>
  <c r="J1182" i="3"/>
  <c r="G1183" i="3"/>
  <c r="H1183" i="3"/>
  <c r="N1183" i="3" s="1"/>
  <c r="I1183" i="3"/>
  <c r="J1183" i="3"/>
  <c r="G1187" i="3"/>
  <c r="H1187" i="3"/>
  <c r="N1187" i="3" s="1"/>
  <c r="I1187" i="3"/>
  <c r="J1187" i="3"/>
  <c r="G1176" i="3"/>
  <c r="H1176" i="3"/>
  <c r="N1176" i="3" s="1"/>
  <c r="I1176" i="3"/>
  <c r="J1176" i="3"/>
  <c r="G1175" i="3"/>
  <c r="H1175" i="3"/>
  <c r="N1175" i="3" s="1"/>
  <c r="I1175" i="3"/>
  <c r="J1175" i="3"/>
  <c r="G1177" i="3"/>
  <c r="H1177" i="3"/>
  <c r="N1177" i="3" s="1"/>
  <c r="I1177" i="3"/>
  <c r="J1177" i="3"/>
  <c r="G1179" i="3"/>
  <c r="H1179" i="3"/>
  <c r="N1179" i="3" s="1"/>
  <c r="I1179" i="3"/>
  <c r="J1179" i="3"/>
  <c r="G1180" i="3"/>
  <c r="H1180" i="3"/>
  <c r="N1180" i="3" s="1"/>
  <c r="I1180" i="3"/>
  <c r="J1180" i="3"/>
  <c r="G1178" i="3"/>
  <c r="H1178" i="3"/>
  <c r="N1178" i="3" s="1"/>
  <c r="I1178" i="3"/>
  <c r="J1178" i="3"/>
  <c r="G1172" i="3"/>
  <c r="H1172" i="3"/>
  <c r="N1172" i="3" s="1"/>
  <c r="I1172" i="3"/>
  <c r="J1172" i="3"/>
  <c r="G1174" i="3"/>
  <c r="H1174" i="3"/>
  <c r="N1174" i="3" s="1"/>
  <c r="I1174" i="3"/>
  <c r="J1174" i="3"/>
  <c r="G1173" i="3"/>
  <c r="H1173" i="3"/>
  <c r="N1173" i="3" s="1"/>
  <c r="I1173" i="3"/>
  <c r="J1173" i="3"/>
  <c r="G1171" i="3"/>
  <c r="H1171" i="3"/>
  <c r="N1171" i="3" s="1"/>
  <c r="I1171" i="3"/>
  <c r="J1171" i="3"/>
  <c r="G1170" i="3"/>
  <c r="H1170" i="3"/>
  <c r="N1170" i="3" s="1"/>
  <c r="I1170" i="3"/>
  <c r="J1170" i="3"/>
  <c r="G1164" i="3"/>
  <c r="H1164" i="3"/>
  <c r="N1164" i="3" s="1"/>
  <c r="I1164" i="3"/>
  <c r="J1164" i="3"/>
  <c r="G1168" i="3"/>
  <c r="H1168" i="3"/>
  <c r="N1168" i="3" s="1"/>
  <c r="I1168" i="3"/>
  <c r="J1168" i="3"/>
  <c r="G1165" i="3"/>
  <c r="H1165" i="3"/>
  <c r="N1165" i="3" s="1"/>
  <c r="I1165" i="3"/>
  <c r="J1165" i="3"/>
  <c r="G1169" i="3"/>
  <c r="H1169" i="3"/>
  <c r="N1169" i="3" s="1"/>
  <c r="I1169" i="3"/>
  <c r="J1169" i="3"/>
  <c r="G1166" i="3"/>
  <c r="H1166" i="3"/>
  <c r="N1166" i="3" s="1"/>
  <c r="I1166" i="3"/>
  <c r="J1166" i="3"/>
  <c r="G1167" i="3"/>
  <c r="H1167" i="3"/>
  <c r="N1167" i="3" s="1"/>
  <c r="I1167" i="3"/>
  <c r="J1167" i="3"/>
  <c r="J1152" i="3"/>
  <c r="I1152" i="3"/>
  <c r="H1152" i="3"/>
  <c r="N1152" i="3" s="1"/>
  <c r="G1152" i="3"/>
  <c r="G83" i="3"/>
  <c r="H83" i="3"/>
  <c r="I83" i="3"/>
  <c r="J83" i="3"/>
  <c r="J1619" i="3"/>
  <c r="I1619" i="3"/>
  <c r="H1619" i="3"/>
  <c r="G1619" i="3"/>
  <c r="J1156" i="3"/>
  <c r="I1156" i="3"/>
  <c r="H1156" i="3"/>
  <c r="N1156" i="3" s="1"/>
  <c r="G1156" i="3"/>
  <c r="J1155" i="3"/>
  <c r="I1155" i="3"/>
  <c r="H1155" i="3"/>
  <c r="N1155" i="3" s="1"/>
  <c r="G1155" i="3"/>
  <c r="J1159" i="3"/>
  <c r="I1159" i="3"/>
  <c r="H1159" i="3"/>
  <c r="N1159" i="3" s="1"/>
  <c r="G1159" i="3"/>
  <c r="J1163" i="3"/>
  <c r="I1163" i="3"/>
  <c r="H1163" i="3"/>
  <c r="N1163" i="3" s="1"/>
  <c r="G1163" i="3"/>
  <c r="J1162" i="3"/>
  <c r="I1162" i="3"/>
  <c r="H1162" i="3"/>
  <c r="N1162" i="3" s="1"/>
  <c r="G1162" i="3"/>
  <c r="J1161" i="3"/>
  <c r="I1161" i="3"/>
  <c r="H1161" i="3"/>
  <c r="N1161" i="3" s="1"/>
  <c r="G1161" i="3"/>
  <c r="J1160" i="3"/>
  <c r="I1160" i="3"/>
  <c r="H1160" i="3"/>
  <c r="N1160" i="3" s="1"/>
  <c r="G1160" i="3"/>
  <c r="J1158" i="3"/>
  <c r="I1158" i="3"/>
  <c r="H1158" i="3"/>
  <c r="N1158" i="3" s="1"/>
  <c r="G1158" i="3"/>
  <c r="J1154" i="3"/>
  <c r="I1154" i="3"/>
  <c r="H1154" i="3"/>
  <c r="N1154" i="3" s="1"/>
  <c r="G1154" i="3"/>
  <c r="J1157" i="3"/>
  <c r="I1157" i="3"/>
  <c r="H1157" i="3"/>
  <c r="N1157" i="3" s="1"/>
  <c r="G1157" i="3"/>
  <c r="J1153" i="3"/>
  <c r="I1153" i="3"/>
  <c r="H1153" i="3"/>
  <c r="N1153" i="3" s="1"/>
  <c r="G1153" i="3"/>
  <c r="J1151" i="3"/>
  <c r="I1151" i="3"/>
  <c r="H1151" i="3"/>
  <c r="N1151" i="3" s="1"/>
  <c r="G1151" i="3"/>
  <c r="G1150" i="3" l="1"/>
  <c r="H1150" i="3"/>
  <c r="N1150" i="3" s="1"/>
  <c r="I1150" i="3"/>
  <c r="J1150" i="3"/>
  <c r="G1149" i="3"/>
  <c r="H1149" i="3"/>
  <c r="N1149" i="3" s="1"/>
  <c r="I1149" i="3"/>
  <c r="J1149" i="3"/>
  <c r="G1138" i="3"/>
  <c r="H1138" i="3"/>
  <c r="N1138" i="3" s="1"/>
  <c r="I1138" i="3"/>
  <c r="J1138" i="3"/>
  <c r="G1147" i="3"/>
  <c r="H1147" i="3"/>
  <c r="N1147" i="3" s="1"/>
  <c r="I1147" i="3"/>
  <c r="J1147" i="3"/>
  <c r="G1148" i="3"/>
  <c r="H1148" i="3"/>
  <c r="N1148" i="3" s="1"/>
  <c r="I1148" i="3"/>
  <c r="J1148" i="3"/>
  <c r="G1146" i="3"/>
  <c r="H1146" i="3"/>
  <c r="N1146" i="3" s="1"/>
  <c r="I1146" i="3"/>
  <c r="J1146" i="3"/>
  <c r="G1145" i="3"/>
  <c r="H1145" i="3"/>
  <c r="N1145" i="3" s="1"/>
  <c r="I1145" i="3"/>
  <c r="J1145" i="3"/>
  <c r="G1143" i="3"/>
  <c r="H1143" i="3"/>
  <c r="N1143" i="3" s="1"/>
  <c r="I1143" i="3"/>
  <c r="J1143" i="3"/>
  <c r="G1144" i="3"/>
  <c r="H1144" i="3"/>
  <c r="N1144" i="3" s="1"/>
  <c r="I1144" i="3"/>
  <c r="J1144" i="3"/>
  <c r="G1139" i="3"/>
  <c r="H1139" i="3"/>
  <c r="N1139" i="3" s="1"/>
  <c r="I1139" i="3"/>
  <c r="J1139" i="3"/>
  <c r="G1141" i="3"/>
  <c r="H1141" i="3"/>
  <c r="N1141" i="3" s="1"/>
  <c r="I1141" i="3"/>
  <c r="J1141" i="3"/>
  <c r="G1140" i="3"/>
  <c r="H1140" i="3"/>
  <c r="N1140" i="3" s="1"/>
  <c r="I1140" i="3"/>
  <c r="J1140" i="3"/>
  <c r="G1137" i="3"/>
  <c r="H1137" i="3"/>
  <c r="N1137" i="3" s="1"/>
  <c r="I1137" i="3"/>
  <c r="J1137" i="3"/>
  <c r="G1142" i="3"/>
  <c r="H1142" i="3"/>
  <c r="N1142" i="3" s="1"/>
  <c r="I1142" i="3"/>
  <c r="J1142" i="3"/>
  <c r="G1133" i="3"/>
  <c r="H1133" i="3"/>
  <c r="N1133" i="3" s="1"/>
  <c r="I1133" i="3"/>
  <c r="J1133" i="3"/>
  <c r="G1132" i="3"/>
  <c r="H1132" i="3"/>
  <c r="N1132" i="3" s="1"/>
  <c r="I1132" i="3"/>
  <c r="J1132" i="3"/>
  <c r="G1136" i="3"/>
  <c r="H1136" i="3"/>
  <c r="N1136" i="3" s="1"/>
  <c r="I1136" i="3"/>
  <c r="J1136" i="3"/>
  <c r="G1134" i="3"/>
  <c r="H1134" i="3"/>
  <c r="N1134" i="3" s="1"/>
  <c r="I1134" i="3"/>
  <c r="J1134" i="3"/>
  <c r="G1131" i="3"/>
  <c r="H1131" i="3"/>
  <c r="N1131" i="3" s="1"/>
  <c r="I1131" i="3"/>
  <c r="J1131" i="3"/>
  <c r="G1135" i="3"/>
  <c r="H1135" i="3"/>
  <c r="N1135" i="3" s="1"/>
  <c r="I1135" i="3"/>
  <c r="J1135" i="3"/>
  <c r="G1129" i="3"/>
  <c r="H1129" i="3"/>
  <c r="N1129" i="3" s="1"/>
  <c r="I1129" i="3"/>
  <c r="J1129" i="3"/>
  <c r="G1130" i="3"/>
  <c r="H1130" i="3"/>
  <c r="N1130" i="3" s="1"/>
  <c r="I1130" i="3"/>
  <c r="J1130" i="3"/>
  <c r="J1614" i="3"/>
  <c r="I1614" i="3"/>
  <c r="H1614" i="3"/>
  <c r="G1614" i="3"/>
  <c r="J1613" i="3"/>
  <c r="I1613" i="3"/>
  <c r="H1613" i="3"/>
  <c r="G1613" i="3"/>
  <c r="J1612" i="3"/>
  <c r="I1612" i="3"/>
  <c r="H1612" i="3"/>
  <c r="G1612" i="3"/>
  <c r="J1604" i="3"/>
  <c r="I1604" i="3"/>
  <c r="H1604" i="3"/>
  <c r="G1604" i="3"/>
  <c r="J1599" i="3"/>
  <c r="I1599" i="3"/>
  <c r="H1599" i="3"/>
  <c r="G1599" i="3"/>
  <c r="J1598" i="3"/>
  <c r="I1598" i="3"/>
  <c r="H1598" i="3"/>
  <c r="G1598" i="3"/>
  <c r="J1597" i="3"/>
  <c r="I1597" i="3"/>
  <c r="H1597" i="3"/>
  <c r="G1597" i="3"/>
  <c r="M1578" i="3"/>
  <c r="L1578" i="3"/>
  <c r="J1578" i="3"/>
  <c r="I1578" i="3"/>
  <c r="H1578" i="3"/>
  <c r="N1578" i="3" s="1"/>
  <c r="G1578" i="3"/>
  <c r="J1606" i="3"/>
  <c r="I1606" i="3"/>
  <c r="H1606" i="3"/>
  <c r="G1606" i="3"/>
  <c r="J1605" i="3"/>
  <c r="I1605" i="3"/>
  <c r="H1605" i="3"/>
  <c r="G1605" i="3"/>
  <c r="J87" i="22" l="1"/>
  <c r="I87" i="22"/>
  <c r="H87" i="22"/>
  <c r="G87" i="22"/>
  <c r="J1782" i="3" l="1"/>
  <c r="I1782" i="3"/>
  <c r="H1782" i="3"/>
  <c r="G1782" i="3"/>
  <c r="J1377" i="3"/>
  <c r="I1377" i="3"/>
  <c r="H1377" i="3"/>
  <c r="G1377" i="3"/>
  <c r="N1376" i="3"/>
  <c r="M1376" i="3"/>
  <c r="L1376" i="3"/>
  <c r="J1376" i="3"/>
  <c r="I1376" i="3"/>
  <c r="H1376" i="3"/>
  <c r="G1376" i="3"/>
  <c r="M1374" i="3"/>
  <c r="L1374" i="3"/>
  <c r="J1374" i="3"/>
  <c r="I1374" i="3"/>
  <c r="H1374" i="3"/>
  <c r="N1374" i="3" s="1"/>
  <c r="G1374" i="3"/>
  <c r="M1375" i="3"/>
  <c r="L1375" i="3"/>
  <c r="J1375" i="3"/>
  <c r="I1375" i="3"/>
  <c r="H1375" i="3"/>
  <c r="N1375" i="3" s="1"/>
  <c r="G1375" i="3"/>
  <c r="M1373" i="3"/>
  <c r="L1373" i="3"/>
  <c r="J1373" i="3"/>
  <c r="I1373" i="3"/>
  <c r="H1373" i="3"/>
  <c r="N1373" i="3" s="1"/>
  <c r="G1373" i="3"/>
  <c r="L1596" i="3" l="1"/>
  <c r="M1596" i="3"/>
  <c r="N1596" i="3"/>
  <c r="L1595" i="3"/>
  <c r="M1595" i="3"/>
  <c r="L1594" i="3"/>
  <c r="M1594" i="3"/>
  <c r="N29" i="3"/>
  <c r="N1921" i="3"/>
  <c r="M1921" i="3"/>
  <c r="L1921" i="3"/>
  <c r="J1921" i="3"/>
  <c r="I1921" i="3"/>
  <c r="H1921" i="3"/>
  <c r="G1921" i="3"/>
  <c r="N1497" i="3"/>
  <c r="M1497" i="3"/>
  <c r="L1497" i="3"/>
  <c r="J1497" i="3"/>
  <c r="I1497" i="3"/>
  <c r="H1497" i="3"/>
  <c r="G1497" i="3"/>
  <c r="L648" i="3" l="1"/>
  <c r="M648" i="3"/>
  <c r="L649" i="3"/>
  <c r="M649" i="3"/>
  <c r="L650" i="3"/>
  <c r="M650" i="3"/>
  <c r="L1569" i="3"/>
  <c r="M1569" i="3"/>
  <c r="L651" i="3"/>
  <c r="M651" i="3"/>
  <c r="L1568" i="3"/>
  <c r="M1568" i="3"/>
  <c r="L1571" i="3"/>
  <c r="M1571" i="3"/>
  <c r="L652" i="3"/>
  <c r="M652" i="3"/>
  <c r="L1570" i="3"/>
  <c r="M1570" i="3"/>
  <c r="L1572" i="3"/>
  <c r="M1572" i="3"/>
  <c r="L1573" i="3"/>
  <c r="M1573" i="3"/>
  <c r="L1576" i="3"/>
  <c r="M1576" i="3"/>
  <c r="L1574" i="3"/>
  <c r="M1574" i="3"/>
  <c r="L1575" i="3"/>
  <c r="M1575" i="3"/>
  <c r="L654" i="3"/>
  <c r="M654" i="3"/>
  <c r="L653" i="3"/>
  <c r="M653" i="3"/>
  <c r="L657" i="3"/>
  <c r="M657" i="3"/>
  <c r="L655" i="3"/>
  <c r="M655" i="3"/>
  <c r="L656" i="3"/>
  <c r="M656" i="3"/>
  <c r="L658" i="3"/>
  <c r="M658" i="3"/>
  <c r="L659" i="3"/>
  <c r="M659" i="3"/>
  <c r="L660" i="3"/>
  <c r="M660" i="3"/>
  <c r="L1579" i="3"/>
  <c r="M1579" i="3"/>
  <c r="L661" i="3"/>
  <c r="M661" i="3"/>
  <c r="L662" i="3"/>
  <c r="M662" i="3"/>
  <c r="L1584" i="3"/>
  <c r="M1584" i="3"/>
  <c r="L1583" i="3"/>
  <c r="M1583" i="3"/>
  <c r="L1582" i="3"/>
  <c r="M1582" i="3"/>
  <c r="L1586" i="3"/>
  <c r="M1586" i="3"/>
  <c r="L1585" i="3"/>
  <c r="M1585" i="3"/>
  <c r="L1588" i="3"/>
  <c r="M1588" i="3"/>
  <c r="L1587" i="3"/>
  <c r="M1587" i="3"/>
  <c r="L1590" i="3"/>
  <c r="M1590" i="3"/>
  <c r="L1589" i="3"/>
  <c r="M1589" i="3"/>
  <c r="L1592" i="3"/>
  <c r="M1592" i="3"/>
  <c r="L1591" i="3"/>
  <c r="M1591" i="3"/>
  <c r="L1593" i="3"/>
  <c r="M1593" i="3"/>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2" i="2"/>
  <c r="J1610" i="3"/>
  <c r="I1610" i="3"/>
  <c r="H1610" i="3"/>
  <c r="G1610" i="3"/>
  <c r="J1609" i="3"/>
  <c r="I1609" i="3"/>
  <c r="H1609" i="3"/>
  <c r="G1609" i="3"/>
  <c r="J1608" i="3"/>
  <c r="I1608" i="3"/>
  <c r="H1608" i="3"/>
  <c r="G1608" i="3"/>
  <c r="J1607" i="3"/>
  <c r="I1607" i="3"/>
  <c r="H1607" i="3"/>
  <c r="G1607" i="3"/>
  <c r="J1611" i="3"/>
  <c r="I1611" i="3"/>
  <c r="H1611" i="3"/>
  <c r="G1611" i="3"/>
  <c r="J666" i="3"/>
  <c r="I666" i="3"/>
  <c r="H666" i="3"/>
  <c r="G666" i="3"/>
  <c r="J667" i="3"/>
  <c r="I667" i="3"/>
  <c r="H667" i="3"/>
  <c r="G667" i="3"/>
  <c r="J1603" i="3"/>
  <c r="I1603" i="3"/>
  <c r="H1603" i="3"/>
  <c r="G1603" i="3"/>
  <c r="J1602" i="3"/>
  <c r="I1602" i="3"/>
  <c r="H1602" i="3"/>
  <c r="G1602" i="3"/>
  <c r="J1601" i="3"/>
  <c r="I1601" i="3"/>
  <c r="H1601" i="3"/>
  <c r="G1601" i="3"/>
  <c r="J664" i="3"/>
  <c r="I664" i="3"/>
  <c r="H664" i="3"/>
  <c r="G664" i="3"/>
  <c r="J665" i="3"/>
  <c r="I665" i="3"/>
  <c r="H665" i="3"/>
  <c r="G665" i="3"/>
  <c r="J663" i="3"/>
  <c r="I663" i="3"/>
  <c r="H663" i="3"/>
  <c r="G663" i="3"/>
  <c r="J1596" i="3"/>
  <c r="I1596" i="3"/>
  <c r="H1596" i="3"/>
  <c r="G1596" i="3"/>
  <c r="J1594" i="3"/>
  <c r="I1594" i="3"/>
  <c r="H1594" i="3"/>
  <c r="N1594" i="3" s="1"/>
  <c r="G1594" i="3"/>
  <c r="J1595" i="3"/>
  <c r="I1595" i="3"/>
  <c r="H1595" i="3"/>
  <c r="N1595" i="3" s="1"/>
  <c r="G1595" i="3"/>
  <c r="J1591" i="3"/>
  <c r="I1591" i="3"/>
  <c r="H1591" i="3"/>
  <c r="N1591" i="3" s="1"/>
  <c r="G1591" i="3"/>
  <c r="J1592" i="3"/>
  <c r="I1592" i="3"/>
  <c r="H1592" i="3"/>
  <c r="N1592" i="3" s="1"/>
  <c r="G1592" i="3"/>
  <c r="J1593" i="3"/>
  <c r="I1593" i="3"/>
  <c r="H1593" i="3"/>
  <c r="N1593" i="3" s="1"/>
  <c r="G1593" i="3"/>
  <c r="J1590" i="3"/>
  <c r="I1590" i="3"/>
  <c r="H1590" i="3"/>
  <c r="N1590" i="3" s="1"/>
  <c r="G1590" i="3"/>
  <c r="J1589" i="3"/>
  <c r="I1589" i="3"/>
  <c r="H1589" i="3"/>
  <c r="N1589" i="3" s="1"/>
  <c r="G1589" i="3"/>
  <c r="J1588" i="3"/>
  <c r="I1588" i="3"/>
  <c r="H1588" i="3"/>
  <c r="N1588" i="3" s="1"/>
  <c r="G1588" i="3"/>
  <c r="J1586" i="3"/>
  <c r="I1586" i="3"/>
  <c r="H1586" i="3"/>
  <c r="N1586" i="3" s="1"/>
  <c r="G1586" i="3"/>
  <c r="J1585" i="3"/>
  <c r="I1585" i="3"/>
  <c r="H1585" i="3"/>
  <c r="N1585" i="3" s="1"/>
  <c r="G1585" i="3"/>
  <c r="J1587" i="3"/>
  <c r="I1587" i="3"/>
  <c r="H1587" i="3"/>
  <c r="N1587" i="3" s="1"/>
  <c r="G1587" i="3"/>
  <c r="J1582" i="3"/>
  <c r="I1582" i="3"/>
  <c r="H1582" i="3"/>
  <c r="N1582" i="3" s="1"/>
  <c r="G1582" i="3"/>
  <c r="J662" i="3"/>
  <c r="I662" i="3"/>
  <c r="H662" i="3"/>
  <c r="N662" i="3" s="1"/>
  <c r="G662" i="3"/>
  <c r="J1584" i="3"/>
  <c r="I1584" i="3"/>
  <c r="H1584" i="3"/>
  <c r="N1584" i="3" s="1"/>
  <c r="G1584" i="3"/>
  <c r="J1583" i="3"/>
  <c r="I1583" i="3"/>
  <c r="H1583" i="3"/>
  <c r="N1583" i="3" s="1"/>
  <c r="G1583" i="3"/>
  <c r="J648" i="3"/>
  <c r="I648" i="3"/>
  <c r="H648" i="3"/>
  <c r="N648" i="3" s="1"/>
  <c r="G648" i="3"/>
  <c r="J661" i="3"/>
  <c r="I661" i="3"/>
  <c r="H661" i="3"/>
  <c r="N661" i="3" s="1"/>
  <c r="G661" i="3"/>
  <c r="J1579" i="3"/>
  <c r="I1579" i="3"/>
  <c r="H1579" i="3"/>
  <c r="N1579" i="3" s="1"/>
  <c r="G1579" i="3"/>
  <c r="J657" i="3"/>
  <c r="I657" i="3"/>
  <c r="H657" i="3"/>
  <c r="N657" i="3" s="1"/>
  <c r="G657" i="3"/>
  <c r="J656" i="3"/>
  <c r="I656" i="3"/>
  <c r="H656" i="3"/>
  <c r="N656" i="3" s="1"/>
  <c r="G656" i="3"/>
  <c r="J655" i="3"/>
  <c r="I655" i="3"/>
  <c r="H655" i="3"/>
  <c r="N655" i="3" s="1"/>
  <c r="G655" i="3"/>
  <c r="J658" i="3"/>
  <c r="I658" i="3"/>
  <c r="H658" i="3"/>
  <c r="N658" i="3" s="1"/>
  <c r="G658" i="3"/>
  <c r="J659" i="3"/>
  <c r="I659" i="3"/>
  <c r="H659" i="3"/>
  <c r="N659" i="3" s="1"/>
  <c r="G659" i="3"/>
  <c r="J660" i="3"/>
  <c r="I660" i="3"/>
  <c r="H660" i="3"/>
  <c r="N660" i="3" s="1"/>
  <c r="G660" i="3"/>
  <c r="J653" i="3"/>
  <c r="I653" i="3"/>
  <c r="H653" i="3"/>
  <c r="N653" i="3" s="1"/>
  <c r="G653" i="3"/>
  <c r="J654" i="3"/>
  <c r="I654" i="3"/>
  <c r="H654" i="3"/>
  <c r="N654" i="3" s="1"/>
  <c r="G654" i="3"/>
  <c r="J1574" i="3"/>
  <c r="I1574" i="3"/>
  <c r="H1574" i="3"/>
  <c r="N1574" i="3" s="1"/>
  <c r="G1574" i="3"/>
  <c r="J1573" i="3"/>
  <c r="I1573" i="3"/>
  <c r="H1573" i="3"/>
  <c r="N1573" i="3" s="1"/>
  <c r="G1573" i="3"/>
  <c r="J1576" i="3"/>
  <c r="I1576" i="3"/>
  <c r="H1576" i="3"/>
  <c r="N1576" i="3" s="1"/>
  <c r="G1576" i="3"/>
  <c r="J1575" i="3"/>
  <c r="I1575" i="3"/>
  <c r="H1575" i="3"/>
  <c r="N1575" i="3" s="1"/>
  <c r="G1575" i="3"/>
  <c r="J1572" i="3"/>
  <c r="I1572" i="3"/>
  <c r="H1572" i="3"/>
  <c r="N1572" i="3" s="1"/>
  <c r="G1572" i="3"/>
  <c r="J649" i="3"/>
  <c r="I649" i="3"/>
  <c r="H649" i="3"/>
  <c r="N649" i="3" s="1"/>
  <c r="G649" i="3"/>
  <c r="J650" i="3"/>
  <c r="I650" i="3"/>
  <c r="H650" i="3"/>
  <c r="N650" i="3" s="1"/>
  <c r="G650" i="3"/>
  <c r="J652" i="3"/>
  <c r="I652" i="3"/>
  <c r="H652" i="3"/>
  <c r="N652" i="3" s="1"/>
  <c r="G652" i="3"/>
  <c r="J651" i="3"/>
  <c r="I651" i="3"/>
  <c r="H651" i="3"/>
  <c r="N651" i="3" s="1"/>
  <c r="G651" i="3"/>
  <c r="J1568" i="3"/>
  <c r="I1568" i="3"/>
  <c r="H1568" i="3"/>
  <c r="N1568" i="3" s="1"/>
  <c r="G1568" i="3"/>
  <c r="J1571" i="3"/>
  <c r="I1571" i="3"/>
  <c r="H1571" i="3"/>
  <c r="N1571" i="3" s="1"/>
  <c r="G1571" i="3"/>
  <c r="J1570" i="3"/>
  <c r="I1570" i="3"/>
  <c r="H1570" i="3"/>
  <c r="N1570" i="3" s="1"/>
  <c r="G1570" i="3"/>
  <c r="J1569" i="3"/>
  <c r="I1569" i="3"/>
  <c r="H1569" i="3"/>
  <c r="N1569" i="3" s="1"/>
  <c r="G1569" i="3"/>
  <c r="L1772" i="3" l="1"/>
  <c r="N7" i="3"/>
  <c r="N18" i="3"/>
  <c r="N41" i="3"/>
  <c r="N169" i="3"/>
  <c r="N170" i="3"/>
  <c r="N171" i="3"/>
  <c r="N172" i="3"/>
  <c r="N173" i="3"/>
  <c r="N174" i="3"/>
  <c r="N175" i="3"/>
  <c r="N176" i="3"/>
  <c r="N177" i="3"/>
  <c r="N178" i="3"/>
  <c r="N179" i="3"/>
  <c r="N180" i="3"/>
  <c r="N232" i="3"/>
  <c r="N233" i="3"/>
  <c r="N269" i="3"/>
  <c r="N326" i="3"/>
  <c r="N327" i="3"/>
  <c r="N328" i="3"/>
  <c r="N329" i="3"/>
  <c r="N330" i="3"/>
  <c r="N331" i="3"/>
  <c r="N332" i="3"/>
  <c r="N333" i="3"/>
  <c r="N334" i="3"/>
  <c r="N335" i="3"/>
  <c r="N336" i="3"/>
  <c r="N465" i="3"/>
  <c r="N466" i="3"/>
  <c r="N467" i="3"/>
  <c r="N468" i="3"/>
  <c r="N469" i="3"/>
  <c r="N470" i="3"/>
  <c r="N523" i="3"/>
  <c r="N573" i="3"/>
  <c r="N574" i="3"/>
  <c r="N575" i="3"/>
  <c r="N576" i="3"/>
  <c r="N577" i="3"/>
  <c r="N578" i="3"/>
  <c r="N678" i="3"/>
  <c r="N694" i="3"/>
  <c r="N705" i="3"/>
  <c r="N740" i="3"/>
  <c r="N741" i="3"/>
  <c r="N739" i="3"/>
  <c r="N742" i="3"/>
  <c r="N743" i="3"/>
  <c r="N744" i="3"/>
  <c r="N888" i="3"/>
  <c r="N889" i="3"/>
  <c r="N890" i="3"/>
  <c r="N891" i="3"/>
  <c r="N892" i="3"/>
  <c r="N893" i="3"/>
  <c r="N894" i="3"/>
  <c r="N940" i="3"/>
  <c r="N941" i="3"/>
  <c r="N942" i="3"/>
  <c r="N943" i="3"/>
  <c r="N944" i="3"/>
  <c r="N945" i="3"/>
  <c r="N946" i="3"/>
  <c r="N947" i="3"/>
  <c r="N948" i="3"/>
  <c r="N949" i="3"/>
  <c r="N1002" i="3"/>
  <c r="N1003" i="3"/>
  <c r="N1029" i="3"/>
  <c r="N1030" i="3"/>
  <c r="N1048" i="3"/>
  <c r="N1066" i="3"/>
  <c r="N1119" i="3"/>
  <c r="N1271" i="3"/>
  <c r="N1300" i="3"/>
  <c r="N1347" i="3"/>
  <c r="N1367" i="3"/>
  <c r="N1403" i="3"/>
  <c r="N1429" i="3"/>
  <c r="N1430" i="3"/>
  <c r="N1431" i="3"/>
  <c r="N1496" i="3"/>
  <c r="N1922" i="3"/>
  <c r="N1498" i="3"/>
  <c r="N1499" i="3"/>
  <c r="N1500" i="3"/>
  <c r="N1501" i="3"/>
  <c r="N1502" i="3"/>
  <c r="N1503" i="3"/>
  <c r="N1504" i="3"/>
  <c r="N1505" i="3"/>
  <c r="N1632" i="3"/>
  <c r="N1650" i="3"/>
  <c r="N1690" i="3"/>
  <c r="N1691" i="3"/>
  <c r="N1692" i="3"/>
  <c r="N1693" i="3"/>
  <c r="N1723" i="3"/>
  <c r="N1773" i="3"/>
  <c r="N1776" i="3"/>
  <c r="N1775" i="3"/>
  <c r="N1777" i="3"/>
  <c r="N1774" i="3"/>
  <c r="N1778" i="3"/>
  <c r="N1779" i="3"/>
  <c r="N1780" i="3"/>
  <c r="N1781" i="3"/>
  <c r="N1840" i="3"/>
  <c r="N1841" i="3"/>
  <c r="N1842" i="3"/>
  <c r="N1844" i="3"/>
  <c r="N1843" i="3"/>
  <c r="N1902" i="3"/>
  <c r="N1927" i="3"/>
  <c r="G853" i="3" l="1"/>
  <c r="H853" i="3"/>
  <c r="I853" i="3"/>
  <c r="J853" i="3"/>
  <c r="J823" i="3"/>
  <c r="I823" i="3"/>
  <c r="H823" i="3"/>
  <c r="G823" i="3"/>
  <c r="J1065" i="3"/>
  <c r="I1065" i="3"/>
  <c r="H1065" i="3"/>
  <c r="G1065" i="3"/>
  <c r="J388" i="3"/>
  <c r="I388" i="3"/>
  <c r="H388" i="3"/>
  <c r="G388" i="3"/>
  <c r="J646" i="3"/>
  <c r="I646" i="3"/>
  <c r="H646" i="3"/>
  <c r="G646" i="3"/>
  <c r="J394" i="3"/>
  <c r="I394" i="3"/>
  <c r="H394" i="3"/>
  <c r="G394" i="3"/>
  <c r="G1549" i="3"/>
  <c r="H1549" i="3"/>
  <c r="I1549" i="3"/>
  <c r="J1549" i="3"/>
  <c r="J645" i="3"/>
  <c r="I645" i="3"/>
  <c r="H645" i="3"/>
  <c r="G645" i="3"/>
  <c r="J793" i="3"/>
  <c r="I793" i="3"/>
  <c r="H793" i="3"/>
  <c r="G793" i="3"/>
  <c r="J390" i="3"/>
  <c r="I390" i="3"/>
  <c r="H390" i="3"/>
  <c r="G390" i="3"/>
  <c r="G1709" i="3"/>
  <c r="H1709" i="3"/>
  <c r="I1709" i="3"/>
  <c r="J1709" i="3"/>
  <c r="J400" i="3"/>
  <c r="I400" i="3"/>
  <c r="H400" i="3"/>
  <c r="G400" i="3"/>
  <c r="G1440" i="3"/>
  <c r="H1440" i="3"/>
  <c r="I1440" i="3"/>
  <c r="J1440" i="3"/>
  <c r="J983" i="3"/>
  <c r="I983" i="3"/>
  <c r="H983" i="3"/>
  <c r="G983" i="3"/>
  <c r="J1616" i="3"/>
  <c r="I1616" i="3"/>
  <c r="H1616" i="3"/>
  <c r="G1616" i="3"/>
  <c r="J393" i="3"/>
  <c r="I393" i="3"/>
  <c r="H393" i="3"/>
  <c r="G393" i="3"/>
  <c r="G24" i="3"/>
  <c r="H24" i="3"/>
  <c r="I24" i="3"/>
  <c r="J24" i="3"/>
  <c r="J1064" i="3"/>
  <c r="I1064" i="3"/>
  <c r="H1064" i="3"/>
  <c r="G1064" i="3"/>
  <c r="J1124" i="3"/>
  <c r="I1124" i="3"/>
  <c r="H1124" i="3"/>
  <c r="G1124" i="3"/>
  <c r="G1037" i="3"/>
  <c r="H1037" i="3"/>
  <c r="I1037" i="3"/>
  <c r="J1037" i="3"/>
  <c r="J1122" i="3"/>
  <c r="I1122" i="3"/>
  <c r="H1122" i="3"/>
  <c r="G1122" i="3"/>
  <c r="J1123" i="3"/>
  <c r="I1123" i="3"/>
  <c r="H1123" i="3"/>
  <c r="G1123" i="3"/>
  <c r="G259" i="3"/>
  <c r="H259" i="3"/>
  <c r="I259" i="3"/>
  <c r="J259" i="3"/>
  <c r="G260" i="3"/>
  <c r="H260" i="3"/>
  <c r="I260" i="3"/>
  <c r="J260" i="3"/>
  <c r="J1063" i="3"/>
  <c r="I1063" i="3"/>
  <c r="H1063" i="3"/>
  <c r="G1063" i="3"/>
  <c r="J399" i="3"/>
  <c r="I399" i="3"/>
  <c r="H399" i="3"/>
  <c r="G399" i="3"/>
  <c r="J825" i="3"/>
  <c r="I825" i="3"/>
  <c r="H825" i="3"/>
  <c r="G825" i="3"/>
  <c r="J401" i="3"/>
  <c r="I401" i="3"/>
  <c r="H401" i="3"/>
  <c r="G401" i="3"/>
  <c r="J392" i="3"/>
  <c r="I392" i="3"/>
  <c r="H392" i="3"/>
  <c r="G392" i="3"/>
  <c r="G796" i="3"/>
  <c r="H796" i="3"/>
  <c r="I796" i="3"/>
  <c r="J796" i="3"/>
  <c r="J1062" i="3"/>
  <c r="I1062" i="3"/>
  <c r="H1062" i="3"/>
  <c r="G1062" i="3"/>
  <c r="G1924" i="3"/>
  <c r="H1924" i="3"/>
  <c r="I1924" i="3"/>
  <c r="J1924" i="3"/>
  <c r="J212" i="3"/>
  <c r="I212" i="3"/>
  <c r="H212" i="3"/>
  <c r="G212" i="3"/>
  <c r="J791" i="3"/>
  <c r="I791" i="3"/>
  <c r="H791" i="3"/>
  <c r="G791" i="3"/>
  <c r="J790" i="3"/>
  <c r="I790" i="3"/>
  <c r="H790" i="3"/>
  <c r="G790" i="3"/>
  <c r="J792" i="3"/>
  <c r="I792" i="3"/>
  <c r="H792" i="3"/>
  <c r="G792" i="3"/>
  <c r="G644" i="3"/>
  <c r="H644" i="3"/>
  <c r="I644" i="3"/>
  <c r="J644" i="3"/>
  <c r="G1567" i="3"/>
  <c r="H1567" i="3"/>
  <c r="I1567" i="3"/>
  <c r="J1567" i="3"/>
  <c r="J398" i="3"/>
  <c r="I398" i="3"/>
  <c r="H398" i="3"/>
  <c r="G398" i="3"/>
  <c r="G982" i="3"/>
  <c r="H982" i="3"/>
  <c r="I982" i="3"/>
  <c r="J982" i="3"/>
  <c r="J1061" i="3"/>
  <c r="I1061" i="3"/>
  <c r="H1061" i="3"/>
  <c r="G1061" i="3"/>
  <c r="J1618" i="3"/>
  <c r="I1618" i="3"/>
  <c r="H1618" i="3"/>
  <c r="G1618" i="3"/>
  <c r="J396" i="3"/>
  <c r="I396" i="3"/>
  <c r="H396" i="3"/>
  <c r="G396" i="3"/>
  <c r="J387" i="3"/>
  <c r="I387" i="3"/>
  <c r="H387" i="3"/>
  <c r="G387" i="3"/>
  <c r="J1617" i="3"/>
  <c r="I1617" i="3"/>
  <c r="H1617" i="3"/>
  <c r="G1617" i="3"/>
  <c r="J824" i="3"/>
  <c r="I824" i="3"/>
  <c r="H824" i="3"/>
  <c r="G824" i="3"/>
  <c r="J210" i="3"/>
  <c r="I210" i="3"/>
  <c r="H210" i="3"/>
  <c r="G210" i="3"/>
  <c r="J395" i="3"/>
  <c r="I395" i="3"/>
  <c r="H395" i="3"/>
  <c r="G395" i="3"/>
  <c r="J1810" i="3"/>
  <c r="I1810" i="3"/>
  <c r="H1810" i="3"/>
  <c r="G1810" i="3"/>
  <c r="J391" i="3"/>
  <c r="I391" i="3"/>
  <c r="H391" i="3"/>
  <c r="G391" i="3"/>
  <c r="J397" i="3"/>
  <c r="I397" i="3"/>
  <c r="H397" i="3"/>
  <c r="G397" i="3"/>
  <c r="G1121" i="3"/>
  <c r="H1121" i="3"/>
  <c r="I1121" i="3"/>
  <c r="J1121" i="3"/>
  <c r="G271" i="3"/>
  <c r="H271" i="3"/>
  <c r="I271" i="3"/>
  <c r="J271" i="3"/>
  <c r="J263" i="3"/>
  <c r="I263" i="3"/>
  <c r="H263" i="3"/>
  <c r="G263" i="3"/>
  <c r="J2" i="3"/>
  <c r="I2" i="3"/>
  <c r="H2" i="3"/>
  <c r="G2" i="3"/>
  <c r="J389" i="3"/>
  <c r="I389" i="3"/>
  <c r="H389" i="3"/>
  <c r="G389" i="3"/>
  <c r="J211" i="3"/>
  <c r="I211" i="3"/>
  <c r="H211" i="3"/>
  <c r="G211" i="3"/>
  <c r="J1615" i="3"/>
  <c r="I1615" i="3"/>
  <c r="H1615" i="3"/>
  <c r="G1615" i="3"/>
  <c r="G1101" i="3"/>
  <c r="H1101" i="3"/>
  <c r="I1101" i="3"/>
  <c r="J1101" i="3"/>
  <c r="J1811" i="3"/>
  <c r="I1811" i="3"/>
  <c r="H1811" i="3"/>
  <c r="G1811" i="3"/>
  <c r="J681" i="3"/>
  <c r="I681" i="3"/>
  <c r="H681" i="3"/>
  <c r="G681" i="3"/>
  <c r="M680" i="3"/>
  <c r="L680" i="3"/>
  <c r="J680" i="3"/>
  <c r="I680" i="3"/>
  <c r="H680" i="3"/>
  <c r="N680" i="3" s="1"/>
  <c r="G680" i="3"/>
  <c r="J789" i="3"/>
  <c r="I789" i="3"/>
  <c r="H789" i="3"/>
  <c r="G789" i="3"/>
  <c r="J794" i="3"/>
  <c r="I794" i="3"/>
  <c r="H794" i="3"/>
  <c r="G794" i="3"/>
  <c r="J788" i="3"/>
  <c r="I788" i="3"/>
  <c r="H788" i="3"/>
  <c r="G788" i="3"/>
  <c r="J795" i="3"/>
  <c r="I795" i="3"/>
  <c r="H795" i="3"/>
  <c r="G795" i="3"/>
  <c r="J1809" i="3"/>
  <c r="I1809" i="3"/>
  <c r="H1809" i="3"/>
  <c r="G1809" i="3"/>
  <c r="I117" i="18"/>
  <c r="H117" i="18"/>
  <c r="G117" i="18"/>
  <c r="F117" i="18"/>
  <c r="I116" i="18"/>
  <c r="H116" i="18"/>
  <c r="G116" i="18"/>
  <c r="F116" i="18"/>
  <c r="I115" i="18"/>
  <c r="H115" i="18"/>
  <c r="G115" i="18"/>
  <c r="F115" i="18"/>
  <c r="I114" i="18"/>
  <c r="H114" i="18"/>
  <c r="G114" i="18"/>
  <c r="F114" i="18"/>
  <c r="I113" i="18"/>
  <c r="H113" i="18"/>
  <c r="G113" i="18"/>
  <c r="F113" i="18"/>
  <c r="I112" i="18"/>
  <c r="H112" i="18"/>
  <c r="G112" i="18"/>
  <c r="F112" i="18"/>
  <c r="I111" i="18"/>
  <c r="H111" i="18"/>
  <c r="G111" i="18"/>
  <c r="F111" i="18"/>
  <c r="I110" i="18"/>
  <c r="H110" i="18"/>
  <c r="G110" i="18"/>
  <c r="F110" i="18"/>
  <c r="I108" i="18"/>
  <c r="H108" i="18"/>
  <c r="G108" i="18"/>
  <c r="F108" i="18"/>
  <c r="I107" i="18"/>
  <c r="H107" i="18"/>
  <c r="G107" i="18"/>
  <c r="F107" i="18"/>
  <c r="I106" i="18"/>
  <c r="H106" i="18"/>
  <c r="G106" i="18"/>
  <c r="F106" i="18"/>
  <c r="I109" i="18"/>
  <c r="H109" i="18"/>
  <c r="G109" i="18"/>
  <c r="F109" i="18"/>
  <c r="C109" i="18"/>
  <c r="I105" i="18"/>
  <c r="H105" i="18"/>
  <c r="G105" i="18"/>
  <c r="F105" i="18"/>
  <c r="I104" i="18"/>
  <c r="H104" i="18"/>
  <c r="G104" i="18"/>
  <c r="F104" i="18"/>
  <c r="I103" i="18"/>
  <c r="H103" i="18"/>
  <c r="G103" i="18"/>
  <c r="F103" i="18"/>
  <c r="I102" i="18"/>
  <c r="H102" i="18"/>
  <c r="G102" i="18"/>
  <c r="F102" i="18"/>
  <c r="I101" i="18"/>
  <c r="H101" i="18"/>
  <c r="G101" i="18"/>
  <c r="F101" i="18"/>
  <c r="I100" i="18"/>
  <c r="H100" i="18"/>
  <c r="G100" i="18"/>
  <c r="F100" i="18"/>
  <c r="I99" i="18"/>
  <c r="H99" i="18"/>
  <c r="G99" i="18"/>
  <c r="F99" i="18"/>
  <c r="I98" i="18"/>
  <c r="H98" i="18"/>
  <c r="G98" i="18"/>
  <c r="F98" i="18"/>
  <c r="I97" i="18"/>
  <c r="H97" i="18"/>
  <c r="G97" i="18"/>
  <c r="F97" i="18"/>
  <c r="I96" i="18"/>
  <c r="H96" i="18"/>
  <c r="G96" i="18"/>
  <c r="F96" i="18"/>
  <c r="I95" i="18"/>
  <c r="H95" i="18"/>
  <c r="G95" i="18"/>
  <c r="F95" i="18"/>
  <c r="I94" i="18"/>
  <c r="H94" i="18"/>
  <c r="G94" i="18"/>
  <c r="F94" i="18"/>
  <c r="I93" i="18"/>
  <c r="H93" i="18"/>
  <c r="G93" i="18"/>
  <c r="F93" i="18"/>
  <c r="I92" i="18"/>
  <c r="H92" i="18"/>
  <c r="G92" i="18"/>
  <c r="F92" i="18"/>
  <c r="I91" i="18"/>
  <c r="H91" i="18"/>
  <c r="G91" i="18"/>
  <c r="F91" i="18"/>
  <c r="I90" i="18"/>
  <c r="H90" i="18"/>
  <c r="G90" i="18"/>
  <c r="F90" i="18"/>
  <c r="I89" i="18"/>
  <c r="H89" i="18"/>
  <c r="G89" i="18"/>
  <c r="F89" i="18"/>
  <c r="I88" i="18"/>
  <c r="H88" i="18"/>
  <c r="G88" i="18"/>
  <c r="F88" i="18"/>
  <c r="I87" i="18"/>
  <c r="H87" i="18"/>
  <c r="G87" i="18"/>
  <c r="F87" i="18"/>
  <c r="I86" i="18"/>
  <c r="H86" i="18"/>
  <c r="G86" i="18"/>
  <c r="F86" i="18"/>
  <c r="I85" i="18"/>
  <c r="H85" i="18"/>
  <c r="G85" i="18"/>
  <c r="F85" i="18"/>
  <c r="I84" i="18"/>
  <c r="H84" i="18"/>
  <c r="G84" i="18"/>
  <c r="F84" i="18"/>
  <c r="I83" i="18"/>
  <c r="H83" i="18"/>
  <c r="G83" i="18"/>
  <c r="F83" i="18"/>
  <c r="I82" i="18"/>
  <c r="H82" i="18"/>
  <c r="G82" i="18"/>
  <c r="F82" i="18"/>
  <c r="I81" i="18"/>
  <c r="H81" i="18"/>
  <c r="G81" i="18"/>
  <c r="F81" i="18"/>
  <c r="I80" i="18"/>
  <c r="H80" i="18"/>
  <c r="G80" i="18"/>
  <c r="F80" i="18"/>
  <c r="I78" i="18"/>
  <c r="H78" i="18"/>
  <c r="G78" i="18"/>
  <c r="F78" i="18"/>
  <c r="I77" i="18"/>
  <c r="H77" i="18"/>
  <c r="G77" i="18"/>
  <c r="F77" i="18"/>
  <c r="I76" i="18"/>
  <c r="H76" i="18"/>
  <c r="G76" i="18"/>
  <c r="F76" i="18"/>
  <c r="I75" i="18"/>
  <c r="H75" i="18"/>
  <c r="G75" i="18"/>
  <c r="F75" i="18"/>
  <c r="I79" i="18"/>
  <c r="H79" i="18"/>
  <c r="G79" i="18"/>
  <c r="F79" i="18"/>
  <c r="C79" i="18"/>
  <c r="I74" i="18"/>
  <c r="H74" i="18"/>
  <c r="G74" i="18"/>
  <c r="F74" i="18"/>
  <c r="I73" i="18"/>
  <c r="H73" i="18"/>
  <c r="G73" i="18"/>
  <c r="F73" i="18"/>
  <c r="I72" i="18"/>
  <c r="H72" i="18"/>
  <c r="G72" i="18"/>
  <c r="F72" i="18"/>
  <c r="I71" i="18"/>
  <c r="H71" i="18"/>
  <c r="G71" i="18"/>
  <c r="F71" i="18"/>
  <c r="I70" i="18"/>
  <c r="H70" i="18"/>
  <c r="G70" i="18"/>
  <c r="F70" i="18"/>
  <c r="I69" i="18"/>
  <c r="H69" i="18"/>
  <c r="G69" i="18"/>
  <c r="F69" i="18"/>
  <c r="I68" i="18"/>
  <c r="H68" i="18"/>
  <c r="G68" i="18"/>
  <c r="F68" i="18"/>
  <c r="I67" i="18"/>
  <c r="H67" i="18"/>
  <c r="G67" i="18"/>
  <c r="F67" i="18"/>
  <c r="I66" i="18"/>
  <c r="H66" i="18"/>
  <c r="G66" i="18"/>
  <c r="F66" i="18"/>
  <c r="I65" i="18"/>
  <c r="H65" i="18"/>
  <c r="G65" i="18"/>
  <c r="F65" i="18"/>
  <c r="I64" i="18"/>
  <c r="H64" i="18"/>
  <c r="G64" i="18"/>
  <c r="F64" i="18"/>
  <c r="I63" i="18"/>
  <c r="H63" i="18"/>
  <c r="G63" i="18"/>
  <c r="F63" i="18"/>
  <c r="I62" i="18"/>
  <c r="H62" i="18"/>
  <c r="G62" i="18"/>
  <c r="F62" i="18"/>
  <c r="I61" i="18"/>
  <c r="H61" i="18"/>
  <c r="G61" i="18"/>
  <c r="F61" i="18"/>
  <c r="I60" i="18"/>
  <c r="H60" i="18"/>
  <c r="G60" i="18"/>
  <c r="F60" i="18"/>
  <c r="I59" i="18"/>
  <c r="H59" i="18"/>
  <c r="G59" i="18"/>
  <c r="F59" i="18"/>
  <c r="I58" i="18"/>
  <c r="H58" i="18"/>
  <c r="G58" i="18"/>
  <c r="F58" i="18"/>
  <c r="I57" i="18"/>
  <c r="H57" i="18"/>
  <c r="G57" i="18"/>
  <c r="F57" i="18"/>
  <c r="I56" i="18"/>
  <c r="H56" i="18"/>
  <c r="G56" i="18"/>
  <c r="F56" i="18"/>
  <c r="I55" i="18"/>
  <c r="H55" i="18"/>
  <c r="G55" i="18"/>
  <c r="F55" i="18"/>
  <c r="I54" i="18"/>
  <c r="H54" i="18"/>
  <c r="G54" i="18"/>
  <c r="F54" i="18"/>
  <c r="I53" i="18"/>
  <c r="H53" i="18"/>
  <c r="G53" i="18"/>
  <c r="F53" i="18"/>
  <c r="I52" i="18"/>
  <c r="H52" i="18"/>
  <c r="G52" i="18"/>
  <c r="F52" i="18"/>
  <c r="I51" i="18"/>
  <c r="H51" i="18"/>
  <c r="G51" i="18"/>
  <c r="F51" i="18"/>
  <c r="I50" i="18"/>
  <c r="H50" i="18"/>
  <c r="G50" i="18"/>
  <c r="F50" i="18"/>
  <c r="I49" i="18"/>
  <c r="H49" i="18"/>
  <c r="G49" i="18"/>
  <c r="F49" i="18"/>
  <c r="I48" i="18"/>
  <c r="H48" i="18"/>
  <c r="G48" i="18"/>
  <c r="F48" i="18"/>
  <c r="I47" i="18"/>
  <c r="H47" i="18"/>
  <c r="G47" i="18"/>
  <c r="F47" i="18"/>
  <c r="I46" i="18"/>
  <c r="H46" i="18"/>
  <c r="G46" i="18"/>
  <c r="F46" i="18"/>
  <c r="I45" i="18"/>
  <c r="H45" i="18"/>
  <c r="G45" i="18"/>
  <c r="F45" i="18"/>
  <c r="I44" i="18"/>
  <c r="H44" i="18"/>
  <c r="G44" i="18"/>
  <c r="F44" i="18"/>
  <c r="I43" i="18"/>
  <c r="H43" i="18"/>
  <c r="G43" i="18"/>
  <c r="F43" i="18"/>
  <c r="I42" i="18"/>
  <c r="H42" i="18"/>
  <c r="G42" i="18"/>
  <c r="F42" i="18"/>
  <c r="I41" i="18"/>
  <c r="H41" i="18"/>
  <c r="G41" i="18"/>
  <c r="F41" i="18"/>
  <c r="I40" i="18"/>
  <c r="H40" i="18"/>
  <c r="G40" i="18"/>
  <c r="F40" i="18"/>
  <c r="I39" i="18"/>
  <c r="H39" i="18"/>
  <c r="G39" i="18"/>
  <c r="F39" i="18"/>
  <c r="I38" i="18"/>
  <c r="H38" i="18"/>
  <c r="G38" i="18"/>
  <c r="F38" i="18"/>
  <c r="I37" i="18"/>
  <c r="H37" i="18"/>
  <c r="G37" i="18"/>
  <c r="F37" i="18"/>
  <c r="I36" i="18"/>
  <c r="H36" i="18"/>
  <c r="G36" i="18"/>
  <c r="F36" i="18"/>
  <c r="I35" i="18"/>
  <c r="H35" i="18"/>
  <c r="G35" i="18"/>
  <c r="F35" i="18"/>
  <c r="I34" i="18"/>
  <c r="H34" i="18"/>
  <c r="G34" i="18"/>
  <c r="F34" i="18"/>
  <c r="I33" i="18"/>
  <c r="H33" i="18"/>
  <c r="G33" i="18"/>
  <c r="F33" i="18"/>
  <c r="I32" i="18"/>
  <c r="H32" i="18"/>
  <c r="G32" i="18"/>
  <c r="F32" i="18"/>
  <c r="I31" i="18"/>
  <c r="H31" i="18"/>
  <c r="G31" i="18"/>
  <c r="F31" i="18"/>
  <c r="I30" i="18"/>
  <c r="H30" i="18"/>
  <c r="G30" i="18"/>
  <c r="F30" i="18"/>
  <c r="I29" i="18"/>
  <c r="H29" i="18"/>
  <c r="G29" i="18"/>
  <c r="F29" i="18"/>
  <c r="I28" i="18"/>
  <c r="H28" i="18"/>
  <c r="G28" i="18"/>
  <c r="F28" i="18"/>
  <c r="I27" i="18"/>
  <c r="H27" i="18"/>
  <c r="G27" i="18"/>
  <c r="F27" i="18"/>
  <c r="I26" i="18"/>
  <c r="H26" i="18"/>
  <c r="G26" i="18"/>
  <c r="F26" i="18"/>
  <c r="I25" i="18"/>
  <c r="H25" i="18"/>
  <c r="G25" i="18"/>
  <c r="F25" i="18"/>
  <c r="I24" i="18"/>
  <c r="H24" i="18"/>
  <c r="G24" i="18"/>
  <c r="F24" i="18"/>
  <c r="I23" i="18"/>
  <c r="H23" i="18"/>
  <c r="G23" i="18"/>
  <c r="F23" i="18"/>
  <c r="I22" i="18"/>
  <c r="H22" i="18"/>
  <c r="G22" i="18"/>
  <c r="F22" i="18"/>
  <c r="I21" i="18"/>
  <c r="H21" i="18"/>
  <c r="G21" i="18"/>
  <c r="F21" i="18"/>
  <c r="I20" i="18"/>
  <c r="H20" i="18"/>
  <c r="G20" i="18"/>
  <c r="F20" i="18"/>
  <c r="I19" i="18"/>
  <c r="H19" i="18"/>
  <c r="G19" i="18"/>
  <c r="F19" i="18"/>
  <c r="I18" i="18"/>
  <c r="H18" i="18"/>
  <c r="G18" i="18"/>
  <c r="F18" i="18"/>
  <c r="I17" i="18"/>
  <c r="H17" i="18"/>
  <c r="G17" i="18"/>
  <c r="F17" i="18"/>
  <c r="I16" i="18"/>
  <c r="H16" i="18"/>
  <c r="G16" i="18"/>
  <c r="F16" i="18"/>
  <c r="I15" i="18"/>
  <c r="H15" i="18"/>
  <c r="G15" i="18"/>
  <c r="F15" i="18"/>
  <c r="I14" i="18"/>
  <c r="H14" i="18"/>
  <c r="G14" i="18"/>
  <c r="F14" i="18"/>
  <c r="I13" i="18"/>
  <c r="H13" i="18"/>
  <c r="G13" i="18"/>
  <c r="F13" i="18"/>
  <c r="I12" i="18"/>
  <c r="H12" i="18"/>
  <c r="G12" i="18"/>
  <c r="F12" i="18"/>
  <c r="I11" i="18"/>
  <c r="H11" i="18"/>
  <c r="G11" i="18"/>
  <c r="F11" i="18"/>
  <c r="I10" i="18"/>
  <c r="H10" i="18"/>
  <c r="G10" i="18"/>
  <c r="F10" i="18"/>
  <c r="I9" i="18"/>
  <c r="H9" i="18"/>
  <c r="G9" i="18"/>
  <c r="F9" i="18"/>
  <c r="I8" i="18"/>
  <c r="H8" i="18"/>
  <c r="G8" i="18"/>
  <c r="F8" i="18"/>
  <c r="I7" i="18"/>
  <c r="H7" i="18"/>
  <c r="G7" i="18"/>
  <c r="F7" i="18"/>
  <c r="I6" i="18"/>
  <c r="H6" i="18"/>
  <c r="G6" i="18"/>
  <c r="F6" i="18"/>
  <c r="I5" i="18"/>
  <c r="H5" i="18"/>
  <c r="G5" i="18"/>
  <c r="F5" i="18"/>
  <c r="I4" i="18"/>
  <c r="H4" i="18"/>
  <c r="G4" i="18"/>
  <c r="F4" i="18"/>
  <c r="I3" i="18"/>
  <c r="H3" i="18"/>
  <c r="G3" i="18"/>
  <c r="F3" i="18"/>
  <c r="I2" i="18"/>
  <c r="H2" i="18"/>
  <c r="G2" i="18"/>
  <c r="F2" i="18"/>
  <c r="J1035" i="3"/>
  <c r="I1035" i="3"/>
  <c r="H1035" i="3"/>
  <c r="G1035" i="3"/>
  <c r="J1728" i="3"/>
  <c r="I1728" i="3"/>
  <c r="H1728" i="3"/>
  <c r="G1728" i="3"/>
  <c r="J1706" i="3"/>
  <c r="I1706" i="3"/>
  <c r="H1706" i="3"/>
  <c r="G1706" i="3"/>
  <c r="J1707" i="3"/>
  <c r="I1707" i="3"/>
  <c r="H1707" i="3"/>
  <c r="G1707" i="3"/>
  <c r="J1704" i="3"/>
  <c r="I1704" i="3"/>
  <c r="H1704" i="3"/>
  <c r="G1704" i="3"/>
  <c r="J1702" i="3"/>
  <c r="I1702" i="3"/>
  <c r="H1702" i="3"/>
  <c r="G1702" i="3"/>
  <c r="J682" i="3"/>
  <c r="I682" i="3"/>
  <c r="H682" i="3"/>
  <c r="G682" i="3"/>
  <c r="J771" i="3"/>
  <c r="I771" i="3"/>
  <c r="H771" i="3"/>
  <c r="G771" i="3"/>
  <c r="J1701" i="3"/>
  <c r="I1701" i="3"/>
  <c r="H1701" i="3"/>
  <c r="G1701" i="3"/>
  <c r="J1700" i="3"/>
  <c r="I1700" i="3"/>
  <c r="H1700" i="3"/>
  <c r="G1700" i="3"/>
  <c r="J1698" i="3"/>
  <c r="I1698" i="3"/>
  <c r="H1698" i="3"/>
  <c r="G1698" i="3"/>
  <c r="J1696" i="3"/>
  <c r="I1696" i="3"/>
  <c r="H1696" i="3"/>
  <c r="G1696" i="3"/>
  <c r="J1697" i="3"/>
  <c r="I1697" i="3"/>
  <c r="H1697" i="3"/>
  <c r="G1697" i="3"/>
  <c r="J1699" i="3"/>
  <c r="I1699" i="3"/>
  <c r="H1699" i="3"/>
  <c r="G1699" i="3"/>
  <c r="J1695" i="3"/>
  <c r="I1695" i="3"/>
  <c r="H1695" i="3"/>
  <c r="G1695" i="3"/>
  <c r="J798" i="3"/>
  <c r="I798" i="3"/>
  <c r="H798" i="3"/>
  <c r="G798" i="3"/>
  <c r="J1694" i="3"/>
  <c r="I1694" i="3"/>
  <c r="H1694" i="3"/>
  <c r="G1694" i="3"/>
  <c r="M1693" i="3"/>
  <c r="L1693" i="3"/>
  <c r="J1693" i="3"/>
  <c r="I1693" i="3"/>
  <c r="H1693" i="3"/>
  <c r="G1693" i="3"/>
  <c r="M1692" i="3"/>
  <c r="L1692" i="3"/>
  <c r="J1692" i="3"/>
  <c r="I1692" i="3"/>
  <c r="H1692" i="3"/>
  <c r="G1692" i="3"/>
  <c r="M1691" i="3"/>
  <c r="L1691" i="3"/>
  <c r="J1691" i="3"/>
  <c r="I1691" i="3"/>
  <c r="H1691" i="3"/>
  <c r="G1691" i="3"/>
  <c r="M1690" i="3"/>
  <c r="L1690" i="3"/>
  <c r="J1690" i="3"/>
  <c r="I1690" i="3"/>
  <c r="H1690" i="3"/>
  <c r="G1690" i="3"/>
  <c r="M1689" i="3"/>
  <c r="L1689" i="3"/>
  <c r="J1689" i="3"/>
  <c r="I1689" i="3"/>
  <c r="H1689" i="3"/>
  <c r="N1689" i="3" s="1"/>
  <c r="G1689" i="3"/>
  <c r="M1388" i="3"/>
  <c r="L1388" i="3"/>
  <c r="J1388" i="3"/>
  <c r="I1388" i="3"/>
  <c r="H1388" i="3"/>
  <c r="N1388" i="3" s="1"/>
  <c r="G1388" i="3"/>
  <c r="M1688" i="3"/>
  <c r="L1688" i="3"/>
  <c r="J1688" i="3"/>
  <c r="I1688" i="3"/>
  <c r="H1688" i="3"/>
  <c r="N1688" i="3" s="1"/>
  <c r="G1688" i="3"/>
  <c r="M1687" i="3"/>
  <c r="L1687" i="3"/>
  <c r="J1687" i="3"/>
  <c r="I1687" i="3"/>
  <c r="H1687" i="3"/>
  <c r="N1687" i="3" s="1"/>
  <c r="G1687" i="3"/>
  <c r="M1686" i="3"/>
  <c r="L1686" i="3"/>
  <c r="J1686" i="3"/>
  <c r="I1686" i="3"/>
  <c r="H1686" i="3"/>
  <c r="N1686" i="3" s="1"/>
  <c r="G1686" i="3"/>
  <c r="M1682" i="3"/>
  <c r="L1682" i="3"/>
  <c r="J1682" i="3"/>
  <c r="I1682" i="3"/>
  <c r="H1682" i="3"/>
  <c r="N1682" i="3" s="1"/>
  <c r="G1682" i="3"/>
  <c r="M1685" i="3"/>
  <c r="L1685" i="3"/>
  <c r="J1685" i="3"/>
  <c r="I1685" i="3"/>
  <c r="H1685" i="3"/>
  <c r="N1685" i="3" s="1"/>
  <c r="G1685" i="3"/>
  <c r="M1684" i="3"/>
  <c r="L1684" i="3"/>
  <c r="J1684" i="3"/>
  <c r="I1684" i="3"/>
  <c r="H1684" i="3"/>
  <c r="N1684" i="3" s="1"/>
  <c r="G1684" i="3"/>
  <c r="M1683" i="3"/>
  <c r="L1683" i="3"/>
  <c r="J1683" i="3"/>
  <c r="I1683" i="3"/>
  <c r="H1683" i="3"/>
  <c r="N1683" i="3" s="1"/>
  <c r="G1683" i="3"/>
  <c r="M1679" i="3"/>
  <c r="L1679" i="3"/>
  <c r="J1679" i="3"/>
  <c r="I1679" i="3"/>
  <c r="H1679" i="3"/>
  <c r="N1679" i="3" s="1"/>
  <c r="G1679" i="3"/>
  <c r="M1681" i="3"/>
  <c r="L1681" i="3"/>
  <c r="J1681" i="3"/>
  <c r="I1681" i="3"/>
  <c r="H1681" i="3"/>
  <c r="N1681" i="3" s="1"/>
  <c r="G1681" i="3"/>
  <c r="M1680" i="3"/>
  <c r="L1680" i="3"/>
  <c r="J1680" i="3"/>
  <c r="I1680" i="3"/>
  <c r="H1680" i="3"/>
  <c r="N1680" i="3" s="1"/>
  <c r="G1680" i="3"/>
  <c r="M1678" i="3"/>
  <c r="L1678" i="3"/>
  <c r="J1678" i="3"/>
  <c r="I1678" i="3"/>
  <c r="H1678" i="3"/>
  <c r="N1678" i="3" s="1"/>
  <c r="G1678" i="3"/>
  <c r="J1655" i="3"/>
  <c r="I1655" i="3"/>
  <c r="H1655" i="3"/>
  <c r="G1655" i="3"/>
  <c r="J642" i="3"/>
  <c r="I642" i="3"/>
  <c r="H642" i="3"/>
  <c r="G642" i="3"/>
  <c r="J851" i="3"/>
  <c r="I851" i="3"/>
  <c r="H851" i="3"/>
  <c r="G851" i="3"/>
  <c r="J1806" i="3"/>
  <c r="I1806" i="3"/>
  <c r="H1806" i="3"/>
  <c r="G1806" i="3"/>
  <c r="J1016" i="3"/>
  <c r="I1016" i="3"/>
  <c r="H1016" i="3"/>
  <c r="G1016" i="3"/>
  <c r="J852" i="3"/>
  <c r="I852" i="3"/>
  <c r="H852" i="3"/>
  <c r="G852" i="3"/>
  <c r="J1352" i="3"/>
  <c r="I1352" i="3"/>
  <c r="H1352" i="3"/>
  <c r="G1352" i="3"/>
  <c r="J1070" i="3"/>
  <c r="I1070" i="3"/>
  <c r="H1070" i="3"/>
  <c r="G1070" i="3"/>
  <c r="J977" i="3"/>
  <c r="I977" i="3"/>
  <c r="H977" i="3"/>
  <c r="G977" i="3"/>
  <c r="J1916" i="3"/>
  <c r="I1916" i="3"/>
  <c r="H1916" i="3"/>
  <c r="G1916" i="3"/>
  <c r="J1915" i="3"/>
  <c r="I1915" i="3"/>
  <c r="H1915" i="3"/>
  <c r="G1915" i="3"/>
  <c r="J1914" i="3"/>
  <c r="I1914" i="3"/>
  <c r="H1914" i="3"/>
  <c r="G1914" i="3"/>
  <c r="J1861" i="3"/>
  <c r="I1861" i="3"/>
  <c r="H1861" i="3"/>
  <c r="G1861" i="3"/>
  <c r="J979" i="3"/>
  <c r="I979" i="3"/>
  <c r="H979" i="3"/>
  <c r="G979" i="3"/>
  <c r="J381" i="3"/>
  <c r="I381" i="3"/>
  <c r="H381" i="3"/>
  <c r="G381" i="3"/>
  <c r="J385" i="3"/>
  <c r="I385" i="3"/>
  <c r="H385" i="3"/>
  <c r="G385" i="3"/>
  <c r="J981" i="3"/>
  <c r="I981" i="3"/>
  <c r="H981" i="3"/>
  <c r="G981" i="3"/>
  <c r="J1816" i="3"/>
  <c r="I1816" i="3"/>
  <c r="H1816" i="3"/>
  <c r="G1816" i="3"/>
  <c r="J383" i="3"/>
  <c r="I383" i="3"/>
  <c r="H383" i="3"/>
  <c r="G383" i="3"/>
  <c r="J1281" i="3"/>
  <c r="I1281" i="3"/>
  <c r="H1281" i="3"/>
  <c r="G1281" i="3"/>
  <c r="J15" i="3"/>
  <c r="I15" i="3"/>
  <c r="H15" i="3"/>
  <c r="G15" i="3"/>
  <c r="J386" i="3"/>
  <c r="I386" i="3"/>
  <c r="H386" i="3"/>
  <c r="G386" i="3"/>
  <c r="J379" i="3"/>
  <c r="I379" i="3"/>
  <c r="H379" i="3"/>
  <c r="G379" i="3"/>
  <c r="J1906" i="3"/>
  <c r="I1906" i="3"/>
  <c r="H1906" i="3"/>
  <c r="G1906" i="3"/>
  <c r="J88" i="3"/>
  <c r="I88" i="3"/>
  <c r="H88" i="3"/>
  <c r="G88" i="3"/>
  <c r="J1908" i="3"/>
  <c r="I1908" i="3"/>
  <c r="H1908" i="3"/>
  <c r="G1908" i="3"/>
  <c r="J1907" i="3"/>
  <c r="I1907" i="3"/>
  <c r="H1907" i="3"/>
  <c r="G1907" i="3"/>
  <c r="J1876" i="3"/>
  <c r="I1876" i="3"/>
  <c r="H1876" i="3"/>
  <c r="G1876" i="3"/>
  <c r="J382" i="3"/>
  <c r="I382" i="3"/>
  <c r="H382" i="3"/>
  <c r="G382" i="3"/>
  <c r="J384" i="3"/>
  <c r="I384" i="3"/>
  <c r="H384" i="3"/>
  <c r="G384" i="3"/>
  <c r="J378" i="3"/>
  <c r="I378" i="3"/>
  <c r="H378" i="3"/>
  <c r="G378" i="3"/>
  <c r="J1913" i="3"/>
  <c r="I1913" i="3"/>
  <c r="H1913" i="3"/>
  <c r="G1913" i="3"/>
  <c r="J209" i="3"/>
  <c r="I209" i="3"/>
  <c r="H209" i="3"/>
  <c r="G209" i="3"/>
  <c r="J1120" i="3"/>
  <c r="I1120" i="3"/>
  <c r="H1120" i="3"/>
  <c r="G1120" i="3"/>
  <c r="J257" i="3"/>
  <c r="I257" i="3"/>
  <c r="H257" i="3"/>
  <c r="G257" i="3"/>
  <c r="J258" i="3"/>
  <c r="I258" i="3"/>
  <c r="H258" i="3"/>
  <c r="G258" i="3"/>
  <c r="J1548" i="3"/>
  <c r="I1548" i="3"/>
  <c r="H1548" i="3"/>
  <c r="G1548" i="3"/>
  <c r="J1547" i="3"/>
  <c r="I1547" i="3"/>
  <c r="H1547" i="3"/>
  <c r="G1547" i="3"/>
  <c r="J978" i="3"/>
  <c r="I978" i="3"/>
  <c r="H978" i="3"/>
  <c r="G978" i="3"/>
  <c r="J207" i="3"/>
  <c r="I207" i="3"/>
  <c r="H207" i="3"/>
  <c r="G207" i="3"/>
  <c r="J980" i="3"/>
  <c r="I980" i="3"/>
  <c r="H980" i="3"/>
  <c r="G980" i="3"/>
  <c r="J517" i="3"/>
  <c r="I517" i="3"/>
  <c r="H517" i="3"/>
  <c r="G517" i="3"/>
  <c r="J516" i="3"/>
  <c r="I516" i="3"/>
  <c r="H516" i="3"/>
  <c r="G516" i="3"/>
  <c r="J643" i="3"/>
  <c r="I643" i="3"/>
  <c r="H643" i="3"/>
  <c r="G643" i="3"/>
  <c r="J1904" i="3"/>
  <c r="I1904" i="3"/>
  <c r="H1904" i="3"/>
  <c r="G1904" i="3"/>
  <c r="J519" i="3"/>
  <c r="I519" i="3"/>
  <c r="H519" i="3"/>
  <c r="G519" i="3"/>
  <c r="J69" i="3"/>
  <c r="I69" i="3"/>
  <c r="H69" i="3"/>
  <c r="G69" i="3"/>
  <c r="J208" i="3"/>
  <c r="I208" i="3"/>
  <c r="H208" i="3"/>
  <c r="G208" i="3"/>
  <c r="J1807" i="3"/>
  <c r="I1807" i="3"/>
  <c r="H1807" i="3"/>
  <c r="G1807" i="3"/>
  <c r="J1808" i="3"/>
  <c r="I1808" i="3"/>
  <c r="H1808" i="3"/>
  <c r="G1808" i="3"/>
  <c r="J787" i="3"/>
  <c r="I787" i="3"/>
  <c r="H787" i="3"/>
  <c r="G787" i="3"/>
  <c r="J380" i="3"/>
  <c r="I380" i="3"/>
  <c r="H380" i="3"/>
  <c r="G380" i="3"/>
  <c r="J1421" i="3"/>
  <c r="I1421" i="3"/>
  <c r="H1421" i="3"/>
  <c r="G1421" i="3"/>
  <c r="F6" i="17"/>
  <c r="G6" i="17"/>
  <c r="H6" i="17"/>
  <c r="I6" i="17"/>
  <c r="F2" i="17"/>
  <c r="G2" i="17"/>
  <c r="H2" i="17"/>
  <c r="I2" i="17"/>
  <c r="F3" i="17"/>
  <c r="G3" i="17"/>
  <c r="H3" i="17"/>
  <c r="I3" i="17"/>
  <c r="F8" i="17"/>
  <c r="G8" i="17"/>
  <c r="H8" i="17"/>
  <c r="I8" i="17"/>
  <c r="F9" i="17"/>
  <c r="G9" i="17"/>
  <c r="H9" i="17"/>
  <c r="I9" i="17"/>
  <c r="F10" i="17"/>
  <c r="G10" i="17"/>
  <c r="H10" i="17"/>
  <c r="I10" i="17"/>
  <c r="F11" i="17"/>
  <c r="G11" i="17"/>
  <c r="H11" i="17"/>
  <c r="I11" i="17"/>
  <c r="F12" i="17"/>
  <c r="G12" i="17"/>
  <c r="H12" i="17"/>
  <c r="I12" i="17"/>
  <c r="F13" i="17"/>
  <c r="G13" i="17"/>
  <c r="H13" i="17"/>
  <c r="I13" i="17"/>
  <c r="F14" i="17"/>
  <c r="G14" i="17"/>
  <c r="H14" i="17"/>
  <c r="I14" i="17"/>
  <c r="F15" i="17"/>
  <c r="G15" i="17"/>
  <c r="H15" i="17"/>
  <c r="I15" i="17"/>
  <c r="F17" i="17"/>
  <c r="G17" i="17"/>
  <c r="H17" i="17"/>
  <c r="I17" i="17"/>
  <c r="F18" i="17"/>
  <c r="G18" i="17"/>
  <c r="H18" i="17"/>
  <c r="I18" i="17"/>
  <c r="F19" i="17"/>
  <c r="G19" i="17"/>
  <c r="H19" i="17"/>
  <c r="I19" i="17"/>
  <c r="F20" i="17"/>
  <c r="G20" i="17"/>
  <c r="H20" i="17"/>
  <c r="I20" i="17"/>
  <c r="F21" i="17"/>
  <c r="G21" i="17"/>
  <c r="H21" i="17"/>
  <c r="I21" i="17"/>
  <c r="F23" i="17"/>
  <c r="G23" i="17"/>
  <c r="H23" i="17"/>
  <c r="I23" i="17"/>
  <c r="F30" i="17"/>
  <c r="G30" i="17"/>
  <c r="H30" i="17"/>
  <c r="I30" i="17"/>
  <c r="I36" i="17"/>
  <c r="H36" i="17"/>
  <c r="G36" i="17"/>
  <c r="F36" i="17"/>
  <c r="I35" i="17"/>
  <c r="H35" i="17"/>
  <c r="G35" i="17"/>
  <c r="F35" i="17"/>
  <c r="I34" i="17"/>
  <c r="H34" i="17"/>
  <c r="G34" i="17"/>
  <c r="F34" i="17"/>
  <c r="I33" i="17"/>
  <c r="H33" i="17"/>
  <c r="G33" i="17"/>
  <c r="F33" i="17"/>
  <c r="I32" i="17"/>
  <c r="H32" i="17"/>
  <c r="G32" i="17"/>
  <c r="F32" i="17"/>
  <c r="I31" i="17"/>
  <c r="H31" i="17"/>
  <c r="G31" i="17"/>
  <c r="F31" i="17"/>
  <c r="I29" i="17"/>
  <c r="H29" i="17"/>
  <c r="G29" i="17"/>
  <c r="F29" i="17"/>
  <c r="I28" i="17"/>
  <c r="H28" i="17"/>
  <c r="G28" i="17"/>
  <c r="F28" i="17"/>
  <c r="I27" i="17"/>
  <c r="H27" i="17"/>
  <c r="G27" i="17"/>
  <c r="F27" i="17"/>
  <c r="I26" i="17"/>
  <c r="H26" i="17"/>
  <c r="G26" i="17"/>
  <c r="F26" i="17"/>
  <c r="I25" i="17"/>
  <c r="H25" i="17"/>
  <c r="G25" i="17"/>
  <c r="F25" i="17"/>
  <c r="I24" i="17"/>
  <c r="H24" i="17"/>
  <c r="G24" i="17"/>
  <c r="F24" i="17"/>
  <c r="I22" i="17"/>
  <c r="H22" i="17"/>
  <c r="G22" i="17"/>
  <c r="F22" i="17"/>
  <c r="I16" i="17"/>
  <c r="H16" i="17"/>
  <c r="G16" i="17"/>
  <c r="F16" i="17"/>
  <c r="I7" i="17"/>
  <c r="H7" i="17"/>
  <c r="G7" i="17"/>
  <c r="F7" i="17"/>
  <c r="I5" i="17"/>
  <c r="H5" i="17"/>
  <c r="G5" i="17"/>
  <c r="F5" i="17"/>
  <c r="I4" i="17"/>
  <c r="H4" i="17"/>
  <c r="G4" i="17"/>
  <c r="F4" i="17"/>
  <c r="J3" i="14"/>
  <c r="J5" i="14"/>
  <c r="J6" i="14"/>
  <c r="J7" i="14" s="1"/>
  <c r="J8" i="14" s="1"/>
  <c r="J9" i="14" s="1"/>
  <c r="J10" i="14" s="1"/>
  <c r="J11" i="14"/>
  <c r="J12" i="14"/>
  <c r="J13" i="14"/>
  <c r="J14" i="14"/>
  <c r="J15" i="14"/>
  <c r="J16" i="14"/>
  <c r="J17" i="14"/>
  <c r="J18" i="14" s="1"/>
  <c r="J19" i="14" s="1"/>
  <c r="J20" i="14"/>
  <c r="J21" i="14"/>
  <c r="J22" i="14"/>
  <c r="J23" i="14" s="1"/>
  <c r="J24" i="14" s="1"/>
  <c r="J25" i="14"/>
  <c r="J26" i="14" s="1"/>
  <c r="J27" i="14" s="1"/>
  <c r="J28" i="14" s="1"/>
  <c r="J29" i="14" s="1"/>
  <c r="J30" i="14" s="1"/>
  <c r="J31" i="14"/>
  <c r="J32" i="14" s="1"/>
  <c r="J33" i="14" s="1"/>
  <c r="J34" i="14" s="1"/>
  <c r="J35" i="14"/>
  <c r="J36" i="14"/>
  <c r="J37" i="14" s="1"/>
  <c r="J38" i="14" s="1"/>
  <c r="J39" i="14" s="1"/>
  <c r="J40" i="14"/>
  <c r="J41" i="14"/>
  <c r="J42" i="14" s="1"/>
  <c r="J43" i="14" s="1"/>
  <c r="J44" i="14" s="1"/>
  <c r="J45" i="14" s="1"/>
  <c r="J46" i="14"/>
  <c r="J47" i="14"/>
  <c r="J48" i="14" s="1"/>
  <c r="J49" i="14"/>
  <c r="J50" i="14"/>
  <c r="J51" i="14"/>
  <c r="J52" i="14" s="1"/>
  <c r="J53" i="14" s="1"/>
  <c r="J54" i="14" s="1"/>
  <c r="J55" i="14" s="1"/>
  <c r="J56" i="14" s="1"/>
  <c r="J57" i="14" s="1"/>
  <c r="J58" i="14" s="1"/>
  <c r="J59" i="14"/>
  <c r="J60" i="14"/>
  <c r="J61" i="14" s="1"/>
  <c r="J62" i="14" s="1"/>
  <c r="J63" i="14" s="1"/>
  <c r="J64" i="14" s="1"/>
  <c r="J65" i="14" s="1"/>
  <c r="J66" i="14"/>
  <c r="J67" i="14" s="1"/>
  <c r="J68" i="14"/>
  <c r="J69" i="14"/>
  <c r="J70" i="14" s="1"/>
  <c r="J71" i="14" s="1"/>
  <c r="J72" i="14" s="1"/>
  <c r="J73" i="14" s="1"/>
  <c r="J74" i="14" s="1"/>
  <c r="J75" i="14" s="1"/>
  <c r="J76" i="14" s="1"/>
  <c r="J77" i="14" s="1"/>
  <c r="J78" i="14" s="1"/>
  <c r="J79" i="14"/>
  <c r="J80" i="14" s="1"/>
  <c r="J81" i="14" s="1"/>
  <c r="J82" i="14" s="1"/>
  <c r="J83" i="14" s="1"/>
  <c r="J84" i="14" s="1"/>
  <c r="J85" i="14" s="1"/>
  <c r="J86" i="14"/>
  <c r="J87" i="14" s="1"/>
  <c r="J88" i="14" s="1"/>
  <c r="J89" i="14" s="1"/>
  <c r="J90" i="14" s="1"/>
  <c r="J91" i="14"/>
  <c r="J92" i="14" s="1"/>
  <c r="J93" i="14" s="1"/>
  <c r="J94" i="14" s="1"/>
  <c r="J95" i="14" s="1"/>
  <c r="J96" i="14" s="1"/>
  <c r="J97" i="14" s="1"/>
  <c r="J98" i="14" s="1"/>
  <c r="J99" i="14" s="1"/>
  <c r="J100" i="14"/>
  <c r="J101" i="14"/>
  <c r="J102" i="14"/>
  <c r="J103" i="14"/>
  <c r="J104" i="14"/>
  <c r="J105" i="14"/>
  <c r="J106" i="14"/>
  <c r="J107" i="14"/>
  <c r="J108" i="14"/>
  <c r="J109" i="14"/>
  <c r="J110" i="14"/>
  <c r="J111" i="14"/>
  <c r="N1710" i="3" l="1"/>
  <c r="J250" i="16" l="1"/>
  <c r="I250" i="16"/>
  <c r="H250" i="16"/>
  <c r="G250" i="16"/>
  <c r="J249" i="16"/>
  <c r="I249" i="16"/>
  <c r="H249" i="16"/>
  <c r="G249" i="16"/>
  <c r="J248" i="16"/>
  <c r="I248" i="16"/>
  <c r="H248" i="16"/>
  <c r="G248" i="16"/>
  <c r="J247" i="16"/>
  <c r="I247" i="16"/>
  <c r="H247" i="16"/>
  <c r="G247" i="16"/>
  <c r="J246" i="16"/>
  <c r="I246" i="16"/>
  <c r="H246" i="16"/>
  <c r="G246" i="16"/>
  <c r="J245" i="16"/>
  <c r="I245" i="16"/>
  <c r="H245" i="16"/>
  <c r="G245" i="16"/>
  <c r="J244" i="16"/>
  <c r="I244" i="16"/>
  <c r="H244" i="16"/>
  <c r="G244" i="16"/>
  <c r="J243" i="16"/>
  <c r="I243" i="16"/>
  <c r="H243" i="16"/>
  <c r="G243" i="16"/>
  <c r="J242" i="16"/>
  <c r="I242" i="16"/>
  <c r="H242" i="16"/>
  <c r="G242" i="16"/>
  <c r="J241" i="16"/>
  <c r="I241" i="16"/>
  <c r="H241" i="16"/>
  <c r="G241" i="16"/>
  <c r="J240" i="16"/>
  <c r="I240" i="16"/>
  <c r="H240" i="16"/>
  <c r="G240" i="16"/>
  <c r="J239" i="16"/>
  <c r="I239" i="16"/>
  <c r="H239" i="16"/>
  <c r="G239" i="16"/>
  <c r="J238" i="16"/>
  <c r="I238" i="16"/>
  <c r="H238" i="16"/>
  <c r="G238" i="16"/>
  <c r="J237" i="16"/>
  <c r="I237" i="16"/>
  <c r="H237" i="16"/>
  <c r="G237" i="16"/>
  <c r="J236" i="16"/>
  <c r="I236" i="16"/>
  <c r="H236" i="16"/>
  <c r="G236" i="16"/>
  <c r="J235" i="16"/>
  <c r="I235" i="16"/>
  <c r="H235" i="16"/>
  <c r="G235" i="16"/>
  <c r="J234" i="16"/>
  <c r="I234" i="16"/>
  <c r="H234" i="16"/>
  <c r="G234" i="16"/>
  <c r="J233" i="16"/>
  <c r="I233" i="16"/>
  <c r="H233" i="16"/>
  <c r="G233" i="16"/>
  <c r="J232" i="16"/>
  <c r="I232" i="16"/>
  <c r="H232" i="16"/>
  <c r="G232" i="16"/>
  <c r="J231" i="16"/>
  <c r="I231" i="16"/>
  <c r="H231" i="16"/>
  <c r="G231" i="16"/>
  <c r="J230" i="16"/>
  <c r="I230" i="16"/>
  <c r="H230" i="16"/>
  <c r="G230" i="16"/>
  <c r="J229" i="16"/>
  <c r="I229" i="16"/>
  <c r="H229" i="16"/>
  <c r="G229" i="16"/>
  <c r="J228" i="16"/>
  <c r="I228" i="16"/>
  <c r="H228" i="16"/>
  <c r="G228" i="16"/>
  <c r="J227" i="16"/>
  <c r="I227" i="16"/>
  <c r="H227" i="16"/>
  <c r="G227" i="16"/>
  <c r="J226" i="16"/>
  <c r="I226" i="16"/>
  <c r="H226" i="16"/>
  <c r="G226" i="16"/>
  <c r="J225" i="16"/>
  <c r="I225" i="16"/>
  <c r="H225" i="16"/>
  <c r="G225" i="16"/>
  <c r="J224" i="16"/>
  <c r="I224" i="16"/>
  <c r="H224" i="16"/>
  <c r="G224" i="16"/>
  <c r="J223" i="16"/>
  <c r="I223" i="16"/>
  <c r="H223" i="16"/>
  <c r="G223" i="16"/>
  <c r="J222" i="16"/>
  <c r="I222" i="16"/>
  <c r="H222" i="16"/>
  <c r="G222" i="16"/>
  <c r="J221" i="16"/>
  <c r="I221" i="16"/>
  <c r="H221" i="16"/>
  <c r="G221" i="16"/>
  <c r="J220" i="16"/>
  <c r="I220" i="16"/>
  <c r="H220" i="16"/>
  <c r="G220" i="16"/>
  <c r="J219" i="16"/>
  <c r="I219" i="16"/>
  <c r="H219" i="16"/>
  <c r="G219" i="16"/>
  <c r="J218" i="16"/>
  <c r="I218" i="16"/>
  <c r="H218" i="16"/>
  <c r="G218" i="16"/>
  <c r="J217" i="16"/>
  <c r="I217" i="16"/>
  <c r="H217" i="16"/>
  <c r="G217" i="16"/>
  <c r="J216" i="16"/>
  <c r="I216" i="16"/>
  <c r="H216" i="16"/>
  <c r="G216" i="16"/>
  <c r="J215" i="16"/>
  <c r="I215" i="16"/>
  <c r="H215" i="16"/>
  <c r="G215" i="16"/>
  <c r="J214" i="16"/>
  <c r="I214" i="16"/>
  <c r="H214" i="16"/>
  <c r="G214" i="16"/>
  <c r="J213" i="16"/>
  <c r="I213" i="16"/>
  <c r="H213" i="16"/>
  <c r="G213" i="16"/>
  <c r="J212" i="16"/>
  <c r="I212" i="16"/>
  <c r="H212" i="16"/>
  <c r="G212" i="16"/>
  <c r="J211" i="16"/>
  <c r="I211" i="16"/>
  <c r="H211" i="16"/>
  <c r="G211" i="16"/>
  <c r="J210" i="16"/>
  <c r="I210" i="16"/>
  <c r="H210" i="16"/>
  <c r="G210" i="16"/>
  <c r="J209" i="16"/>
  <c r="I209" i="16"/>
  <c r="H209" i="16"/>
  <c r="G209" i="16"/>
  <c r="J208" i="16"/>
  <c r="I208" i="16"/>
  <c r="H208" i="16"/>
  <c r="G208" i="16"/>
  <c r="J207" i="16"/>
  <c r="I207" i="16"/>
  <c r="H207" i="16"/>
  <c r="G207" i="16"/>
  <c r="J206" i="16"/>
  <c r="I206" i="16"/>
  <c r="H206" i="16"/>
  <c r="G206" i="16"/>
  <c r="J205" i="16"/>
  <c r="I205" i="16"/>
  <c r="H205" i="16"/>
  <c r="G205" i="16"/>
  <c r="J204" i="16"/>
  <c r="I204" i="16"/>
  <c r="H204" i="16"/>
  <c r="G204" i="16"/>
  <c r="J203" i="16"/>
  <c r="I203" i="16"/>
  <c r="H203" i="16"/>
  <c r="G203" i="16"/>
  <c r="J202" i="16"/>
  <c r="I202" i="16"/>
  <c r="H202" i="16"/>
  <c r="G202" i="16"/>
  <c r="J201" i="16"/>
  <c r="I201" i="16"/>
  <c r="H201" i="16"/>
  <c r="G201" i="16"/>
  <c r="J200" i="16"/>
  <c r="I200" i="16"/>
  <c r="H200" i="16"/>
  <c r="G200" i="16"/>
  <c r="J199" i="16"/>
  <c r="I199" i="16"/>
  <c r="H199" i="16"/>
  <c r="G199" i="16"/>
  <c r="J198" i="16"/>
  <c r="I198" i="16"/>
  <c r="H198" i="16"/>
  <c r="G198" i="16"/>
  <c r="J197" i="16"/>
  <c r="I197" i="16"/>
  <c r="H197" i="16"/>
  <c r="G197" i="16"/>
  <c r="J196" i="16"/>
  <c r="I196" i="16"/>
  <c r="H196" i="16"/>
  <c r="G196" i="16"/>
  <c r="J195" i="16"/>
  <c r="I195" i="16"/>
  <c r="H195" i="16"/>
  <c r="G195" i="16"/>
  <c r="J194" i="16"/>
  <c r="I194" i="16"/>
  <c r="H194" i="16"/>
  <c r="G194" i="16"/>
  <c r="J193" i="16"/>
  <c r="I193" i="16"/>
  <c r="H193" i="16"/>
  <c r="G193" i="16"/>
  <c r="J192" i="16"/>
  <c r="I192" i="16"/>
  <c r="H192" i="16"/>
  <c r="G192" i="16"/>
  <c r="J191" i="16"/>
  <c r="I191" i="16"/>
  <c r="H191" i="16"/>
  <c r="G191" i="16"/>
  <c r="J190" i="16"/>
  <c r="I190" i="16"/>
  <c r="H190" i="16"/>
  <c r="G190" i="16"/>
  <c r="J189" i="16"/>
  <c r="I189" i="16"/>
  <c r="H189" i="16"/>
  <c r="G189" i="16"/>
  <c r="J188" i="16"/>
  <c r="I188" i="16"/>
  <c r="H188" i="16"/>
  <c r="G188" i="16"/>
  <c r="J187" i="16"/>
  <c r="I187" i="16"/>
  <c r="H187" i="16"/>
  <c r="G187" i="16"/>
  <c r="J186" i="16"/>
  <c r="I186" i="16"/>
  <c r="H186" i="16"/>
  <c r="G186" i="16"/>
  <c r="J185" i="16"/>
  <c r="I185" i="16"/>
  <c r="H185" i="16"/>
  <c r="G185" i="16"/>
  <c r="J184" i="16"/>
  <c r="I184" i="16"/>
  <c r="H184" i="16"/>
  <c r="G184" i="16"/>
  <c r="J183" i="16"/>
  <c r="I183" i="16"/>
  <c r="H183" i="16"/>
  <c r="G183" i="16"/>
  <c r="J182" i="16"/>
  <c r="I182" i="16"/>
  <c r="H182" i="16"/>
  <c r="G182" i="16"/>
  <c r="J181" i="16"/>
  <c r="I181" i="16"/>
  <c r="H181" i="16"/>
  <c r="G181" i="16"/>
  <c r="J180" i="16"/>
  <c r="I180" i="16"/>
  <c r="H180" i="16"/>
  <c r="G180" i="16"/>
  <c r="J179" i="16"/>
  <c r="I179" i="16"/>
  <c r="H179" i="16"/>
  <c r="G179" i="16"/>
  <c r="J178" i="16"/>
  <c r="I178" i="16"/>
  <c r="H178" i="16"/>
  <c r="G178" i="16"/>
  <c r="J177" i="16"/>
  <c r="I177" i="16"/>
  <c r="H177" i="16"/>
  <c r="G177" i="16"/>
  <c r="J176" i="16"/>
  <c r="I176" i="16"/>
  <c r="H176" i="16"/>
  <c r="G176" i="16"/>
  <c r="J175" i="16"/>
  <c r="I175" i="16"/>
  <c r="H175" i="16"/>
  <c r="G175" i="16"/>
  <c r="J169" i="16"/>
  <c r="I169" i="16"/>
  <c r="H169" i="16"/>
  <c r="G169" i="16"/>
  <c r="J168" i="16"/>
  <c r="I168" i="16"/>
  <c r="H168" i="16"/>
  <c r="G168" i="16"/>
  <c r="J165" i="16"/>
  <c r="I165" i="16"/>
  <c r="H165" i="16"/>
  <c r="G165" i="16"/>
  <c r="J163" i="16"/>
  <c r="I163" i="16"/>
  <c r="H163" i="16"/>
  <c r="G163" i="16"/>
  <c r="J172" i="16"/>
  <c r="I172" i="16"/>
  <c r="H172" i="16"/>
  <c r="G172" i="16"/>
  <c r="J170" i="16"/>
  <c r="I170" i="16"/>
  <c r="H170" i="16"/>
  <c r="G170" i="16"/>
  <c r="J174" i="16"/>
  <c r="I174" i="16"/>
  <c r="H174" i="16"/>
  <c r="G174" i="16"/>
  <c r="J167" i="16"/>
  <c r="I167" i="16"/>
  <c r="H167" i="16"/>
  <c r="G167" i="16"/>
  <c r="J166" i="16"/>
  <c r="I166" i="16"/>
  <c r="H166" i="16"/>
  <c r="G166" i="16"/>
  <c r="J164" i="16"/>
  <c r="I164" i="16"/>
  <c r="H164" i="16"/>
  <c r="G164" i="16"/>
  <c r="J173" i="16"/>
  <c r="I173" i="16"/>
  <c r="H173" i="16"/>
  <c r="G173" i="16"/>
  <c r="J171" i="16"/>
  <c r="I171" i="16"/>
  <c r="H171" i="16"/>
  <c r="G171" i="16"/>
  <c r="J162" i="16"/>
  <c r="I162" i="16"/>
  <c r="H162" i="16"/>
  <c r="G162" i="16"/>
  <c r="J161" i="16"/>
  <c r="I161" i="16"/>
  <c r="H161" i="16"/>
  <c r="G161" i="16"/>
  <c r="J160" i="16"/>
  <c r="I160" i="16"/>
  <c r="H160" i="16"/>
  <c r="G160" i="16"/>
  <c r="J159" i="16"/>
  <c r="I159" i="16"/>
  <c r="H159" i="16"/>
  <c r="G159" i="16"/>
  <c r="J158" i="16"/>
  <c r="I158" i="16"/>
  <c r="H158" i="16"/>
  <c r="G158" i="16"/>
  <c r="J157" i="16"/>
  <c r="I157" i="16"/>
  <c r="H157" i="16"/>
  <c r="G157" i="16"/>
  <c r="J156" i="16"/>
  <c r="I156" i="16"/>
  <c r="H156" i="16"/>
  <c r="G156" i="16"/>
  <c r="J155" i="16"/>
  <c r="I155" i="16"/>
  <c r="H155" i="16"/>
  <c r="G155" i="16"/>
  <c r="J4" i="14"/>
  <c r="I22" i="14"/>
  <c r="H22" i="14"/>
  <c r="G22" i="14"/>
  <c r="F22" i="14"/>
  <c r="I106" i="14"/>
  <c r="H106" i="14"/>
  <c r="G106" i="14"/>
  <c r="F106" i="14"/>
  <c r="I105" i="14"/>
  <c r="H105" i="14"/>
  <c r="G105" i="14"/>
  <c r="F105" i="14"/>
  <c r="I103" i="14"/>
  <c r="H103" i="14"/>
  <c r="G103" i="14"/>
  <c r="F103" i="14"/>
  <c r="I77" i="14"/>
  <c r="H77" i="14"/>
  <c r="G77" i="14"/>
  <c r="F77" i="14"/>
  <c r="I65" i="14"/>
  <c r="H65" i="14"/>
  <c r="G65" i="14"/>
  <c r="F65" i="14"/>
  <c r="I40" i="14"/>
  <c r="H40" i="14"/>
  <c r="G40" i="14"/>
  <c r="F40" i="14"/>
  <c r="I34" i="14"/>
  <c r="H34" i="14"/>
  <c r="G34" i="14"/>
  <c r="F34" i="14"/>
  <c r="I24" i="14"/>
  <c r="H24" i="14"/>
  <c r="G24" i="14"/>
  <c r="F24" i="14"/>
  <c r="I19" i="14"/>
  <c r="H19" i="14"/>
  <c r="G19" i="14"/>
  <c r="F19" i="14"/>
  <c r="I13" i="14"/>
  <c r="H13" i="14"/>
  <c r="G13" i="14"/>
  <c r="F13" i="14"/>
  <c r="I39" i="14"/>
  <c r="H39" i="14"/>
  <c r="G39" i="14"/>
  <c r="F39" i="14"/>
  <c r="I107" i="14"/>
  <c r="H107" i="14"/>
  <c r="G107" i="14"/>
  <c r="F107" i="14"/>
  <c r="I78" i="14"/>
  <c r="H78" i="14"/>
  <c r="G78" i="14"/>
  <c r="F78" i="14"/>
  <c r="I84" i="14"/>
  <c r="H84" i="14"/>
  <c r="G84" i="14"/>
  <c r="F84" i="14"/>
  <c r="I83" i="14"/>
  <c r="H83" i="14"/>
  <c r="G83" i="14"/>
  <c r="F83" i="14"/>
  <c r="I90" i="14"/>
  <c r="H90" i="14"/>
  <c r="G90" i="14"/>
  <c r="F90" i="14"/>
  <c r="I96" i="14"/>
  <c r="H96" i="14"/>
  <c r="G96" i="14"/>
  <c r="F96" i="14"/>
  <c r="I17" i="14"/>
  <c r="H17" i="14"/>
  <c r="G17" i="14"/>
  <c r="F17" i="14"/>
  <c r="I73" i="14"/>
  <c r="H73" i="14"/>
  <c r="G73" i="14"/>
  <c r="F73" i="14"/>
  <c r="I20" i="14"/>
  <c r="H20" i="14"/>
  <c r="G20" i="14"/>
  <c r="F20" i="14"/>
  <c r="I23" i="14"/>
  <c r="H23" i="14"/>
  <c r="G23" i="14"/>
  <c r="F23" i="14"/>
  <c r="I63" i="14"/>
  <c r="H63" i="14"/>
  <c r="G63" i="14"/>
  <c r="F63" i="14"/>
  <c r="I57" i="14"/>
  <c r="H57" i="14"/>
  <c r="G57" i="14"/>
  <c r="F57" i="14"/>
  <c r="I6" i="14"/>
  <c r="H6" i="14"/>
  <c r="G6" i="14"/>
  <c r="F6" i="14"/>
  <c r="I56" i="14"/>
  <c r="H56" i="14"/>
  <c r="G56" i="14"/>
  <c r="F56" i="14"/>
  <c r="I16" i="14"/>
  <c r="H16" i="14"/>
  <c r="G16" i="14"/>
  <c r="F16" i="14"/>
  <c r="I15" i="14"/>
  <c r="H15" i="14"/>
  <c r="G15" i="14"/>
  <c r="F15" i="14"/>
  <c r="I7" i="14"/>
  <c r="H7" i="14"/>
  <c r="G7" i="14"/>
  <c r="F7" i="14"/>
  <c r="I91" i="14"/>
  <c r="H91" i="14"/>
  <c r="G91" i="14"/>
  <c r="F91" i="14"/>
  <c r="I47" i="14"/>
  <c r="H47" i="14"/>
  <c r="G47" i="14"/>
  <c r="F47" i="14"/>
  <c r="I99" i="14"/>
  <c r="H99" i="14"/>
  <c r="G99" i="14"/>
  <c r="F99" i="14"/>
  <c r="I98" i="14"/>
  <c r="H98" i="14"/>
  <c r="G98" i="14"/>
  <c r="F98" i="14"/>
  <c r="I85" i="14"/>
  <c r="H85" i="14"/>
  <c r="G85" i="14"/>
  <c r="F85" i="14"/>
  <c r="I76" i="14"/>
  <c r="H76" i="14"/>
  <c r="G76" i="14"/>
  <c r="F76" i="14"/>
  <c r="I75" i="14"/>
  <c r="H75" i="14"/>
  <c r="G75" i="14"/>
  <c r="F75" i="14"/>
  <c r="I74" i="14"/>
  <c r="H74" i="14"/>
  <c r="G74" i="14"/>
  <c r="F74" i="14"/>
  <c r="I29" i="14"/>
  <c r="H29" i="14"/>
  <c r="G29" i="14"/>
  <c r="F29" i="14"/>
  <c r="I109" i="14"/>
  <c r="H109" i="14"/>
  <c r="G109" i="14"/>
  <c r="F109" i="14"/>
  <c r="I108" i="14"/>
  <c r="H108" i="14"/>
  <c r="G108" i="14"/>
  <c r="F108" i="14"/>
  <c r="I28" i="14"/>
  <c r="H28" i="14"/>
  <c r="G28" i="14"/>
  <c r="F28" i="14"/>
  <c r="I27" i="14"/>
  <c r="H27" i="14"/>
  <c r="G27" i="14"/>
  <c r="F27" i="14"/>
  <c r="I62" i="14"/>
  <c r="H62" i="14"/>
  <c r="G62" i="14"/>
  <c r="F62" i="14"/>
  <c r="I55" i="14"/>
  <c r="H55" i="14"/>
  <c r="G55" i="14"/>
  <c r="F55" i="14"/>
  <c r="I25" i="14"/>
  <c r="H25" i="14"/>
  <c r="G25" i="14"/>
  <c r="F25" i="14"/>
  <c r="I36" i="14"/>
  <c r="H36" i="14"/>
  <c r="G36" i="14"/>
  <c r="F36" i="14"/>
  <c r="I41" i="14"/>
  <c r="H41" i="14"/>
  <c r="G41" i="14"/>
  <c r="F41" i="14"/>
  <c r="I66" i="14"/>
  <c r="H66" i="14"/>
  <c r="G66" i="14"/>
  <c r="F66" i="14"/>
  <c r="I48" i="14"/>
  <c r="H48" i="14"/>
  <c r="G48" i="14"/>
  <c r="F48" i="14"/>
  <c r="I101" i="14"/>
  <c r="H101" i="14"/>
  <c r="G101" i="14"/>
  <c r="F101" i="14"/>
  <c r="I79" i="14"/>
  <c r="H79" i="14"/>
  <c r="G79" i="14"/>
  <c r="F79" i="14"/>
  <c r="I92" i="14"/>
  <c r="H92" i="14"/>
  <c r="G92" i="14"/>
  <c r="F92" i="14"/>
  <c r="I69" i="14"/>
  <c r="H69" i="14"/>
  <c r="G69" i="14"/>
  <c r="F69" i="14"/>
  <c r="I60" i="14"/>
  <c r="H60" i="14"/>
  <c r="G60" i="14"/>
  <c r="F60" i="14"/>
  <c r="I46" i="14"/>
  <c r="H46" i="14"/>
  <c r="G46" i="14"/>
  <c r="F46" i="14"/>
  <c r="I42" i="14"/>
  <c r="H42" i="14"/>
  <c r="G42" i="14"/>
  <c r="F42" i="14"/>
  <c r="I31" i="14"/>
  <c r="H31" i="14"/>
  <c r="G31" i="14"/>
  <c r="F31" i="14"/>
  <c r="I100" i="14"/>
  <c r="H100" i="14"/>
  <c r="G100" i="14"/>
  <c r="F100" i="14"/>
  <c r="I86" i="14"/>
  <c r="H86" i="14"/>
  <c r="G86" i="14"/>
  <c r="F86" i="14"/>
  <c r="I35" i="14"/>
  <c r="H35" i="14"/>
  <c r="G35" i="14"/>
  <c r="F35" i="14"/>
  <c r="I81" i="14"/>
  <c r="H81" i="14"/>
  <c r="G81" i="14"/>
  <c r="F81" i="14"/>
  <c r="I72" i="14"/>
  <c r="H72" i="14"/>
  <c r="G72" i="14"/>
  <c r="F72" i="14"/>
  <c r="I54" i="14"/>
  <c r="H54" i="14"/>
  <c r="G54" i="14"/>
  <c r="F54" i="14"/>
  <c r="I53" i="14"/>
  <c r="H53" i="14"/>
  <c r="G53" i="14"/>
  <c r="F53" i="14"/>
  <c r="I44" i="14"/>
  <c r="H44" i="14"/>
  <c r="G44" i="14"/>
  <c r="F44" i="14"/>
  <c r="I80" i="14"/>
  <c r="H80" i="14"/>
  <c r="G80" i="14"/>
  <c r="F80" i="14"/>
  <c r="I67" i="14"/>
  <c r="H67" i="14"/>
  <c r="G67" i="14"/>
  <c r="F67" i="14"/>
  <c r="I61" i="14"/>
  <c r="H61" i="14"/>
  <c r="G61" i="14"/>
  <c r="F61" i="14"/>
  <c r="I38" i="14"/>
  <c r="H38" i="14"/>
  <c r="G38" i="14"/>
  <c r="F38" i="14"/>
  <c r="I51" i="14"/>
  <c r="H51" i="14"/>
  <c r="G51" i="14"/>
  <c r="F51" i="14"/>
  <c r="I5" i="14"/>
  <c r="H5" i="14"/>
  <c r="G5" i="14"/>
  <c r="F5" i="14"/>
  <c r="I59" i="14"/>
  <c r="H59" i="14"/>
  <c r="G59" i="14"/>
  <c r="F59" i="14"/>
  <c r="I26" i="14"/>
  <c r="H26" i="14"/>
  <c r="G26" i="14"/>
  <c r="F26" i="14"/>
  <c r="I94" i="14"/>
  <c r="H94" i="14"/>
  <c r="G94" i="14"/>
  <c r="F94" i="14"/>
  <c r="I87" i="14"/>
  <c r="H87" i="14"/>
  <c r="G87" i="14"/>
  <c r="F87" i="14"/>
  <c r="I71" i="14"/>
  <c r="H71" i="14"/>
  <c r="G71" i="14"/>
  <c r="F71" i="14"/>
  <c r="I70" i="14"/>
  <c r="H70" i="14"/>
  <c r="G70" i="14"/>
  <c r="F70" i="14"/>
  <c r="I68" i="14"/>
  <c r="H68" i="14"/>
  <c r="G68" i="14"/>
  <c r="F68" i="14"/>
  <c r="I50" i="14"/>
  <c r="H50" i="14"/>
  <c r="G50" i="14"/>
  <c r="F50" i="14"/>
  <c r="I43" i="14"/>
  <c r="H43" i="14"/>
  <c r="G43" i="14"/>
  <c r="F43" i="14"/>
  <c r="I32" i="14"/>
  <c r="H32" i="14"/>
  <c r="G32" i="14"/>
  <c r="F32" i="14"/>
  <c r="I21" i="14"/>
  <c r="H21" i="14"/>
  <c r="G21" i="14"/>
  <c r="F21" i="14"/>
  <c r="I14" i="14"/>
  <c r="H14" i="14"/>
  <c r="G14" i="14"/>
  <c r="F14" i="14"/>
  <c r="I3" i="14"/>
  <c r="H3" i="14"/>
  <c r="G3" i="14"/>
  <c r="F3" i="14"/>
  <c r="I2" i="14"/>
  <c r="H2" i="14"/>
  <c r="G2" i="14"/>
  <c r="F2" i="14"/>
  <c r="I95" i="14"/>
  <c r="H95" i="14"/>
  <c r="G95" i="14"/>
  <c r="F95" i="14"/>
  <c r="I52" i="14"/>
  <c r="H52" i="14"/>
  <c r="G52" i="14"/>
  <c r="F52" i="14"/>
  <c r="I12" i="14"/>
  <c r="H12" i="14"/>
  <c r="G12" i="14"/>
  <c r="F12" i="14"/>
  <c r="I18" i="14"/>
  <c r="H18" i="14"/>
  <c r="G18" i="14"/>
  <c r="F18" i="14"/>
  <c r="I45" i="14"/>
  <c r="H45" i="14"/>
  <c r="G45" i="14"/>
  <c r="F45" i="14"/>
  <c r="I10" i="14"/>
  <c r="H10" i="14"/>
  <c r="G10" i="14"/>
  <c r="F10" i="14"/>
  <c r="I9" i="14"/>
  <c r="H9" i="14"/>
  <c r="G9" i="14"/>
  <c r="F9" i="14"/>
  <c r="I97" i="14"/>
  <c r="H97" i="14"/>
  <c r="G97" i="14"/>
  <c r="F97" i="14"/>
  <c r="I89" i="14"/>
  <c r="H89" i="14"/>
  <c r="G89" i="14"/>
  <c r="F89" i="14"/>
  <c r="I88" i="14"/>
  <c r="H88" i="14"/>
  <c r="G88" i="14"/>
  <c r="F88" i="14"/>
  <c r="I82" i="14"/>
  <c r="H82" i="14"/>
  <c r="G82" i="14"/>
  <c r="F82" i="14"/>
  <c r="I64" i="14"/>
  <c r="H64" i="14"/>
  <c r="G64" i="14"/>
  <c r="F64" i="14"/>
  <c r="I58" i="14"/>
  <c r="H58" i="14"/>
  <c r="G58" i="14"/>
  <c r="F58" i="14"/>
  <c r="I33" i="14"/>
  <c r="H33" i="14"/>
  <c r="G33" i="14"/>
  <c r="F33" i="14"/>
  <c r="I11" i="14"/>
  <c r="H11" i="14"/>
  <c r="G11" i="14"/>
  <c r="F11" i="14"/>
  <c r="I8" i="14"/>
  <c r="H8" i="14"/>
  <c r="G8" i="14"/>
  <c r="F8" i="14"/>
  <c r="I49" i="14"/>
  <c r="H49" i="14"/>
  <c r="G49" i="14"/>
  <c r="F49" i="14"/>
  <c r="I111" i="14"/>
  <c r="H111" i="14"/>
  <c r="G111" i="14"/>
  <c r="F111" i="14"/>
  <c r="I37" i="14"/>
  <c r="H37" i="14"/>
  <c r="G37" i="14"/>
  <c r="F37" i="14"/>
  <c r="I93" i="14"/>
  <c r="H93" i="14"/>
  <c r="G93" i="14"/>
  <c r="F93" i="14"/>
  <c r="I30" i="14"/>
  <c r="H30" i="14"/>
  <c r="G30" i="14"/>
  <c r="F30" i="14"/>
  <c r="I4" i="14"/>
  <c r="H4" i="14"/>
  <c r="G4" i="14"/>
  <c r="F4" i="14"/>
  <c r="I110" i="14"/>
  <c r="H110" i="14"/>
  <c r="G110" i="14"/>
  <c r="F110" i="14"/>
  <c r="I102" i="14"/>
  <c r="H102" i="14"/>
  <c r="G102" i="14"/>
  <c r="F102" i="14"/>
  <c r="I104" i="14"/>
  <c r="H104" i="14"/>
  <c r="G104" i="14"/>
  <c r="F104" i="14"/>
  <c r="M29" i="3" l="1"/>
  <c r="L29" i="3"/>
  <c r="J66" i="3"/>
  <c r="I66" i="3"/>
  <c r="J64" i="3"/>
  <c r="I64" i="3"/>
  <c r="J62" i="3"/>
  <c r="I62" i="3"/>
  <c r="J60" i="3"/>
  <c r="I60" i="3"/>
  <c r="J58" i="3"/>
  <c r="I58" i="3"/>
  <c r="J56" i="3"/>
  <c r="I56" i="3"/>
  <c r="J54" i="3"/>
  <c r="I54" i="3"/>
  <c r="J52" i="3"/>
  <c r="I52" i="3"/>
  <c r="J47" i="3"/>
  <c r="I47" i="3"/>
  <c r="J29" i="3"/>
  <c r="I29" i="3"/>
  <c r="G66" i="3"/>
  <c r="G64" i="3"/>
  <c r="G62" i="3"/>
  <c r="G60" i="3"/>
  <c r="G58" i="3"/>
  <c r="G56" i="3"/>
  <c r="G54" i="3"/>
  <c r="G52" i="3"/>
  <c r="G47" i="3"/>
  <c r="G29" i="3"/>
  <c r="I65" i="3"/>
  <c r="J65" i="3"/>
  <c r="I63" i="3"/>
  <c r="J63" i="3"/>
  <c r="I61" i="3"/>
  <c r="J61" i="3"/>
  <c r="I59" i="3"/>
  <c r="J59" i="3"/>
  <c r="I57" i="3"/>
  <c r="J57" i="3"/>
  <c r="I6" i="3"/>
  <c r="J6" i="3"/>
  <c r="G65" i="3"/>
  <c r="H65" i="3"/>
  <c r="G63" i="3"/>
  <c r="H63" i="3"/>
  <c r="G61" i="3"/>
  <c r="H61" i="3"/>
  <c r="G59" i="3"/>
  <c r="H59" i="3"/>
  <c r="G6" i="3"/>
  <c r="H6" i="3"/>
  <c r="G57" i="3"/>
  <c r="H57" i="3"/>
  <c r="I55" i="3"/>
  <c r="J55" i="3"/>
  <c r="I1894" i="3"/>
  <c r="J1894" i="3"/>
  <c r="H1894" i="3"/>
  <c r="G1894" i="3"/>
  <c r="H55" i="3"/>
  <c r="G55" i="3"/>
  <c r="G1071" i="3"/>
  <c r="H1071" i="3"/>
  <c r="I1071" i="3"/>
  <c r="J1071" i="3"/>
  <c r="G213" i="3"/>
  <c r="H213" i="3"/>
  <c r="I213" i="3"/>
  <c r="J213" i="3"/>
  <c r="G1639" i="3"/>
  <c r="H1639" i="3"/>
  <c r="I1639" i="3"/>
  <c r="J1639" i="3"/>
  <c r="G96" i="3"/>
  <c r="H96" i="3"/>
  <c r="I96" i="3"/>
  <c r="J96" i="3"/>
  <c r="G1072" i="3"/>
  <c r="H1072" i="3"/>
  <c r="I1072" i="3"/>
  <c r="J1072" i="3"/>
  <c r="G1923" i="3"/>
  <c r="H1923" i="3"/>
  <c r="I1923" i="3"/>
  <c r="J1923" i="3"/>
  <c r="G85" i="3"/>
  <c r="H85" i="3"/>
  <c r="I85" i="3"/>
  <c r="J85" i="3"/>
  <c r="G1073" i="3"/>
  <c r="H1073" i="3"/>
  <c r="I1073" i="3"/>
  <c r="J1073" i="3"/>
  <c r="G1892" i="3"/>
  <c r="H1892" i="3"/>
  <c r="I1892" i="3"/>
  <c r="J1892" i="3"/>
  <c r="G1103" i="3"/>
  <c r="H1103" i="3"/>
  <c r="I1103" i="3"/>
  <c r="J1103" i="3"/>
  <c r="G1912" i="3"/>
  <c r="H1912" i="3"/>
  <c r="I1912" i="3"/>
  <c r="J1912" i="3"/>
  <c r="G1074" i="3"/>
  <c r="H1074" i="3"/>
  <c r="I1074" i="3"/>
  <c r="J1074" i="3"/>
  <c r="G1625" i="3"/>
  <c r="H1625" i="3"/>
  <c r="I1625" i="3"/>
  <c r="J1625" i="3"/>
  <c r="G1075" i="3"/>
  <c r="H1075" i="3"/>
  <c r="I1075" i="3"/>
  <c r="J1075" i="3"/>
  <c r="G1446" i="3"/>
  <c r="H1446" i="3"/>
  <c r="I1446" i="3"/>
  <c r="J1446" i="3"/>
  <c r="G1076" i="3"/>
  <c r="H1076" i="3"/>
  <c r="I1076" i="3"/>
  <c r="J1076" i="3"/>
  <c r="G1885" i="3"/>
  <c r="H1885" i="3"/>
  <c r="I1885" i="3"/>
  <c r="J1885" i="3"/>
  <c r="G1893" i="3"/>
  <c r="H1893" i="3"/>
  <c r="I1893" i="3"/>
  <c r="J1893" i="3"/>
  <c r="G1303" i="3"/>
  <c r="H1303" i="3"/>
  <c r="I1303" i="3"/>
  <c r="J1303" i="3"/>
  <c r="G75" i="3"/>
  <c r="H75" i="3"/>
  <c r="I75" i="3"/>
  <c r="J75" i="3"/>
  <c r="G1104" i="3"/>
  <c r="H1104" i="3"/>
  <c r="I1104" i="3"/>
  <c r="J1104" i="3"/>
  <c r="G97" i="3"/>
  <c r="H97" i="3"/>
  <c r="I97" i="3"/>
  <c r="J97" i="3"/>
  <c r="G1891" i="3"/>
  <c r="H1891" i="3"/>
  <c r="I1891" i="3"/>
  <c r="J1891" i="3"/>
  <c r="G1077" i="3"/>
  <c r="H1077" i="3"/>
  <c r="I1077" i="3"/>
  <c r="J1077" i="3"/>
  <c r="G1095" i="3"/>
  <c r="H1095" i="3"/>
  <c r="I1095" i="3"/>
  <c r="J1095" i="3"/>
  <c r="G1447" i="3"/>
  <c r="H1447" i="3"/>
  <c r="I1447" i="3"/>
  <c r="J1447" i="3"/>
  <c r="G673" i="3"/>
  <c r="H673" i="3"/>
  <c r="I673" i="3"/>
  <c r="J673" i="3"/>
  <c r="G84" i="3"/>
  <c r="H84" i="3"/>
  <c r="I84" i="3"/>
  <c r="J84" i="3"/>
  <c r="G1925" i="3"/>
  <c r="H1925" i="3"/>
  <c r="I1925" i="3"/>
  <c r="J1925" i="3"/>
  <c r="G76" i="3"/>
  <c r="H76" i="3"/>
  <c r="I76" i="3"/>
  <c r="J76" i="3"/>
  <c r="G1015" i="3"/>
  <c r="H1015" i="3"/>
  <c r="I1015" i="3"/>
  <c r="J1015" i="3"/>
  <c r="G1895" i="3"/>
  <c r="H1895" i="3"/>
  <c r="I1895" i="3"/>
  <c r="J1895" i="3"/>
  <c r="G1078" i="3"/>
  <c r="H1078" i="3"/>
  <c r="I1078" i="3"/>
  <c r="J1078" i="3"/>
  <c r="G690" i="3"/>
  <c r="H690" i="3"/>
  <c r="I690" i="3"/>
  <c r="J690" i="3"/>
  <c r="G1079" i="3"/>
  <c r="H1079" i="3"/>
  <c r="I1079" i="3"/>
  <c r="J1079" i="3"/>
  <c r="G1080" i="3"/>
  <c r="H1080" i="3"/>
  <c r="I1080" i="3"/>
  <c r="J1080" i="3"/>
  <c r="G1081" i="3"/>
  <c r="H1081" i="3"/>
  <c r="I1081" i="3"/>
  <c r="J1081" i="3"/>
  <c r="G1082" i="3"/>
  <c r="H1082" i="3"/>
  <c r="I1082" i="3"/>
  <c r="J1082" i="3"/>
  <c r="G1083" i="3"/>
  <c r="H1083" i="3"/>
  <c r="I1083" i="3"/>
  <c r="J1083" i="3"/>
  <c r="G1084" i="3"/>
  <c r="H1084" i="3"/>
  <c r="I1084" i="3"/>
  <c r="J1084" i="3"/>
  <c r="G1926" i="3"/>
  <c r="H1926" i="3"/>
  <c r="I1926" i="3"/>
  <c r="J1926" i="3"/>
  <c r="G1886" i="3"/>
  <c r="H1886" i="3"/>
  <c r="I1886" i="3"/>
  <c r="J1886" i="3"/>
  <c r="G528" i="3"/>
  <c r="H528" i="3"/>
  <c r="I528" i="3"/>
  <c r="J528" i="3"/>
  <c r="G527" i="3"/>
  <c r="H527" i="3"/>
  <c r="I527" i="3"/>
  <c r="J527" i="3"/>
  <c r="G1085" i="3"/>
  <c r="H1085" i="3"/>
  <c r="I1085" i="3"/>
  <c r="J1085" i="3"/>
  <c r="G1086" i="3"/>
  <c r="H1086" i="3"/>
  <c r="I1086" i="3"/>
  <c r="J1086" i="3"/>
  <c r="G1909" i="3"/>
  <c r="H1909" i="3"/>
  <c r="I1909" i="3"/>
  <c r="J1909" i="3"/>
  <c r="G803" i="3"/>
  <c r="H803" i="3"/>
  <c r="I803" i="3"/>
  <c r="J803" i="3"/>
  <c r="G710" i="3"/>
  <c r="H710" i="3"/>
  <c r="I710" i="3"/>
  <c r="J710" i="3"/>
  <c r="G1636" i="3"/>
  <c r="H1636" i="3"/>
  <c r="I1636" i="3"/>
  <c r="J1636" i="3"/>
  <c r="G1087" i="3"/>
  <c r="H1087" i="3"/>
  <c r="I1087" i="3"/>
  <c r="J1087" i="3"/>
  <c r="G1088" i="3"/>
  <c r="H1088" i="3"/>
  <c r="I1088" i="3"/>
  <c r="J1088" i="3"/>
  <c r="G1089" i="3"/>
  <c r="H1089" i="3"/>
  <c r="I1089" i="3"/>
  <c r="J1089" i="3"/>
  <c r="G1127" i="3"/>
  <c r="H1127" i="3"/>
  <c r="I1127" i="3"/>
  <c r="J1127" i="3"/>
  <c r="G1128" i="3"/>
  <c r="H1128" i="3"/>
  <c r="I1128" i="3"/>
  <c r="J1128" i="3"/>
  <c r="G1445" i="3"/>
  <c r="H1445" i="3"/>
  <c r="I1445" i="3"/>
  <c r="J1445" i="3"/>
  <c r="G1090" i="3"/>
  <c r="H1090" i="3"/>
  <c r="I1090" i="3"/>
  <c r="J1090" i="3"/>
  <c r="G86" i="3"/>
  <c r="H86" i="3"/>
  <c r="I86" i="3"/>
  <c r="J86" i="3"/>
  <c r="G1277" i="3"/>
  <c r="H1277" i="3"/>
  <c r="I1277" i="3"/>
  <c r="J1277" i="3"/>
  <c r="G1448" i="3"/>
  <c r="H1448" i="3"/>
  <c r="I1448" i="3"/>
  <c r="J1448" i="3"/>
  <c r="G1449" i="3"/>
  <c r="H1449" i="3"/>
  <c r="I1449" i="3"/>
  <c r="J1449" i="3"/>
  <c r="G1091" i="3"/>
  <c r="H1091" i="3"/>
  <c r="I1091" i="3"/>
  <c r="J1091" i="3"/>
  <c r="G1105" i="3"/>
  <c r="H1105" i="3"/>
  <c r="I1105" i="3"/>
  <c r="J1105" i="3"/>
  <c r="G691" i="3"/>
  <c r="H691" i="3"/>
  <c r="I691" i="3"/>
  <c r="J691" i="3"/>
  <c r="G1092" i="3"/>
  <c r="H1092" i="3"/>
  <c r="I1092" i="3"/>
  <c r="J1092" i="3"/>
  <c r="G1887" i="3"/>
  <c r="H1887" i="3"/>
  <c r="I1887" i="3"/>
  <c r="J1887" i="3"/>
  <c r="G1450" i="3"/>
  <c r="H1450" i="3"/>
  <c r="I1450" i="3"/>
  <c r="J1450" i="3"/>
  <c r="G692" i="3"/>
  <c r="H692" i="3"/>
  <c r="I692" i="3"/>
  <c r="J692" i="3"/>
  <c r="G1093" i="3"/>
  <c r="H1093" i="3"/>
  <c r="I1093" i="3"/>
  <c r="J1093" i="3"/>
  <c r="G1815" i="3"/>
  <c r="H1815" i="3"/>
  <c r="I1815" i="3"/>
  <c r="J1815" i="3"/>
  <c r="G1620" i="3"/>
  <c r="H1620" i="3"/>
  <c r="I1620" i="3"/>
  <c r="J1620" i="3"/>
  <c r="G1626" i="3"/>
  <c r="H1626" i="3"/>
  <c r="I1626" i="3"/>
  <c r="J1626" i="3"/>
  <c r="G1304" i="3"/>
  <c r="H1304" i="3"/>
  <c r="I1304" i="3"/>
  <c r="J1304" i="3"/>
  <c r="G1888" i="3"/>
  <c r="H1888" i="3"/>
  <c r="I1888" i="3"/>
  <c r="J1888" i="3"/>
  <c r="G671" i="3"/>
  <c r="H671" i="3"/>
  <c r="I671" i="3"/>
  <c r="J671" i="3"/>
  <c r="G1889" i="3"/>
  <c r="H1889" i="3"/>
  <c r="I1889" i="3"/>
  <c r="J1889" i="3"/>
  <c r="G1289" i="3"/>
  <c r="H1289" i="3"/>
  <c r="I1289" i="3"/>
  <c r="J1289" i="3"/>
  <c r="G1094" i="3"/>
  <c r="H1094" i="3"/>
  <c r="I1094" i="3"/>
  <c r="J1094" i="3"/>
  <c r="G911" i="3"/>
  <c r="H911" i="3"/>
  <c r="I911" i="3"/>
  <c r="J911" i="3"/>
  <c r="G1096" i="3"/>
  <c r="H1096" i="3"/>
  <c r="I1096" i="3"/>
  <c r="J1096" i="3"/>
  <c r="G1301" i="3"/>
  <c r="H1301" i="3"/>
  <c r="I1301" i="3"/>
  <c r="J1301" i="3"/>
  <c r="G1302" i="3"/>
  <c r="H1302" i="3"/>
  <c r="I1302" i="3"/>
  <c r="J1302" i="3"/>
  <c r="G1896" i="3"/>
  <c r="H1896" i="3"/>
  <c r="I1896" i="3"/>
  <c r="J1896" i="3"/>
  <c r="J672" i="3"/>
  <c r="I672" i="3"/>
  <c r="G672" i="3"/>
  <c r="H672" i="3"/>
  <c r="L4" i="3" l="1"/>
  <c r="L7" i="3"/>
  <c r="L8" i="3"/>
  <c r="L9" i="3"/>
  <c r="L11" i="3"/>
  <c r="L12" i="3"/>
  <c r="L13" i="3"/>
  <c r="L17" i="3"/>
  <c r="L18" i="3"/>
  <c r="L28" i="3"/>
  <c r="L30" i="3"/>
  <c r="L31" i="3"/>
  <c r="L32" i="3"/>
  <c r="L33" i="3"/>
  <c r="L34" i="3"/>
  <c r="L37" i="3"/>
  <c r="L38" i="3"/>
  <c r="L39" i="3"/>
  <c r="L40" i="3"/>
  <c r="L41" i="3"/>
  <c r="L26" i="3"/>
  <c r="L36" i="3"/>
  <c r="L27" i="3"/>
  <c r="L35" i="3"/>
  <c r="L67" i="3"/>
  <c r="L70" i="3"/>
  <c r="L71" i="3"/>
  <c r="L73" i="3"/>
  <c r="L77" i="3"/>
  <c r="L78" i="3"/>
  <c r="L82" i="3"/>
  <c r="L87" i="3"/>
  <c r="L89" i="3"/>
  <c r="L90" i="3"/>
  <c r="L94" i="3"/>
  <c r="L95" i="3"/>
  <c r="L136" i="3"/>
  <c r="L137" i="3"/>
  <c r="L138" i="3"/>
  <c r="L139" i="3"/>
  <c r="L140" i="3"/>
  <c r="L141" i="3"/>
  <c r="L142" i="3"/>
  <c r="L98" i="3"/>
  <c r="L99" i="3"/>
  <c r="L100" i="3"/>
  <c r="L101" i="3"/>
  <c r="L102" i="3"/>
  <c r="L103" i="3"/>
  <c r="L104" i="3"/>
  <c r="L105" i="3"/>
  <c r="L106" i="3"/>
  <c r="L107" i="3"/>
  <c r="L108" i="3"/>
  <c r="L109" i="3"/>
  <c r="L110" i="3"/>
  <c r="L111" i="3"/>
  <c r="L112" i="3"/>
  <c r="L113" i="3"/>
  <c r="L114" i="3"/>
  <c r="L119" i="3"/>
  <c r="L115" i="3"/>
  <c r="L116" i="3"/>
  <c r="L117" i="3"/>
  <c r="L118" i="3"/>
  <c r="L120" i="3"/>
  <c r="L121" i="3"/>
  <c r="L122" i="3"/>
  <c r="L123" i="3"/>
  <c r="L124" i="3"/>
  <c r="L125" i="3"/>
  <c r="L126" i="3"/>
  <c r="L127" i="3"/>
  <c r="L128" i="3"/>
  <c r="L129" i="3"/>
  <c r="L130" i="3"/>
  <c r="L131" i="3"/>
  <c r="L132" i="3"/>
  <c r="L133" i="3"/>
  <c r="L134" i="3"/>
  <c r="L135" i="3"/>
  <c r="L147" i="3"/>
  <c r="L143" i="3"/>
  <c r="L144" i="3"/>
  <c r="L145" i="3"/>
  <c r="L146" i="3"/>
  <c r="L148" i="3"/>
  <c r="L149" i="3"/>
  <c r="L150" i="3"/>
  <c r="L151" i="3"/>
  <c r="L152" i="3"/>
  <c r="L153" i="3"/>
  <c r="L154" i="3"/>
  <c r="L155" i="3"/>
  <c r="L156" i="3"/>
  <c r="L157" i="3"/>
  <c r="L158" i="3"/>
  <c r="L159" i="3"/>
  <c r="L160" i="3"/>
  <c r="L162" i="3"/>
  <c r="L163" i="3"/>
  <c r="L164" i="3"/>
  <c r="L161" i="3"/>
  <c r="L165" i="3"/>
  <c r="L166" i="3"/>
  <c r="L167" i="3"/>
  <c r="L168" i="3"/>
  <c r="L172" i="3"/>
  <c r="L169" i="3"/>
  <c r="L170" i="3"/>
  <c r="L171" i="3"/>
  <c r="L173" i="3"/>
  <c r="L174" i="3"/>
  <c r="L175" i="3"/>
  <c r="L176" i="3"/>
  <c r="L177" i="3"/>
  <c r="L178" i="3"/>
  <c r="L179" i="3"/>
  <c r="L180" i="3"/>
  <c r="L215" i="3"/>
  <c r="L217" i="3"/>
  <c r="L216" i="3"/>
  <c r="L218" i="3"/>
  <c r="L221" i="3"/>
  <c r="L219" i="3"/>
  <c r="L220" i="3"/>
  <c r="L224" i="3"/>
  <c r="L225" i="3"/>
  <c r="L227" i="3"/>
  <c r="L226" i="3"/>
  <c r="L228" i="3"/>
  <c r="L229" i="3"/>
  <c r="L230" i="3"/>
  <c r="L231" i="3"/>
  <c r="L232" i="3"/>
  <c r="L233" i="3"/>
  <c r="L261" i="3"/>
  <c r="L264" i="3"/>
  <c r="L265" i="3"/>
  <c r="L266" i="3"/>
  <c r="L267" i="3"/>
  <c r="L268" i="3"/>
  <c r="L269" i="3"/>
  <c r="L277" i="3"/>
  <c r="L276" i="3"/>
  <c r="L278" i="3"/>
  <c r="L273" i="3"/>
  <c r="L274" i="3"/>
  <c r="L275" i="3"/>
  <c r="L272" i="3"/>
  <c r="L285" i="3"/>
  <c r="L279" i="3"/>
  <c r="L280" i="3"/>
  <c r="L281" i="3"/>
  <c r="L282" i="3"/>
  <c r="L283" i="3"/>
  <c r="L284" i="3"/>
  <c r="L286" i="3"/>
  <c r="L287" i="3"/>
  <c r="L288" i="3"/>
  <c r="L289" i="3"/>
  <c r="L290" i="3"/>
  <c r="L291" i="3"/>
  <c r="L292" i="3"/>
  <c r="L293" i="3"/>
  <c r="L294" i="3"/>
  <c r="L295" i="3"/>
  <c r="L296" i="3"/>
  <c r="L297" i="3"/>
  <c r="L298" i="3"/>
  <c r="L299" i="3"/>
  <c r="L300" i="3"/>
  <c r="L301" i="3"/>
  <c r="L302" i="3"/>
  <c r="L303" i="3"/>
  <c r="L304" i="3"/>
  <c r="L305" i="3"/>
  <c r="L311" i="3"/>
  <c r="L312" i="3"/>
  <c r="L306" i="3"/>
  <c r="L307" i="3"/>
  <c r="L308" i="3"/>
  <c r="L309" i="3"/>
  <c r="L310" i="3"/>
  <c r="L313" i="3"/>
  <c r="L314" i="3"/>
  <c r="L315" i="3"/>
  <c r="L318" i="3"/>
  <c r="L319" i="3"/>
  <c r="L316" i="3"/>
  <c r="L317" i="3"/>
  <c r="L320" i="3"/>
  <c r="L321" i="3"/>
  <c r="L322" i="3"/>
  <c r="L323" i="3"/>
  <c r="L324" i="3"/>
  <c r="L325" i="3"/>
  <c r="L326" i="3"/>
  <c r="L327" i="3"/>
  <c r="L328" i="3"/>
  <c r="L329" i="3"/>
  <c r="L330" i="3"/>
  <c r="L331" i="3"/>
  <c r="L332" i="3"/>
  <c r="L333" i="3"/>
  <c r="L334" i="3"/>
  <c r="L335" i="3"/>
  <c r="L336" i="3"/>
  <c r="L436" i="3"/>
  <c r="L437" i="3"/>
  <c r="L405" i="3"/>
  <c r="L434" i="3"/>
  <c r="L435" i="3"/>
  <c r="L438" i="3"/>
  <c r="L403" i="3"/>
  <c r="L402" i="3"/>
  <c r="L404" i="3"/>
  <c r="L408" i="3"/>
  <c r="L406" i="3"/>
  <c r="L409" i="3"/>
  <c r="L410" i="3"/>
  <c r="L411" i="3"/>
  <c r="L412" i="3"/>
  <c r="L413" i="3"/>
  <c r="L414" i="3"/>
  <c r="L415" i="3"/>
  <c r="L417" i="3"/>
  <c r="L418" i="3"/>
  <c r="L416" i="3"/>
  <c r="L419" i="3"/>
  <c r="L420" i="3"/>
  <c r="L421" i="3"/>
  <c r="L422" i="3"/>
  <c r="L407" i="3"/>
  <c r="L430" i="3"/>
  <c r="L423" i="3"/>
  <c r="L424" i="3"/>
  <c r="L425" i="3"/>
  <c r="L426" i="3"/>
  <c r="L427" i="3"/>
  <c r="L428" i="3"/>
  <c r="L429" i="3"/>
  <c r="L433" i="3"/>
  <c r="L431" i="3"/>
  <c r="L432" i="3"/>
  <c r="L439" i="3"/>
  <c r="L440" i="3"/>
  <c r="L441" i="3"/>
  <c r="L442" i="3"/>
  <c r="L443" i="3"/>
  <c r="L448" i="3"/>
  <c r="L444" i="3"/>
  <c r="L445" i="3"/>
  <c r="L446" i="3"/>
  <c r="L447" i="3"/>
  <c r="L449" i="3"/>
  <c r="L452" i="3"/>
  <c r="L450" i="3"/>
  <c r="L453" i="3"/>
  <c r="L454" i="3"/>
  <c r="L455" i="3"/>
  <c r="L456" i="3"/>
  <c r="L457" i="3"/>
  <c r="L458" i="3"/>
  <c r="L459" i="3"/>
  <c r="L460" i="3"/>
  <c r="L461" i="3"/>
  <c r="L462" i="3"/>
  <c r="L463" i="3"/>
  <c r="L464" i="3"/>
  <c r="L451" i="3"/>
  <c r="L465" i="3"/>
  <c r="L466" i="3"/>
  <c r="L467" i="3"/>
  <c r="L469" i="3"/>
  <c r="L468" i="3"/>
  <c r="L470" i="3"/>
  <c r="L520" i="3"/>
  <c r="L521" i="3"/>
  <c r="L522" i="3"/>
  <c r="L523" i="3"/>
  <c r="L553" i="3"/>
  <c r="L555" i="3"/>
  <c r="L557" i="3"/>
  <c r="L559" i="3"/>
  <c r="L561" i="3"/>
  <c r="L558" i="3"/>
  <c r="L529" i="3"/>
  <c r="L560" i="3"/>
  <c r="L554" i="3"/>
  <c r="L556" i="3"/>
  <c r="L530" i="3"/>
  <c r="L531" i="3"/>
  <c r="L532" i="3"/>
  <c r="L534" i="3"/>
  <c r="L535" i="3"/>
  <c r="L536" i="3"/>
  <c r="L537" i="3"/>
  <c r="L538" i="3"/>
  <c r="L542" i="3"/>
  <c r="L539" i="3"/>
  <c r="L540" i="3"/>
  <c r="L541" i="3"/>
  <c r="L543" i="3"/>
  <c r="L544" i="3"/>
  <c r="L545" i="3"/>
  <c r="L546" i="3"/>
  <c r="L547" i="3"/>
  <c r="L548" i="3"/>
  <c r="L549" i="3"/>
  <c r="L550" i="3"/>
  <c r="L551" i="3"/>
  <c r="L552" i="3"/>
  <c r="L562" i="3"/>
  <c r="L563" i="3"/>
  <c r="L564" i="3"/>
  <c r="L565" i="3"/>
  <c r="L566" i="3"/>
  <c r="L567" i="3"/>
  <c r="L568" i="3"/>
  <c r="L571" i="3"/>
  <c r="L572" i="3"/>
  <c r="L573" i="3"/>
  <c r="L574" i="3"/>
  <c r="L575" i="3"/>
  <c r="L576" i="3"/>
  <c r="L577" i="3"/>
  <c r="L578" i="3"/>
  <c r="L533" i="3"/>
  <c r="L569" i="3"/>
  <c r="L570" i="3"/>
  <c r="L674" i="3"/>
  <c r="L675" i="3"/>
  <c r="L677" i="3"/>
  <c r="L678" i="3"/>
  <c r="L683" i="3"/>
  <c r="L684" i="3"/>
  <c r="L693" i="3"/>
  <c r="L694" i="3"/>
  <c r="L696" i="3"/>
  <c r="L697" i="3"/>
  <c r="L698" i="3"/>
  <c r="L700" i="3"/>
  <c r="L702" i="3"/>
  <c r="L703" i="3"/>
  <c r="L704" i="3"/>
  <c r="L705" i="3"/>
  <c r="L708" i="3"/>
  <c r="L724" i="3"/>
  <c r="L711" i="3"/>
  <c r="L712" i="3"/>
  <c r="L713" i="3"/>
  <c r="L714" i="3"/>
  <c r="L715" i="3"/>
  <c r="L716" i="3"/>
  <c r="L717" i="3"/>
  <c r="L718" i="3"/>
  <c r="L719" i="3"/>
  <c r="L720" i="3"/>
  <c r="L721" i="3"/>
  <c r="L722" i="3"/>
  <c r="L723" i="3"/>
  <c r="L725" i="3"/>
  <c r="L726" i="3"/>
  <c r="L727" i="3"/>
  <c r="L728" i="3"/>
  <c r="L729" i="3"/>
  <c r="L730" i="3"/>
  <c r="L731" i="3"/>
  <c r="L732" i="3"/>
  <c r="L733" i="3"/>
  <c r="L734" i="3"/>
  <c r="L735" i="3"/>
  <c r="L736" i="3"/>
  <c r="L737" i="3"/>
  <c r="L738" i="3"/>
  <c r="L740" i="3"/>
  <c r="L741" i="3"/>
  <c r="L739" i="3"/>
  <c r="L742" i="3"/>
  <c r="L743" i="3"/>
  <c r="L744" i="3"/>
  <c r="L797" i="3"/>
  <c r="L800" i="3"/>
  <c r="L801" i="3"/>
  <c r="L802" i="3"/>
  <c r="L810" i="3"/>
  <c r="L809" i="3"/>
  <c r="L813" i="3"/>
  <c r="L814" i="3"/>
  <c r="L804" i="3"/>
  <c r="L805" i="3"/>
  <c r="L806" i="3"/>
  <c r="L807" i="3"/>
  <c r="L808" i="3"/>
  <c r="L811" i="3"/>
  <c r="L812" i="3"/>
  <c r="L815" i="3"/>
  <c r="L816" i="3"/>
  <c r="L826" i="3"/>
  <c r="L827" i="3"/>
  <c r="L828" i="3"/>
  <c r="L829" i="3"/>
  <c r="L831" i="3"/>
  <c r="L855" i="3"/>
  <c r="L854" i="3"/>
  <c r="L856" i="3"/>
  <c r="L857" i="3"/>
  <c r="L860" i="3"/>
  <c r="L858" i="3"/>
  <c r="L859" i="3"/>
  <c r="L861" i="3"/>
  <c r="L862" i="3"/>
  <c r="L863" i="3"/>
  <c r="L873" i="3"/>
  <c r="L864" i="3"/>
  <c r="L865" i="3"/>
  <c r="L866" i="3"/>
  <c r="L867" i="3"/>
  <c r="L868" i="3"/>
  <c r="L869" i="3"/>
  <c r="L870" i="3"/>
  <c r="L871" i="3"/>
  <c r="L872" i="3"/>
  <c r="L874" i="3"/>
  <c r="L875" i="3"/>
  <c r="L876" i="3"/>
  <c r="L877" i="3"/>
  <c r="L878" i="3"/>
  <c r="L879" i="3"/>
  <c r="L880" i="3"/>
  <c r="L881" i="3"/>
  <c r="L883" i="3"/>
  <c r="L882" i="3"/>
  <c r="L884" i="3"/>
  <c r="L885" i="3"/>
  <c r="L886" i="3"/>
  <c r="L887" i="3"/>
  <c r="L888" i="3"/>
  <c r="L889" i="3"/>
  <c r="L890" i="3"/>
  <c r="L891" i="3"/>
  <c r="L892" i="3"/>
  <c r="L893" i="3"/>
  <c r="L894" i="3"/>
  <c r="L913" i="3"/>
  <c r="L914" i="3"/>
  <c r="L920" i="3"/>
  <c r="L931" i="3"/>
  <c r="L945" i="3"/>
  <c r="L921" i="3"/>
  <c r="L917" i="3"/>
  <c r="L918" i="3"/>
  <c r="L922" i="3"/>
  <c r="L944" i="3"/>
  <c r="L946" i="3"/>
  <c r="L947" i="3"/>
  <c r="L919" i="3"/>
  <c r="L929" i="3"/>
  <c r="L932" i="3"/>
  <c r="L936" i="3"/>
  <c r="L937" i="3"/>
  <c r="L940" i="3"/>
  <c r="L941" i="3"/>
  <c r="L948" i="3"/>
  <c r="L924" i="3"/>
  <c r="L925" i="3"/>
  <c r="L926" i="3"/>
  <c r="L927" i="3"/>
  <c r="L928" i="3"/>
  <c r="L930" i="3"/>
  <c r="L938" i="3"/>
  <c r="L939" i="3"/>
  <c r="L942" i="3"/>
  <c r="L923" i="3"/>
  <c r="L916" i="3"/>
  <c r="L949" i="3"/>
  <c r="L943" i="3"/>
  <c r="L933" i="3"/>
  <c r="L934" i="3"/>
  <c r="L915" i="3"/>
  <c r="L935" i="3"/>
  <c r="L984" i="3"/>
  <c r="L985" i="3"/>
  <c r="L996" i="3"/>
  <c r="L1001" i="3"/>
  <c r="L1003" i="3"/>
  <c r="L986" i="3"/>
  <c r="L987" i="3"/>
  <c r="L988" i="3"/>
  <c r="L989" i="3"/>
  <c r="L990" i="3"/>
  <c r="L991" i="3"/>
  <c r="L992" i="3"/>
  <c r="L993" i="3"/>
  <c r="L994" i="3"/>
  <c r="L995" i="3"/>
  <c r="L997" i="3"/>
  <c r="L998" i="3"/>
  <c r="L999" i="3"/>
  <c r="L1000" i="3"/>
  <c r="L1002" i="3"/>
  <c r="L1017" i="3"/>
  <c r="L1018" i="3"/>
  <c r="L1019" i="3"/>
  <c r="L1021" i="3"/>
  <c r="L1022" i="3"/>
  <c r="L1024" i="3"/>
  <c r="L1026" i="3"/>
  <c r="L1028" i="3"/>
  <c r="L1023" i="3"/>
  <c r="L1029" i="3"/>
  <c r="L1020" i="3"/>
  <c r="L1027" i="3"/>
  <c r="L1025" i="3"/>
  <c r="L1030" i="3"/>
  <c r="L1038" i="3"/>
  <c r="L1039" i="3"/>
  <c r="L1041" i="3"/>
  <c r="L1042" i="3"/>
  <c r="L1043" i="3"/>
  <c r="L1044" i="3"/>
  <c r="L1045" i="3"/>
  <c r="L1046" i="3"/>
  <c r="L1047" i="3"/>
  <c r="L1048" i="3"/>
  <c r="L1050" i="3"/>
  <c r="L1051" i="3"/>
  <c r="L1052" i="3"/>
  <c r="L1053" i="3"/>
  <c r="L1054" i="3"/>
  <c r="L1057" i="3"/>
  <c r="L1058" i="3"/>
  <c r="L1059" i="3"/>
  <c r="L1066" i="3"/>
  <c r="L1097" i="3"/>
  <c r="L1098" i="3"/>
  <c r="L1099" i="3"/>
  <c r="L1102" i="3"/>
  <c r="L1106" i="3"/>
  <c r="L1107" i="3"/>
  <c r="L1112" i="3"/>
  <c r="L1116" i="3"/>
  <c r="L1117" i="3"/>
  <c r="L1119" i="3"/>
  <c r="L1125" i="3"/>
  <c r="L1126" i="3"/>
  <c r="L1259" i="3"/>
  <c r="L1265" i="3"/>
  <c r="L1267" i="3"/>
  <c r="L1268" i="3"/>
  <c r="L1269" i="3"/>
  <c r="L1270" i="3"/>
  <c r="L1271" i="3"/>
  <c r="L1273" i="3"/>
  <c r="L1274" i="3"/>
  <c r="L1275" i="3"/>
  <c r="L1276" i="3"/>
  <c r="L1279" i="3"/>
  <c r="L1280" i="3"/>
  <c r="L1282" i="3"/>
  <c r="L1283" i="3"/>
  <c r="L1284" i="3"/>
  <c r="L1285" i="3"/>
  <c r="L1286" i="3"/>
  <c r="L1290" i="3"/>
  <c r="L1291" i="3"/>
  <c r="L1292" i="3"/>
  <c r="L1293" i="3"/>
  <c r="L1294" i="3"/>
  <c r="L1295" i="3"/>
  <c r="L1297" i="3"/>
  <c r="L1296" i="3"/>
  <c r="L1298" i="3"/>
  <c r="L1300" i="3"/>
  <c r="L1306" i="3"/>
  <c r="L1305" i="3"/>
  <c r="L1308" i="3"/>
  <c r="L1307" i="3"/>
  <c r="L1310" i="3"/>
  <c r="L1311" i="3"/>
  <c r="L1312" i="3"/>
  <c r="L1309" i="3"/>
  <c r="L1313" i="3"/>
  <c r="L1314" i="3"/>
  <c r="L1315" i="3"/>
  <c r="L1316" i="3"/>
  <c r="L1317" i="3"/>
  <c r="L1318" i="3"/>
  <c r="L1323" i="3"/>
  <c r="L1324" i="3"/>
  <c r="L1325" i="3"/>
  <c r="L1319" i="3"/>
  <c r="L1320" i="3"/>
  <c r="L1322" i="3"/>
  <c r="L1321" i="3"/>
  <c r="L1326" i="3"/>
  <c r="L1327" i="3"/>
  <c r="L1328" i="3"/>
  <c r="L1329" i="3"/>
  <c r="L1330" i="3"/>
  <c r="L1331" i="3"/>
  <c r="L1346" i="3"/>
  <c r="L1347" i="3"/>
  <c r="L1353" i="3"/>
  <c r="L1354" i="3"/>
  <c r="L1355" i="3"/>
  <c r="L1356" i="3"/>
  <c r="L1357" i="3"/>
  <c r="L1358" i="3"/>
  <c r="L1359" i="3"/>
  <c r="L1361" i="3"/>
  <c r="L1362" i="3"/>
  <c r="L1363" i="3"/>
  <c r="L1365" i="3"/>
  <c r="L1366" i="3"/>
  <c r="L1367" i="3"/>
  <c r="L1368" i="3"/>
  <c r="L1369" i="3"/>
  <c r="L1370" i="3"/>
  <c r="L1372" i="3"/>
  <c r="L1371" i="3"/>
  <c r="L1378" i="3"/>
  <c r="L1379" i="3"/>
  <c r="L1380" i="3"/>
  <c r="L1381" i="3"/>
  <c r="L1384" i="3"/>
  <c r="L1385" i="3"/>
  <c r="L1386" i="3"/>
  <c r="L1387" i="3"/>
  <c r="L1392" i="3"/>
  <c r="L1391" i="3"/>
  <c r="L1393" i="3"/>
  <c r="L1394" i="3"/>
  <c r="L1395" i="3"/>
  <c r="L1399" i="3"/>
  <c r="L1400" i="3"/>
  <c r="L1397" i="3"/>
  <c r="L1401" i="3"/>
  <c r="L1402" i="3"/>
  <c r="L1398" i="3"/>
  <c r="L1396" i="3"/>
  <c r="L1403" i="3"/>
  <c r="L1408" i="3"/>
  <c r="L1409" i="3"/>
  <c r="L1410" i="3"/>
  <c r="L1412" i="3"/>
  <c r="L1407" i="3"/>
  <c r="L1411" i="3"/>
  <c r="L1416" i="3"/>
  <c r="L1417" i="3"/>
  <c r="L1418" i="3"/>
  <c r="L1419" i="3"/>
  <c r="L1428" i="3"/>
  <c r="L1427" i="3"/>
  <c r="L1425" i="3"/>
  <c r="L1426" i="3"/>
  <c r="L1429" i="3"/>
  <c r="L1430" i="3"/>
  <c r="L1431" i="3"/>
  <c r="L1441" i="3"/>
  <c r="L1442" i="3"/>
  <c r="L1443" i="3"/>
  <c r="L1453" i="3"/>
  <c r="L1454" i="3"/>
  <c r="L1493" i="3"/>
  <c r="L1922" i="3"/>
  <c r="L1459" i="3"/>
  <c r="L1458" i="3"/>
  <c r="L1455" i="3"/>
  <c r="L1457" i="3"/>
  <c r="L1456" i="3"/>
  <c r="L1460" i="3"/>
  <c r="L1462" i="3"/>
  <c r="L1463" i="3"/>
  <c r="L1461" i="3"/>
  <c r="L1464" i="3"/>
  <c r="L1465" i="3"/>
  <c r="L1466" i="3"/>
  <c r="L1467" i="3"/>
  <c r="L1468" i="3"/>
  <c r="L1469" i="3"/>
  <c r="L1470" i="3"/>
  <c r="L1471" i="3"/>
  <c r="L1472" i="3"/>
  <c r="L1473" i="3"/>
  <c r="L1474" i="3"/>
  <c r="L1475" i="3"/>
  <c r="L1476" i="3"/>
  <c r="L1478" i="3"/>
  <c r="L1483" i="3"/>
  <c r="L1489" i="3"/>
  <c r="L1484" i="3"/>
  <c r="L1485" i="3"/>
  <c r="L1486" i="3"/>
  <c r="L1487" i="3"/>
  <c r="L1488" i="3"/>
  <c r="L1490" i="3"/>
  <c r="L1491" i="3"/>
  <c r="L1492" i="3"/>
  <c r="L1496" i="3"/>
  <c r="L1498" i="3"/>
  <c r="L1499" i="3"/>
  <c r="L1502" i="3"/>
  <c r="L1503" i="3"/>
  <c r="L1504" i="3"/>
  <c r="L1505" i="3"/>
  <c r="L1500" i="3"/>
  <c r="L1501" i="3"/>
  <c r="L1477" i="3"/>
  <c r="L1479" i="3"/>
  <c r="L1480" i="3"/>
  <c r="L1481" i="3"/>
  <c r="L1482" i="3"/>
  <c r="L1494" i="3"/>
  <c r="L1495" i="3"/>
  <c r="L1556" i="3"/>
  <c r="L1554" i="3"/>
  <c r="L1558" i="3"/>
  <c r="L1551" i="3"/>
  <c r="L1555" i="3"/>
  <c r="L1552" i="3"/>
  <c r="L1577" i="3"/>
  <c r="L1580" i="3"/>
  <c r="L1581" i="3"/>
  <c r="L1621" i="3"/>
  <c r="L1622" i="3"/>
  <c r="L1623" i="3"/>
  <c r="L1624" i="3"/>
  <c r="L1627" i="3"/>
  <c r="L1628" i="3"/>
  <c r="L1632" i="3"/>
  <c r="L1631" i="3"/>
  <c r="L1637" i="3"/>
  <c r="L1638" i="3"/>
  <c r="L1640" i="3"/>
  <c r="L1641" i="3"/>
  <c r="L1642" i="3"/>
  <c r="L1645" i="3"/>
  <c r="L1647" i="3"/>
  <c r="L1649" i="3"/>
  <c r="L1650" i="3"/>
  <c r="L1643" i="3"/>
  <c r="L1644" i="3"/>
  <c r="L1648" i="3"/>
  <c r="L1646" i="3"/>
  <c r="L1656" i="3"/>
  <c r="L1657" i="3"/>
  <c r="L1658" i="3"/>
  <c r="L1659" i="3"/>
  <c r="L1660" i="3"/>
  <c r="L1661" i="3"/>
  <c r="L1664" i="3"/>
  <c r="L1665" i="3"/>
  <c r="L1666" i="3"/>
  <c r="L1669" i="3"/>
  <c r="L1673" i="3"/>
  <c r="L1675" i="3"/>
  <c r="L1676" i="3"/>
  <c r="L1674" i="3"/>
  <c r="L1710" i="3"/>
  <c r="L1711" i="3"/>
  <c r="L1712" i="3"/>
  <c r="L1713" i="3"/>
  <c r="L1714" i="3"/>
  <c r="L1715" i="3"/>
  <c r="L1716" i="3"/>
  <c r="L1719" i="3"/>
  <c r="L1721" i="3"/>
  <c r="L1722" i="3"/>
  <c r="L1723" i="3"/>
  <c r="L1725" i="3"/>
  <c r="L1727" i="3"/>
  <c r="L1729" i="3"/>
  <c r="L1764" i="3"/>
  <c r="L1735" i="3"/>
  <c r="L1763" i="3"/>
  <c r="L1734" i="3"/>
  <c r="L1732" i="3"/>
  <c r="L1731" i="3"/>
  <c r="L1733" i="3"/>
  <c r="L1737" i="3"/>
  <c r="L1736" i="3"/>
  <c r="L1738" i="3"/>
  <c r="L1739" i="3"/>
  <c r="L1741" i="3"/>
  <c r="L1740" i="3"/>
  <c r="L1742" i="3"/>
  <c r="L1743" i="3"/>
  <c r="L1744" i="3"/>
  <c r="L1748" i="3"/>
  <c r="L1746" i="3"/>
  <c r="L1751" i="3"/>
  <c r="L1750" i="3"/>
  <c r="L1747" i="3"/>
  <c r="L1749" i="3"/>
  <c r="L1745" i="3"/>
  <c r="L1753" i="3"/>
  <c r="L1754" i="3"/>
  <c r="L1752" i="3"/>
  <c r="L1755" i="3"/>
  <c r="L1757" i="3"/>
  <c r="L1756" i="3"/>
  <c r="L1758" i="3"/>
  <c r="L1761" i="3"/>
  <c r="L1760" i="3"/>
  <c r="L1759" i="3"/>
  <c r="L1762" i="3"/>
  <c r="L1766" i="3"/>
  <c r="L1765" i="3"/>
  <c r="L1767" i="3"/>
  <c r="L1768" i="3"/>
  <c r="L1769" i="3"/>
  <c r="L1770" i="3"/>
  <c r="L1771" i="3"/>
  <c r="L1773" i="3"/>
  <c r="L1776" i="3"/>
  <c r="L1775" i="3"/>
  <c r="L1777" i="3"/>
  <c r="L1774" i="3"/>
  <c r="L1778" i="3"/>
  <c r="L1779" i="3"/>
  <c r="L1780" i="3"/>
  <c r="L1781" i="3"/>
  <c r="L1862" i="3"/>
  <c r="L1813" i="3"/>
  <c r="L1817" i="3"/>
  <c r="L1818" i="3"/>
  <c r="L1833" i="3"/>
  <c r="L1838" i="3"/>
  <c r="L1839" i="3"/>
  <c r="L1840" i="3"/>
  <c r="L1844" i="3"/>
  <c r="L1843" i="3"/>
  <c r="L1819" i="3"/>
  <c r="L1820" i="3"/>
  <c r="L1821" i="3"/>
  <c r="L1822" i="3"/>
  <c r="L1823" i="3"/>
  <c r="L1824" i="3"/>
  <c r="L1825" i="3"/>
  <c r="L1827" i="3"/>
  <c r="L1828" i="3"/>
  <c r="L1829" i="3"/>
  <c r="L1830" i="3"/>
  <c r="L1831" i="3"/>
  <c r="L1832" i="3"/>
  <c r="L1834" i="3"/>
  <c r="L1835" i="3"/>
  <c r="L1836" i="3"/>
  <c r="L1837" i="3"/>
  <c r="L1841" i="3"/>
  <c r="L1842" i="3"/>
  <c r="L1826" i="3"/>
  <c r="L1865" i="3"/>
  <c r="L1866" i="3"/>
  <c r="L1868" i="3"/>
  <c r="L1869" i="3"/>
  <c r="L1870" i="3"/>
  <c r="L1871" i="3"/>
  <c r="L1872" i="3"/>
  <c r="L1884" i="3"/>
  <c r="L1890" i="3"/>
  <c r="L1897" i="3"/>
  <c r="L1898" i="3"/>
  <c r="L1899" i="3"/>
  <c r="L1900" i="3"/>
  <c r="L1901" i="3"/>
  <c r="L1902" i="3"/>
  <c r="L1910" i="3"/>
  <c r="L1911" i="3"/>
  <c r="L1920" i="3"/>
  <c r="L1927" i="3"/>
  <c r="L3" i="3"/>
  <c r="I1663" i="3" l="1"/>
  <c r="J1663" i="3"/>
  <c r="I1664" i="3"/>
  <c r="J1664" i="3"/>
  <c r="I1665" i="3"/>
  <c r="J1665" i="3"/>
  <c r="I1666" i="3"/>
  <c r="J1666" i="3"/>
  <c r="I1667" i="3"/>
  <c r="J1667" i="3"/>
  <c r="I1668" i="3"/>
  <c r="J1668" i="3"/>
  <c r="I1669" i="3"/>
  <c r="J1669" i="3"/>
  <c r="I1671" i="3"/>
  <c r="J1671" i="3"/>
  <c r="I1672" i="3"/>
  <c r="J1672" i="3"/>
  <c r="I1560" i="3"/>
  <c r="J1560" i="3"/>
  <c r="I1556" i="3"/>
  <c r="J1556" i="3"/>
  <c r="I1559" i="3"/>
  <c r="J1559" i="3"/>
  <c r="I1564" i="3"/>
  <c r="J1564" i="3"/>
  <c r="I1554" i="3"/>
  <c r="J1554" i="3"/>
  <c r="I1561" i="3"/>
  <c r="J1561" i="3"/>
  <c r="I1563" i="3"/>
  <c r="J1563" i="3"/>
  <c r="I1558" i="3"/>
  <c r="J1558" i="3"/>
  <c r="I1551" i="3"/>
  <c r="J1551" i="3"/>
  <c r="I1562" i="3"/>
  <c r="J1562" i="3"/>
  <c r="I1550" i="3"/>
  <c r="J1550" i="3"/>
  <c r="I1557" i="3"/>
  <c r="J1557" i="3"/>
  <c r="I1566" i="3"/>
  <c r="J1566" i="3"/>
  <c r="I1565" i="3"/>
  <c r="J1565" i="3"/>
  <c r="I1555" i="3"/>
  <c r="J1555" i="3"/>
  <c r="I1553" i="3"/>
  <c r="J1553" i="3"/>
  <c r="I1552" i="3"/>
  <c r="J1552" i="3"/>
  <c r="I1259" i="3"/>
  <c r="J1259" i="3"/>
  <c r="I1260" i="3"/>
  <c r="J1260" i="3"/>
  <c r="I1418" i="3"/>
  <c r="J1418" i="3"/>
  <c r="I1419" i="3"/>
  <c r="J1419" i="3"/>
  <c r="I1420" i="3"/>
  <c r="J1420" i="3"/>
  <c r="I1422" i="3"/>
  <c r="J1422" i="3"/>
  <c r="I1451" i="3"/>
  <c r="J1451" i="3"/>
  <c r="I1452" i="3"/>
  <c r="J1452" i="3"/>
  <c r="I696" i="3"/>
  <c r="J696" i="3"/>
  <c r="I697" i="3"/>
  <c r="J697" i="3"/>
  <c r="I698" i="3"/>
  <c r="J698" i="3"/>
  <c r="I699" i="3"/>
  <c r="J699" i="3"/>
  <c r="I1719" i="3"/>
  <c r="J1719" i="3"/>
  <c r="I1720" i="3"/>
  <c r="J1720" i="3"/>
  <c r="I1721" i="3"/>
  <c r="J1721" i="3"/>
  <c r="I1722" i="3"/>
  <c r="J1722" i="3"/>
  <c r="I1723" i="3"/>
  <c r="J1723" i="3"/>
  <c r="I1724" i="3"/>
  <c r="J1724" i="3"/>
  <c r="I701" i="3"/>
  <c r="J701" i="3"/>
  <c r="I1627" i="3"/>
  <c r="J1627" i="3"/>
  <c r="I1628" i="3"/>
  <c r="J1628" i="3"/>
  <c r="I1629" i="3"/>
  <c r="J1629" i="3"/>
  <c r="I700" i="3"/>
  <c r="J700" i="3"/>
  <c r="I1263" i="3"/>
  <c r="J1263" i="3"/>
  <c r="I1264" i="3"/>
  <c r="J1264" i="3"/>
  <c r="I16" i="3"/>
  <c r="J16" i="3"/>
  <c r="I17" i="3"/>
  <c r="J17" i="3"/>
  <c r="I18" i="3"/>
  <c r="J18" i="3"/>
  <c r="I20" i="3"/>
  <c r="J20" i="3"/>
  <c r="I19" i="3"/>
  <c r="J19" i="3"/>
  <c r="I21" i="3"/>
  <c r="J21" i="3"/>
  <c r="I23" i="3"/>
  <c r="J23" i="3"/>
  <c r="I22" i="3"/>
  <c r="J22" i="3"/>
  <c r="I1632" i="3"/>
  <c r="J1632" i="3"/>
  <c r="I1927" i="3"/>
  <c r="J1927" i="3"/>
  <c r="I1928" i="3"/>
  <c r="J1928" i="3"/>
  <c r="I1884" i="3"/>
  <c r="J1884" i="3"/>
  <c r="I217" i="3"/>
  <c r="J217" i="3"/>
  <c r="I216" i="3"/>
  <c r="J216" i="3"/>
  <c r="I218" i="3"/>
  <c r="J218" i="3"/>
  <c r="I221" i="3"/>
  <c r="J221" i="3"/>
  <c r="I219" i="3"/>
  <c r="J219" i="3"/>
  <c r="I220" i="3"/>
  <c r="J220" i="3"/>
  <c r="I222" i="3"/>
  <c r="J222" i="3"/>
  <c r="I224" i="3"/>
  <c r="J224" i="3"/>
  <c r="I223" i="3"/>
  <c r="J223" i="3"/>
  <c r="I225" i="3"/>
  <c r="J225" i="3"/>
  <c r="I227" i="3"/>
  <c r="J227" i="3"/>
  <c r="I226" i="3"/>
  <c r="J226" i="3"/>
  <c r="I228" i="3"/>
  <c r="J228" i="3"/>
  <c r="I229" i="3"/>
  <c r="J229" i="3"/>
  <c r="I230" i="3"/>
  <c r="J230" i="3"/>
  <c r="I231" i="3"/>
  <c r="J231" i="3"/>
  <c r="I232" i="3"/>
  <c r="J232" i="3"/>
  <c r="I233" i="3"/>
  <c r="J233" i="3"/>
  <c r="I234" i="3"/>
  <c r="J234" i="3"/>
  <c r="I235" i="3"/>
  <c r="J235" i="3"/>
  <c r="I236" i="3"/>
  <c r="J236" i="3"/>
  <c r="I239" i="3"/>
  <c r="J239" i="3"/>
  <c r="I238" i="3"/>
  <c r="J238" i="3"/>
  <c r="I240" i="3"/>
  <c r="J240" i="3"/>
  <c r="I237" i="3"/>
  <c r="J237" i="3"/>
  <c r="I243" i="3"/>
  <c r="J243" i="3"/>
  <c r="I241" i="3"/>
  <c r="J241" i="3"/>
  <c r="I242" i="3"/>
  <c r="J242" i="3"/>
  <c r="I245" i="3"/>
  <c r="J245" i="3"/>
  <c r="I244" i="3"/>
  <c r="J244" i="3"/>
  <c r="I246" i="3"/>
  <c r="J246" i="3"/>
  <c r="I247" i="3"/>
  <c r="J247" i="3"/>
  <c r="I248" i="3"/>
  <c r="J248" i="3"/>
  <c r="I251" i="3"/>
  <c r="J251" i="3"/>
  <c r="I249" i="3"/>
  <c r="J249" i="3"/>
  <c r="I250" i="3"/>
  <c r="J250" i="3"/>
  <c r="I252" i="3"/>
  <c r="J252" i="3"/>
  <c r="I253" i="3"/>
  <c r="J253" i="3"/>
  <c r="I254" i="3"/>
  <c r="J254" i="3"/>
  <c r="I255" i="3"/>
  <c r="J255" i="3"/>
  <c r="I256" i="3"/>
  <c r="J256" i="3"/>
  <c r="I826" i="3"/>
  <c r="J826" i="3"/>
  <c r="I827" i="3"/>
  <c r="J827" i="3"/>
  <c r="I828" i="3"/>
  <c r="J828" i="3"/>
  <c r="I829" i="3"/>
  <c r="J829" i="3"/>
  <c r="I830" i="3"/>
  <c r="J830" i="3"/>
  <c r="I831" i="3"/>
  <c r="J831" i="3"/>
  <c r="I832" i="3"/>
  <c r="J832" i="3"/>
  <c r="I833" i="3"/>
  <c r="J833" i="3"/>
  <c r="I835" i="3"/>
  <c r="J835" i="3"/>
  <c r="I834" i="3"/>
  <c r="J834" i="3"/>
  <c r="I836" i="3"/>
  <c r="J836" i="3"/>
  <c r="I837" i="3"/>
  <c r="J837" i="3"/>
  <c r="I839" i="3"/>
  <c r="J839" i="3"/>
  <c r="I838" i="3"/>
  <c r="J838" i="3"/>
  <c r="I842" i="3"/>
  <c r="J842" i="3"/>
  <c r="I843" i="3"/>
  <c r="J843" i="3"/>
  <c r="I840" i="3"/>
  <c r="J840" i="3"/>
  <c r="I841" i="3"/>
  <c r="J841" i="3"/>
  <c r="I844" i="3"/>
  <c r="J844" i="3"/>
  <c r="I845" i="3"/>
  <c r="J845" i="3"/>
  <c r="I846" i="3"/>
  <c r="J846" i="3"/>
  <c r="I847" i="3"/>
  <c r="J847" i="3"/>
  <c r="I848" i="3"/>
  <c r="J848" i="3"/>
  <c r="I850" i="3"/>
  <c r="J850" i="3"/>
  <c r="I849" i="3"/>
  <c r="J849" i="3"/>
  <c r="I1100" i="3"/>
  <c r="J1100" i="3"/>
  <c r="I264" i="3"/>
  <c r="J264" i="3"/>
  <c r="I265" i="3"/>
  <c r="J265" i="3"/>
  <c r="I266" i="3"/>
  <c r="J266" i="3"/>
  <c r="I267" i="3"/>
  <c r="J267" i="3"/>
  <c r="I268" i="3"/>
  <c r="J268" i="3"/>
  <c r="I269" i="3"/>
  <c r="J269" i="3"/>
  <c r="I270" i="3"/>
  <c r="J270" i="3"/>
  <c r="I693" i="3"/>
  <c r="J693" i="3"/>
  <c r="I694" i="3"/>
  <c r="J694" i="3"/>
  <c r="I695" i="3"/>
  <c r="J695" i="3"/>
  <c r="I1577" i="3"/>
  <c r="J1577" i="3"/>
  <c r="I1630" i="3"/>
  <c r="J1630" i="3"/>
  <c r="I1580" i="3"/>
  <c r="J1580" i="3"/>
  <c r="I1581" i="3"/>
  <c r="J1581" i="3"/>
  <c r="I1600" i="3"/>
  <c r="J1600" i="3"/>
  <c r="I1380" i="3"/>
  <c r="J1380" i="3"/>
  <c r="I1381" i="3"/>
  <c r="J1381" i="3"/>
  <c r="I1382" i="3"/>
  <c r="J1382" i="3"/>
  <c r="I1383" i="3"/>
  <c r="J1383" i="3"/>
  <c r="I674" i="3"/>
  <c r="J674" i="3"/>
  <c r="I675" i="3"/>
  <c r="J675" i="3"/>
  <c r="I676" i="3"/>
  <c r="J676" i="3"/>
  <c r="I677" i="3"/>
  <c r="J677" i="3"/>
  <c r="I678" i="3"/>
  <c r="J678" i="3"/>
  <c r="I1392" i="3"/>
  <c r="J1392" i="3"/>
  <c r="I1391" i="3"/>
  <c r="J1391" i="3"/>
  <c r="I1393" i="3"/>
  <c r="J1393" i="3"/>
  <c r="I683" i="3"/>
  <c r="J683" i="3"/>
  <c r="I684" i="3"/>
  <c r="J684" i="3"/>
  <c r="I685" i="3"/>
  <c r="J685" i="3"/>
  <c r="I686" i="3"/>
  <c r="J686" i="3"/>
  <c r="I687" i="3"/>
  <c r="J687" i="3"/>
  <c r="I688" i="3"/>
  <c r="J688" i="3"/>
  <c r="I689" i="3"/>
  <c r="J689" i="3"/>
  <c r="I702" i="3"/>
  <c r="J702" i="3"/>
  <c r="I703" i="3"/>
  <c r="J703" i="3"/>
  <c r="I704" i="3"/>
  <c r="J704" i="3"/>
  <c r="I705" i="3"/>
  <c r="J705" i="3"/>
  <c r="I706" i="3"/>
  <c r="J706" i="3"/>
  <c r="I707" i="3"/>
  <c r="J707" i="3"/>
  <c r="I996" i="3"/>
  <c r="J996" i="3"/>
  <c r="I1001" i="3"/>
  <c r="J1001" i="3"/>
  <c r="I1003" i="3"/>
  <c r="J1003" i="3"/>
  <c r="I1011" i="3"/>
  <c r="J1011" i="3"/>
  <c r="I136" i="3"/>
  <c r="J136" i="3"/>
  <c r="I137" i="3"/>
  <c r="J137" i="3"/>
  <c r="I138" i="3"/>
  <c r="J138" i="3"/>
  <c r="I139" i="3"/>
  <c r="J139" i="3"/>
  <c r="I140" i="3"/>
  <c r="J140" i="3"/>
  <c r="I141" i="3"/>
  <c r="J141" i="3"/>
  <c r="I142" i="3"/>
  <c r="J142" i="3"/>
  <c r="I98" i="3"/>
  <c r="J98" i="3"/>
  <c r="I99" i="3"/>
  <c r="J99" i="3"/>
  <c r="I100" i="3"/>
  <c r="J100" i="3"/>
  <c r="I101" i="3"/>
  <c r="J101" i="3"/>
  <c r="I102" i="3"/>
  <c r="J102" i="3"/>
  <c r="I103" i="3"/>
  <c r="J103" i="3"/>
  <c r="I104" i="3"/>
  <c r="J104" i="3"/>
  <c r="I105" i="3"/>
  <c r="J105" i="3"/>
  <c r="I106" i="3"/>
  <c r="J106" i="3"/>
  <c r="I107" i="3"/>
  <c r="J107" i="3"/>
  <c r="I108" i="3"/>
  <c r="J108" i="3"/>
  <c r="I109" i="3"/>
  <c r="J109" i="3"/>
  <c r="I110" i="3"/>
  <c r="J110" i="3"/>
  <c r="I111" i="3"/>
  <c r="J111" i="3"/>
  <c r="I112" i="3"/>
  <c r="J112" i="3"/>
  <c r="I113" i="3"/>
  <c r="J113" i="3"/>
  <c r="I114" i="3"/>
  <c r="J114" i="3"/>
  <c r="I119" i="3"/>
  <c r="J119" i="3"/>
  <c r="I115" i="3"/>
  <c r="J115" i="3"/>
  <c r="I116" i="3"/>
  <c r="J116" i="3"/>
  <c r="I117" i="3"/>
  <c r="J117" i="3"/>
  <c r="I118" i="3"/>
  <c r="J118" i="3"/>
  <c r="I120" i="3"/>
  <c r="J120" i="3"/>
  <c r="I121" i="3"/>
  <c r="J121" i="3"/>
  <c r="I122" i="3"/>
  <c r="J122" i="3"/>
  <c r="I123" i="3"/>
  <c r="J123" i="3"/>
  <c r="I124" i="3"/>
  <c r="J124" i="3"/>
  <c r="I125" i="3"/>
  <c r="J125" i="3"/>
  <c r="I126" i="3"/>
  <c r="J126" i="3"/>
  <c r="I127" i="3"/>
  <c r="J127" i="3"/>
  <c r="I128" i="3"/>
  <c r="J128" i="3"/>
  <c r="I129" i="3"/>
  <c r="J129" i="3"/>
  <c r="I130" i="3"/>
  <c r="J130" i="3"/>
  <c r="I131" i="3"/>
  <c r="J131" i="3"/>
  <c r="I132" i="3"/>
  <c r="J132" i="3"/>
  <c r="I133" i="3"/>
  <c r="J133" i="3"/>
  <c r="I134" i="3"/>
  <c r="J134" i="3"/>
  <c r="I135" i="3"/>
  <c r="J135" i="3"/>
  <c r="I147" i="3"/>
  <c r="J147" i="3"/>
  <c r="I143" i="3"/>
  <c r="J143" i="3"/>
  <c r="I144" i="3"/>
  <c r="J144" i="3"/>
  <c r="I145" i="3"/>
  <c r="J145" i="3"/>
  <c r="I146" i="3"/>
  <c r="J146" i="3"/>
  <c r="I148" i="3"/>
  <c r="J148" i="3"/>
  <c r="I149" i="3"/>
  <c r="J149" i="3"/>
  <c r="I150" i="3"/>
  <c r="J150" i="3"/>
  <c r="I151" i="3"/>
  <c r="J151" i="3"/>
  <c r="I152" i="3"/>
  <c r="J152" i="3"/>
  <c r="I153" i="3"/>
  <c r="J153" i="3"/>
  <c r="I154" i="3"/>
  <c r="J154" i="3"/>
  <c r="I155" i="3"/>
  <c r="J155" i="3"/>
  <c r="I156" i="3"/>
  <c r="J156" i="3"/>
  <c r="I157" i="3"/>
  <c r="J157" i="3"/>
  <c r="I158" i="3"/>
  <c r="J158" i="3"/>
  <c r="I159" i="3"/>
  <c r="J159" i="3"/>
  <c r="I160" i="3"/>
  <c r="J160" i="3"/>
  <c r="I162" i="3"/>
  <c r="J162" i="3"/>
  <c r="I163" i="3"/>
  <c r="J163" i="3"/>
  <c r="I164" i="3"/>
  <c r="J164" i="3"/>
  <c r="I161" i="3"/>
  <c r="J161" i="3"/>
  <c r="I165" i="3"/>
  <c r="J165" i="3"/>
  <c r="I166" i="3"/>
  <c r="J166" i="3"/>
  <c r="I167" i="3"/>
  <c r="J167" i="3"/>
  <c r="I168" i="3"/>
  <c r="J168" i="3"/>
  <c r="I172" i="3"/>
  <c r="J172" i="3"/>
  <c r="I169" i="3"/>
  <c r="J169" i="3"/>
  <c r="I170" i="3"/>
  <c r="J170" i="3"/>
  <c r="I171" i="3"/>
  <c r="J171" i="3"/>
  <c r="I173" i="3"/>
  <c r="J173" i="3"/>
  <c r="I174" i="3"/>
  <c r="J174" i="3"/>
  <c r="I175" i="3"/>
  <c r="J175" i="3"/>
  <c r="I176" i="3"/>
  <c r="J176" i="3"/>
  <c r="I177" i="3"/>
  <c r="J177" i="3"/>
  <c r="I178" i="3"/>
  <c r="J178" i="3"/>
  <c r="I179" i="3"/>
  <c r="J179" i="3"/>
  <c r="I180" i="3"/>
  <c r="J180" i="3"/>
  <c r="I181" i="3"/>
  <c r="J181" i="3"/>
  <c r="I182" i="3"/>
  <c r="J182" i="3"/>
  <c r="I183" i="3"/>
  <c r="J183" i="3"/>
  <c r="I184" i="3"/>
  <c r="J184" i="3"/>
  <c r="I185" i="3"/>
  <c r="J185" i="3"/>
  <c r="I188" i="3"/>
  <c r="J188" i="3"/>
  <c r="I186" i="3"/>
  <c r="J186" i="3"/>
  <c r="I187" i="3"/>
  <c r="J187" i="3"/>
  <c r="I189" i="3"/>
  <c r="J189" i="3"/>
  <c r="I190" i="3"/>
  <c r="J190" i="3"/>
  <c r="I191" i="3"/>
  <c r="J191" i="3"/>
  <c r="I192" i="3"/>
  <c r="J192" i="3"/>
  <c r="I193" i="3"/>
  <c r="J193" i="3"/>
  <c r="I194" i="3"/>
  <c r="J194" i="3"/>
  <c r="I195" i="3"/>
  <c r="J195" i="3"/>
  <c r="I196" i="3"/>
  <c r="J196" i="3"/>
  <c r="I197" i="3"/>
  <c r="J197" i="3"/>
  <c r="I198" i="3"/>
  <c r="J198" i="3"/>
  <c r="I199" i="3"/>
  <c r="J199" i="3"/>
  <c r="I200" i="3"/>
  <c r="J200" i="3"/>
  <c r="I201" i="3"/>
  <c r="J201" i="3"/>
  <c r="I202" i="3"/>
  <c r="J202" i="3"/>
  <c r="I203" i="3"/>
  <c r="J203" i="3"/>
  <c r="I204" i="3"/>
  <c r="J204" i="3"/>
  <c r="I205" i="3"/>
  <c r="J205" i="3"/>
  <c r="I206" i="3"/>
  <c r="J206" i="3"/>
  <c r="I1112" i="3"/>
  <c r="J1112" i="3"/>
  <c r="I1113" i="3"/>
  <c r="J1113" i="3"/>
  <c r="I1114" i="3"/>
  <c r="J1114" i="3"/>
  <c r="I1115" i="3"/>
  <c r="J1115" i="3"/>
  <c r="I914" i="3"/>
  <c r="J914" i="3"/>
  <c r="I920" i="3"/>
  <c r="J920" i="3"/>
  <c r="I931" i="3"/>
  <c r="J931" i="3"/>
  <c r="I963" i="3"/>
  <c r="J963" i="3"/>
  <c r="I964" i="3"/>
  <c r="J964" i="3"/>
  <c r="I965" i="3"/>
  <c r="J965" i="3"/>
  <c r="I966" i="3"/>
  <c r="J966" i="3"/>
  <c r="I967" i="3"/>
  <c r="J967" i="3"/>
  <c r="I968" i="3"/>
  <c r="J968" i="3"/>
  <c r="I969" i="3"/>
  <c r="J969" i="3"/>
  <c r="I976" i="3"/>
  <c r="J976" i="3"/>
  <c r="I945" i="3"/>
  <c r="J945" i="3"/>
  <c r="I921" i="3"/>
  <c r="J921" i="3"/>
  <c r="I917" i="3"/>
  <c r="J917" i="3"/>
  <c r="I918" i="3"/>
  <c r="J918" i="3"/>
  <c r="I922" i="3"/>
  <c r="J922" i="3"/>
  <c r="I944" i="3"/>
  <c r="J944" i="3"/>
  <c r="I946" i="3"/>
  <c r="J946" i="3"/>
  <c r="I526" i="3"/>
  <c r="J526" i="3"/>
  <c r="I958" i="3"/>
  <c r="J958" i="3"/>
  <c r="I971" i="3"/>
  <c r="J971" i="3"/>
  <c r="I947" i="3"/>
  <c r="J947" i="3"/>
  <c r="I972" i="3"/>
  <c r="J972" i="3"/>
  <c r="I973" i="3"/>
  <c r="J973" i="3"/>
  <c r="I919" i="3"/>
  <c r="J919" i="3"/>
  <c r="I1432" i="3"/>
  <c r="J1432" i="3"/>
  <c r="I82" i="3"/>
  <c r="J82" i="3"/>
  <c r="I929" i="3"/>
  <c r="J929" i="3"/>
  <c r="I932" i="3"/>
  <c r="J932" i="3"/>
  <c r="I936" i="3"/>
  <c r="J936" i="3"/>
  <c r="I937" i="3"/>
  <c r="J937" i="3"/>
  <c r="I940" i="3"/>
  <c r="J940" i="3"/>
  <c r="I941" i="3"/>
  <c r="J941" i="3"/>
  <c r="I948" i="3"/>
  <c r="J948" i="3"/>
  <c r="I955" i="3"/>
  <c r="J955" i="3"/>
  <c r="I960" i="3"/>
  <c r="J960" i="3"/>
  <c r="I970" i="3"/>
  <c r="J970" i="3"/>
  <c r="I984" i="3"/>
  <c r="J984" i="3"/>
  <c r="I1918" i="3"/>
  <c r="J1918" i="3"/>
  <c r="I1262" i="3"/>
  <c r="J1262" i="3"/>
  <c r="I961" i="3"/>
  <c r="J961" i="3"/>
  <c r="I962" i="3"/>
  <c r="J962" i="3"/>
  <c r="I924" i="3"/>
  <c r="J924" i="3"/>
  <c r="I925" i="3"/>
  <c r="J925" i="3"/>
  <c r="I950" i="3"/>
  <c r="J950" i="3"/>
  <c r="I926" i="3"/>
  <c r="J926" i="3"/>
  <c r="I927" i="3"/>
  <c r="J927" i="3"/>
  <c r="I928" i="3"/>
  <c r="J928" i="3"/>
  <c r="I930" i="3"/>
  <c r="J930" i="3"/>
  <c r="I938" i="3"/>
  <c r="J938" i="3"/>
  <c r="I939" i="3"/>
  <c r="J939" i="3"/>
  <c r="I942" i="3"/>
  <c r="J942" i="3"/>
  <c r="I956" i="3"/>
  <c r="J956" i="3"/>
  <c r="I957" i="3"/>
  <c r="J957" i="3"/>
  <c r="I923" i="3"/>
  <c r="J923" i="3"/>
  <c r="I951" i="3"/>
  <c r="J951" i="3"/>
  <c r="I959" i="3"/>
  <c r="J959" i="3"/>
  <c r="I952" i="3"/>
  <c r="J952" i="3"/>
  <c r="I975" i="3"/>
  <c r="J975" i="3"/>
  <c r="I916" i="3"/>
  <c r="J916" i="3"/>
  <c r="I949" i="3"/>
  <c r="J949" i="3"/>
  <c r="I974" i="3"/>
  <c r="J974" i="3"/>
  <c r="I954" i="3"/>
  <c r="J954" i="3"/>
  <c r="I953" i="3"/>
  <c r="J953" i="3"/>
  <c r="I943" i="3"/>
  <c r="J943" i="3"/>
  <c r="I1261" i="3"/>
  <c r="J1261" i="3"/>
  <c r="I933" i="3"/>
  <c r="J933" i="3"/>
  <c r="I934" i="3"/>
  <c r="J934" i="3"/>
  <c r="I915" i="3"/>
  <c r="J915" i="3"/>
  <c r="I935" i="3"/>
  <c r="J935" i="3"/>
  <c r="I1369" i="3"/>
  <c r="J1369" i="3"/>
  <c r="I986" i="3"/>
  <c r="J986" i="3"/>
  <c r="I987" i="3"/>
  <c r="J987" i="3"/>
  <c r="I988" i="3"/>
  <c r="J988" i="3"/>
  <c r="I989" i="3"/>
  <c r="J989" i="3"/>
  <c r="I990" i="3"/>
  <c r="J990" i="3"/>
  <c r="I991" i="3"/>
  <c r="J991" i="3"/>
  <c r="I992" i="3"/>
  <c r="J992" i="3"/>
  <c r="I993" i="3"/>
  <c r="J993" i="3"/>
  <c r="I994" i="3"/>
  <c r="J994" i="3"/>
  <c r="I995" i="3"/>
  <c r="J995" i="3"/>
  <c r="I997" i="3"/>
  <c r="J997" i="3"/>
  <c r="I998" i="3"/>
  <c r="J998" i="3"/>
  <c r="I999" i="3"/>
  <c r="J999" i="3"/>
  <c r="I1000" i="3"/>
  <c r="J1000" i="3"/>
  <c r="I1002" i="3"/>
  <c r="J1002" i="3"/>
  <c r="I1004" i="3"/>
  <c r="J1004" i="3"/>
  <c r="I1005" i="3"/>
  <c r="J1005" i="3"/>
  <c r="I1006" i="3"/>
  <c r="J1006" i="3"/>
  <c r="I1007" i="3"/>
  <c r="J1007" i="3"/>
  <c r="I1008" i="3"/>
  <c r="J1008" i="3"/>
  <c r="I1009" i="3"/>
  <c r="J1009" i="3"/>
  <c r="I1010" i="3"/>
  <c r="J1010" i="3"/>
  <c r="I1012" i="3"/>
  <c r="J1012" i="3"/>
  <c r="I1013" i="3"/>
  <c r="J1013" i="3"/>
  <c r="I1675" i="3"/>
  <c r="J1675" i="3"/>
  <c r="I1676" i="3"/>
  <c r="J1676" i="3"/>
  <c r="I1674" i="3"/>
  <c r="J1674" i="3"/>
  <c r="I1368" i="3"/>
  <c r="J1368" i="3"/>
  <c r="I1623" i="3"/>
  <c r="J1623" i="3"/>
  <c r="I679" i="3"/>
  <c r="J679" i="3"/>
  <c r="I802" i="3"/>
  <c r="J802" i="3"/>
  <c r="I215" i="3"/>
  <c r="J215" i="3"/>
  <c r="I1642" i="3"/>
  <c r="J1642" i="3"/>
  <c r="I1645" i="3"/>
  <c r="J1645" i="3"/>
  <c r="I1647" i="3"/>
  <c r="J1647" i="3"/>
  <c r="I1649" i="3"/>
  <c r="J1649" i="3"/>
  <c r="I1650" i="3"/>
  <c r="J1650" i="3"/>
  <c r="I1651" i="3"/>
  <c r="J1651" i="3"/>
  <c r="I1652" i="3"/>
  <c r="J1652" i="3"/>
  <c r="I1653" i="3"/>
  <c r="J1653" i="3"/>
  <c r="I1654" i="3"/>
  <c r="J1654" i="3"/>
  <c r="I1643" i="3"/>
  <c r="J1643" i="3"/>
  <c r="I1644" i="3"/>
  <c r="J1644" i="3"/>
  <c r="I1648" i="3"/>
  <c r="J1648" i="3"/>
  <c r="I1274" i="3"/>
  <c r="J1274" i="3"/>
  <c r="I1646" i="3"/>
  <c r="J1646" i="3"/>
  <c r="I1039" i="3"/>
  <c r="J1039" i="3"/>
  <c r="I1040" i="3"/>
  <c r="J1040" i="3"/>
  <c r="I1019" i="3"/>
  <c r="J1019" i="3"/>
  <c r="I1021" i="3"/>
  <c r="J1021" i="3"/>
  <c r="I1022" i="3"/>
  <c r="J1022" i="3"/>
  <c r="I1024" i="3"/>
  <c r="J1024" i="3"/>
  <c r="I1026" i="3"/>
  <c r="J1026" i="3"/>
  <c r="I1028" i="3"/>
  <c r="J1028" i="3"/>
  <c r="I1032" i="3"/>
  <c r="J1032" i="3"/>
  <c r="I1033" i="3"/>
  <c r="J1033" i="3"/>
  <c r="I1034" i="3"/>
  <c r="J1034" i="3"/>
  <c r="I1036" i="3"/>
  <c r="J1036" i="3"/>
  <c r="I1023" i="3"/>
  <c r="J1023" i="3"/>
  <c r="I1029" i="3"/>
  <c r="J1029" i="3"/>
  <c r="I1020" i="3"/>
  <c r="J1020" i="3"/>
  <c r="I1027" i="3"/>
  <c r="J1027" i="3"/>
  <c r="I1025" i="3"/>
  <c r="J1025" i="3"/>
  <c r="I1030" i="3"/>
  <c r="J1030" i="3"/>
  <c r="I1031" i="3"/>
  <c r="J1031" i="3"/>
  <c r="I1812" i="3"/>
  <c r="J1812" i="3"/>
  <c r="I1052" i="3"/>
  <c r="J1052" i="3"/>
  <c r="I1053" i="3"/>
  <c r="J1053" i="3"/>
  <c r="I1054" i="3"/>
  <c r="J1054" i="3"/>
  <c r="I1055" i="3"/>
  <c r="J1055" i="3"/>
  <c r="I1056" i="3"/>
  <c r="J1056" i="3"/>
  <c r="I9" i="3"/>
  <c r="J9" i="3"/>
  <c r="I10" i="3"/>
  <c r="J10" i="3"/>
  <c r="I518" i="3"/>
  <c r="J518" i="3"/>
  <c r="I520" i="3"/>
  <c r="J520" i="3"/>
  <c r="I521" i="3"/>
  <c r="J521" i="3"/>
  <c r="I522" i="3"/>
  <c r="J522" i="3"/>
  <c r="I523" i="3"/>
  <c r="J523" i="3"/>
  <c r="I524" i="3"/>
  <c r="J524" i="3"/>
  <c r="I525" i="3"/>
  <c r="J525" i="3"/>
  <c r="I647" i="3"/>
  <c r="J647" i="3"/>
  <c r="I1014" i="3"/>
  <c r="J1014" i="3"/>
  <c r="I1637" i="3"/>
  <c r="J1637" i="3"/>
  <c r="I25" i="3"/>
  <c r="J25" i="3"/>
  <c r="I67" i="3"/>
  <c r="J67" i="3"/>
  <c r="I87" i="3"/>
  <c r="J87" i="3"/>
  <c r="I985" i="3"/>
  <c r="J985" i="3"/>
  <c r="I1057" i="3"/>
  <c r="J1057" i="3"/>
  <c r="I1119" i="3"/>
  <c r="J1119" i="3"/>
  <c r="I1125" i="3"/>
  <c r="J1125" i="3"/>
  <c r="I1126" i="3"/>
  <c r="J1126" i="3"/>
  <c r="I1622" i="3"/>
  <c r="J1622" i="3"/>
  <c r="I1878" i="3"/>
  <c r="J1878" i="3"/>
  <c r="I1879" i="3"/>
  <c r="J1879" i="3"/>
  <c r="I1880" i="3"/>
  <c r="J1880" i="3"/>
  <c r="I1881" i="3"/>
  <c r="J1881" i="3"/>
  <c r="I1882" i="3"/>
  <c r="J1882" i="3"/>
  <c r="I1883" i="3"/>
  <c r="J1883" i="3"/>
  <c r="I1621" i="3"/>
  <c r="J1621" i="3"/>
  <c r="I214" i="3"/>
  <c r="J214" i="3"/>
  <c r="I1370" i="3"/>
  <c r="J1370" i="3"/>
  <c r="I1372" i="3"/>
  <c r="J1372" i="3"/>
  <c r="I1371" i="3"/>
  <c r="J1371" i="3"/>
  <c r="I1275" i="3"/>
  <c r="J1275" i="3"/>
  <c r="I1365" i="3"/>
  <c r="J1365" i="3"/>
  <c r="I1366" i="3"/>
  <c r="J1366" i="3"/>
  <c r="I1367" i="3"/>
  <c r="J1367" i="3"/>
  <c r="I1276" i="3"/>
  <c r="J1276" i="3"/>
  <c r="I77" i="3"/>
  <c r="J77" i="3"/>
  <c r="I1726" i="3"/>
  <c r="J1726" i="3"/>
  <c r="I70" i="3"/>
  <c r="J70" i="3"/>
  <c r="I1278" i="3"/>
  <c r="J1278" i="3"/>
  <c r="I1677" i="3"/>
  <c r="J1677" i="3"/>
  <c r="I1814" i="3"/>
  <c r="J1814" i="3"/>
  <c r="I1877" i="3"/>
  <c r="J1877" i="3"/>
  <c r="I1917" i="3"/>
  <c r="J1917" i="3"/>
  <c r="I1813" i="3"/>
  <c r="J1813" i="3"/>
  <c r="I1897" i="3"/>
  <c r="J1897" i="3"/>
  <c r="I1898" i="3"/>
  <c r="J1898" i="3"/>
  <c r="I1899" i="3"/>
  <c r="J1899" i="3"/>
  <c r="I1900" i="3"/>
  <c r="J1900" i="3"/>
  <c r="I1901" i="3"/>
  <c r="J1901" i="3"/>
  <c r="I1902" i="3"/>
  <c r="J1902" i="3"/>
  <c r="I1903" i="3"/>
  <c r="J1903" i="3"/>
  <c r="I1102" i="3"/>
  <c r="J1102" i="3"/>
  <c r="I1405" i="3"/>
  <c r="J1405" i="3"/>
  <c r="I1414" i="3"/>
  <c r="J1414" i="3"/>
  <c r="I1416" i="3"/>
  <c r="J1416" i="3"/>
  <c r="I1417" i="3"/>
  <c r="J1417" i="3"/>
  <c r="I1662" i="3"/>
  <c r="J1662" i="3"/>
  <c r="I1817" i="3"/>
  <c r="J1817" i="3"/>
  <c r="I1818" i="3"/>
  <c r="J1818" i="3"/>
  <c r="I1833" i="3"/>
  <c r="J1833" i="3"/>
  <c r="I1838" i="3"/>
  <c r="J1838" i="3"/>
  <c r="I1839" i="3"/>
  <c r="J1839" i="3"/>
  <c r="I1840" i="3"/>
  <c r="J1840" i="3"/>
  <c r="I1844" i="3"/>
  <c r="J1844" i="3"/>
  <c r="I1843" i="3"/>
  <c r="J1843" i="3"/>
  <c r="I1847" i="3"/>
  <c r="J1847" i="3"/>
  <c r="I1848" i="3"/>
  <c r="J1848" i="3"/>
  <c r="I1849" i="3"/>
  <c r="J1849" i="3"/>
  <c r="I1852" i="3"/>
  <c r="J1852" i="3"/>
  <c r="I1853" i="3"/>
  <c r="J1853" i="3"/>
  <c r="I1854" i="3"/>
  <c r="J1854" i="3"/>
  <c r="I1859" i="3"/>
  <c r="J1859" i="3"/>
  <c r="I1860" i="3"/>
  <c r="J1860" i="3"/>
  <c r="I1819" i="3"/>
  <c r="J1819" i="3"/>
  <c r="I1820" i="3"/>
  <c r="J1820" i="3"/>
  <c r="I1821" i="3"/>
  <c r="J1821" i="3"/>
  <c r="I1822" i="3"/>
  <c r="J1822" i="3"/>
  <c r="I1823" i="3"/>
  <c r="J1823" i="3"/>
  <c r="I1824" i="3"/>
  <c r="J1824" i="3"/>
  <c r="I1825" i="3"/>
  <c r="J1825" i="3"/>
  <c r="I1827" i="3"/>
  <c r="J1827" i="3"/>
  <c r="I1828" i="3"/>
  <c r="J1828" i="3"/>
  <c r="I1829" i="3"/>
  <c r="J1829" i="3"/>
  <c r="I1830" i="3"/>
  <c r="J1830" i="3"/>
  <c r="I1831" i="3"/>
  <c r="J1831" i="3"/>
  <c r="I1832" i="3"/>
  <c r="J1832" i="3"/>
  <c r="I1834" i="3"/>
  <c r="J1834" i="3"/>
  <c r="I1835" i="3"/>
  <c r="J1835" i="3"/>
  <c r="I1836" i="3"/>
  <c r="J1836" i="3"/>
  <c r="I1837" i="3"/>
  <c r="J1837" i="3"/>
  <c r="I1841" i="3"/>
  <c r="J1841" i="3"/>
  <c r="I1842" i="3"/>
  <c r="J1842" i="3"/>
  <c r="I1845" i="3"/>
  <c r="J1845" i="3"/>
  <c r="I1850" i="3"/>
  <c r="J1850" i="3"/>
  <c r="I1851" i="3"/>
  <c r="J1851" i="3"/>
  <c r="I1855" i="3"/>
  <c r="J1855" i="3"/>
  <c r="I1856" i="3"/>
  <c r="J1856" i="3"/>
  <c r="I1857" i="3"/>
  <c r="J1857" i="3"/>
  <c r="I1858" i="3"/>
  <c r="J1858" i="3"/>
  <c r="I1066" i="3"/>
  <c r="J1066" i="3"/>
  <c r="I1067" i="3"/>
  <c r="J1067" i="3"/>
  <c r="I1068" i="3"/>
  <c r="J1068" i="3"/>
  <c r="I1069" i="3"/>
  <c r="J1069" i="3"/>
  <c r="I1106" i="3"/>
  <c r="J1106" i="3"/>
  <c r="I1107" i="3"/>
  <c r="J1107" i="3"/>
  <c r="I1108" i="3"/>
  <c r="J1108" i="3"/>
  <c r="I1109" i="3"/>
  <c r="J1109" i="3"/>
  <c r="I1110" i="3"/>
  <c r="J1110" i="3"/>
  <c r="I1111" i="3"/>
  <c r="J1111" i="3"/>
  <c r="I1282" i="3"/>
  <c r="J1282" i="3"/>
  <c r="I1283" i="3"/>
  <c r="J1283" i="3"/>
  <c r="I1284" i="3"/>
  <c r="J1284" i="3"/>
  <c r="I1285" i="3"/>
  <c r="J1285" i="3"/>
  <c r="I1286" i="3"/>
  <c r="J1286" i="3"/>
  <c r="I1287" i="3"/>
  <c r="J1287" i="3"/>
  <c r="I1288" i="3"/>
  <c r="J1288" i="3"/>
  <c r="I1826" i="3"/>
  <c r="J1826" i="3"/>
  <c r="I1846" i="3"/>
  <c r="J1846" i="3"/>
  <c r="I89" i="3"/>
  <c r="J89" i="3"/>
  <c r="I90" i="3"/>
  <c r="J90" i="3"/>
  <c r="I91" i="3"/>
  <c r="J91" i="3"/>
  <c r="I1357" i="3"/>
  <c r="J1357" i="3"/>
  <c r="I1358" i="3"/>
  <c r="J1358" i="3"/>
  <c r="I1359" i="3"/>
  <c r="J1359" i="3"/>
  <c r="I1360" i="3"/>
  <c r="J1360" i="3"/>
  <c r="I3" i="3"/>
  <c r="J3" i="3"/>
  <c r="I4" i="3"/>
  <c r="J4" i="3"/>
  <c r="I5" i="3"/>
  <c r="J5" i="3"/>
  <c r="I1441" i="3"/>
  <c r="J1441" i="3"/>
  <c r="I1442" i="3"/>
  <c r="J1442" i="3"/>
  <c r="I1443" i="3"/>
  <c r="J1443" i="3"/>
  <c r="I1444" i="3"/>
  <c r="J1444" i="3"/>
  <c r="I1346" i="3"/>
  <c r="J1346" i="3"/>
  <c r="I1347" i="3"/>
  <c r="J1347" i="3"/>
  <c r="I1348" i="3"/>
  <c r="J1348" i="3"/>
  <c r="I1349" i="3"/>
  <c r="J1349" i="3"/>
  <c r="I1350" i="3"/>
  <c r="J1350" i="3"/>
  <c r="I1351" i="3"/>
  <c r="J1351" i="3"/>
  <c r="I94" i="3"/>
  <c r="J94" i="3"/>
  <c r="I810" i="3"/>
  <c r="J810" i="3"/>
  <c r="I809" i="3"/>
  <c r="J809" i="3"/>
  <c r="I813" i="3"/>
  <c r="J813" i="3"/>
  <c r="I814" i="3"/>
  <c r="J814" i="3"/>
  <c r="I1930" i="3"/>
  <c r="J1930" i="3"/>
  <c r="I804" i="3"/>
  <c r="J804" i="3"/>
  <c r="I805" i="3"/>
  <c r="J805" i="3"/>
  <c r="I806" i="3"/>
  <c r="J806" i="3"/>
  <c r="I807" i="3"/>
  <c r="J807" i="3"/>
  <c r="I808" i="3"/>
  <c r="J808" i="3"/>
  <c r="I811" i="3"/>
  <c r="J811" i="3"/>
  <c r="I812" i="3"/>
  <c r="J812" i="3"/>
  <c r="I815" i="3"/>
  <c r="J815" i="3"/>
  <c r="I816" i="3"/>
  <c r="J816" i="3"/>
  <c r="I817" i="3"/>
  <c r="J817" i="3"/>
  <c r="I819" i="3"/>
  <c r="J819" i="3"/>
  <c r="I818" i="3"/>
  <c r="J818" i="3"/>
  <c r="I820" i="3"/>
  <c r="J820" i="3"/>
  <c r="I821" i="3"/>
  <c r="J821" i="3"/>
  <c r="I822" i="3"/>
  <c r="J822" i="3"/>
  <c r="I1863" i="3"/>
  <c r="J1863" i="3"/>
  <c r="I1045" i="3"/>
  <c r="J1045" i="3"/>
  <c r="I1046" i="3"/>
  <c r="J1046" i="3"/>
  <c r="I1047" i="3"/>
  <c r="J1047" i="3"/>
  <c r="I1048" i="3"/>
  <c r="J1048" i="3"/>
  <c r="I1049" i="3"/>
  <c r="J1049" i="3"/>
  <c r="I1098" i="3"/>
  <c r="J1098" i="3"/>
  <c r="I1099" i="3"/>
  <c r="J1099" i="3"/>
  <c r="I28" i="3"/>
  <c r="J28" i="3"/>
  <c r="I30" i="3"/>
  <c r="J30" i="3"/>
  <c r="I31" i="3"/>
  <c r="J31" i="3"/>
  <c r="I32" i="3"/>
  <c r="J32" i="3"/>
  <c r="I33" i="3"/>
  <c r="J33" i="3"/>
  <c r="I34" i="3"/>
  <c r="J34" i="3"/>
  <c r="I37" i="3"/>
  <c r="J37" i="3"/>
  <c r="I38" i="3"/>
  <c r="J38" i="3"/>
  <c r="I39" i="3"/>
  <c r="J39" i="3"/>
  <c r="I40" i="3"/>
  <c r="J40" i="3"/>
  <c r="I41" i="3"/>
  <c r="J41" i="3"/>
  <c r="I42" i="3"/>
  <c r="J42" i="3"/>
  <c r="I44" i="3"/>
  <c r="J44" i="3"/>
  <c r="I43" i="3"/>
  <c r="J43" i="3"/>
  <c r="I45" i="3"/>
  <c r="J45" i="3"/>
  <c r="I46" i="3"/>
  <c r="J46" i="3"/>
  <c r="I48" i="3"/>
  <c r="J48" i="3"/>
  <c r="I49" i="3"/>
  <c r="J49" i="3"/>
  <c r="I50" i="3"/>
  <c r="J50" i="3"/>
  <c r="I51" i="3"/>
  <c r="J51" i="3"/>
  <c r="I53" i="3"/>
  <c r="J53" i="3"/>
  <c r="I1058" i="3"/>
  <c r="J1058" i="3"/>
  <c r="I1394" i="3"/>
  <c r="J1394" i="3"/>
  <c r="I1395" i="3"/>
  <c r="J1395" i="3"/>
  <c r="I1399" i="3"/>
  <c r="J1399" i="3"/>
  <c r="I1404" i="3"/>
  <c r="J1404" i="3"/>
  <c r="I1408" i="3"/>
  <c r="J1408" i="3"/>
  <c r="I1423" i="3"/>
  <c r="J1423" i="3"/>
  <c r="I1424" i="3"/>
  <c r="J1424" i="3"/>
  <c r="I1727" i="3"/>
  <c r="J1727" i="3"/>
  <c r="I1729" i="3"/>
  <c r="J1729" i="3"/>
  <c r="I1730" i="3"/>
  <c r="J1730" i="3"/>
  <c r="I1890" i="3"/>
  <c r="J1890" i="3"/>
  <c r="I74" i="3"/>
  <c r="J74" i="3"/>
  <c r="I26" i="3"/>
  <c r="J26" i="3"/>
  <c r="I36" i="3"/>
  <c r="J36" i="3"/>
  <c r="I78" i="3"/>
  <c r="J78" i="3"/>
  <c r="I79" i="3"/>
  <c r="J79" i="3"/>
  <c r="I80" i="3"/>
  <c r="J80" i="3"/>
  <c r="I81" i="3"/>
  <c r="J81" i="3"/>
  <c r="I27" i="3"/>
  <c r="J27" i="3"/>
  <c r="I35" i="3"/>
  <c r="J35" i="3"/>
  <c r="I1631" i="3"/>
  <c r="J1631" i="3"/>
  <c r="I11" i="3"/>
  <c r="J11" i="3"/>
  <c r="I12" i="3"/>
  <c r="J12" i="3"/>
  <c r="I13" i="3"/>
  <c r="J13" i="3"/>
  <c r="I14" i="3"/>
  <c r="J14" i="3"/>
  <c r="I1116" i="3"/>
  <c r="J1116" i="3"/>
  <c r="I1117" i="3"/>
  <c r="J1117" i="3"/>
  <c r="I1118" i="3"/>
  <c r="J1118" i="3"/>
  <c r="I8" i="3"/>
  <c r="J8" i="3"/>
  <c r="I261" i="3"/>
  <c r="J261" i="3"/>
  <c r="I670" i="3"/>
  <c r="J670" i="3"/>
  <c r="I668" i="3"/>
  <c r="J668" i="3"/>
  <c r="I1017" i="3"/>
  <c r="J1017" i="3"/>
  <c r="I1050" i="3"/>
  <c r="J1050" i="3"/>
  <c r="I1290" i="3"/>
  <c r="J1290" i="3"/>
  <c r="I1300" i="3"/>
  <c r="J1300" i="3"/>
  <c r="I1306" i="3"/>
  <c r="J1306" i="3"/>
  <c r="I1305" i="3"/>
  <c r="J1305" i="3"/>
  <c r="I1308" i="3"/>
  <c r="J1308" i="3"/>
  <c r="I1307" i="3"/>
  <c r="J1307" i="3"/>
  <c r="I1310" i="3"/>
  <c r="J1310" i="3"/>
  <c r="I1311" i="3"/>
  <c r="J1311" i="3"/>
  <c r="I1312" i="3"/>
  <c r="J1312" i="3"/>
  <c r="I1309" i="3"/>
  <c r="J1309" i="3"/>
  <c r="I1313" i="3"/>
  <c r="J1313" i="3"/>
  <c r="I1314" i="3"/>
  <c r="J1314" i="3"/>
  <c r="I1315" i="3"/>
  <c r="J1315" i="3"/>
  <c r="I1316" i="3"/>
  <c r="J1316" i="3"/>
  <c r="I1317" i="3"/>
  <c r="J1317" i="3"/>
  <c r="I1318" i="3"/>
  <c r="J1318" i="3"/>
  <c r="I1323" i="3"/>
  <c r="J1323" i="3"/>
  <c r="I1324" i="3"/>
  <c r="J1324" i="3"/>
  <c r="I1325" i="3"/>
  <c r="J1325" i="3"/>
  <c r="I1319" i="3"/>
  <c r="J1319" i="3"/>
  <c r="I1320" i="3"/>
  <c r="J1320" i="3"/>
  <c r="I1322" i="3"/>
  <c r="J1322" i="3"/>
  <c r="I1321" i="3"/>
  <c r="J1321" i="3"/>
  <c r="I1326" i="3"/>
  <c r="J1326" i="3"/>
  <c r="I1327" i="3"/>
  <c r="J1327" i="3"/>
  <c r="I1328" i="3"/>
  <c r="J1328" i="3"/>
  <c r="I1329" i="3"/>
  <c r="J1329" i="3"/>
  <c r="I1345" i="3"/>
  <c r="J1345" i="3"/>
  <c r="I1330" i="3"/>
  <c r="J1330" i="3"/>
  <c r="I1331" i="3"/>
  <c r="J1331" i="3"/>
  <c r="I1332" i="3"/>
  <c r="J1332" i="3"/>
  <c r="I1333" i="3"/>
  <c r="J1333" i="3"/>
  <c r="I1340" i="3"/>
  <c r="J1340" i="3"/>
  <c r="I1336" i="3"/>
  <c r="J1336" i="3"/>
  <c r="I1337" i="3"/>
  <c r="J1337" i="3"/>
  <c r="I1338" i="3"/>
  <c r="J1338" i="3"/>
  <c r="I1339" i="3"/>
  <c r="J1339" i="3"/>
  <c r="I1335" i="3"/>
  <c r="J1335" i="3"/>
  <c r="I1334" i="3"/>
  <c r="J1334" i="3"/>
  <c r="I1341" i="3"/>
  <c r="J1341" i="3"/>
  <c r="I1342" i="3"/>
  <c r="J1342" i="3"/>
  <c r="I1343" i="3"/>
  <c r="J1343" i="3"/>
  <c r="I1344" i="3"/>
  <c r="J1344" i="3"/>
  <c r="I1865" i="3"/>
  <c r="J1865" i="3"/>
  <c r="I1866" i="3"/>
  <c r="J1866" i="3"/>
  <c r="I1867" i="3"/>
  <c r="J1867" i="3"/>
  <c r="I1905" i="3"/>
  <c r="J1905" i="3"/>
  <c r="I1384" i="3"/>
  <c r="J1384" i="3"/>
  <c r="I1385" i="3"/>
  <c r="J1385" i="3"/>
  <c r="I1386" i="3"/>
  <c r="J1386" i="3"/>
  <c r="I1387" i="3"/>
  <c r="J1387" i="3"/>
  <c r="I1389" i="3"/>
  <c r="J1389" i="3"/>
  <c r="I1390" i="3"/>
  <c r="J1390" i="3"/>
  <c r="I1868" i="3"/>
  <c r="J1868" i="3"/>
  <c r="I1869" i="3"/>
  <c r="J1869" i="3"/>
  <c r="I1870" i="3"/>
  <c r="J1870" i="3"/>
  <c r="I1871" i="3"/>
  <c r="J1871" i="3"/>
  <c r="I1872" i="3"/>
  <c r="J1872" i="3"/>
  <c r="I1873" i="3"/>
  <c r="J1873" i="3"/>
  <c r="I1874" i="3"/>
  <c r="J1874" i="3"/>
  <c r="I1875" i="3"/>
  <c r="J1875" i="3"/>
  <c r="I1910" i="3"/>
  <c r="J1910" i="3"/>
  <c r="I1640" i="3"/>
  <c r="J1640" i="3"/>
  <c r="I1641" i="3"/>
  <c r="J1641" i="3"/>
  <c r="I1656" i="3"/>
  <c r="J1656" i="3"/>
  <c r="I1657" i="3"/>
  <c r="J1657" i="3"/>
  <c r="I1658" i="3"/>
  <c r="J1658" i="3"/>
  <c r="I1659" i="3"/>
  <c r="J1659" i="3"/>
  <c r="I1660" i="3"/>
  <c r="J1660" i="3"/>
  <c r="I1661" i="3"/>
  <c r="J1661" i="3"/>
  <c r="I1453" i="3"/>
  <c r="J1453" i="3"/>
  <c r="I1454" i="3"/>
  <c r="J1454" i="3"/>
  <c r="I912" i="3"/>
  <c r="J912" i="3"/>
  <c r="I913" i="3"/>
  <c r="J913" i="3"/>
  <c r="I1038" i="3"/>
  <c r="J1038" i="3"/>
  <c r="I1041" i="3"/>
  <c r="J1041" i="3"/>
  <c r="I1059" i="3"/>
  <c r="J1059" i="3"/>
  <c r="I1060" i="3"/>
  <c r="J1060" i="3"/>
  <c r="I1291" i="3"/>
  <c r="J1291" i="3"/>
  <c r="I1292" i="3"/>
  <c r="J1292" i="3"/>
  <c r="I1293" i="3"/>
  <c r="J1293" i="3"/>
  <c r="I1294" i="3"/>
  <c r="J1294" i="3"/>
  <c r="I1295" i="3"/>
  <c r="J1295" i="3"/>
  <c r="I1297" i="3"/>
  <c r="J1297" i="3"/>
  <c r="I1296" i="3"/>
  <c r="J1296" i="3"/>
  <c r="I1298" i="3"/>
  <c r="J1298" i="3"/>
  <c r="I1299" i="3"/>
  <c r="J1299" i="3"/>
  <c r="I1929" i="3"/>
  <c r="J1929" i="3"/>
  <c r="I95" i="3"/>
  <c r="J95" i="3"/>
  <c r="I1710" i="3"/>
  <c r="J1710" i="3"/>
  <c r="I1711" i="3"/>
  <c r="J1711" i="3"/>
  <c r="I1712" i="3"/>
  <c r="J1712" i="3"/>
  <c r="I1713" i="3"/>
  <c r="J1713" i="3"/>
  <c r="I1714" i="3"/>
  <c r="J1714" i="3"/>
  <c r="I1715" i="3"/>
  <c r="J1715" i="3"/>
  <c r="I1716" i="3"/>
  <c r="J1716" i="3"/>
  <c r="I1717" i="3"/>
  <c r="J1717" i="3"/>
  <c r="I1718" i="3"/>
  <c r="J1718" i="3"/>
  <c r="I1919" i="3"/>
  <c r="J1919" i="3"/>
  <c r="I68" i="3"/>
  <c r="J68" i="3"/>
  <c r="I1409" i="3"/>
  <c r="J1409" i="3"/>
  <c r="I1410" i="3"/>
  <c r="J1410" i="3"/>
  <c r="I1624" i="3"/>
  <c r="J1624" i="3"/>
  <c r="I1400" i="3"/>
  <c r="J1400" i="3"/>
  <c r="I7" i="3"/>
  <c r="J7" i="3"/>
  <c r="I1267" i="3"/>
  <c r="J1267" i="3"/>
  <c r="I1268" i="3"/>
  <c r="J1268" i="3"/>
  <c r="I1269" i="3"/>
  <c r="J1269" i="3"/>
  <c r="I1270" i="3"/>
  <c r="J1270" i="3"/>
  <c r="I1271" i="3"/>
  <c r="J1271" i="3"/>
  <c r="I1272" i="3"/>
  <c r="J1272" i="3"/>
  <c r="I1273" i="3"/>
  <c r="J1273" i="3"/>
  <c r="I277" i="3"/>
  <c r="J277" i="3"/>
  <c r="I276" i="3"/>
  <c r="J276" i="3"/>
  <c r="I278" i="3"/>
  <c r="J278" i="3"/>
  <c r="I273" i="3"/>
  <c r="J273" i="3"/>
  <c r="I274" i="3"/>
  <c r="J274" i="3"/>
  <c r="I275" i="3"/>
  <c r="J275" i="3"/>
  <c r="I272" i="3"/>
  <c r="J272" i="3"/>
  <c r="I285" i="3"/>
  <c r="J285" i="3"/>
  <c r="I279" i="3"/>
  <c r="J279" i="3"/>
  <c r="I280" i="3"/>
  <c r="J280" i="3"/>
  <c r="I281" i="3"/>
  <c r="J281" i="3"/>
  <c r="I282" i="3"/>
  <c r="J282" i="3"/>
  <c r="I283" i="3"/>
  <c r="J283" i="3"/>
  <c r="I284" i="3"/>
  <c r="J284" i="3"/>
  <c r="I286" i="3"/>
  <c r="J286" i="3"/>
  <c r="I287" i="3"/>
  <c r="J287" i="3"/>
  <c r="I288" i="3"/>
  <c r="J288" i="3"/>
  <c r="I289" i="3"/>
  <c r="J289" i="3"/>
  <c r="I290" i="3"/>
  <c r="J290" i="3"/>
  <c r="I291" i="3"/>
  <c r="J291" i="3"/>
  <c r="I292" i="3"/>
  <c r="J292" i="3"/>
  <c r="I293" i="3"/>
  <c r="J293" i="3"/>
  <c r="I294" i="3"/>
  <c r="J294" i="3"/>
  <c r="I295" i="3"/>
  <c r="J295" i="3"/>
  <c r="I296" i="3"/>
  <c r="J296" i="3"/>
  <c r="I297" i="3"/>
  <c r="J297" i="3"/>
  <c r="I298" i="3"/>
  <c r="J298" i="3"/>
  <c r="I299" i="3"/>
  <c r="J299" i="3"/>
  <c r="I300" i="3"/>
  <c r="J300" i="3"/>
  <c r="I301" i="3"/>
  <c r="J301" i="3"/>
  <c r="I302" i="3"/>
  <c r="J302" i="3"/>
  <c r="I303" i="3"/>
  <c r="J303" i="3"/>
  <c r="I304" i="3"/>
  <c r="J304" i="3"/>
  <c r="I305" i="3"/>
  <c r="J305" i="3"/>
  <c r="I311" i="3"/>
  <c r="J311" i="3"/>
  <c r="I312" i="3"/>
  <c r="J312" i="3"/>
  <c r="I306" i="3"/>
  <c r="J306" i="3"/>
  <c r="I307" i="3"/>
  <c r="J307" i="3"/>
  <c r="I308" i="3"/>
  <c r="J308" i="3"/>
  <c r="I309" i="3"/>
  <c r="J309" i="3"/>
  <c r="I310" i="3"/>
  <c r="J310" i="3"/>
  <c r="I313" i="3"/>
  <c r="J313" i="3"/>
  <c r="I314" i="3"/>
  <c r="J314" i="3"/>
  <c r="I315" i="3"/>
  <c r="J315" i="3"/>
  <c r="I318" i="3"/>
  <c r="J318" i="3"/>
  <c r="I319" i="3"/>
  <c r="J319" i="3"/>
  <c r="I316" i="3"/>
  <c r="J316" i="3"/>
  <c r="I317" i="3"/>
  <c r="J317" i="3"/>
  <c r="I320" i="3"/>
  <c r="J320" i="3"/>
  <c r="I321" i="3"/>
  <c r="J321" i="3"/>
  <c r="I322" i="3"/>
  <c r="J322" i="3"/>
  <c r="I323" i="3"/>
  <c r="J323" i="3"/>
  <c r="I324" i="3"/>
  <c r="J324" i="3"/>
  <c r="I325" i="3"/>
  <c r="J325" i="3"/>
  <c r="I326" i="3"/>
  <c r="J326" i="3"/>
  <c r="I327" i="3"/>
  <c r="J327" i="3"/>
  <c r="I328" i="3"/>
  <c r="J328" i="3"/>
  <c r="I329" i="3"/>
  <c r="J329" i="3"/>
  <c r="I330" i="3"/>
  <c r="J330" i="3"/>
  <c r="I331" i="3"/>
  <c r="J331" i="3"/>
  <c r="I332" i="3"/>
  <c r="J332" i="3"/>
  <c r="I333" i="3"/>
  <c r="J333" i="3"/>
  <c r="I334" i="3"/>
  <c r="J334" i="3"/>
  <c r="I335" i="3"/>
  <c r="J335" i="3"/>
  <c r="I336" i="3"/>
  <c r="J336" i="3"/>
  <c r="I337" i="3"/>
  <c r="J337" i="3"/>
  <c r="I338" i="3"/>
  <c r="J338" i="3"/>
  <c r="I342" i="3"/>
  <c r="J342" i="3"/>
  <c r="I341" i="3"/>
  <c r="J341" i="3"/>
  <c r="I339" i="3"/>
  <c r="J339" i="3"/>
  <c r="I340" i="3"/>
  <c r="J340" i="3"/>
  <c r="I343" i="3"/>
  <c r="J343" i="3"/>
  <c r="I345" i="3"/>
  <c r="J345" i="3"/>
  <c r="I348" i="3"/>
  <c r="J348" i="3"/>
  <c r="I346" i="3"/>
  <c r="J346" i="3"/>
  <c r="I347" i="3"/>
  <c r="J347" i="3"/>
  <c r="I349" i="3"/>
  <c r="J349" i="3"/>
  <c r="I350" i="3"/>
  <c r="J350" i="3"/>
  <c r="I351" i="3"/>
  <c r="J351" i="3"/>
  <c r="I352" i="3"/>
  <c r="J352" i="3"/>
  <c r="I353" i="3"/>
  <c r="J353" i="3"/>
  <c r="I344" i="3"/>
  <c r="J344" i="3"/>
  <c r="I354" i="3"/>
  <c r="J354" i="3"/>
  <c r="I355" i="3"/>
  <c r="J355" i="3"/>
  <c r="I356" i="3"/>
  <c r="J356" i="3"/>
  <c r="I357" i="3"/>
  <c r="J357" i="3"/>
  <c r="I358" i="3"/>
  <c r="J358" i="3"/>
  <c r="I359" i="3"/>
  <c r="J359" i="3"/>
  <c r="I360" i="3"/>
  <c r="J360" i="3"/>
  <c r="I361" i="3"/>
  <c r="J361" i="3"/>
  <c r="I362" i="3"/>
  <c r="J362" i="3"/>
  <c r="I363" i="3"/>
  <c r="J363" i="3"/>
  <c r="I364" i="3"/>
  <c r="J364" i="3"/>
  <c r="I365" i="3"/>
  <c r="J365" i="3"/>
  <c r="I366" i="3"/>
  <c r="J366" i="3"/>
  <c r="I367" i="3"/>
  <c r="J367" i="3"/>
  <c r="I368" i="3"/>
  <c r="J368" i="3"/>
  <c r="I369" i="3"/>
  <c r="J369" i="3"/>
  <c r="I370" i="3"/>
  <c r="J370" i="3"/>
  <c r="I371" i="3"/>
  <c r="J371" i="3"/>
  <c r="I372" i="3"/>
  <c r="J372" i="3"/>
  <c r="I373" i="3"/>
  <c r="J373" i="3"/>
  <c r="I374" i="3"/>
  <c r="J374" i="3"/>
  <c r="I377" i="3"/>
  <c r="J377" i="3"/>
  <c r="I375" i="3"/>
  <c r="J375" i="3"/>
  <c r="I376" i="3"/>
  <c r="J376" i="3"/>
  <c r="I1413" i="3"/>
  <c r="J1413" i="3"/>
  <c r="I1412" i="3"/>
  <c r="J1412" i="3"/>
  <c r="I553" i="3"/>
  <c r="J553" i="3"/>
  <c r="I555" i="3"/>
  <c r="J555" i="3"/>
  <c r="I557" i="3"/>
  <c r="J557" i="3"/>
  <c r="I559" i="3"/>
  <c r="J559" i="3"/>
  <c r="I561" i="3"/>
  <c r="J561" i="3"/>
  <c r="I558" i="3"/>
  <c r="J558" i="3"/>
  <c r="I529" i="3"/>
  <c r="J529" i="3"/>
  <c r="I560" i="3"/>
  <c r="J560" i="3"/>
  <c r="I554" i="3"/>
  <c r="J554" i="3"/>
  <c r="I556" i="3"/>
  <c r="J556" i="3"/>
  <c r="I530" i="3"/>
  <c r="J530" i="3"/>
  <c r="I531" i="3"/>
  <c r="J531" i="3"/>
  <c r="I532" i="3"/>
  <c r="J532" i="3"/>
  <c r="I534" i="3"/>
  <c r="J534" i="3"/>
  <c r="I535" i="3"/>
  <c r="J535" i="3"/>
  <c r="I536" i="3"/>
  <c r="J536" i="3"/>
  <c r="I537" i="3"/>
  <c r="J537" i="3"/>
  <c r="I538" i="3"/>
  <c r="J538" i="3"/>
  <c r="I542" i="3"/>
  <c r="J542" i="3"/>
  <c r="I539" i="3"/>
  <c r="J539" i="3"/>
  <c r="I540" i="3"/>
  <c r="J540" i="3"/>
  <c r="I541" i="3"/>
  <c r="J541" i="3"/>
  <c r="I543" i="3"/>
  <c r="J543" i="3"/>
  <c r="I544" i="3"/>
  <c r="J544" i="3"/>
  <c r="I545" i="3"/>
  <c r="J545" i="3"/>
  <c r="I546" i="3"/>
  <c r="J546" i="3"/>
  <c r="I547" i="3"/>
  <c r="J547" i="3"/>
  <c r="I548" i="3"/>
  <c r="J548" i="3"/>
  <c r="I549" i="3"/>
  <c r="J549" i="3"/>
  <c r="I550" i="3"/>
  <c r="J550" i="3"/>
  <c r="I551" i="3"/>
  <c r="J551" i="3"/>
  <c r="I552" i="3"/>
  <c r="J552" i="3"/>
  <c r="I562" i="3"/>
  <c r="J562" i="3"/>
  <c r="I563" i="3"/>
  <c r="J563" i="3"/>
  <c r="I564" i="3"/>
  <c r="J564" i="3"/>
  <c r="I565" i="3"/>
  <c r="J565" i="3"/>
  <c r="I566" i="3"/>
  <c r="J566" i="3"/>
  <c r="I567" i="3"/>
  <c r="J567" i="3"/>
  <c r="I568" i="3"/>
  <c r="J568" i="3"/>
  <c r="I571" i="3"/>
  <c r="J571" i="3"/>
  <c r="I572" i="3"/>
  <c r="J572" i="3"/>
  <c r="I573" i="3"/>
  <c r="J573" i="3"/>
  <c r="I574" i="3"/>
  <c r="J574" i="3"/>
  <c r="I575" i="3"/>
  <c r="J575" i="3"/>
  <c r="I576" i="3"/>
  <c r="J576" i="3"/>
  <c r="I577" i="3"/>
  <c r="J577" i="3"/>
  <c r="I578" i="3"/>
  <c r="J578" i="3"/>
  <c r="I579" i="3"/>
  <c r="J579" i="3"/>
  <c r="I580" i="3"/>
  <c r="J580" i="3"/>
  <c r="I581" i="3"/>
  <c r="J581" i="3"/>
  <c r="I582" i="3"/>
  <c r="J582" i="3"/>
  <c r="I583" i="3"/>
  <c r="J583" i="3"/>
  <c r="I585" i="3"/>
  <c r="J585" i="3"/>
  <c r="I584" i="3"/>
  <c r="J584" i="3"/>
  <c r="I586" i="3"/>
  <c r="J586" i="3"/>
  <c r="I587" i="3"/>
  <c r="J587" i="3"/>
  <c r="I588" i="3"/>
  <c r="J588" i="3"/>
  <c r="I589" i="3"/>
  <c r="J589" i="3"/>
  <c r="I590" i="3"/>
  <c r="J590" i="3"/>
  <c r="I591" i="3"/>
  <c r="J591" i="3"/>
  <c r="I592" i="3"/>
  <c r="J592" i="3"/>
  <c r="I593" i="3"/>
  <c r="J593" i="3"/>
  <c r="I595" i="3"/>
  <c r="J595" i="3"/>
  <c r="I594" i="3"/>
  <c r="J594" i="3"/>
  <c r="I598" i="3"/>
  <c r="J598" i="3"/>
  <c r="I596" i="3"/>
  <c r="J596" i="3"/>
  <c r="I597" i="3"/>
  <c r="J597" i="3"/>
  <c r="I602" i="3"/>
  <c r="J602" i="3"/>
  <c r="I601" i="3"/>
  <c r="J601" i="3"/>
  <c r="I604" i="3"/>
  <c r="J604" i="3"/>
  <c r="I605" i="3"/>
  <c r="J605" i="3"/>
  <c r="I606" i="3"/>
  <c r="J606" i="3"/>
  <c r="I607" i="3"/>
  <c r="J607" i="3"/>
  <c r="I608" i="3"/>
  <c r="J608" i="3"/>
  <c r="I609" i="3"/>
  <c r="J609" i="3"/>
  <c r="I610" i="3"/>
  <c r="J610" i="3"/>
  <c r="I611" i="3"/>
  <c r="J611" i="3"/>
  <c r="I615" i="3"/>
  <c r="J615" i="3"/>
  <c r="I616" i="3"/>
  <c r="J616" i="3"/>
  <c r="I617" i="3"/>
  <c r="J617" i="3"/>
  <c r="I618" i="3"/>
  <c r="J618" i="3"/>
  <c r="I619" i="3"/>
  <c r="J619" i="3"/>
  <c r="I620" i="3"/>
  <c r="J620" i="3"/>
  <c r="I622" i="3"/>
  <c r="J622" i="3"/>
  <c r="I621" i="3"/>
  <c r="J621" i="3"/>
  <c r="I624" i="3"/>
  <c r="J624" i="3"/>
  <c r="I629" i="3"/>
  <c r="J629" i="3"/>
  <c r="I628" i="3"/>
  <c r="J628" i="3"/>
  <c r="I635" i="3"/>
  <c r="J635" i="3"/>
  <c r="I636" i="3"/>
  <c r="J636" i="3"/>
  <c r="I637" i="3"/>
  <c r="J637" i="3"/>
  <c r="I638" i="3"/>
  <c r="J638" i="3"/>
  <c r="I639" i="3"/>
  <c r="J639" i="3"/>
  <c r="I640" i="3"/>
  <c r="J640" i="3"/>
  <c r="I569" i="3"/>
  <c r="J569" i="3"/>
  <c r="I570" i="3"/>
  <c r="J570" i="3"/>
  <c r="I599" i="3"/>
  <c r="J599" i="3"/>
  <c r="I600" i="3"/>
  <c r="J600" i="3"/>
  <c r="I603" i="3"/>
  <c r="J603" i="3"/>
  <c r="I613" i="3"/>
  <c r="J613" i="3"/>
  <c r="I614" i="3"/>
  <c r="J614" i="3"/>
  <c r="I625" i="3"/>
  <c r="J625" i="3"/>
  <c r="I626" i="3"/>
  <c r="J626" i="3"/>
  <c r="I627" i="3"/>
  <c r="J627" i="3"/>
  <c r="I630" i="3"/>
  <c r="J630" i="3"/>
  <c r="I631" i="3"/>
  <c r="J631" i="3"/>
  <c r="I634" i="3"/>
  <c r="J634" i="3"/>
  <c r="I633" i="3"/>
  <c r="J633" i="3"/>
  <c r="I632" i="3"/>
  <c r="J632" i="3"/>
  <c r="I641" i="3"/>
  <c r="J641" i="3"/>
  <c r="I1638" i="3"/>
  <c r="J1638" i="3"/>
  <c r="I758" i="3"/>
  <c r="J758" i="3"/>
  <c r="I1397" i="3"/>
  <c r="J1397" i="3"/>
  <c r="I1401" i="3"/>
  <c r="J1401" i="3"/>
  <c r="I1402" i="3"/>
  <c r="J1402" i="3"/>
  <c r="I1725" i="3"/>
  <c r="J1725" i="3"/>
  <c r="I1407" i="3"/>
  <c r="J1407" i="3"/>
  <c r="I1415" i="3"/>
  <c r="J1415" i="3"/>
  <c r="I1398" i="3"/>
  <c r="J1398" i="3"/>
  <c r="I1396" i="3"/>
  <c r="J1396" i="3"/>
  <c r="I1403" i="3"/>
  <c r="J1403" i="3"/>
  <c r="I1406" i="3"/>
  <c r="J1406" i="3"/>
  <c r="I1764" i="3"/>
  <c r="J1764" i="3"/>
  <c r="I1735" i="3"/>
  <c r="J1735" i="3"/>
  <c r="I1763" i="3"/>
  <c r="J1763" i="3"/>
  <c r="I1734" i="3"/>
  <c r="J1734" i="3"/>
  <c r="I1732" i="3"/>
  <c r="J1732" i="3"/>
  <c r="I1731" i="3"/>
  <c r="J1731" i="3"/>
  <c r="I1733" i="3"/>
  <c r="J1733" i="3"/>
  <c r="I1737" i="3"/>
  <c r="J1737" i="3"/>
  <c r="I1736" i="3"/>
  <c r="J1736" i="3"/>
  <c r="I1738" i="3"/>
  <c r="J1738" i="3"/>
  <c r="I1739" i="3"/>
  <c r="J1739" i="3"/>
  <c r="I1741" i="3"/>
  <c r="J1741" i="3"/>
  <c r="I1740" i="3"/>
  <c r="J1740" i="3"/>
  <c r="I1742" i="3"/>
  <c r="J1742" i="3"/>
  <c r="I1743" i="3"/>
  <c r="J1743" i="3"/>
  <c r="I1744" i="3"/>
  <c r="J1744" i="3"/>
  <c r="I1748" i="3"/>
  <c r="J1748" i="3"/>
  <c r="I1746" i="3"/>
  <c r="J1746" i="3"/>
  <c r="I1751" i="3"/>
  <c r="J1751" i="3"/>
  <c r="I1750" i="3"/>
  <c r="J1750" i="3"/>
  <c r="I1747" i="3"/>
  <c r="J1747" i="3"/>
  <c r="I1749" i="3"/>
  <c r="J1749" i="3"/>
  <c r="I1745" i="3"/>
  <c r="J1745" i="3"/>
  <c r="I1753" i="3"/>
  <c r="J1753" i="3"/>
  <c r="I1754" i="3"/>
  <c r="J1754" i="3"/>
  <c r="I1752" i="3"/>
  <c r="J1752" i="3"/>
  <c r="I1755" i="3"/>
  <c r="J1755" i="3"/>
  <c r="I1757" i="3"/>
  <c r="J1757" i="3"/>
  <c r="I1756" i="3"/>
  <c r="J1756" i="3"/>
  <c r="I1758" i="3"/>
  <c r="J1758" i="3"/>
  <c r="I1761" i="3"/>
  <c r="J1761" i="3"/>
  <c r="I1760" i="3"/>
  <c r="J1760" i="3"/>
  <c r="I1759" i="3"/>
  <c r="J1759" i="3"/>
  <c r="I1762" i="3"/>
  <c r="J1762" i="3"/>
  <c r="I1766" i="3"/>
  <c r="J1766" i="3"/>
  <c r="I1765" i="3"/>
  <c r="J1765" i="3"/>
  <c r="I1767" i="3"/>
  <c r="J1767" i="3"/>
  <c r="I1768" i="3"/>
  <c r="J1768" i="3"/>
  <c r="I1769" i="3"/>
  <c r="J1769" i="3"/>
  <c r="I1770" i="3"/>
  <c r="J1770" i="3"/>
  <c r="I1772" i="3"/>
  <c r="J1772" i="3"/>
  <c r="I1771" i="3"/>
  <c r="J1771" i="3"/>
  <c r="I1773" i="3"/>
  <c r="J1773" i="3"/>
  <c r="I1776" i="3"/>
  <c r="J1776" i="3"/>
  <c r="I1775" i="3"/>
  <c r="J1775" i="3"/>
  <c r="I1777" i="3"/>
  <c r="J1777" i="3"/>
  <c r="I1774" i="3"/>
  <c r="J1774" i="3"/>
  <c r="I1778" i="3"/>
  <c r="J1778" i="3"/>
  <c r="I1779" i="3"/>
  <c r="J1779" i="3"/>
  <c r="I1780" i="3"/>
  <c r="J1780" i="3"/>
  <c r="I1781" i="3"/>
  <c r="J1781" i="3"/>
  <c r="I1783" i="3"/>
  <c r="J1783" i="3"/>
  <c r="I1784" i="3"/>
  <c r="J1784" i="3"/>
  <c r="I1785" i="3"/>
  <c r="J1785" i="3"/>
  <c r="I1786" i="3"/>
  <c r="J1786" i="3"/>
  <c r="I1788" i="3"/>
  <c r="J1788" i="3"/>
  <c r="I1787" i="3"/>
  <c r="J1787" i="3"/>
  <c r="I1789" i="3"/>
  <c r="J1789" i="3"/>
  <c r="I1790" i="3"/>
  <c r="J1790" i="3"/>
  <c r="I1791" i="3"/>
  <c r="J1791" i="3"/>
  <c r="I1792" i="3"/>
  <c r="J1792" i="3"/>
  <c r="I1793" i="3"/>
  <c r="J1793" i="3"/>
  <c r="I1794" i="3"/>
  <c r="J1794" i="3"/>
  <c r="I1795" i="3"/>
  <c r="J1795" i="3"/>
  <c r="I1797" i="3"/>
  <c r="J1797" i="3"/>
  <c r="I1796" i="3"/>
  <c r="J1796" i="3"/>
  <c r="I1798" i="3"/>
  <c r="J1798" i="3"/>
  <c r="I1799" i="3"/>
  <c r="J1799" i="3"/>
  <c r="I1800" i="3"/>
  <c r="J1800" i="3"/>
  <c r="I1802" i="3"/>
  <c r="J1802" i="3"/>
  <c r="I1801" i="3"/>
  <c r="J1801" i="3"/>
  <c r="I1803" i="3"/>
  <c r="J1803" i="3"/>
  <c r="I1804" i="3"/>
  <c r="J1804" i="3"/>
  <c r="I1805" i="3"/>
  <c r="J1805" i="3"/>
  <c r="I724" i="3"/>
  <c r="J724" i="3"/>
  <c r="I711" i="3"/>
  <c r="J711" i="3"/>
  <c r="I712" i="3"/>
  <c r="J712" i="3"/>
  <c r="I713" i="3"/>
  <c r="J713" i="3"/>
  <c r="I533" i="3"/>
  <c r="J533" i="3"/>
  <c r="I714" i="3"/>
  <c r="J714" i="3"/>
  <c r="I715" i="3"/>
  <c r="J715" i="3"/>
  <c r="I716" i="3"/>
  <c r="J716" i="3"/>
  <c r="I717" i="3"/>
  <c r="J717" i="3"/>
  <c r="I718" i="3"/>
  <c r="J718" i="3"/>
  <c r="I719" i="3"/>
  <c r="J719" i="3"/>
  <c r="I720" i="3"/>
  <c r="J720" i="3"/>
  <c r="I721" i="3"/>
  <c r="J721" i="3"/>
  <c r="I722" i="3"/>
  <c r="J722" i="3"/>
  <c r="I723" i="3"/>
  <c r="J723" i="3"/>
  <c r="I725" i="3"/>
  <c r="J725" i="3"/>
  <c r="I726" i="3"/>
  <c r="J726" i="3"/>
  <c r="I727" i="3"/>
  <c r="J727" i="3"/>
  <c r="I728" i="3"/>
  <c r="J728" i="3"/>
  <c r="I729" i="3"/>
  <c r="J729" i="3"/>
  <c r="I730" i="3"/>
  <c r="J730" i="3"/>
  <c r="I731" i="3"/>
  <c r="J731" i="3"/>
  <c r="I732" i="3"/>
  <c r="J732" i="3"/>
  <c r="I733" i="3"/>
  <c r="J733" i="3"/>
  <c r="I734" i="3"/>
  <c r="J734" i="3"/>
  <c r="I735" i="3"/>
  <c r="J735" i="3"/>
  <c r="I736" i="3"/>
  <c r="J736" i="3"/>
  <c r="I737" i="3"/>
  <c r="J737" i="3"/>
  <c r="I738" i="3"/>
  <c r="J738" i="3"/>
  <c r="I740" i="3"/>
  <c r="J740" i="3"/>
  <c r="I741" i="3"/>
  <c r="J741" i="3"/>
  <c r="I739" i="3"/>
  <c r="J739" i="3"/>
  <c r="I742" i="3"/>
  <c r="J742" i="3"/>
  <c r="I743" i="3"/>
  <c r="J743" i="3"/>
  <c r="I744" i="3"/>
  <c r="J744" i="3"/>
  <c r="I745" i="3"/>
  <c r="J745" i="3"/>
  <c r="I746" i="3"/>
  <c r="J746" i="3"/>
  <c r="I747" i="3"/>
  <c r="J747" i="3"/>
  <c r="I748" i="3"/>
  <c r="J748" i="3"/>
  <c r="I749" i="3"/>
  <c r="J749" i="3"/>
  <c r="I750" i="3"/>
  <c r="J750" i="3"/>
  <c r="I751" i="3"/>
  <c r="J751" i="3"/>
  <c r="I752" i="3"/>
  <c r="J752" i="3"/>
  <c r="I753" i="3"/>
  <c r="J753" i="3"/>
  <c r="I754" i="3"/>
  <c r="J754" i="3"/>
  <c r="I755" i="3"/>
  <c r="J755" i="3"/>
  <c r="I756" i="3"/>
  <c r="J756" i="3"/>
  <c r="I757" i="3"/>
  <c r="J757" i="3"/>
  <c r="I759" i="3"/>
  <c r="J759" i="3"/>
  <c r="I760" i="3"/>
  <c r="J760" i="3"/>
  <c r="I762" i="3"/>
  <c r="J762" i="3"/>
  <c r="I761" i="3"/>
  <c r="J761" i="3"/>
  <c r="I763" i="3"/>
  <c r="J763" i="3"/>
  <c r="I764" i="3"/>
  <c r="J764" i="3"/>
  <c r="I765" i="3"/>
  <c r="J765" i="3"/>
  <c r="I766" i="3"/>
  <c r="J766" i="3"/>
  <c r="I767" i="3"/>
  <c r="J767" i="3"/>
  <c r="I768" i="3"/>
  <c r="J768" i="3"/>
  <c r="I769" i="3"/>
  <c r="J769" i="3"/>
  <c r="I770" i="3"/>
  <c r="J770" i="3"/>
  <c r="I772" i="3"/>
  <c r="J772" i="3"/>
  <c r="I773" i="3"/>
  <c r="J773" i="3"/>
  <c r="I612" i="3"/>
  <c r="J612" i="3"/>
  <c r="I774" i="3"/>
  <c r="J774" i="3"/>
  <c r="I775" i="3"/>
  <c r="J775" i="3"/>
  <c r="I776" i="3"/>
  <c r="J776" i="3"/>
  <c r="I777" i="3"/>
  <c r="J777" i="3"/>
  <c r="I623" i="3"/>
  <c r="J623" i="3"/>
  <c r="I778" i="3"/>
  <c r="J778" i="3"/>
  <c r="I784" i="3"/>
  <c r="J784" i="3"/>
  <c r="I780" i="3"/>
  <c r="J780" i="3"/>
  <c r="I782" i="3"/>
  <c r="J782" i="3"/>
  <c r="I785" i="3"/>
  <c r="J785" i="3"/>
  <c r="I781" i="3"/>
  <c r="J781" i="3"/>
  <c r="I783" i="3"/>
  <c r="J783" i="3"/>
  <c r="I779" i="3"/>
  <c r="J779" i="3"/>
  <c r="I786" i="3"/>
  <c r="J786" i="3"/>
  <c r="I855" i="3"/>
  <c r="J855" i="3"/>
  <c r="I854" i="3"/>
  <c r="J854" i="3"/>
  <c r="I856" i="3"/>
  <c r="J856" i="3"/>
  <c r="I857" i="3"/>
  <c r="J857" i="3"/>
  <c r="I860" i="3"/>
  <c r="J860" i="3"/>
  <c r="I858" i="3"/>
  <c r="J858" i="3"/>
  <c r="I859" i="3"/>
  <c r="J859" i="3"/>
  <c r="I861" i="3"/>
  <c r="J861" i="3"/>
  <c r="I862" i="3"/>
  <c r="J862" i="3"/>
  <c r="I863" i="3"/>
  <c r="J863" i="3"/>
  <c r="I873" i="3"/>
  <c r="J873" i="3"/>
  <c r="I864" i="3"/>
  <c r="J864" i="3"/>
  <c r="I865" i="3"/>
  <c r="J865" i="3"/>
  <c r="I866" i="3"/>
  <c r="J866" i="3"/>
  <c r="I867" i="3"/>
  <c r="J867" i="3"/>
  <c r="I868" i="3"/>
  <c r="J868" i="3"/>
  <c r="I869" i="3"/>
  <c r="J869" i="3"/>
  <c r="I870" i="3"/>
  <c r="J870" i="3"/>
  <c r="I871" i="3"/>
  <c r="J871" i="3"/>
  <c r="I872" i="3"/>
  <c r="J872" i="3"/>
  <c r="I874" i="3"/>
  <c r="J874" i="3"/>
  <c r="I875" i="3"/>
  <c r="J875" i="3"/>
  <c r="I876" i="3"/>
  <c r="J876" i="3"/>
  <c r="I877" i="3"/>
  <c r="J877" i="3"/>
  <c r="I878" i="3"/>
  <c r="J878" i="3"/>
  <c r="I879" i="3"/>
  <c r="J879" i="3"/>
  <c r="I880" i="3"/>
  <c r="J880" i="3"/>
  <c r="I881" i="3"/>
  <c r="J881" i="3"/>
  <c r="I883" i="3"/>
  <c r="J883" i="3"/>
  <c r="I882" i="3"/>
  <c r="J882" i="3"/>
  <c r="I884" i="3"/>
  <c r="J884" i="3"/>
  <c r="I885" i="3"/>
  <c r="J885" i="3"/>
  <c r="I886" i="3"/>
  <c r="J886" i="3"/>
  <c r="I887" i="3"/>
  <c r="J887" i="3"/>
  <c r="I888" i="3"/>
  <c r="J888" i="3"/>
  <c r="I889" i="3"/>
  <c r="J889" i="3"/>
  <c r="I890" i="3"/>
  <c r="J890" i="3"/>
  <c r="I891" i="3"/>
  <c r="J891" i="3"/>
  <c r="I892" i="3"/>
  <c r="J892" i="3"/>
  <c r="I893" i="3"/>
  <c r="J893" i="3"/>
  <c r="I894" i="3"/>
  <c r="J894" i="3"/>
  <c r="I895" i="3"/>
  <c r="J895" i="3"/>
  <c r="I896" i="3"/>
  <c r="J896" i="3"/>
  <c r="I897" i="3"/>
  <c r="J897" i="3"/>
  <c r="I898" i="3"/>
  <c r="J898" i="3"/>
  <c r="I901" i="3"/>
  <c r="J901" i="3"/>
  <c r="I899" i="3"/>
  <c r="J899" i="3"/>
  <c r="I900" i="3"/>
  <c r="J900" i="3"/>
  <c r="I902" i="3"/>
  <c r="J902" i="3"/>
  <c r="I904" i="3"/>
  <c r="J904" i="3"/>
  <c r="I905" i="3"/>
  <c r="J905" i="3"/>
  <c r="I903" i="3"/>
  <c r="J903" i="3"/>
  <c r="I909" i="3"/>
  <c r="J909" i="3"/>
  <c r="I908" i="3"/>
  <c r="J908" i="3"/>
  <c r="I906" i="3"/>
  <c r="J906" i="3"/>
  <c r="I907" i="3"/>
  <c r="J907" i="3"/>
  <c r="I910" i="3"/>
  <c r="J910" i="3"/>
  <c r="I436" i="3"/>
  <c r="J436" i="3"/>
  <c r="I437" i="3"/>
  <c r="J437" i="3"/>
  <c r="I405" i="3"/>
  <c r="J405" i="3"/>
  <c r="I434" i="3"/>
  <c r="J434" i="3"/>
  <c r="I435" i="3"/>
  <c r="J435" i="3"/>
  <c r="I438" i="3"/>
  <c r="J438" i="3"/>
  <c r="I403" i="3"/>
  <c r="J403" i="3"/>
  <c r="I402" i="3"/>
  <c r="J402" i="3"/>
  <c r="I404" i="3"/>
  <c r="J404" i="3"/>
  <c r="I408" i="3"/>
  <c r="J408" i="3"/>
  <c r="I406" i="3"/>
  <c r="J406" i="3"/>
  <c r="I409" i="3"/>
  <c r="J409" i="3"/>
  <c r="I410" i="3"/>
  <c r="J410" i="3"/>
  <c r="I411" i="3"/>
  <c r="J411" i="3"/>
  <c r="I412" i="3"/>
  <c r="J412" i="3"/>
  <c r="I413" i="3"/>
  <c r="J413" i="3"/>
  <c r="I414" i="3"/>
  <c r="J414" i="3"/>
  <c r="I415" i="3"/>
  <c r="J415" i="3"/>
  <c r="I417" i="3"/>
  <c r="J417" i="3"/>
  <c r="I418" i="3"/>
  <c r="J418" i="3"/>
  <c r="I416" i="3"/>
  <c r="J416" i="3"/>
  <c r="I419" i="3"/>
  <c r="J419" i="3"/>
  <c r="I420" i="3"/>
  <c r="J420" i="3"/>
  <c r="I421" i="3"/>
  <c r="J421" i="3"/>
  <c r="I422" i="3"/>
  <c r="J422" i="3"/>
  <c r="I407" i="3"/>
  <c r="J407" i="3"/>
  <c r="I430" i="3"/>
  <c r="J430" i="3"/>
  <c r="I423" i="3"/>
  <c r="J423" i="3"/>
  <c r="I424" i="3"/>
  <c r="J424" i="3"/>
  <c r="I425" i="3"/>
  <c r="J425" i="3"/>
  <c r="I426" i="3"/>
  <c r="J426" i="3"/>
  <c r="I427" i="3"/>
  <c r="J427" i="3"/>
  <c r="I428" i="3"/>
  <c r="J428" i="3"/>
  <c r="I429" i="3"/>
  <c r="J429" i="3"/>
  <c r="I433" i="3"/>
  <c r="J433" i="3"/>
  <c r="I431" i="3"/>
  <c r="J431" i="3"/>
  <c r="I432" i="3"/>
  <c r="J432" i="3"/>
  <c r="I439" i="3"/>
  <c r="J439" i="3"/>
  <c r="I440" i="3"/>
  <c r="J440" i="3"/>
  <c r="I441" i="3"/>
  <c r="J441" i="3"/>
  <c r="I442" i="3"/>
  <c r="J442" i="3"/>
  <c r="I443" i="3"/>
  <c r="J443" i="3"/>
  <c r="I448" i="3"/>
  <c r="J448" i="3"/>
  <c r="I444" i="3"/>
  <c r="J444" i="3"/>
  <c r="I445" i="3"/>
  <c r="J445" i="3"/>
  <c r="I446" i="3"/>
  <c r="J446" i="3"/>
  <c r="I447" i="3"/>
  <c r="J447" i="3"/>
  <c r="I449" i="3"/>
  <c r="J449" i="3"/>
  <c r="I452" i="3"/>
  <c r="J452" i="3"/>
  <c r="I450" i="3"/>
  <c r="J450" i="3"/>
  <c r="I453" i="3"/>
  <c r="J453" i="3"/>
  <c r="I454" i="3"/>
  <c r="J454" i="3"/>
  <c r="I455" i="3"/>
  <c r="J455" i="3"/>
  <c r="I456" i="3"/>
  <c r="J456" i="3"/>
  <c r="I457" i="3"/>
  <c r="J457" i="3"/>
  <c r="I458" i="3"/>
  <c r="J458" i="3"/>
  <c r="I459" i="3"/>
  <c r="J459" i="3"/>
  <c r="I460" i="3"/>
  <c r="J460" i="3"/>
  <c r="I461" i="3"/>
  <c r="J461" i="3"/>
  <c r="I462" i="3"/>
  <c r="J462" i="3"/>
  <c r="I463" i="3"/>
  <c r="J463" i="3"/>
  <c r="I464" i="3"/>
  <c r="J464" i="3"/>
  <c r="I451" i="3"/>
  <c r="J451" i="3"/>
  <c r="I465" i="3"/>
  <c r="J465" i="3"/>
  <c r="I466" i="3"/>
  <c r="J466" i="3"/>
  <c r="I467" i="3"/>
  <c r="J467" i="3"/>
  <c r="I469" i="3"/>
  <c r="J469" i="3"/>
  <c r="I468" i="3"/>
  <c r="J468" i="3"/>
  <c r="I470" i="3"/>
  <c r="J470" i="3"/>
  <c r="I471" i="3"/>
  <c r="J471" i="3"/>
  <c r="I474" i="3"/>
  <c r="J474" i="3"/>
  <c r="I472" i="3"/>
  <c r="J472" i="3"/>
  <c r="I473" i="3"/>
  <c r="J473" i="3"/>
  <c r="I475" i="3"/>
  <c r="J475" i="3"/>
  <c r="I476" i="3"/>
  <c r="J476" i="3"/>
  <c r="I477" i="3"/>
  <c r="J477" i="3"/>
  <c r="I478" i="3"/>
  <c r="J478" i="3"/>
  <c r="I479" i="3"/>
  <c r="J479" i="3"/>
  <c r="I480" i="3"/>
  <c r="J480" i="3"/>
  <c r="I481" i="3"/>
  <c r="J481" i="3"/>
  <c r="I482" i="3"/>
  <c r="J482" i="3"/>
  <c r="I483" i="3"/>
  <c r="J483" i="3"/>
  <c r="I485" i="3"/>
  <c r="J485" i="3"/>
  <c r="I484" i="3"/>
  <c r="J484" i="3"/>
  <c r="I486" i="3"/>
  <c r="J486" i="3"/>
  <c r="I489" i="3"/>
  <c r="J489" i="3"/>
  <c r="I487" i="3"/>
  <c r="J487" i="3"/>
  <c r="I488" i="3"/>
  <c r="J488" i="3"/>
  <c r="I490" i="3"/>
  <c r="J490" i="3"/>
  <c r="I492" i="3"/>
  <c r="J492" i="3"/>
  <c r="I491" i="3"/>
  <c r="J491" i="3"/>
  <c r="I494" i="3"/>
  <c r="J494" i="3"/>
  <c r="I493" i="3"/>
  <c r="J493" i="3"/>
  <c r="I495" i="3"/>
  <c r="J495" i="3"/>
  <c r="I499" i="3"/>
  <c r="J499" i="3"/>
  <c r="I497" i="3"/>
  <c r="J497" i="3"/>
  <c r="I498" i="3"/>
  <c r="J498" i="3"/>
  <c r="I496" i="3"/>
  <c r="J496" i="3"/>
  <c r="I500" i="3"/>
  <c r="J500" i="3"/>
  <c r="I501" i="3"/>
  <c r="J501" i="3"/>
  <c r="I503" i="3"/>
  <c r="J503" i="3"/>
  <c r="I502" i="3"/>
  <c r="J502" i="3"/>
  <c r="I504" i="3"/>
  <c r="J504" i="3"/>
  <c r="I506" i="3"/>
  <c r="J506" i="3"/>
  <c r="I508" i="3"/>
  <c r="J508" i="3"/>
  <c r="I507" i="3"/>
  <c r="J507" i="3"/>
  <c r="I509" i="3"/>
  <c r="J509" i="3"/>
  <c r="I505" i="3"/>
  <c r="J505" i="3"/>
  <c r="I512" i="3"/>
  <c r="J512" i="3"/>
  <c r="I514" i="3"/>
  <c r="J514" i="3"/>
  <c r="I515" i="3"/>
  <c r="J515" i="3"/>
  <c r="I510" i="3"/>
  <c r="J510" i="3"/>
  <c r="I513" i="3"/>
  <c r="J513" i="3"/>
  <c r="I511" i="3"/>
  <c r="J511" i="3"/>
  <c r="I1428" i="3"/>
  <c r="J1428" i="3"/>
  <c r="I1427" i="3"/>
  <c r="J1427" i="3"/>
  <c r="I1425" i="3"/>
  <c r="J1425" i="3"/>
  <c r="I1426" i="3"/>
  <c r="J1426" i="3"/>
  <c r="I1429" i="3"/>
  <c r="J1429" i="3"/>
  <c r="I1430" i="3"/>
  <c r="J1430" i="3"/>
  <c r="I1431" i="3"/>
  <c r="J1431" i="3"/>
  <c r="I1433" i="3"/>
  <c r="J1433" i="3"/>
  <c r="I1434" i="3"/>
  <c r="J1434" i="3"/>
  <c r="I1435" i="3"/>
  <c r="J1435" i="3"/>
  <c r="I1436" i="3"/>
  <c r="J1436" i="3"/>
  <c r="I1437" i="3"/>
  <c r="J1437" i="3"/>
  <c r="I1438" i="3"/>
  <c r="J1438" i="3"/>
  <c r="I1439" i="3"/>
  <c r="J1439" i="3"/>
  <c r="I1493" i="3"/>
  <c r="J1493" i="3"/>
  <c r="I1506" i="3"/>
  <c r="J1506" i="3"/>
  <c r="I1507" i="3"/>
  <c r="J1507" i="3"/>
  <c r="I1516" i="3"/>
  <c r="J1516" i="3"/>
  <c r="I1508" i="3"/>
  <c r="J1508" i="3"/>
  <c r="I1509" i="3"/>
  <c r="J1509" i="3"/>
  <c r="I1510" i="3"/>
  <c r="J1510" i="3"/>
  <c r="I1511" i="3"/>
  <c r="J1511" i="3"/>
  <c r="I1515" i="3"/>
  <c r="J1515" i="3"/>
  <c r="I1517" i="3"/>
  <c r="J1517" i="3"/>
  <c r="I1922" i="3"/>
  <c r="J1922" i="3"/>
  <c r="I93" i="3"/>
  <c r="J93" i="3"/>
  <c r="I92" i="3"/>
  <c r="J92" i="3"/>
  <c r="I262" i="3"/>
  <c r="J262" i="3"/>
  <c r="I800" i="3"/>
  <c r="J800" i="3"/>
  <c r="I801" i="3"/>
  <c r="J801" i="3"/>
  <c r="I1354" i="3"/>
  <c r="J1354" i="3"/>
  <c r="I1355" i="3"/>
  <c r="J1355" i="3"/>
  <c r="I1356" i="3"/>
  <c r="J1356" i="3"/>
  <c r="I1459" i="3"/>
  <c r="J1459" i="3"/>
  <c r="I1458" i="3"/>
  <c r="J1458" i="3"/>
  <c r="I1455" i="3"/>
  <c r="J1455" i="3"/>
  <c r="I1457" i="3"/>
  <c r="J1457" i="3"/>
  <c r="I1456" i="3"/>
  <c r="J1456" i="3"/>
  <c r="I1460" i="3"/>
  <c r="J1460" i="3"/>
  <c r="I1462" i="3"/>
  <c r="J1462" i="3"/>
  <c r="I1463" i="3"/>
  <c r="J1463" i="3"/>
  <c r="I1461" i="3"/>
  <c r="J1461" i="3"/>
  <c r="I1464" i="3"/>
  <c r="J1464" i="3"/>
  <c r="I1465" i="3"/>
  <c r="J1465" i="3"/>
  <c r="I1466" i="3"/>
  <c r="J1466" i="3"/>
  <c r="I1467" i="3"/>
  <c r="J1467" i="3"/>
  <c r="I1468" i="3"/>
  <c r="J1468" i="3"/>
  <c r="I1469" i="3"/>
  <c r="J1469" i="3"/>
  <c r="I1470" i="3"/>
  <c r="J1470" i="3"/>
  <c r="I1471" i="3"/>
  <c r="J1471" i="3"/>
  <c r="I1472" i="3"/>
  <c r="J1472" i="3"/>
  <c r="I1473" i="3"/>
  <c r="J1473" i="3"/>
  <c r="I1474" i="3"/>
  <c r="J1474" i="3"/>
  <c r="I1475" i="3"/>
  <c r="J1475" i="3"/>
  <c r="I1476" i="3"/>
  <c r="J1476" i="3"/>
  <c r="I1478" i="3"/>
  <c r="J1478" i="3"/>
  <c r="I1483" i="3"/>
  <c r="J1483" i="3"/>
  <c r="I1489" i="3"/>
  <c r="J1489" i="3"/>
  <c r="I1484" i="3"/>
  <c r="J1484" i="3"/>
  <c r="I1485" i="3"/>
  <c r="J1485" i="3"/>
  <c r="I1486" i="3"/>
  <c r="J1486" i="3"/>
  <c r="I1487" i="3"/>
  <c r="J1487" i="3"/>
  <c r="I1488" i="3"/>
  <c r="J1488" i="3"/>
  <c r="I1490" i="3"/>
  <c r="J1490" i="3"/>
  <c r="I1491" i="3"/>
  <c r="J1491" i="3"/>
  <c r="I1492" i="3"/>
  <c r="J1492" i="3"/>
  <c r="I1496" i="3"/>
  <c r="J1496" i="3"/>
  <c r="I1498" i="3"/>
  <c r="J1498" i="3"/>
  <c r="I1499" i="3"/>
  <c r="J1499" i="3"/>
  <c r="I1502" i="3"/>
  <c r="J1502" i="3"/>
  <c r="I1503" i="3"/>
  <c r="J1503" i="3"/>
  <c r="I1504" i="3"/>
  <c r="J1504" i="3"/>
  <c r="I1505" i="3"/>
  <c r="J1505" i="3"/>
  <c r="I1500" i="3"/>
  <c r="J1500" i="3"/>
  <c r="I1501" i="3"/>
  <c r="J1501" i="3"/>
  <c r="I1512" i="3"/>
  <c r="J1512" i="3"/>
  <c r="I1513" i="3"/>
  <c r="J1513" i="3"/>
  <c r="I1514" i="3"/>
  <c r="J1514" i="3"/>
  <c r="I1518" i="3"/>
  <c r="J1518" i="3"/>
  <c r="I1520" i="3"/>
  <c r="J1520" i="3"/>
  <c r="I1519" i="3"/>
  <c r="J1519" i="3"/>
  <c r="I1524" i="3"/>
  <c r="J1524" i="3"/>
  <c r="I1525" i="3"/>
  <c r="J1525" i="3"/>
  <c r="I1526" i="3"/>
  <c r="J1526" i="3"/>
  <c r="I1527" i="3"/>
  <c r="J1527" i="3"/>
  <c r="I1528" i="3"/>
  <c r="J1528" i="3"/>
  <c r="I1529" i="3"/>
  <c r="J1529" i="3"/>
  <c r="I1530" i="3"/>
  <c r="J1530" i="3"/>
  <c r="I1531" i="3"/>
  <c r="J1531" i="3"/>
  <c r="I1532" i="3"/>
  <c r="J1532" i="3"/>
  <c r="I1533" i="3"/>
  <c r="J1533" i="3"/>
  <c r="I1534" i="3"/>
  <c r="J1534" i="3"/>
  <c r="I1536" i="3"/>
  <c r="J1536" i="3"/>
  <c r="I1535" i="3"/>
  <c r="J1535" i="3"/>
  <c r="I1538" i="3"/>
  <c r="J1538" i="3"/>
  <c r="I1539" i="3"/>
  <c r="J1539" i="3"/>
  <c r="I1540" i="3"/>
  <c r="J1540" i="3"/>
  <c r="I1541" i="3"/>
  <c r="J1541" i="3"/>
  <c r="I1542" i="3"/>
  <c r="J1542" i="3"/>
  <c r="I1543" i="3"/>
  <c r="J1543" i="3"/>
  <c r="I1544" i="3"/>
  <c r="J1544" i="3"/>
  <c r="I1545" i="3"/>
  <c r="J1545" i="3"/>
  <c r="I1477" i="3"/>
  <c r="J1477" i="3"/>
  <c r="I1479" i="3"/>
  <c r="J1479" i="3"/>
  <c r="I1480" i="3"/>
  <c r="J1480" i="3"/>
  <c r="I1481" i="3"/>
  <c r="J1481" i="3"/>
  <c r="I1482" i="3"/>
  <c r="J1482" i="3"/>
  <c r="I1494" i="3"/>
  <c r="J1494" i="3"/>
  <c r="I1521" i="3"/>
  <c r="J1521" i="3"/>
  <c r="I1522" i="3"/>
  <c r="J1522" i="3"/>
  <c r="I1523" i="3"/>
  <c r="J1523" i="3"/>
  <c r="I1537" i="3"/>
  <c r="J1537" i="3"/>
  <c r="I1495" i="3"/>
  <c r="J1495" i="3"/>
  <c r="I1546" i="3"/>
  <c r="J1546" i="3"/>
  <c r="I1411" i="3"/>
  <c r="J1411" i="3"/>
  <c r="I1911" i="3"/>
  <c r="J1911" i="3"/>
  <c r="I1042" i="3"/>
  <c r="J1042" i="3"/>
  <c r="I1043" i="3"/>
  <c r="J1043" i="3"/>
  <c r="I1044" i="3"/>
  <c r="J1044" i="3"/>
  <c r="I797" i="3"/>
  <c r="J797" i="3"/>
  <c r="I799" i="3"/>
  <c r="J799" i="3"/>
  <c r="I1361" i="3"/>
  <c r="J1361" i="3"/>
  <c r="I1362" i="3"/>
  <c r="J1362" i="3"/>
  <c r="I1363" i="3"/>
  <c r="J1363" i="3"/>
  <c r="I1364" i="3"/>
  <c r="J1364" i="3"/>
  <c r="I1920" i="3"/>
  <c r="J1920" i="3"/>
  <c r="I73" i="3"/>
  <c r="J73" i="3"/>
  <c r="I1018" i="3"/>
  <c r="J1018" i="3"/>
  <c r="I1051" i="3"/>
  <c r="J1051" i="3"/>
  <c r="I1265" i="3"/>
  <c r="J1265" i="3"/>
  <c r="I1266" i="3"/>
  <c r="J1266" i="3"/>
  <c r="I1673" i="3"/>
  <c r="J1673" i="3"/>
  <c r="I708" i="3"/>
  <c r="J708" i="3"/>
  <c r="I709" i="3"/>
  <c r="J709" i="3"/>
  <c r="I1634" i="3"/>
  <c r="J1634" i="3"/>
  <c r="I1097" i="3"/>
  <c r="J1097" i="3"/>
  <c r="I1633" i="3"/>
  <c r="J1633" i="3"/>
  <c r="I1279" i="3"/>
  <c r="J1279" i="3"/>
  <c r="I1280" i="3"/>
  <c r="J1280" i="3"/>
  <c r="I1378" i="3"/>
  <c r="J1378" i="3"/>
  <c r="I1379" i="3"/>
  <c r="J1379" i="3"/>
  <c r="I1703" i="3"/>
  <c r="J1703" i="3"/>
  <c r="I1705" i="3"/>
  <c r="J1705" i="3"/>
  <c r="I1708" i="3"/>
  <c r="J1708" i="3"/>
  <c r="I71" i="3"/>
  <c r="J71" i="3"/>
  <c r="I72" i="3"/>
  <c r="J72" i="3"/>
  <c r="I1635" i="3"/>
  <c r="J1635" i="3"/>
  <c r="I1862" i="3"/>
  <c r="J1862" i="3"/>
  <c r="I1353" i="3"/>
  <c r="J1353" i="3"/>
  <c r="I1864" i="3"/>
  <c r="J1864" i="3"/>
  <c r="J1670" i="3"/>
  <c r="I1670" i="3"/>
  <c r="G1663" i="3"/>
  <c r="G1664" i="3"/>
  <c r="G1665" i="3"/>
  <c r="G1666" i="3"/>
  <c r="G1667" i="3"/>
  <c r="G1668" i="3"/>
  <c r="G1669" i="3"/>
  <c r="G1671" i="3"/>
  <c r="G1672" i="3"/>
  <c r="G1560" i="3"/>
  <c r="G1556" i="3"/>
  <c r="G1559" i="3"/>
  <c r="G1564" i="3"/>
  <c r="G1554" i="3"/>
  <c r="G1561" i="3"/>
  <c r="G1563" i="3"/>
  <c r="G1558" i="3"/>
  <c r="G1551" i="3"/>
  <c r="G1562" i="3"/>
  <c r="G1550" i="3"/>
  <c r="G1557" i="3"/>
  <c r="G1566" i="3"/>
  <c r="G1565" i="3"/>
  <c r="G1555" i="3"/>
  <c r="G1553" i="3"/>
  <c r="G1552" i="3"/>
  <c r="G1259" i="3"/>
  <c r="G1260" i="3"/>
  <c r="G1418" i="3"/>
  <c r="G1419" i="3"/>
  <c r="G1420" i="3"/>
  <c r="G1422" i="3"/>
  <c r="G1452" i="3"/>
  <c r="G1451" i="3"/>
  <c r="G696" i="3"/>
  <c r="G697" i="3"/>
  <c r="G698" i="3"/>
  <c r="G699" i="3"/>
  <c r="G1719" i="3"/>
  <c r="G1720" i="3"/>
  <c r="G1721" i="3"/>
  <c r="G1722" i="3"/>
  <c r="G1723" i="3"/>
  <c r="G1724" i="3"/>
  <c r="G701" i="3"/>
  <c r="G1627" i="3"/>
  <c r="G1628" i="3"/>
  <c r="G1629" i="3"/>
  <c r="G700" i="3"/>
  <c r="G1263" i="3"/>
  <c r="G1264" i="3"/>
  <c r="G16" i="3"/>
  <c r="G17" i="3"/>
  <c r="G18" i="3"/>
  <c r="G20" i="3"/>
  <c r="G19" i="3"/>
  <c r="G21" i="3"/>
  <c r="G23" i="3"/>
  <c r="G22" i="3"/>
  <c r="G1632" i="3"/>
  <c r="G1927" i="3"/>
  <c r="G1928" i="3"/>
  <c r="G1884" i="3"/>
  <c r="G217" i="3"/>
  <c r="G216" i="3"/>
  <c r="G218" i="3"/>
  <c r="G221" i="3"/>
  <c r="G219" i="3"/>
  <c r="G220" i="3"/>
  <c r="G222" i="3"/>
  <c r="G224" i="3"/>
  <c r="G223" i="3"/>
  <c r="G225" i="3"/>
  <c r="G227" i="3"/>
  <c r="G226" i="3"/>
  <c r="G228" i="3"/>
  <c r="G229" i="3"/>
  <c r="G230" i="3"/>
  <c r="G231" i="3"/>
  <c r="G232" i="3"/>
  <c r="G233" i="3"/>
  <c r="G234" i="3"/>
  <c r="G235" i="3"/>
  <c r="G236" i="3"/>
  <c r="G239" i="3"/>
  <c r="G238" i="3"/>
  <c r="G240" i="3"/>
  <c r="G237" i="3"/>
  <c r="G243" i="3"/>
  <c r="G241" i="3"/>
  <c r="G242" i="3"/>
  <c r="G245" i="3"/>
  <c r="G244" i="3"/>
  <c r="G246" i="3"/>
  <c r="G247" i="3"/>
  <c r="G248" i="3"/>
  <c r="G251" i="3"/>
  <c r="G249" i="3"/>
  <c r="G250" i="3"/>
  <c r="G252" i="3"/>
  <c r="G253" i="3"/>
  <c r="G254" i="3"/>
  <c r="G255" i="3"/>
  <c r="G256" i="3"/>
  <c r="G826" i="3"/>
  <c r="G827" i="3"/>
  <c r="G828" i="3"/>
  <c r="G829" i="3"/>
  <c r="G830" i="3"/>
  <c r="G831" i="3"/>
  <c r="G832" i="3"/>
  <c r="G833" i="3"/>
  <c r="G835" i="3"/>
  <c r="G834" i="3"/>
  <c r="G836" i="3"/>
  <c r="G837" i="3"/>
  <c r="G839" i="3"/>
  <c r="G838" i="3"/>
  <c r="G842" i="3"/>
  <c r="G843" i="3"/>
  <c r="G840" i="3"/>
  <c r="G841" i="3"/>
  <c r="G844" i="3"/>
  <c r="G845" i="3"/>
  <c r="G846" i="3"/>
  <c r="G847" i="3"/>
  <c r="G848" i="3"/>
  <c r="G850" i="3"/>
  <c r="G849" i="3"/>
  <c r="G1100" i="3"/>
  <c r="G264" i="3"/>
  <c r="G265" i="3"/>
  <c r="G266" i="3"/>
  <c r="G267" i="3"/>
  <c r="G268" i="3"/>
  <c r="G269" i="3"/>
  <c r="G270" i="3"/>
  <c r="G693" i="3"/>
  <c r="G694" i="3"/>
  <c r="G695" i="3"/>
  <c r="G1577" i="3"/>
  <c r="G1630" i="3"/>
  <c r="G1580" i="3"/>
  <c r="G1581" i="3"/>
  <c r="G1600" i="3"/>
  <c r="G1380" i="3"/>
  <c r="G1381" i="3"/>
  <c r="G1382" i="3"/>
  <c r="G1383" i="3"/>
  <c r="G674" i="3"/>
  <c r="G675" i="3"/>
  <c r="G676" i="3"/>
  <c r="G677" i="3"/>
  <c r="G678" i="3"/>
  <c r="G1392" i="3"/>
  <c r="G1391" i="3"/>
  <c r="G1393" i="3"/>
  <c r="G683" i="3"/>
  <c r="G684" i="3"/>
  <c r="G685" i="3"/>
  <c r="G686" i="3"/>
  <c r="G687" i="3"/>
  <c r="G688" i="3"/>
  <c r="G689" i="3"/>
  <c r="G702" i="3"/>
  <c r="G703" i="3"/>
  <c r="G704" i="3"/>
  <c r="G705" i="3"/>
  <c r="G706" i="3"/>
  <c r="G707" i="3"/>
  <c r="G996" i="3"/>
  <c r="G1001" i="3"/>
  <c r="G1003" i="3"/>
  <c r="G1011" i="3"/>
  <c r="G98" i="3"/>
  <c r="G99" i="3"/>
  <c r="G100" i="3"/>
  <c r="G101" i="3"/>
  <c r="G102" i="3"/>
  <c r="G103" i="3"/>
  <c r="G104" i="3"/>
  <c r="G105" i="3"/>
  <c r="G106" i="3"/>
  <c r="G107" i="3"/>
  <c r="G108" i="3"/>
  <c r="G109" i="3"/>
  <c r="G110" i="3"/>
  <c r="G111" i="3"/>
  <c r="G112" i="3"/>
  <c r="G113" i="3"/>
  <c r="G114" i="3"/>
  <c r="G119" i="3"/>
  <c r="G115" i="3"/>
  <c r="G116" i="3"/>
  <c r="G117" i="3"/>
  <c r="G118" i="3"/>
  <c r="G120" i="3"/>
  <c r="G121" i="3"/>
  <c r="G122" i="3"/>
  <c r="G123" i="3"/>
  <c r="G124" i="3"/>
  <c r="G125" i="3"/>
  <c r="G126" i="3"/>
  <c r="G127" i="3"/>
  <c r="G128" i="3"/>
  <c r="G129" i="3"/>
  <c r="G130" i="3"/>
  <c r="G131" i="3"/>
  <c r="G132" i="3"/>
  <c r="G133" i="3"/>
  <c r="G134" i="3"/>
  <c r="G135" i="3"/>
  <c r="G136" i="3"/>
  <c r="G137" i="3"/>
  <c r="G138" i="3"/>
  <c r="G139" i="3"/>
  <c r="G140" i="3"/>
  <c r="G141" i="3"/>
  <c r="G142" i="3"/>
  <c r="G147" i="3"/>
  <c r="G143" i="3"/>
  <c r="G144" i="3"/>
  <c r="G145" i="3"/>
  <c r="G146" i="3"/>
  <c r="G148" i="3"/>
  <c r="G149" i="3"/>
  <c r="G150" i="3"/>
  <c r="G151" i="3"/>
  <c r="G152" i="3"/>
  <c r="G153" i="3"/>
  <c r="G154" i="3"/>
  <c r="G155" i="3"/>
  <c r="G156" i="3"/>
  <c r="G157" i="3"/>
  <c r="G158" i="3"/>
  <c r="G159" i="3"/>
  <c r="G160" i="3"/>
  <c r="G162" i="3"/>
  <c r="G163" i="3"/>
  <c r="G164" i="3"/>
  <c r="G161" i="3"/>
  <c r="G165" i="3"/>
  <c r="G166" i="3"/>
  <c r="G167" i="3"/>
  <c r="G168" i="3"/>
  <c r="G172" i="3"/>
  <c r="G169" i="3"/>
  <c r="G170" i="3"/>
  <c r="G171" i="3"/>
  <c r="G173" i="3"/>
  <c r="G174" i="3"/>
  <c r="G175" i="3"/>
  <c r="G176" i="3"/>
  <c r="G177" i="3"/>
  <c r="G178" i="3"/>
  <c r="G179" i="3"/>
  <c r="G180" i="3"/>
  <c r="G181" i="3"/>
  <c r="G182" i="3"/>
  <c r="G183" i="3"/>
  <c r="G184" i="3"/>
  <c r="G185" i="3"/>
  <c r="G188" i="3"/>
  <c r="G186" i="3"/>
  <c r="G187" i="3"/>
  <c r="G189" i="3"/>
  <c r="G190" i="3"/>
  <c r="G191" i="3"/>
  <c r="G192" i="3"/>
  <c r="G193" i="3"/>
  <c r="G194" i="3"/>
  <c r="G195" i="3"/>
  <c r="G196" i="3"/>
  <c r="G197" i="3"/>
  <c r="G198" i="3"/>
  <c r="G199" i="3"/>
  <c r="G200" i="3"/>
  <c r="G201" i="3"/>
  <c r="G202" i="3"/>
  <c r="G203" i="3"/>
  <c r="G204" i="3"/>
  <c r="G205" i="3"/>
  <c r="G206" i="3"/>
  <c r="G1112" i="3"/>
  <c r="G1113" i="3"/>
  <c r="G1114" i="3"/>
  <c r="G1115" i="3"/>
  <c r="G914" i="3"/>
  <c r="G920" i="3"/>
  <c r="G931" i="3"/>
  <c r="G963" i="3"/>
  <c r="G964" i="3"/>
  <c r="G965" i="3"/>
  <c r="G966" i="3"/>
  <c r="G967" i="3"/>
  <c r="G968" i="3"/>
  <c r="G969" i="3"/>
  <c r="G976" i="3"/>
  <c r="G945" i="3"/>
  <c r="G921" i="3"/>
  <c r="G917" i="3"/>
  <c r="G918" i="3"/>
  <c r="G922" i="3"/>
  <c r="G944" i="3"/>
  <c r="G946" i="3"/>
  <c r="G526" i="3"/>
  <c r="G958" i="3"/>
  <c r="G971" i="3"/>
  <c r="G947" i="3"/>
  <c r="G972" i="3"/>
  <c r="G973" i="3"/>
  <c r="G919" i="3"/>
  <c r="G1432" i="3"/>
  <c r="G82" i="3"/>
  <c r="G929" i="3"/>
  <c r="G932" i="3"/>
  <c r="G936" i="3"/>
  <c r="G937" i="3"/>
  <c r="G940" i="3"/>
  <c r="G941" i="3"/>
  <c r="G948" i="3"/>
  <c r="G955" i="3"/>
  <c r="G960" i="3"/>
  <c r="G970" i="3"/>
  <c r="G984" i="3"/>
  <c r="G1918" i="3"/>
  <c r="G1262" i="3"/>
  <c r="G961" i="3"/>
  <c r="G962" i="3"/>
  <c r="G924" i="3"/>
  <c r="G925" i="3"/>
  <c r="G950" i="3"/>
  <c r="G926" i="3"/>
  <c r="G927" i="3"/>
  <c r="G928" i="3"/>
  <c r="G930" i="3"/>
  <c r="G938" i="3"/>
  <c r="G939" i="3"/>
  <c r="G942" i="3"/>
  <c r="G956" i="3"/>
  <c r="G957" i="3"/>
  <c r="G923" i="3"/>
  <c r="G951" i="3"/>
  <c r="G959" i="3"/>
  <c r="G952" i="3"/>
  <c r="G975" i="3"/>
  <c r="G916" i="3"/>
  <c r="G949" i="3"/>
  <c r="G974" i="3"/>
  <c r="G954" i="3"/>
  <c r="G953" i="3"/>
  <c r="G943" i="3"/>
  <c r="G1261" i="3"/>
  <c r="G933" i="3"/>
  <c r="G934" i="3"/>
  <c r="G915" i="3"/>
  <c r="G935" i="3"/>
  <c r="G1369" i="3"/>
  <c r="G986" i="3"/>
  <c r="G987" i="3"/>
  <c r="G988" i="3"/>
  <c r="G989" i="3"/>
  <c r="G990" i="3"/>
  <c r="G991" i="3"/>
  <c r="G992" i="3"/>
  <c r="G993" i="3"/>
  <c r="G994" i="3"/>
  <c r="G995" i="3"/>
  <c r="G997" i="3"/>
  <c r="G998" i="3"/>
  <c r="G999" i="3"/>
  <c r="G1000" i="3"/>
  <c r="G1002" i="3"/>
  <c r="G1004" i="3"/>
  <c r="G1005" i="3"/>
  <c r="G1006" i="3"/>
  <c r="G1007" i="3"/>
  <c r="G1008" i="3"/>
  <c r="G1009" i="3"/>
  <c r="G1010" i="3"/>
  <c r="G1012" i="3"/>
  <c r="G1013" i="3"/>
  <c r="G1675" i="3"/>
  <c r="G1676" i="3"/>
  <c r="G1674" i="3"/>
  <c r="G1368" i="3"/>
  <c r="G1623" i="3"/>
  <c r="G679" i="3"/>
  <c r="G802" i="3"/>
  <c r="G215" i="3"/>
  <c r="G1642" i="3"/>
  <c r="G1645" i="3"/>
  <c r="G1647" i="3"/>
  <c r="G1649" i="3"/>
  <c r="G1650" i="3"/>
  <c r="G1651" i="3"/>
  <c r="G1652" i="3"/>
  <c r="G1653" i="3"/>
  <c r="G1654" i="3"/>
  <c r="G1643" i="3"/>
  <c r="G1644" i="3"/>
  <c r="G1648" i="3"/>
  <c r="G1274" i="3"/>
  <c r="G1646" i="3"/>
  <c r="G1039" i="3"/>
  <c r="G1040" i="3"/>
  <c r="G1021" i="3"/>
  <c r="G1022" i="3"/>
  <c r="G1024" i="3"/>
  <c r="G1019" i="3"/>
  <c r="G1026" i="3"/>
  <c r="G1028" i="3"/>
  <c r="G1032" i="3"/>
  <c r="G1033" i="3"/>
  <c r="G1034" i="3"/>
  <c r="G1036" i="3"/>
  <c r="G1023" i="3"/>
  <c r="G1029" i="3"/>
  <c r="G1020" i="3"/>
  <c r="G1027" i="3"/>
  <c r="G1025" i="3"/>
  <c r="G1030" i="3"/>
  <c r="G1031" i="3"/>
  <c r="G1812" i="3"/>
  <c r="G1052" i="3"/>
  <c r="G1053" i="3"/>
  <c r="G1054" i="3"/>
  <c r="G1055" i="3"/>
  <c r="G1056" i="3"/>
  <c r="G9" i="3"/>
  <c r="G10" i="3"/>
  <c r="G518" i="3"/>
  <c r="G520" i="3"/>
  <c r="G521" i="3"/>
  <c r="G522" i="3"/>
  <c r="G523" i="3"/>
  <c r="G524" i="3"/>
  <c r="G525" i="3"/>
  <c r="G647" i="3"/>
  <c r="G1014" i="3"/>
  <c r="G1637" i="3"/>
  <c r="G25" i="3"/>
  <c r="G67" i="3"/>
  <c r="G87" i="3"/>
  <c r="G985" i="3"/>
  <c r="G1057" i="3"/>
  <c r="G1119" i="3"/>
  <c r="G1125" i="3"/>
  <c r="G1126" i="3"/>
  <c r="G1622" i="3"/>
  <c r="G1878" i="3"/>
  <c r="G1879" i="3"/>
  <c r="G1880" i="3"/>
  <c r="G1881" i="3"/>
  <c r="G1882" i="3"/>
  <c r="G1883" i="3"/>
  <c r="G1621" i="3"/>
  <c r="G214" i="3"/>
  <c r="G1370" i="3"/>
  <c r="G1372" i="3"/>
  <c r="G1371" i="3"/>
  <c r="G1275" i="3"/>
  <c r="G1365" i="3"/>
  <c r="G1366" i="3"/>
  <c r="G1367" i="3"/>
  <c r="G1276" i="3"/>
  <c r="G77" i="3"/>
  <c r="G1726" i="3"/>
  <c r="G70" i="3"/>
  <c r="G1278" i="3"/>
  <c r="G1677" i="3"/>
  <c r="G1814" i="3"/>
  <c r="G1877" i="3"/>
  <c r="G1917" i="3"/>
  <c r="G1813" i="3"/>
  <c r="G1897" i="3"/>
  <c r="G1898" i="3"/>
  <c r="G1899" i="3"/>
  <c r="G1900" i="3"/>
  <c r="G1901" i="3"/>
  <c r="G1902" i="3"/>
  <c r="G1903" i="3"/>
  <c r="G1102" i="3"/>
  <c r="G1405" i="3"/>
  <c r="G1414" i="3"/>
  <c r="G1416" i="3"/>
  <c r="G1417" i="3"/>
  <c r="G1662" i="3"/>
  <c r="G1817" i="3"/>
  <c r="G1818" i="3"/>
  <c r="G1833" i="3"/>
  <c r="G1838" i="3"/>
  <c r="G1839" i="3"/>
  <c r="G1840" i="3"/>
  <c r="G1844" i="3"/>
  <c r="G1843" i="3"/>
  <c r="G1847" i="3"/>
  <c r="G1848" i="3"/>
  <c r="G1849" i="3"/>
  <c r="G1852" i="3"/>
  <c r="G1853" i="3"/>
  <c r="G1854" i="3"/>
  <c r="G1859" i="3"/>
  <c r="G1860" i="3"/>
  <c r="G1819" i="3"/>
  <c r="G1820" i="3"/>
  <c r="G1821" i="3"/>
  <c r="G1822" i="3"/>
  <c r="G1823" i="3"/>
  <c r="G1824" i="3"/>
  <c r="G1825" i="3"/>
  <c r="G1827" i="3"/>
  <c r="G1828" i="3"/>
  <c r="G1829" i="3"/>
  <c r="G1830" i="3"/>
  <c r="G1831" i="3"/>
  <c r="G1832" i="3"/>
  <c r="G1834" i="3"/>
  <c r="G1835" i="3"/>
  <c r="G1836" i="3"/>
  <c r="G1837" i="3"/>
  <c r="G1841" i="3"/>
  <c r="G1842" i="3"/>
  <c r="G1845" i="3"/>
  <c r="G1850" i="3"/>
  <c r="G1851" i="3"/>
  <c r="G1855" i="3"/>
  <c r="G1856" i="3"/>
  <c r="G1857" i="3"/>
  <c r="G1858" i="3"/>
  <c r="G1066" i="3"/>
  <c r="G1067" i="3"/>
  <c r="G1068" i="3"/>
  <c r="G1069" i="3"/>
  <c r="G1106" i="3"/>
  <c r="G1107" i="3"/>
  <c r="G1108" i="3"/>
  <c r="G1109" i="3"/>
  <c r="G1110" i="3"/>
  <c r="G1111" i="3"/>
  <c r="G1282" i="3"/>
  <c r="G1283" i="3"/>
  <c r="G1284" i="3"/>
  <c r="G1285" i="3"/>
  <c r="G1286" i="3"/>
  <c r="G1287" i="3"/>
  <c r="G1288" i="3"/>
  <c r="G1826" i="3"/>
  <c r="G1846" i="3"/>
  <c r="G89" i="3"/>
  <c r="G90" i="3"/>
  <c r="G91" i="3"/>
  <c r="G1357" i="3"/>
  <c r="G1358" i="3"/>
  <c r="G1359" i="3"/>
  <c r="G1360" i="3"/>
  <c r="G3" i="3"/>
  <c r="G4" i="3"/>
  <c r="G5" i="3"/>
  <c r="G1442" i="3"/>
  <c r="G1443" i="3"/>
  <c r="G1441" i="3"/>
  <c r="G1444" i="3"/>
  <c r="G1346" i="3"/>
  <c r="G1347" i="3"/>
  <c r="G1348" i="3"/>
  <c r="G1349" i="3"/>
  <c r="G1350" i="3"/>
  <c r="G1351" i="3"/>
  <c r="G94" i="3"/>
  <c r="G810" i="3"/>
  <c r="G809" i="3"/>
  <c r="G813" i="3"/>
  <c r="G814" i="3"/>
  <c r="G1930" i="3"/>
  <c r="G804" i="3"/>
  <c r="G805" i="3"/>
  <c r="G806" i="3"/>
  <c r="G807" i="3"/>
  <c r="G808" i="3"/>
  <c r="G811" i="3"/>
  <c r="G812" i="3"/>
  <c r="G815" i="3"/>
  <c r="G816" i="3"/>
  <c r="G817" i="3"/>
  <c r="G819" i="3"/>
  <c r="G818" i="3"/>
  <c r="G820" i="3"/>
  <c r="G821" i="3"/>
  <c r="G822" i="3"/>
  <c r="G1863" i="3"/>
  <c r="G1045" i="3"/>
  <c r="G1046" i="3"/>
  <c r="G1047" i="3"/>
  <c r="G1048" i="3"/>
  <c r="G1049" i="3"/>
  <c r="G1098" i="3"/>
  <c r="G1099" i="3"/>
  <c r="G28" i="3"/>
  <c r="G30" i="3"/>
  <c r="G31" i="3"/>
  <c r="G32" i="3"/>
  <c r="G33" i="3"/>
  <c r="G34" i="3"/>
  <c r="G37" i="3"/>
  <c r="G38" i="3"/>
  <c r="G39" i="3"/>
  <c r="G40" i="3"/>
  <c r="G41" i="3"/>
  <c r="G42" i="3"/>
  <c r="G44" i="3"/>
  <c r="G43" i="3"/>
  <c r="G45" i="3"/>
  <c r="G46" i="3"/>
  <c r="G48" i="3"/>
  <c r="G49" i="3"/>
  <c r="G50" i="3"/>
  <c r="G51" i="3"/>
  <c r="G53" i="3"/>
  <c r="G1058" i="3"/>
  <c r="G1395" i="3"/>
  <c r="G1394" i="3"/>
  <c r="G1399" i="3"/>
  <c r="G1404" i="3"/>
  <c r="G1408" i="3"/>
  <c r="G1423" i="3"/>
  <c r="G1424" i="3"/>
  <c r="G1727" i="3"/>
  <c r="G1729" i="3"/>
  <c r="G1730" i="3"/>
  <c r="G1890" i="3"/>
  <c r="G74" i="3"/>
  <c r="G26" i="3"/>
  <c r="G36" i="3"/>
  <c r="G78" i="3"/>
  <c r="G79" i="3"/>
  <c r="G80" i="3"/>
  <c r="G81" i="3"/>
  <c r="G35" i="3"/>
  <c r="G27" i="3"/>
  <c r="G1631" i="3"/>
  <c r="G1116" i="3"/>
  <c r="G1117" i="3"/>
  <c r="G1118" i="3"/>
  <c r="G11" i="3"/>
  <c r="G12" i="3"/>
  <c r="G13" i="3"/>
  <c r="G14" i="3"/>
  <c r="G8" i="3"/>
  <c r="G261" i="3"/>
  <c r="G670" i="3"/>
  <c r="G668" i="3"/>
  <c r="G1017" i="3"/>
  <c r="G1050" i="3"/>
  <c r="G1290" i="3"/>
  <c r="G1300" i="3"/>
  <c r="G1308" i="3"/>
  <c r="G1307" i="3"/>
  <c r="G1310" i="3"/>
  <c r="G1311" i="3"/>
  <c r="G1312" i="3"/>
  <c r="G1309" i="3"/>
  <c r="G1313" i="3"/>
  <c r="G1314" i="3"/>
  <c r="G1315" i="3"/>
  <c r="G1316" i="3"/>
  <c r="G1317" i="3"/>
  <c r="G1318" i="3"/>
  <c r="G1323" i="3"/>
  <c r="G1324" i="3"/>
  <c r="G1325" i="3"/>
  <c r="G1319" i="3"/>
  <c r="G1320" i="3"/>
  <c r="G1322" i="3"/>
  <c r="G1321" i="3"/>
  <c r="G1326" i="3"/>
  <c r="G1327" i="3"/>
  <c r="G1328" i="3"/>
  <c r="G1329" i="3"/>
  <c r="G1345" i="3"/>
  <c r="G1330" i="3"/>
  <c r="G1306" i="3"/>
  <c r="G1305" i="3"/>
  <c r="G1331" i="3"/>
  <c r="G1332" i="3"/>
  <c r="G1333" i="3"/>
  <c r="G1340" i="3"/>
  <c r="G1336" i="3"/>
  <c r="G1337" i="3"/>
  <c r="G1338" i="3"/>
  <c r="G1339" i="3"/>
  <c r="G1335" i="3"/>
  <c r="G1334" i="3"/>
  <c r="G1341" i="3"/>
  <c r="G1342" i="3"/>
  <c r="G1343" i="3"/>
  <c r="G1344" i="3"/>
  <c r="G1865" i="3"/>
  <c r="G1866" i="3"/>
  <c r="G1867" i="3"/>
  <c r="G1905" i="3"/>
  <c r="G1384" i="3"/>
  <c r="G1385" i="3"/>
  <c r="G1386" i="3"/>
  <c r="G1387" i="3"/>
  <c r="G1389" i="3"/>
  <c r="G1390" i="3"/>
  <c r="G1870" i="3"/>
  <c r="G1868" i="3"/>
  <c r="G1869" i="3"/>
  <c r="G1871" i="3"/>
  <c r="G1872" i="3"/>
  <c r="G1873" i="3"/>
  <c r="G1874" i="3"/>
  <c r="G1875" i="3"/>
  <c r="G1910" i="3"/>
  <c r="G1640" i="3"/>
  <c r="G1641" i="3"/>
  <c r="G1656" i="3"/>
  <c r="G1657" i="3"/>
  <c r="G1658" i="3"/>
  <c r="G1659" i="3"/>
  <c r="G1660" i="3"/>
  <c r="G1661" i="3"/>
  <c r="G1453" i="3"/>
  <c r="G1454" i="3"/>
  <c r="G912" i="3"/>
  <c r="G913" i="3"/>
  <c r="G1038" i="3"/>
  <c r="G1041" i="3"/>
  <c r="G1059" i="3"/>
  <c r="G1060" i="3"/>
  <c r="G1293" i="3"/>
  <c r="G1294" i="3"/>
  <c r="G1295" i="3"/>
  <c r="G1297" i="3"/>
  <c r="G1296" i="3"/>
  <c r="G1291" i="3"/>
  <c r="G1292" i="3"/>
  <c r="G1298" i="3"/>
  <c r="G1299" i="3"/>
  <c r="G1929" i="3"/>
  <c r="G95" i="3"/>
  <c r="G1712" i="3"/>
  <c r="G1713" i="3"/>
  <c r="G1714" i="3"/>
  <c r="G1715" i="3"/>
  <c r="G1710" i="3"/>
  <c r="G1711" i="3"/>
  <c r="G1716" i="3"/>
  <c r="G1717" i="3"/>
  <c r="G1718" i="3"/>
  <c r="G1919" i="3"/>
  <c r="G68" i="3"/>
  <c r="G1409" i="3"/>
  <c r="G1410" i="3"/>
  <c r="G1624" i="3"/>
  <c r="G1400" i="3"/>
  <c r="G7" i="3"/>
  <c r="G1267" i="3"/>
  <c r="G1268" i="3"/>
  <c r="G1269" i="3"/>
  <c r="G1270" i="3"/>
  <c r="G1271" i="3"/>
  <c r="G1272" i="3"/>
  <c r="G1273" i="3"/>
  <c r="G285" i="3"/>
  <c r="G279" i="3"/>
  <c r="G280" i="3"/>
  <c r="G281" i="3"/>
  <c r="G282" i="3"/>
  <c r="G283" i="3"/>
  <c r="G284" i="3"/>
  <c r="G286" i="3"/>
  <c r="G287" i="3"/>
  <c r="G288" i="3"/>
  <c r="G289" i="3"/>
  <c r="G290" i="3"/>
  <c r="G291" i="3"/>
  <c r="G292" i="3"/>
  <c r="G293" i="3"/>
  <c r="G294" i="3"/>
  <c r="G295" i="3"/>
  <c r="G296" i="3"/>
  <c r="G297" i="3"/>
  <c r="G298" i="3"/>
  <c r="G299" i="3"/>
  <c r="G300" i="3"/>
  <c r="G301" i="3"/>
  <c r="G302" i="3"/>
  <c r="G303" i="3"/>
  <c r="G304" i="3"/>
  <c r="G277" i="3"/>
  <c r="G276" i="3"/>
  <c r="G278" i="3"/>
  <c r="G273" i="3"/>
  <c r="G274" i="3"/>
  <c r="G275" i="3"/>
  <c r="G272" i="3"/>
  <c r="G305" i="3"/>
  <c r="G311" i="3"/>
  <c r="G312" i="3"/>
  <c r="G306" i="3"/>
  <c r="G307" i="3"/>
  <c r="G308" i="3"/>
  <c r="G309" i="3"/>
  <c r="G310" i="3"/>
  <c r="G313" i="3"/>
  <c r="G314" i="3"/>
  <c r="G315" i="3"/>
  <c r="G318" i="3"/>
  <c r="G319" i="3"/>
  <c r="G316" i="3"/>
  <c r="G317" i="3"/>
  <c r="G320" i="3"/>
  <c r="G321" i="3"/>
  <c r="G322" i="3"/>
  <c r="G323" i="3"/>
  <c r="G324" i="3"/>
  <c r="G325" i="3"/>
  <c r="G326" i="3"/>
  <c r="G327" i="3"/>
  <c r="G328" i="3"/>
  <c r="G329" i="3"/>
  <c r="G330" i="3"/>
  <c r="G331" i="3"/>
  <c r="G332" i="3"/>
  <c r="G333" i="3"/>
  <c r="G334" i="3"/>
  <c r="G335" i="3"/>
  <c r="G336" i="3"/>
  <c r="G337" i="3"/>
  <c r="G338" i="3"/>
  <c r="G342" i="3"/>
  <c r="G341" i="3"/>
  <c r="G339" i="3"/>
  <c r="G340" i="3"/>
  <c r="G343" i="3"/>
  <c r="G345" i="3"/>
  <c r="G348" i="3"/>
  <c r="G346" i="3"/>
  <c r="G347" i="3"/>
  <c r="G349" i="3"/>
  <c r="G350" i="3"/>
  <c r="G351" i="3"/>
  <c r="G352" i="3"/>
  <c r="G353" i="3"/>
  <c r="G344" i="3"/>
  <c r="G354" i="3"/>
  <c r="G355" i="3"/>
  <c r="G356" i="3"/>
  <c r="G357" i="3"/>
  <c r="G358" i="3"/>
  <c r="G359" i="3"/>
  <c r="G360" i="3"/>
  <c r="G361" i="3"/>
  <c r="G362" i="3"/>
  <c r="G363" i="3"/>
  <c r="G364" i="3"/>
  <c r="G365" i="3"/>
  <c r="G366" i="3"/>
  <c r="G367" i="3"/>
  <c r="G368" i="3"/>
  <c r="G369" i="3"/>
  <c r="G370" i="3"/>
  <c r="G371" i="3"/>
  <c r="G372" i="3"/>
  <c r="G373" i="3"/>
  <c r="G374" i="3"/>
  <c r="G377" i="3"/>
  <c r="G375" i="3"/>
  <c r="G376" i="3"/>
  <c r="G1413" i="3"/>
  <c r="G1412" i="3"/>
  <c r="G530" i="3"/>
  <c r="G531" i="3"/>
  <c r="G532" i="3"/>
  <c r="G534" i="3"/>
  <c r="G535" i="3"/>
  <c r="G536" i="3"/>
  <c r="G537" i="3"/>
  <c r="G538" i="3"/>
  <c r="G542" i="3"/>
  <c r="G539" i="3"/>
  <c r="G540" i="3"/>
  <c r="G541" i="3"/>
  <c r="G543" i="3"/>
  <c r="G544" i="3"/>
  <c r="G545" i="3"/>
  <c r="G546" i="3"/>
  <c r="G547" i="3"/>
  <c r="G548" i="3"/>
  <c r="G549" i="3"/>
  <c r="G550" i="3"/>
  <c r="G551" i="3"/>
  <c r="G552" i="3"/>
  <c r="G553" i="3"/>
  <c r="G555" i="3"/>
  <c r="G557" i="3"/>
  <c r="G559" i="3"/>
  <c r="G561" i="3"/>
  <c r="G558" i="3"/>
  <c r="G529" i="3"/>
  <c r="G560" i="3"/>
  <c r="G554" i="3"/>
  <c r="G556" i="3"/>
  <c r="G562" i="3"/>
  <c r="G563" i="3"/>
  <c r="G564" i="3"/>
  <c r="G565" i="3"/>
  <c r="G566" i="3"/>
  <c r="G567" i="3"/>
  <c r="G568" i="3"/>
  <c r="G571" i="3"/>
  <c r="G572" i="3"/>
  <c r="G573" i="3"/>
  <c r="G574" i="3"/>
  <c r="G575" i="3"/>
  <c r="G576" i="3"/>
  <c r="G577" i="3"/>
  <c r="G578" i="3"/>
  <c r="G579" i="3"/>
  <c r="G580" i="3"/>
  <c r="G581" i="3"/>
  <c r="G582" i="3"/>
  <c r="G583" i="3"/>
  <c r="G585" i="3"/>
  <c r="G584" i="3"/>
  <c r="G586" i="3"/>
  <c r="G587" i="3"/>
  <c r="G588" i="3"/>
  <c r="G589" i="3"/>
  <c r="G590" i="3"/>
  <c r="G591" i="3"/>
  <c r="G592" i="3"/>
  <c r="G593" i="3"/>
  <c r="G595" i="3"/>
  <c r="G594" i="3"/>
  <c r="G598" i="3"/>
  <c r="G596" i="3"/>
  <c r="G597" i="3"/>
  <c r="G602" i="3"/>
  <c r="G601" i="3"/>
  <c r="G604" i="3"/>
  <c r="G605" i="3"/>
  <c r="G606" i="3"/>
  <c r="G607" i="3"/>
  <c r="G608" i="3"/>
  <c r="G609" i="3"/>
  <c r="G610" i="3"/>
  <c r="G611" i="3"/>
  <c r="G615" i="3"/>
  <c r="G616" i="3"/>
  <c r="G617" i="3"/>
  <c r="G618" i="3"/>
  <c r="G619" i="3"/>
  <c r="G620" i="3"/>
  <c r="G622" i="3"/>
  <c r="G621" i="3"/>
  <c r="G624" i="3"/>
  <c r="G629" i="3"/>
  <c r="G628" i="3"/>
  <c r="G635" i="3"/>
  <c r="G636" i="3"/>
  <c r="G637" i="3"/>
  <c r="G638" i="3"/>
  <c r="G639" i="3"/>
  <c r="G640" i="3"/>
  <c r="G569" i="3"/>
  <c r="G570" i="3"/>
  <c r="G599" i="3"/>
  <c r="G600" i="3"/>
  <c r="G603" i="3"/>
  <c r="G613" i="3"/>
  <c r="G614" i="3"/>
  <c r="G625" i="3"/>
  <c r="G626" i="3"/>
  <c r="G627" i="3"/>
  <c r="G630" i="3"/>
  <c r="G631" i="3"/>
  <c r="G634" i="3"/>
  <c r="G633" i="3"/>
  <c r="G632" i="3"/>
  <c r="G641" i="3"/>
  <c r="G1638" i="3"/>
  <c r="G758" i="3"/>
  <c r="G1397" i="3"/>
  <c r="G1401" i="3"/>
  <c r="G1402" i="3"/>
  <c r="G1725" i="3"/>
  <c r="G1407" i="3"/>
  <c r="G1415" i="3"/>
  <c r="G1396" i="3"/>
  <c r="G1398" i="3"/>
  <c r="G1403" i="3"/>
  <c r="G1406" i="3"/>
  <c r="G1737" i="3"/>
  <c r="G1736" i="3"/>
  <c r="G1738" i="3"/>
  <c r="G1739" i="3"/>
  <c r="G1741" i="3"/>
  <c r="G1740" i="3"/>
  <c r="G1742" i="3"/>
  <c r="G1743" i="3"/>
  <c r="G1744" i="3"/>
  <c r="G1748" i="3"/>
  <c r="G1746" i="3"/>
  <c r="G1751" i="3"/>
  <c r="G1750" i="3"/>
  <c r="G1747" i="3"/>
  <c r="G1749" i="3"/>
  <c r="G1745" i="3"/>
  <c r="G1753" i="3"/>
  <c r="G1754" i="3"/>
  <c r="G1752" i="3"/>
  <c r="G1755" i="3"/>
  <c r="G1757" i="3"/>
  <c r="G1756" i="3"/>
  <c r="G1758" i="3"/>
  <c r="G1761" i="3"/>
  <c r="G1760" i="3"/>
  <c r="G1759" i="3"/>
  <c r="G1762" i="3"/>
  <c r="G1764" i="3"/>
  <c r="G1735" i="3"/>
  <c r="G1763" i="3"/>
  <c r="G1734" i="3"/>
  <c r="G1732" i="3"/>
  <c r="G1731" i="3"/>
  <c r="G1733" i="3"/>
  <c r="G1766" i="3"/>
  <c r="G1765" i="3"/>
  <c r="G1767" i="3"/>
  <c r="G1768" i="3"/>
  <c r="G1769" i="3"/>
  <c r="G1770" i="3"/>
  <c r="G1772" i="3"/>
  <c r="G1771" i="3"/>
  <c r="G1773" i="3"/>
  <c r="G1776" i="3"/>
  <c r="G1775" i="3"/>
  <c r="G1777" i="3"/>
  <c r="G1774" i="3"/>
  <c r="G1778" i="3"/>
  <c r="G1779" i="3"/>
  <c r="G1780" i="3"/>
  <c r="G1781" i="3"/>
  <c r="G1783" i="3"/>
  <c r="G1784" i="3"/>
  <c r="G1785" i="3"/>
  <c r="G1786" i="3"/>
  <c r="G1788" i="3"/>
  <c r="G1787" i="3"/>
  <c r="G1789" i="3"/>
  <c r="G1790" i="3"/>
  <c r="G1791" i="3"/>
  <c r="G1792" i="3"/>
  <c r="G1793" i="3"/>
  <c r="G1794" i="3"/>
  <c r="G1795" i="3"/>
  <c r="G1797" i="3"/>
  <c r="G1796" i="3"/>
  <c r="G1798" i="3"/>
  <c r="G1799" i="3"/>
  <c r="G1800" i="3"/>
  <c r="G1802" i="3"/>
  <c r="G1801" i="3"/>
  <c r="G1803" i="3"/>
  <c r="G1804" i="3"/>
  <c r="G1805" i="3"/>
  <c r="G711" i="3"/>
  <c r="G712" i="3"/>
  <c r="G713" i="3"/>
  <c r="G53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40" i="3"/>
  <c r="G741" i="3"/>
  <c r="G739" i="3"/>
  <c r="G742" i="3"/>
  <c r="G743" i="3"/>
  <c r="G744" i="3"/>
  <c r="G745" i="3"/>
  <c r="G746" i="3"/>
  <c r="G747" i="3"/>
  <c r="G748" i="3"/>
  <c r="G749" i="3"/>
  <c r="G750" i="3"/>
  <c r="G751" i="3"/>
  <c r="G752" i="3"/>
  <c r="G753" i="3"/>
  <c r="G754" i="3"/>
  <c r="G755" i="3"/>
  <c r="G756" i="3"/>
  <c r="G757" i="3"/>
  <c r="G759" i="3"/>
  <c r="G760" i="3"/>
  <c r="G762" i="3"/>
  <c r="G761" i="3"/>
  <c r="G763" i="3"/>
  <c r="G764" i="3"/>
  <c r="G765" i="3"/>
  <c r="G766" i="3"/>
  <c r="G767" i="3"/>
  <c r="G768" i="3"/>
  <c r="G769" i="3"/>
  <c r="G770" i="3"/>
  <c r="G772" i="3"/>
  <c r="G773" i="3"/>
  <c r="G612" i="3"/>
  <c r="G774" i="3"/>
  <c r="G775" i="3"/>
  <c r="G776" i="3"/>
  <c r="G777" i="3"/>
  <c r="G623" i="3"/>
  <c r="G778" i="3"/>
  <c r="G784" i="3"/>
  <c r="G780" i="3"/>
  <c r="G782" i="3"/>
  <c r="G785" i="3"/>
  <c r="G781" i="3"/>
  <c r="G783" i="3"/>
  <c r="G779" i="3"/>
  <c r="G786" i="3"/>
  <c r="G856" i="3"/>
  <c r="G857" i="3"/>
  <c r="G860" i="3"/>
  <c r="G858" i="3"/>
  <c r="G859" i="3"/>
  <c r="G861" i="3"/>
  <c r="G862" i="3"/>
  <c r="G863" i="3"/>
  <c r="G873" i="3"/>
  <c r="G864" i="3"/>
  <c r="G865" i="3"/>
  <c r="G866" i="3"/>
  <c r="G867" i="3"/>
  <c r="G868" i="3"/>
  <c r="G869" i="3"/>
  <c r="G870" i="3"/>
  <c r="G871" i="3"/>
  <c r="G872" i="3"/>
  <c r="G874" i="3"/>
  <c r="G875" i="3"/>
  <c r="G855" i="3"/>
  <c r="G854" i="3"/>
  <c r="G876" i="3"/>
  <c r="G877" i="3"/>
  <c r="G878" i="3"/>
  <c r="G879" i="3"/>
  <c r="G880" i="3"/>
  <c r="G881" i="3"/>
  <c r="G883" i="3"/>
  <c r="G882" i="3"/>
  <c r="G884" i="3"/>
  <c r="G885" i="3"/>
  <c r="G886" i="3"/>
  <c r="G887" i="3"/>
  <c r="G888" i="3"/>
  <c r="G889" i="3"/>
  <c r="G890" i="3"/>
  <c r="G891" i="3"/>
  <c r="G892" i="3"/>
  <c r="G893" i="3"/>
  <c r="G894" i="3"/>
  <c r="G895" i="3"/>
  <c r="G896" i="3"/>
  <c r="G897" i="3"/>
  <c r="G898" i="3"/>
  <c r="G901" i="3"/>
  <c r="G899" i="3"/>
  <c r="G900" i="3"/>
  <c r="G902" i="3"/>
  <c r="G904" i="3"/>
  <c r="G905" i="3"/>
  <c r="G903" i="3"/>
  <c r="G909" i="3"/>
  <c r="G908" i="3"/>
  <c r="G906" i="3"/>
  <c r="G907" i="3"/>
  <c r="G910" i="3"/>
  <c r="G403" i="3"/>
  <c r="G402" i="3"/>
  <c r="G404" i="3"/>
  <c r="G408" i="3"/>
  <c r="G406" i="3"/>
  <c r="G409" i="3"/>
  <c r="G410" i="3"/>
  <c r="G411" i="3"/>
  <c r="G412" i="3"/>
  <c r="G413" i="3"/>
  <c r="G414" i="3"/>
  <c r="G415" i="3"/>
  <c r="G417" i="3"/>
  <c r="G418" i="3"/>
  <c r="G416" i="3"/>
  <c r="G419" i="3"/>
  <c r="G420" i="3"/>
  <c r="G421" i="3"/>
  <c r="G422" i="3"/>
  <c r="G407" i="3"/>
  <c r="G430" i="3"/>
  <c r="G423" i="3"/>
  <c r="G424" i="3"/>
  <c r="G425" i="3"/>
  <c r="G426" i="3"/>
  <c r="G427" i="3"/>
  <c r="G428" i="3"/>
  <c r="G429" i="3"/>
  <c r="G433" i="3"/>
  <c r="G431" i="3"/>
  <c r="G432" i="3"/>
  <c r="G436" i="3"/>
  <c r="G437" i="3"/>
  <c r="G405" i="3"/>
  <c r="G434" i="3"/>
  <c r="G435" i="3"/>
  <c r="G438" i="3"/>
  <c r="G439" i="3"/>
  <c r="G440" i="3"/>
  <c r="G441" i="3"/>
  <c r="G442" i="3"/>
  <c r="G443" i="3"/>
  <c r="G448" i="3"/>
  <c r="G444" i="3"/>
  <c r="G445" i="3"/>
  <c r="G446" i="3"/>
  <c r="G447" i="3"/>
  <c r="G449" i="3"/>
  <c r="G452" i="3"/>
  <c r="G450" i="3"/>
  <c r="G453" i="3"/>
  <c r="G454" i="3"/>
  <c r="G455" i="3"/>
  <c r="G456" i="3"/>
  <c r="G457" i="3"/>
  <c r="G458" i="3"/>
  <c r="G459" i="3"/>
  <c r="G460" i="3"/>
  <c r="G461" i="3"/>
  <c r="G462" i="3"/>
  <c r="G463" i="3"/>
  <c r="G464" i="3"/>
  <c r="G451" i="3"/>
  <c r="G465" i="3"/>
  <c r="G466" i="3"/>
  <c r="G467" i="3"/>
  <c r="G469" i="3"/>
  <c r="G468" i="3"/>
  <c r="G470" i="3"/>
  <c r="G471" i="3"/>
  <c r="G474" i="3"/>
  <c r="G472" i="3"/>
  <c r="G473" i="3"/>
  <c r="G475" i="3"/>
  <c r="G476" i="3"/>
  <c r="G477" i="3"/>
  <c r="G478" i="3"/>
  <c r="G479" i="3"/>
  <c r="G480" i="3"/>
  <c r="G481" i="3"/>
  <c r="G482" i="3"/>
  <c r="G483" i="3"/>
  <c r="G485" i="3"/>
  <c r="G484" i="3"/>
  <c r="G486" i="3"/>
  <c r="G489" i="3"/>
  <c r="G487" i="3"/>
  <c r="G488" i="3"/>
  <c r="G490" i="3"/>
  <c r="G492" i="3"/>
  <c r="G491" i="3"/>
  <c r="G494" i="3"/>
  <c r="G493" i="3"/>
  <c r="G495" i="3"/>
  <c r="G499" i="3"/>
  <c r="G497" i="3"/>
  <c r="G498" i="3"/>
  <c r="G496" i="3"/>
  <c r="G500" i="3"/>
  <c r="G501" i="3"/>
  <c r="G503" i="3"/>
  <c r="G502" i="3"/>
  <c r="G504" i="3"/>
  <c r="G506" i="3"/>
  <c r="G508" i="3"/>
  <c r="G507" i="3"/>
  <c r="G509" i="3"/>
  <c r="G505" i="3"/>
  <c r="G512" i="3"/>
  <c r="G514" i="3"/>
  <c r="G515" i="3"/>
  <c r="G510" i="3"/>
  <c r="G513" i="3"/>
  <c r="G511" i="3"/>
  <c r="G1425" i="3"/>
  <c r="G1426" i="3"/>
  <c r="G1428" i="3"/>
  <c r="G1427" i="3"/>
  <c r="G1429" i="3"/>
  <c r="G1430" i="3"/>
  <c r="G1431" i="3"/>
  <c r="G1433" i="3"/>
  <c r="G1434" i="3"/>
  <c r="G1435" i="3"/>
  <c r="G1436" i="3"/>
  <c r="G1437" i="3"/>
  <c r="G1438" i="3"/>
  <c r="G1439" i="3"/>
  <c r="G1493" i="3"/>
  <c r="G1506" i="3"/>
  <c r="G1507" i="3"/>
  <c r="G1516" i="3"/>
  <c r="G1508" i="3"/>
  <c r="G1509" i="3"/>
  <c r="G1510" i="3"/>
  <c r="G1511" i="3"/>
  <c r="G1515" i="3"/>
  <c r="G1517" i="3"/>
  <c r="G1922" i="3"/>
  <c r="G93" i="3"/>
  <c r="G92" i="3"/>
  <c r="G262" i="3"/>
  <c r="G800" i="3"/>
  <c r="G801" i="3"/>
  <c r="G1354" i="3"/>
  <c r="G1355" i="3"/>
  <c r="G1356" i="3"/>
  <c r="G1460" i="3"/>
  <c r="G1462" i="3"/>
  <c r="G1463" i="3"/>
  <c r="G1461" i="3"/>
  <c r="G1464" i="3"/>
  <c r="G1465" i="3"/>
  <c r="G1466" i="3"/>
  <c r="G1467" i="3"/>
  <c r="G1468" i="3"/>
  <c r="G1469" i="3"/>
  <c r="G1470" i="3"/>
  <c r="G1471" i="3"/>
  <c r="G1472" i="3"/>
  <c r="G1473" i="3"/>
  <c r="G1474" i="3"/>
  <c r="G1475" i="3"/>
  <c r="G1476" i="3"/>
  <c r="G1459" i="3"/>
  <c r="G1458" i="3"/>
  <c r="G1455" i="3"/>
  <c r="G1457" i="3"/>
  <c r="G1456" i="3"/>
  <c r="G1478" i="3"/>
  <c r="G1483" i="3"/>
  <c r="G1489" i="3"/>
  <c r="G1484" i="3"/>
  <c r="G1485" i="3"/>
  <c r="G1486" i="3"/>
  <c r="G1487" i="3"/>
  <c r="G1488" i="3"/>
  <c r="G1490" i="3"/>
  <c r="G1491" i="3"/>
  <c r="G1492" i="3"/>
  <c r="G1496" i="3"/>
  <c r="G1498" i="3"/>
  <c r="G1499" i="3"/>
  <c r="G1502" i="3"/>
  <c r="G1503" i="3"/>
  <c r="G1504" i="3"/>
  <c r="G1505" i="3"/>
  <c r="G1500" i="3"/>
  <c r="G1501" i="3"/>
  <c r="G1512" i="3"/>
  <c r="G1513" i="3"/>
  <c r="G1514" i="3"/>
  <c r="G1518" i="3"/>
  <c r="G1520" i="3"/>
  <c r="G1519" i="3"/>
  <c r="G1524" i="3"/>
  <c r="G1525" i="3"/>
  <c r="G1526" i="3"/>
  <c r="G1527" i="3"/>
  <c r="G1528" i="3"/>
  <c r="G1529" i="3"/>
  <c r="G1530" i="3"/>
  <c r="G1531" i="3"/>
  <c r="G1532" i="3"/>
  <c r="G1533" i="3"/>
  <c r="G1534" i="3"/>
  <c r="G1536" i="3"/>
  <c r="G1535" i="3"/>
  <c r="G1538" i="3"/>
  <c r="G1539" i="3"/>
  <c r="G1540" i="3"/>
  <c r="G1541" i="3"/>
  <c r="G1542" i="3"/>
  <c r="G1543" i="3"/>
  <c r="G1544" i="3"/>
  <c r="G1545" i="3"/>
  <c r="G1477" i="3"/>
  <c r="G1479" i="3"/>
  <c r="G1480" i="3"/>
  <c r="G1481" i="3"/>
  <c r="G1482" i="3"/>
  <c r="G1494" i="3"/>
  <c r="G1521" i="3"/>
  <c r="G1522" i="3"/>
  <c r="G1523" i="3"/>
  <c r="G1537" i="3"/>
  <c r="G1495" i="3"/>
  <c r="G1546" i="3"/>
  <c r="G1411" i="3"/>
  <c r="G1911" i="3"/>
  <c r="G1042" i="3"/>
  <c r="G1043" i="3"/>
  <c r="G1044" i="3"/>
  <c r="G797" i="3"/>
  <c r="G799" i="3"/>
  <c r="G1362" i="3"/>
  <c r="G1361" i="3"/>
  <c r="G1363" i="3"/>
  <c r="G1364" i="3"/>
  <c r="G1920" i="3"/>
  <c r="G73" i="3"/>
  <c r="G1018" i="3"/>
  <c r="G1051" i="3"/>
  <c r="G1265" i="3"/>
  <c r="G1266" i="3"/>
  <c r="G1673" i="3"/>
  <c r="G708" i="3"/>
  <c r="G709" i="3"/>
  <c r="G1634" i="3"/>
  <c r="G1097" i="3"/>
  <c r="G1633" i="3"/>
  <c r="G1279" i="3"/>
  <c r="G1280" i="3"/>
  <c r="G1378" i="3"/>
  <c r="G1379" i="3"/>
  <c r="G1703" i="3"/>
  <c r="G1705" i="3"/>
  <c r="G1708" i="3"/>
  <c r="G71" i="3"/>
  <c r="G72" i="3"/>
  <c r="G1635" i="3"/>
  <c r="G1862" i="3"/>
  <c r="G1353" i="3"/>
  <c r="G1864" i="3"/>
  <c r="G1670" i="3"/>
  <c r="H1663" i="3"/>
  <c r="N1663" i="3" s="1"/>
  <c r="H1664" i="3"/>
  <c r="N1664" i="3" s="1"/>
  <c r="H1665" i="3"/>
  <c r="N1665" i="3" s="1"/>
  <c r="H1666" i="3"/>
  <c r="N1666" i="3" s="1"/>
  <c r="H1667" i="3"/>
  <c r="N1667" i="3" s="1"/>
  <c r="H1668" i="3"/>
  <c r="N1668" i="3" s="1"/>
  <c r="H1669" i="3"/>
  <c r="N1669" i="3" s="1"/>
  <c r="H1671" i="3"/>
  <c r="H1672" i="3"/>
  <c r="H1560" i="3"/>
  <c r="H1556" i="3"/>
  <c r="N1556" i="3" s="1"/>
  <c r="H1559" i="3"/>
  <c r="N1559" i="3" s="1"/>
  <c r="H1564" i="3"/>
  <c r="H1554" i="3"/>
  <c r="N1554" i="3" s="1"/>
  <c r="H1561" i="3"/>
  <c r="H1563" i="3"/>
  <c r="H1558" i="3"/>
  <c r="N1558" i="3" s="1"/>
  <c r="H1551" i="3"/>
  <c r="N1551" i="3" s="1"/>
  <c r="H1562" i="3"/>
  <c r="H1550" i="3"/>
  <c r="N1550" i="3" s="1"/>
  <c r="H1557" i="3"/>
  <c r="N1557" i="3" s="1"/>
  <c r="H1566" i="3"/>
  <c r="H1565" i="3"/>
  <c r="H1555" i="3"/>
  <c r="N1555" i="3" s="1"/>
  <c r="H1553" i="3"/>
  <c r="N1553" i="3" s="1"/>
  <c r="H1552" i="3"/>
  <c r="N1552" i="3" s="1"/>
  <c r="H1259" i="3"/>
  <c r="N1259" i="3" s="1"/>
  <c r="H1260" i="3"/>
  <c r="H1418" i="3"/>
  <c r="N1418" i="3" s="1"/>
  <c r="H1419" i="3"/>
  <c r="N1419" i="3" s="1"/>
  <c r="H1420" i="3"/>
  <c r="H1422" i="3"/>
  <c r="H1452" i="3"/>
  <c r="H1451" i="3"/>
  <c r="H696" i="3"/>
  <c r="N696" i="3" s="1"/>
  <c r="H697" i="3"/>
  <c r="N697" i="3" s="1"/>
  <c r="H698" i="3"/>
  <c r="N698" i="3" s="1"/>
  <c r="H699" i="3"/>
  <c r="H1719" i="3"/>
  <c r="N1719" i="3" s="1"/>
  <c r="H1720" i="3"/>
  <c r="N1720" i="3" s="1"/>
  <c r="H1721" i="3"/>
  <c r="N1721" i="3" s="1"/>
  <c r="H1722" i="3"/>
  <c r="N1722" i="3" s="1"/>
  <c r="H1723" i="3"/>
  <c r="H1724" i="3"/>
  <c r="H701" i="3"/>
  <c r="H1627" i="3"/>
  <c r="N1627" i="3" s="1"/>
  <c r="H1628" i="3"/>
  <c r="N1628" i="3" s="1"/>
  <c r="H1629" i="3"/>
  <c r="H700" i="3"/>
  <c r="N700" i="3" s="1"/>
  <c r="H1263" i="3"/>
  <c r="H1264" i="3"/>
  <c r="H16" i="3"/>
  <c r="N16" i="3" s="1"/>
  <c r="H17" i="3"/>
  <c r="N17" i="3" s="1"/>
  <c r="H18" i="3"/>
  <c r="H20" i="3"/>
  <c r="H19" i="3"/>
  <c r="H21" i="3"/>
  <c r="H23" i="3"/>
  <c r="H22" i="3"/>
  <c r="H1632" i="3"/>
  <c r="H1927" i="3"/>
  <c r="H1928" i="3"/>
  <c r="H1884" i="3"/>
  <c r="N1884" i="3" s="1"/>
  <c r="H217" i="3"/>
  <c r="N217" i="3" s="1"/>
  <c r="H216" i="3"/>
  <c r="N216" i="3" s="1"/>
  <c r="H218" i="3"/>
  <c r="N218" i="3" s="1"/>
  <c r="H221" i="3"/>
  <c r="N221" i="3" s="1"/>
  <c r="H219" i="3"/>
  <c r="N219" i="3" s="1"/>
  <c r="H220" i="3"/>
  <c r="N220" i="3" s="1"/>
  <c r="H222" i="3"/>
  <c r="N222" i="3" s="1"/>
  <c r="H224" i="3"/>
  <c r="N224" i="3" s="1"/>
  <c r="H223" i="3"/>
  <c r="N223" i="3" s="1"/>
  <c r="H225" i="3"/>
  <c r="N225" i="3" s="1"/>
  <c r="H227" i="3"/>
  <c r="N227" i="3" s="1"/>
  <c r="H226" i="3"/>
  <c r="N226" i="3" s="1"/>
  <c r="H228" i="3"/>
  <c r="N228" i="3" s="1"/>
  <c r="H229" i="3"/>
  <c r="N229" i="3" s="1"/>
  <c r="H230" i="3"/>
  <c r="N230" i="3" s="1"/>
  <c r="H231" i="3"/>
  <c r="N231" i="3" s="1"/>
  <c r="H232" i="3"/>
  <c r="H233" i="3"/>
  <c r="H234" i="3"/>
  <c r="H235" i="3"/>
  <c r="H236" i="3"/>
  <c r="H239" i="3"/>
  <c r="H238" i="3"/>
  <c r="H240" i="3"/>
  <c r="H237" i="3"/>
  <c r="H243" i="3"/>
  <c r="H241" i="3"/>
  <c r="H242" i="3"/>
  <c r="H245" i="3"/>
  <c r="H244" i="3"/>
  <c r="H246" i="3"/>
  <c r="H247" i="3"/>
  <c r="H248" i="3"/>
  <c r="H251" i="3"/>
  <c r="H249" i="3"/>
  <c r="H250" i="3"/>
  <c r="H252" i="3"/>
  <c r="H253" i="3"/>
  <c r="H254" i="3"/>
  <c r="H255" i="3"/>
  <c r="H256" i="3"/>
  <c r="H826" i="3"/>
  <c r="N826" i="3" s="1"/>
  <c r="H827" i="3"/>
  <c r="N827" i="3" s="1"/>
  <c r="H828" i="3"/>
  <c r="N828" i="3" s="1"/>
  <c r="H829" i="3"/>
  <c r="N829" i="3" s="1"/>
  <c r="H830" i="3"/>
  <c r="N830" i="3" s="1"/>
  <c r="H831" i="3"/>
  <c r="N831" i="3" s="1"/>
  <c r="H832" i="3"/>
  <c r="H833" i="3"/>
  <c r="H835" i="3"/>
  <c r="H834" i="3"/>
  <c r="H836" i="3"/>
  <c r="H837" i="3"/>
  <c r="H839" i="3"/>
  <c r="H838" i="3"/>
  <c r="H842" i="3"/>
  <c r="H843" i="3"/>
  <c r="H840" i="3"/>
  <c r="H841" i="3"/>
  <c r="H844" i="3"/>
  <c r="H845" i="3"/>
  <c r="H846" i="3"/>
  <c r="H847" i="3"/>
  <c r="H848" i="3"/>
  <c r="H850" i="3"/>
  <c r="H849" i="3"/>
  <c r="H1100" i="3"/>
  <c r="H264" i="3"/>
  <c r="N264" i="3" s="1"/>
  <c r="H265" i="3"/>
  <c r="N265" i="3" s="1"/>
  <c r="H266" i="3"/>
  <c r="N266" i="3" s="1"/>
  <c r="H267" i="3"/>
  <c r="N267" i="3" s="1"/>
  <c r="H268" i="3"/>
  <c r="N268" i="3" s="1"/>
  <c r="H269" i="3"/>
  <c r="H270" i="3"/>
  <c r="H693" i="3"/>
  <c r="N693" i="3" s="1"/>
  <c r="H694" i="3"/>
  <c r="H695" i="3"/>
  <c r="H1577" i="3"/>
  <c r="N1577" i="3" s="1"/>
  <c r="H1630" i="3"/>
  <c r="N1630" i="3" s="1"/>
  <c r="H1580" i="3"/>
  <c r="N1580" i="3" s="1"/>
  <c r="H1581" i="3"/>
  <c r="N1581" i="3" s="1"/>
  <c r="H1600" i="3"/>
  <c r="H1380" i="3"/>
  <c r="N1380" i="3" s="1"/>
  <c r="H1381" i="3"/>
  <c r="N1381" i="3" s="1"/>
  <c r="H1382" i="3"/>
  <c r="H1383" i="3"/>
  <c r="H674" i="3"/>
  <c r="N674" i="3" s="1"/>
  <c r="H675" i="3"/>
  <c r="N675" i="3" s="1"/>
  <c r="H676" i="3"/>
  <c r="H677" i="3"/>
  <c r="N677" i="3" s="1"/>
  <c r="H678" i="3"/>
  <c r="H1392" i="3"/>
  <c r="N1392" i="3" s="1"/>
  <c r="H1391" i="3"/>
  <c r="N1391" i="3" s="1"/>
  <c r="H1393" i="3"/>
  <c r="N1393" i="3" s="1"/>
  <c r="H683" i="3"/>
  <c r="N683" i="3" s="1"/>
  <c r="H684" i="3"/>
  <c r="N684" i="3" s="1"/>
  <c r="H685" i="3"/>
  <c r="H686" i="3"/>
  <c r="H687" i="3"/>
  <c r="H688" i="3"/>
  <c r="H689" i="3"/>
  <c r="H702" i="3"/>
  <c r="N702" i="3" s="1"/>
  <c r="H703" i="3"/>
  <c r="N703" i="3" s="1"/>
  <c r="H704" i="3"/>
  <c r="N704" i="3" s="1"/>
  <c r="H705" i="3"/>
  <c r="H706" i="3"/>
  <c r="H707" i="3"/>
  <c r="H996" i="3"/>
  <c r="N996" i="3" s="1"/>
  <c r="H1001" i="3"/>
  <c r="N1001" i="3" s="1"/>
  <c r="H1003" i="3"/>
  <c r="H1011" i="3"/>
  <c r="H98" i="3"/>
  <c r="N98" i="3" s="1"/>
  <c r="H99" i="3"/>
  <c r="N99" i="3" s="1"/>
  <c r="H100" i="3"/>
  <c r="N100" i="3" s="1"/>
  <c r="H101" i="3"/>
  <c r="N101" i="3" s="1"/>
  <c r="H102" i="3"/>
  <c r="N102" i="3" s="1"/>
  <c r="H103" i="3"/>
  <c r="N103" i="3" s="1"/>
  <c r="H104" i="3"/>
  <c r="N104" i="3" s="1"/>
  <c r="H105" i="3"/>
  <c r="N105" i="3" s="1"/>
  <c r="H106" i="3"/>
  <c r="N106" i="3" s="1"/>
  <c r="H107" i="3"/>
  <c r="N107" i="3" s="1"/>
  <c r="H108" i="3"/>
  <c r="N108" i="3" s="1"/>
  <c r="H109" i="3"/>
  <c r="N109" i="3" s="1"/>
  <c r="H110" i="3"/>
  <c r="N110" i="3" s="1"/>
  <c r="H111" i="3"/>
  <c r="N111" i="3" s="1"/>
  <c r="H112" i="3"/>
  <c r="N112" i="3" s="1"/>
  <c r="H113" i="3"/>
  <c r="N113" i="3" s="1"/>
  <c r="H114" i="3"/>
  <c r="N114" i="3" s="1"/>
  <c r="H119" i="3"/>
  <c r="N119" i="3" s="1"/>
  <c r="H115" i="3"/>
  <c r="N115" i="3" s="1"/>
  <c r="H116" i="3"/>
  <c r="N116" i="3" s="1"/>
  <c r="H117" i="3"/>
  <c r="N117" i="3" s="1"/>
  <c r="H118" i="3"/>
  <c r="N118" i="3" s="1"/>
  <c r="H120" i="3"/>
  <c r="N120" i="3" s="1"/>
  <c r="H121" i="3"/>
  <c r="N121" i="3" s="1"/>
  <c r="H122" i="3"/>
  <c r="N122" i="3" s="1"/>
  <c r="H123" i="3"/>
  <c r="N123" i="3" s="1"/>
  <c r="H124" i="3"/>
  <c r="N124" i="3" s="1"/>
  <c r="H125" i="3"/>
  <c r="N125" i="3" s="1"/>
  <c r="H126" i="3"/>
  <c r="N126" i="3" s="1"/>
  <c r="H127" i="3"/>
  <c r="N127" i="3" s="1"/>
  <c r="H128" i="3"/>
  <c r="N128" i="3" s="1"/>
  <c r="H129" i="3"/>
  <c r="N129" i="3" s="1"/>
  <c r="H130" i="3"/>
  <c r="N130" i="3" s="1"/>
  <c r="H131" i="3"/>
  <c r="N131" i="3" s="1"/>
  <c r="H132" i="3"/>
  <c r="N132" i="3" s="1"/>
  <c r="H133" i="3"/>
  <c r="N133" i="3" s="1"/>
  <c r="H134" i="3"/>
  <c r="N134" i="3" s="1"/>
  <c r="H135" i="3"/>
  <c r="N135" i="3" s="1"/>
  <c r="H136" i="3"/>
  <c r="N136" i="3" s="1"/>
  <c r="H137" i="3"/>
  <c r="N137" i="3" s="1"/>
  <c r="H138" i="3"/>
  <c r="N138" i="3" s="1"/>
  <c r="H139" i="3"/>
  <c r="N139" i="3" s="1"/>
  <c r="H140" i="3"/>
  <c r="N140" i="3" s="1"/>
  <c r="H141" i="3"/>
  <c r="N141" i="3" s="1"/>
  <c r="H142" i="3"/>
  <c r="N142" i="3" s="1"/>
  <c r="H147" i="3"/>
  <c r="N147" i="3" s="1"/>
  <c r="H143" i="3"/>
  <c r="N143" i="3" s="1"/>
  <c r="H144" i="3"/>
  <c r="N144" i="3" s="1"/>
  <c r="H145" i="3"/>
  <c r="N145" i="3" s="1"/>
  <c r="H146" i="3"/>
  <c r="N146" i="3" s="1"/>
  <c r="H148" i="3"/>
  <c r="N148" i="3" s="1"/>
  <c r="H149" i="3"/>
  <c r="N149" i="3" s="1"/>
  <c r="H150" i="3"/>
  <c r="N150" i="3" s="1"/>
  <c r="H151" i="3"/>
  <c r="N151" i="3" s="1"/>
  <c r="H152" i="3"/>
  <c r="N152" i="3" s="1"/>
  <c r="H153" i="3"/>
  <c r="N153" i="3" s="1"/>
  <c r="H154" i="3"/>
  <c r="N154" i="3" s="1"/>
  <c r="H155" i="3"/>
  <c r="N155" i="3" s="1"/>
  <c r="H156" i="3"/>
  <c r="N156" i="3" s="1"/>
  <c r="H157" i="3"/>
  <c r="N157" i="3" s="1"/>
  <c r="H158" i="3"/>
  <c r="N158" i="3" s="1"/>
  <c r="H159" i="3"/>
  <c r="N159" i="3" s="1"/>
  <c r="H160" i="3"/>
  <c r="N160" i="3" s="1"/>
  <c r="H162" i="3"/>
  <c r="N162" i="3" s="1"/>
  <c r="H163" i="3"/>
  <c r="N163" i="3" s="1"/>
  <c r="H164" i="3"/>
  <c r="N164" i="3" s="1"/>
  <c r="H161" i="3"/>
  <c r="N161" i="3" s="1"/>
  <c r="H165" i="3"/>
  <c r="N165" i="3" s="1"/>
  <c r="H166" i="3"/>
  <c r="N166" i="3" s="1"/>
  <c r="H167" i="3"/>
  <c r="N167" i="3" s="1"/>
  <c r="H168" i="3"/>
  <c r="N168" i="3" s="1"/>
  <c r="H172" i="3"/>
  <c r="H169" i="3"/>
  <c r="H170" i="3"/>
  <c r="H171" i="3"/>
  <c r="H173" i="3"/>
  <c r="H174" i="3"/>
  <c r="H175" i="3"/>
  <c r="H176" i="3"/>
  <c r="H177" i="3"/>
  <c r="H178" i="3"/>
  <c r="H179" i="3"/>
  <c r="H180" i="3"/>
  <c r="H181" i="3"/>
  <c r="H182" i="3"/>
  <c r="H183" i="3"/>
  <c r="H184" i="3"/>
  <c r="H185" i="3"/>
  <c r="H188" i="3"/>
  <c r="H186" i="3"/>
  <c r="H187" i="3"/>
  <c r="H189" i="3"/>
  <c r="H190" i="3"/>
  <c r="H191" i="3"/>
  <c r="H192" i="3"/>
  <c r="H193" i="3"/>
  <c r="H194" i="3"/>
  <c r="H195" i="3"/>
  <c r="H196" i="3"/>
  <c r="H197" i="3"/>
  <c r="H198" i="3"/>
  <c r="H199" i="3"/>
  <c r="H200" i="3"/>
  <c r="H201" i="3"/>
  <c r="H202" i="3"/>
  <c r="H203" i="3"/>
  <c r="H204" i="3"/>
  <c r="H205" i="3"/>
  <c r="H206" i="3"/>
  <c r="H1112" i="3"/>
  <c r="N1112" i="3" s="1"/>
  <c r="H1113" i="3"/>
  <c r="H1114" i="3"/>
  <c r="H1115" i="3"/>
  <c r="H914" i="3"/>
  <c r="N914" i="3" s="1"/>
  <c r="H920" i="3"/>
  <c r="N920" i="3" s="1"/>
  <c r="H931" i="3"/>
  <c r="N931" i="3" s="1"/>
  <c r="H963" i="3"/>
  <c r="H964" i="3"/>
  <c r="H965" i="3"/>
  <c r="H966" i="3"/>
  <c r="H967" i="3"/>
  <c r="H968" i="3"/>
  <c r="H969" i="3"/>
  <c r="H976" i="3"/>
  <c r="H945" i="3"/>
  <c r="H921" i="3"/>
  <c r="N921" i="3" s="1"/>
  <c r="H917" i="3"/>
  <c r="N917" i="3" s="1"/>
  <c r="H918" i="3"/>
  <c r="N918" i="3" s="1"/>
  <c r="H922" i="3"/>
  <c r="N922" i="3" s="1"/>
  <c r="H944" i="3"/>
  <c r="H946" i="3"/>
  <c r="H526" i="3"/>
  <c r="H958" i="3"/>
  <c r="H971" i="3"/>
  <c r="H947" i="3"/>
  <c r="H972" i="3"/>
  <c r="H973" i="3"/>
  <c r="H919" i="3"/>
  <c r="N919" i="3" s="1"/>
  <c r="H1432" i="3"/>
  <c r="H82" i="3"/>
  <c r="N82" i="3" s="1"/>
  <c r="H929" i="3"/>
  <c r="N929" i="3" s="1"/>
  <c r="H932" i="3"/>
  <c r="N932" i="3" s="1"/>
  <c r="H936" i="3"/>
  <c r="N936" i="3" s="1"/>
  <c r="H937" i="3"/>
  <c r="N937" i="3" s="1"/>
  <c r="H940" i="3"/>
  <c r="H941" i="3"/>
  <c r="H948" i="3"/>
  <c r="H955" i="3"/>
  <c r="H960" i="3"/>
  <c r="H970" i="3"/>
  <c r="H984" i="3"/>
  <c r="N984" i="3" s="1"/>
  <c r="H1918" i="3"/>
  <c r="H1262" i="3"/>
  <c r="H961" i="3"/>
  <c r="H962" i="3"/>
  <c r="H924" i="3"/>
  <c r="N924" i="3" s="1"/>
  <c r="H925" i="3"/>
  <c r="N925" i="3" s="1"/>
  <c r="H950" i="3"/>
  <c r="H926" i="3"/>
  <c r="N926" i="3" s="1"/>
  <c r="H927" i="3"/>
  <c r="N927" i="3" s="1"/>
  <c r="H928" i="3"/>
  <c r="N928" i="3" s="1"/>
  <c r="H930" i="3"/>
  <c r="N930" i="3" s="1"/>
  <c r="H938" i="3"/>
  <c r="N938" i="3" s="1"/>
  <c r="H939" i="3"/>
  <c r="N939" i="3" s="1"/>
  <c r="H942" i="3"/>
  <c r="H956" i="3"/>
  <c r="H957" i="3"/>
  <c r="H923" i="3"/>
  <c r="N923" i="3" s="1"/>
  <c r="H951" i="3"/>
  <c r="H959" i="3"/>
  <c r="H952" i="3"/>
  <c r="H975" i="3"/>
  <c r="H916" i="3"/>
  <c r="N916" i="3" s="1"/>
  <c r="H949" i="3"/>
  <c r="H974" i="3"/>
  <c r="H954" i="3"/>
  <c r="H953" i="3"/>
  <c r="H943" i="3"/>
  <c r="H1261" i="3"/>
  <c r="H933" i="3"/>
  <c r="N933" i="3" s="1"/>
  <c r="H934" i="3"/>
  <c r="N934" i="3" s="1"/>
  <c r="H915" i="3"/>
  <c r="N915" i="3" s="1"/>
  <c r="H935" i="3"/>
  <c r="N935" i="3" s="1"/>
  <c r="H1369" i="3"/>
  <c r="N1369" i="3" s="1"/>
  <c r="H986" i="3"/>
  <c r="N986" i="3" s="1"/>
  <c r="H987" i="3"/>
  <c r="N987" i="3" s="1"/>
  <c r="H988" i="3"/>
  <c r="N988" i="3" s="1"/>
  <c r="H989" i="3"/>
  <c r="N989" i="3" s="1"/>
  <c r="H990" i="3"/>
  <c r="N990" i="3" s="1"/>
  <c r="H991" i="3"/>
  <c r="N991" i="3" s="1"/>
  <c r="H992" i="3"/>
  <c r="N992" i="3" s="1"/>
  <c r="H993" i="3"/>
  <c r="N993" i="3" s="1"/>
  <c r="H994" i="3"/>
  <c r="N994" i="3" s="1"/>
  <c r="H995" i="3"/>
  <c r="N995" i="3" s="1"/>
  <c r="H997" i="3"/>
  <c r="N997" i="3" s="1"/>
  <c r="H998" i="3"/>
  <c r="N998" i="3" s="1"/>
  <c r="H999" i="3"/>
  <c r="N999" i="3" s="1"/>
  <c r="H1000" i="3"/>
  <c r="N1000" i="3" s="1"/>
  <c r="H1002" i="3"/>
  <c r="H1004" i="3"/>
  <c r="H1005" i="3"/>
  <c r="H1006" i="3"/>
  <c r="H1007" i="3"/>
  <c r="H1008" i="3"/>
  <c r="H1009" i="3"/>
  <c r="H1010" i="3"/>
  <c r="H1012" i="3"/>
  <c r="H1013" i="3"/>
  <c r="H1675" i="3"/>
  <c r="N1675" i="3" s="1"/>
  <c r="H1676" i="3"/>
  <c r="N1676" i="3" s="1"/>
  <c r="H1674" i="3"/>
  <c r="N1674" i="3" s="1"/>
  <c r="H1368" i="3"/>
  <c r="N1368" i="3" s="1"/>
  <c r="H1623" i="3"/>
  <c r="N1623" i="3" s="1"/>
  <c r="H679" i="3"/>
  <c r="H802" i="3"/>
  <c r="N802" i="3" s="1"/>
  <c r="H215" i="3"/>
  <c r="N215" i="3" s="1"/>
  <c r="H1642" i="3"/>
  <c r="N1642" i="3" s="1"/>
  <c r="H1645" i="3"/>
  <c r="N1645" i="3" s="1"/>
  <c r="H1647" i="3"/>
  <c r="N1647" i="3" s="1"/>
  <c r="H1649" i="3"/>
  <c r="N1649" i="3" s="1"/>
  <c r="H1650" i="3"/>
  <c r="H1651" i="3"/>
  <c r="H1652" i="3"/>
  <c r="H1653" i="3"/>
  <c r="H1654" i="3"/>
  <c r="H1643" i="3"/>
  <c r="N1643" i="3" s="1"/>
  <c r="H1644" i="3"/>
  <c r="N1644" i="3" s="1"/>
  <c r="H1648" i="3"/>
  <c r="N1648" i="3" s="1"/>
  <c r="H1274" i="3"/>
  <c r="N1274" i="3" s="1"/>
  <c r="H1646" i="3"/>
  <c r="N1646" i="3" s="1"/>
  <c r="H1039" i="3"/>
  <c r="N1039" i="3" s="1"/>
  <c r="H1040" i="3"/>
  <c r="H1021" i="3"/>
  <c r="N1021" i="3" s="1"/>
  <c r="H1022" i="3"/>
  <c r="N1022" i="3" s="1"/>
  <c r="H1024" i="3"/>
  <c r="N1024" i="3" s="1"/>
  <c r="H1019" i="3"/>
  <c r="N1019" i="3" s="1"/>
  <c r="H1026" i="3"/>
  <c r="N1026" i="3" s="1"/>
  <c r="H1028" i="3"/>
  <c r="N1028" i="3" s="1"/>
  <c r="H1032" i="3"/>
  <c r="H1033" i="3"/>
  <c r="H1034" i="3"/>
  <c r="H1036" i="3"/>
  <c r="H1023" i="3"/>
  <c r="N1023" i="3" s="1"/>
  <c r="H1029" i="3"/>
  <c r="H1020" i="3"/>
  <c r="N1020" i="3" s="1"/>
  <c r="H1027" i="3"/>
  <c r="N1027" i="3" s="1"/>
  <c r="H1025" i="3"/>
  <c r="N1025" i="3" s="1"/>
  <c r="H1030" i="3"/>
  <c r="H1031" i="3"/>
  <c r="H1812" i="3"/>
  <c r="H1052" i="3"/>
  <c r="N1052" i="3" s="1"/>
  <c r="H1053" i="3"/>
  <c r="N1053" i="3" s="1"/>
  <c r="H1054" i="3"/>
  <c r="N1054" i="3" s="1"/>
  <c r="H1055" i="3"/>
  <c r="H1056" i="3"/>
  <c r="H9" i="3"/>
  <c r="N9" i="3" s="1"/>
  <c r="H10" i="3"/>
  <c r="H518" i="3"/>
  <c r="H520" i="3"/>
  <c r="N520" i="3" s="1"/>
  <c r="H521" i="3"/>
  <c r="N521" i="3" s="1"/>
  <c r="H522" i="3"/>
  <c r="N522" i="3" s="1"/>
  <c r="H523" i="3"/>
  <c r="H524" i="3"/>
  <c r="H525" i="3"/>
  <c r="H647" i="3"/>
  <c r="H1014" i="3"/>
  <c r="H1637" i="3"/>
  <c r="N1637" i="3" s="1"/>
  <c r="H25" i="3"/>
  <c r="H67" i="3"/>
  <c r="N67" i="3" s="1"/>
  <c r="H87" i="3"/>
  <c r="N87" i="3" s="1"/>
  <c r="H985" i="3"/>
  <c r="N985" i="3" s="1"/>
  <c r="H1057" i="3"/>
  <c r="N1057" i="3" s="1"/>
  <c r="H1119" i="3"/>
  <c r="H1125" i="3"/>
  <c r="N1125" i="3" s="1"/>
  <c r="H1126" i="3"/>
  <c r="N1126" i="3" s="1"/>
  <c r="H1622" i="3"/>
  <c r="N1622" i="3" s="1"/>
  <c r="H1878" i="3"/>
  <c r="H1879" i="3"/>
  <c r="H1880" i="3"/>
  <c r="H1881" i="3"/>
  <c r="H1882" i="3"/>
  <c r="H1883" i="3"/>
  <c r="H1621" i="3"/>
  <c r="N1621" i="3" s="1"/>
  <c r="H214" i="3"/>
  <c r="H1370" i="3"/>
  <c r="N1370" i="3" s="1"/>
  <c r="H1372" i="3"/>
  <c r="N1372" i="3" s="1"/>
  <c r="H1371" i="3"/>
  <c r="N1371" i="3" s="1"/>
  <c r="H1275" i="3"/>
  <c r="N1275" i="3" s="1"/>
  <c r="H1365" i="3"/>
  <c r="N1365" i="3" s="1"/>
  <c r="H1366" i="3"/>
  <c r="N1366" i="3" s="1"/>
  <c r="H1367" i="3"/>
  <c r="H1276" i="3"/>
  <c r="N1276" i="3" s="1"/>
  <c r="H77" i="3"/>
  <c r="N77" i="3" s="1"/>
  <c r="H1726" i="3"/>
  <c r="H70" i="3"/>
  <c r="N70" i="3" s="1"/>
  <c r="H1278" i="3"/>
  <c r="H1677" i="3"/>
  <c r="H1814" i="3"/>
  <c r="H1877" i="3"/>
  <c r="H1917" i="3"/>
  <c r="H1813" i="3"/>
  <c r="N1813" i="3" s="1"/>
  <c r="H1897" i="3"/>
  <c r="N1897" i="3" s="1"/>
  <c r="H1898" i="3"/>
  <c r="N1898" i="3" s="1"/>
  <c r="H1899" i="3"/>
  <c r="N1899" i="3" s="1"/>
  <c r="H1900" i="3"/>
  <c r="N1900" i="3" s="1"/>
  <c r="H1901" i="3"/>
  <c r="N1901" i="3" s="1"/>
  <c r="H1902" i="3"/>
  <c r="H1903" i="3"/>
  <c r="H1102" i="3"/>
  <c r="N1102" i="3" s="1"/>
  <c r="H1405" i="3"/>
  <c r="H1414" i="3"/>
  <c r="H1416" i="3"/>
  <c r="N1416" i="3" s="1"/>
  <c r="H1417" i="3"/>
  <c r="N1417" i="3" s="1"/>
  <c r="H1662" i="3"/>
  <c r="H1817" i="3"/>
  <c r="N1817" i="3" s="1"/>
  <c r="H1818" i="3"/>
  <c r="N1818" i="3" s="1"/>
  <c r="H1833" i="3"/>
  <c r="N1833" i="3" s="1"/>
  <c r="H1838" i="3"/>
  <c r="N1838" i="3" s="1"/>
  <c r="H1839" i="3"/>
  <c r="N1839" i="3" s="1"/>
  <c r="H1840" i="3"/>
  <c r="H1844" i="3"/>
  <c r="H1843" i="3"/>
  <c r="H1847" i="3"/>
  <c r="H1848" i="3"/>
  <c r="H1849" i="3"/>
  <c r="H1852" i="3"/>
  <c r="H1853" i="3"/>
  <c r="H1854" i="3"/>
  <c r="H1859" i="3"/>
  <c r="H1860" i="3"/>
  <c r="H1819" i="3"/>
  <c r="N1819" i="3" s="1"/>
  <c r="H1820" i="3"/>
  <c r="N1820" i="3" s="1"/>
  <c r="H1821" i="3"/>
  <c r="N1821" i="3" s="1"/>
  <c r="H1822" i="3"/>
  <c r="N1822" i="3" s="1"/>
  <c r="H1823" i="3"/>
  <c r="N1823" i="3" s="1"/>
  <c r="H1824" i="3"/>
  <c r="N1824" i="3" s="1"/>
  <c r="H1825" i="3"/>
  <c r="N1825" i="3" s="1"/>
  <c r="H1827" i="3"/>
  <c r="N1827" i="3" s="1"/>
  <c r="H1828" i="3"/>
  <c r="N1828" i="3" s="1"/>
  <c r="H1829" i="3"/>
  <c r="N1829" i="3" s="1"/>
  <c r="H1830" i="3"/>
  <c r="N1830" i="3" s="1"/>
  <c r="H1831" i="3"/>
  <c r="N1831" i="3" s="1"/>
  <c r="H1832" i="3"/>
  <c r="N1832" i="3" s="1"/>
  <c r="H1834" i="3"/>
  <c r="N1834" i="3" s="1"/>
  <c r="H1835" i="3"/>
  <c r="N1835" i="3" s="1"/>
  <c r="H1836" i="3"/>
  <c r="N1836" i="3" s="1"/>
  <c r="H1837" i="3"/>
  <c r="N1837" i="3" s="1"/>
  <c r="H1841" i="3"/>
  <c r="H1842" i="3"/>
  <c r="H1845" i="3"/>
  <c r="H1850" i="3"/>
  <c r="H1851" i="3"/>
  <c r="H1855" i="3"/>
  <c r="H1856" i="3"/>
  <c r="H1857" i="3"/>
  <c r="H1858" i="3"/>
  <c r="H1066" i="3"/>
  <c r="H1067" i="3"/>
  <c r="H1068" i="3"/>
  <c r="H1069" i="3"/>
  <c r="H1106" i="3"/>
  <c r="N1106" i="3" s="1"/>
  <c r="H1107" i="3"/>
  <c r="N1107" i="3" s="1"/>
  <c r="H1108" i="3"/>
  <c r="H1109" i="3"/>
  <c r="H1110" i="3"/>
  <c r="H1111" i="3"/>
  <c r="H1282" i="3"/>
  <c r="N1282" i="3" s="1"/>
  <c r="H1283" i="3"/>
  <c r="N1283" i="3" s="1"/>
  <c r="H1284" i="3"/>
  <c r="N1284" i="3" s="1"/>
  <c r="H1285" i="3"/>
  <c r="N1285" i="3" s="1"/>
  <c r="H1286" i="3"/>
  <c r="N1286" i="3" s="1"/>
  <c r="H1287" i="3"/>
  <c r="H1288" i="3"/>
  <c r="H1826" i="3"/>
  <c r="N1826" i="3" s="1"/>
  <c r="H1846" i="3"/>
  <c r="H89" i="3"/>
  <c r="N89" i="3" s="1"/>
  <c r="H90" i="3"/>
  <c r="N90" i="3" s="1"/>
  <c r="H91" i="3"/>
  <c r="H1357" i="3"/>
  <c r="N1357" i="3" s="1"/>
  <c r="H1358" i="3"/>
  <c r="N1358" i="3" s="1"/>
  <c r="H1359" i="3"/>
  <c r="N1359" i="3" s="1"/>
  <c r="H1360" i="3"/>
  <c r="H3" i="3"/>
  <c r="N3" i="3" s="1"/>
  <c r="H4" i="3"/>
  <c r="N4" i="3" s="1"/>
  <c r="H5" i="3"/>
  <c r="H1442" i="3"/>
  <c r="N1442" i="3" s="1"/>
  <c r="H1443" i="3"/>
  <c r="N1443" i="3" s="1"/>
  <c r="H1441" i="3"/>
  <c r="N1441" i="3" s="1"/>
  <c r="H1444" i="3"/>
  <c r="H1346" i="3"/>
  <c r="N1346" i="3" s="1"/>
  <c r="H1347" i="3"/>
  <c r="H1348" i="3"/>
  <c r="H1349" i="3"/>
  <c r="H1350" i="3"/>
  <c r="H1351" i="3"/>
  <c r="H94" i="3"/>
  <c r="N94" i="3" s="1"/>
  <c r="H810" i="3"/>
  <c r="N810" i="3" s="1"/>
  <c r="H809" i="3"/>
  <c r="N809" i="3" s="1"/>
  <c r="H813" i="3"/>
  <c r="N813" i="3" s="1"/>
  <c r="H814" i="3"/>
  <c r="N814" i="3" s="1"/>
  <c r="H1930" i="3"/>
  <c r="H804" i="3"/>
  <c r="N804" i="3" s="1"/>
  <c r="H805" i="3"/>
  <c r="N805" i="3" s="1"/>
  <c r="H806" i="3"/>
  <c r="N806" i="3" s="1"/>
  <c r="H807" i="3"/>
  <c r="N807" i="3" s="1"/>
  <c r="H808" i="3"/>
  <c r="N808" i="3" s="1"/>
  <c r="H811" i="3"/>
  <c r="N811" i="3" s="1"/>
  <c r="H812" i="3"/>
  <c r="N812" i="3" s="1"/>
  <c r="H815" i="3"/>
  <c r="N815" i="3" s="1"/>
  <c r="H816" i="3"/>
  <c r="N816" i="3" s="1"/>
  <c r="H817" i="3"/>
  <c r="H819" i="3"/>
  <c r="H818" i="3"/>
  <c r="H820" i="3"/>
  <c r="H821" i="3"/>
  <c r="H822" i="3"/>
  <c r="H1863" i="3"/>
  <c r="H1045" i="3"/>
  <c r="N1045" i="3" s="1"/>
  <c r="H1046" i="3"/>
  <c r="N1046" i="3" s="1"/>
  <c r="H1047" i="3"/>
  <c r="N1047" i="3" s="1"/>
  <c r="H1048" i="3"/>
  <c r="H1049" i="3"/>
  <c r="H1098" i="3"/>
  <c r="N1098" i="3" s="1"/>
  <c r="H1099" i="3"/>
  <c r="N1099" i="3" s="1"/>
  <c r="H28" i="3"/>
  <c r="N28" i="3" s="1"/>
  <c r="H30" i="3"/>
  <c r="N30" i="3" s="1"/>
  <c r="H31" i="3"/>
  <c r="N31" i="3" s="1"/>
  <c r="H32" i="3"/>
  <c r="N32" i="3" s="1"/>
  <c r="H33" i="3"/>
  <c r="N33" i="3" s="1"/>
  <c r="H34" i="3"/>
  <c r="N34" i="3" s="1"/>
  <c r="H37" i="3"/>
  <c r="N37" i="3" s="1"/>
  <c r="H38" i="3"/>
  <c r="N38" i="3" s="1"/>
  <c r="H39" i="3"/>
  <c r="N39" i="3" s="1"/>
  <c r="H40" i="3"/>
  <c r="N40" i="3" s="1"/>
  <c r="H41" i="3"/>
  <c r="H42" i="3"/>
  <c r="H44" i="3"/>
  <c r="H43" i="3"/>
  <c r="H45" i="3"/>
  <c r="H46" i="3"/>
  <c r="H48" i="3"/>
  <c r="H49" i="3"/>
  <c r="H50" i="3"/>
  <c r="H51" i="3"/>
  <c r="H53" i="3"/>
  <c r="H1058" i="3"/>
  <c r="N1058" i="3" s="1"/>
  <c r="H1395" i="3"/>
  <c r="N1395" i="3" s="1"/>
  <c r="H1394" i="3"/>
  <c r="N1394" i="3" s="1"/>
  <c r="H1399" i="3"/>
  <c r="N1399" i="3" s="1"/>
  <c r="H1404" i="3"/>
  <c r="H1408" i="3"/>
  <c r="N1408" i="3" s="1"/>
  <c r="H1423" i="3"/>
  <c r="H1424" i="3"/>
  <c r="H1727" i="3"/>
  <c r="N1727" i="3" s="1"/>
  <c r="H1729" i="3"/>
  <c r="N1729" i="3" s="1"/>
  <c r="H1730" i="3"/>
  <c r="H1890" i="3"/>
  <c r="N1890" i="3" s="1"/>
  <c r="H74" i="3"/>
  <c r="H26" i="3"/>
  <c r="N26" i="3" s="1"/>
  <c r="H36" i="3"/>
  <c r="N36" i="3" s="1"/>
  <c r="H78" i="3"/>
  <c r="N78" i="3" s="1"/>
  <c r="H79" i="3"/>
  <c r="H80" i="3"/>
  <c r="H81" i="3"/>
  <c r="H35" i="3"/>
  <c r="N35" i="3" s="1"/>
  <c r="H27" i="3"/>
  <c r="N27" i="3" s="1"/>
  <c r="H1631" i="3"/>
  <c r="N1631" i="3" s="1"/>
  <c r="H1116" i="3"/>
  <c r="N1116" i="3" s="1"/>
  <c r="H1117" i="3"/>
  <c r="N1117" i="3" s="1"/>
  <c r="H1118" i="3"/>
  <c r="H11" i="3"/>
  <c r="N11" i="3" s="1"/>
  <c r="H12" i="3"/>
  <c r="N12" i="3" s="1"/>
  <c r="H13" i="3"/>
  <c r="N13" i="3" s="1"/>
  <c r="H14" i="3"/>
  <c r="H8" i="3"/>
  <c r="N8" i="3" s="1"/>
  <c r="H261" i="3"/>
  <c r="N261" i="3" s="1"/>
  <c r="H670" i="3"/>
  <c r="H668" i="3"/>
  <c r="H1017" i="3"/>
  <c r="N1017" i="3" s="1"/>
  <c r="H1050" i="3"/>
  <c r="N1050" i="3" s="1"/>
  <c r="H1290" i="3"/>
  <c r="N1290" i="3" s="1"/>
  <c r="H1300" i="3"/>
  <c r="H1308" i="3"/>
  <c r="N1308" i="3" s="1"/>
  <c r="H1307" i="3"/>
  <c r="N1307" i="3" s="1"/>
  <c r="H1310" i="3"/>
  <c r="N1310" i="3" s="1"/>
  <c r="H1311" i="3"/>
  <c r="N1311" i="3" s="1"/>
  <c r="H1312" i="3"/>
  <c r="N1312" i="3" s="1"/>
  <c r="H1309" i="3"/>
  <c r="N1309" i="3" s="1"/>
  <c r="H1313" i="3"/>
  <c r="N1313" i="3" s="1"/>
  <c r="H1314" i="3"/>
  <c r="N1314" i="3" s="1"/>
  <c r="H1315" i="3"/>
  <c r="N1315" i="3" s="1"/>
  <c r="H1316" i="3"/>
  <c r="N1316" i="3" s="1"/>
  <c r="H1317" i="3"/>
  <c r="N1317" i="3" s="1"/>
  <c r="H1318" i="3"/>
  <c r="N1318" i="3" s="1"/>
  <c r="H1323" i="3"/>
  <c r="N1323" i="3" s="1"/>
  <c r="H1324" i="3"/>
  <c r="N1324" i="3" s="1"/>
  <c r="H1325" i="3"/>
  <c r="N1325" i="3" s="1"/>
  <c r="H1319" i="3"/>
  <c r="N1319" i="3" s="1"/>
  <c r="H1320" i="3"/>
  <c r="N1320" i="3" s="1"/>
  <c r="H1322" i="3"/>
  <c r="N1322" i="3" s="1"/>
  <c r="H1321" i="3"/>
  <c r="N1321" i="3" s="1"/>
  <c r="H1326" i="3"/>
  <c r="N1326" i="3" s="1"/>
  <c r="H1327" i="3"/>
  <c r="N1327" i="3" s="1"/>
  <c r="H1328" i="3"/>
  <c r="N1328" i="3" s="1"/>
  <c r="H1329" i="3"/>
  <c r="N1329" i="3" s="1"/>
  <c r="H1345" i="3"/>
  <c r="H1330" i="3"/>
  <c r="N1330" i="3" s="1"/>
  <c r="H1306" i="3"/>
  <c r="N1306" i="3" s="1"/>
  <c r="H1305" i="3"/>
  <c r="N1305" i="3" s="1"/>
  <c r="H1331" i="3"/>
  <c r="N1331" i="3" s="1"/>
  <c r="H1332" i="3"/>
  <c r="H1333" i="3"/>
  <c r="H1340" i="3"/>
  <c r="H1336" i="3"/>
  <c r="H1337" i="3"/>
  <c r="H1338" i="3"/>
  <c r="H1339" i="3"/>
  <c r="H1335" i="3"/>
  <c r="H1334" i="3"/>
  <c r="H1341" i="3"/>
  <c r="H1342" i="3"/>
  <c r="H1343" i="3"/>
  <c r="H1344" i="3"/>
  <c r="H1865" i="3"/>
  <c r="N1865" i="3" s="1"/>
  <c r="H1866" i="3"/>
  <c r="N1866" i="3" s="1"/>
  <c r="H1867" i="3"/>
  <c r="H1905" i="3"/>
  <c r="H1384" i="3"/>
  <c r="N1384" i="3" s="1"/>
  <c r="H1385" i="3"/>
  <c r="N1385" i="3" s="1"/>
  <c r="H1386" i="3"/>
  <c r="N1386" i="3" s="1"/>
  <c r="H1387" i="3"/>
  <c r="N1387" i="3" s="1"/>
  <c r="H1389" i="3"/>
  <c r="H1390" i="3"/>
  <c r="H1870" i="3"/>
  <c r="N1870" i="3" s="1"/>
  <c r="H1868" i="3"/>
  <c r="N1868" i="3" s="1"/>
  <c r="H1869" i="3"/>
  <c r="N1869" i="3" s="1"/>
  <c r="H1871" i="3"/>
  <c r="N1871" i="3" s="1"/>
  <c r="H1872" i="3"/>
  <c r="N1872" i="3" s="1"/>
  <c r="H1873" i="3"/>
  <c r="H1874" i="3"/>
  <c r="H1875" i="3"/>
  <c r="H1910" i="3"/>
  <c r="N1910" i="3" s="1"/>
  <c r="H1640" i="3"/>
  <c r="N1640" i="3" s="1"/>
  <c r="H1641" i="3"/>
  <c r="N1641" i="3" s="1"/>
  <c r="H1656" i="3"/>
  <c r="N1656" i="3" s="1"/>
  <c r="H1657" i="3"/>
  <c r="N1657" i="3" s="1"/>
  <c r="H1658" i="3"/>
  <c r="N1658" i="3" s="1"/>
  <c r="H1659" i="3"/>
  <c r="N1659" i="3" s="1"/>
  <c r="H1660" i="3"/>
  <c r="N1660" i="3" s="1"/>
  <c r="H1661" i="3"/>
  <c r="N1661" i="3" s="1"/>
  <c r="H1453" i="3"/>
  <c r="N1453" i="3" s="1"/>
  <c r="H1454" i="3"/>
  <c r="N1454" i="3" s="1"/>
  <c r="H912" i="3"/>
  <c r="H913" i="3"/>
  <c r="N913" i="3" s="1"/>
  <c r="H1038" i="3"/>
  <c r="N1038" i="3" s="1"/>
  <c r="H1041" i="3"/>
  <c r="N1041" i="3" s="1"/>
  <c r="H1059" i="3"/>
  <c r="N1059" i="3" s="1"/>
  <c r="H1060" i="3"/>
  <c r="H1293" i="3"/>
  <c r="N1293" i="3" s="1"/>
  <c r="H1294" i="3"/>
  <c r="N1294" i="3" s="1"/>
  <c r="H1295" i="3"/>
  <c r="N1295" i="3" s="1"/>
  <c r="H1297" i="3"/>
  <c r="N1297" i="3" s="1"/>
  <c r="H1296" i="3"/>
  <c r="N1296" i="3" s="1"/>
  <c r="H1291" i="3"/>
  <c r="N1291" i="3" s="1"/>
  <c r="H1292" i="3"/>
  <c r="N1292" i="3" s="1"/>
  <c r="H1298" i="3"/>
  <c r="N1298" i="3" s="1"/>
  <c r="H1299" i="3"/>
  <c r="H1929" i="3"/>
  <c r="H95" i="3"/>
  <c r="N95" i="3" s="1"/>
  <c r="H1712" i="3"/>
  <c r="N1712" i="3" s="1"/>
  <c r="H1713" i="3"/>
  <c r="N1713" i="3" s="1"/>
  <c r="H1714" i="3"/>
  <c r="N1714" i="3" s="1"/>
  <c r="H1715" i="3"/>
  <c r="N1715" i="3" s="1"/>
  <c r="H1710" i="3"/>
  <c r="H1711" i="3"/>
  <c r="N1711" i="3" s="1"/>
  <c r="H1716" i="3"/>
  <c r="N1716" i="3" s="1"/>
  <c r="H1717" i="3"/>
  <c r="H1718" i="3"/>
  <c r="H1919" i="3"/>
  <c r="H68" i="3"/>
  <c r="H1409" i="3"/>
  <c r="N1409" i="3" s="1"/>
  <c r="H1410" i="3"/>
  <c r="N1410" i="3" s="1"/>
  <c r="H1624" i="3"/>
  <c r="N1624" i="3" s="1"/>
  <c r="H1400" i="3"/>
  <c r="N1400" i="3" s="1"/>
  <c r="H7" i="3"/>
  <c r="H1267" i="3"/>
  <c r="N1267" i="3" s="1"/>
  <c r="H1268" i="3"/>
  <c r="N1268" i="3" s="1"/>
  <c r="H1269" i="3"/>
  <c r="N1269" i="3" s="1"/>
  <c r="H1270" i="3"/>
  <c r="N1270" i="3" s="1"/>
  <c r="H1271" i="3"/>
  <c r="H1272" i="3"/>
  <c r="H1273" i="3"/>
  <c r="N1273" i="3" s="1"/>
  <c r="H285" i="3"/>
  <c r="N285" i="3" s="1"/>
  <c r="H279" i="3"/>
  <c r="N279" i="3" s="1"/>
  <c r="H280" i="3"/>
  <c r="N280" i="3" s="1"/>
  <c r="H281" i="3"/>
  <c r="N281" i="3" s="1"/>
  <c r="H282" i="3"/>
  <c r="N282" i="3" s="1"/>
  <c r="H283" i="3"/>
  <c r="N283" i="3" s="1"/>
  <c r="H284" i="3"/>
  <c r="N284" i="3" s="1"/>
  <c r="H286" i="3"/>
  <c r="N286" i="3" s="1"/>
  <c r="H287" i="3"/>
  <c r="N287" i="3" s="1"/>
  <c r="H288" i="3"/>
  <c r="N288" i="3" s="1"/>
  <c r="H289" i="3"/>
  <c r="N289" i="3" s="1"/>
  <c r="H290" i="3"/>
  <c r="N290" i="3" s="1"/>
  <c r="H291" i="3"/>
  <c r="N291" i="3" s="1"/>
  <c r="H292" i="3"/>
  <c r="N292" i="3" s="1"/>
  <c r="H293" i="3"/>
  <c r="N293" i="3" s="1"/>
  <c r="H294" i="3"/>
  <c r="N294" i="3" s="1"/>
  <c r="H295" i="3"/>
  <c r="N295" i="3" s="1"/>
  <c r="H296" i="3"/>
  <c r="N296" i="3" s="1"/>
  <c r="H297" i="3"/>
  <c r="N297" i="3" s="1"/>
  <c r="H298" i="3"/>
  <c r="N298" i="3" s="1"/>
  <c r="H299" i="3"/>
  <c r="N299" i="3" s="1"/>
  <c r="H300" i="3"/>
  <c r="N300" i="3" s="1"/>
  <c r="H301" i="3"/>
  <c r="N301" i="3" s="1"/>
  <c r="H302" i="3"/>
  <c r="N302" i="3" s="1"/>
  <c r="H303" i="3"/>
  <c r="N303" i="3" s="1"/>
  <c r="H304" i="3"/>
  <c r="N304" i="3" s="1"/>
  <c r="H277" i="3"/>
  <c r="N277" i="3" s="1"/>
  <c r="H276" i="3"/>
  <c r="N276" i="3" s="1"/>
  <c r="H278" i="3"/>
  <c r="N278" i="3" s="1"/>
  <c r="H273" i="3"/>
  <c r="N273" i="3" s="1"/>
  <c r="H274" i="3"/>
  <c r="N274" i="3" s="1"/>
  <c r="H275" i="3"/>
  <c r="N275" i="3" s="1"/>
  <c r="H272" i="3"/>
  <c r="N272" i="3" s="1"/>
  <c r="H305" i="3"/>
  <c r="N305" i="3" s="1"/>
  <c r="H311" i="3"/>
  <c r="N311" i="3" s="1"/>
  <c r="H312" i="3"/>
  <c r="N312" i="3" s="1"/>
  <c r="H306" i="3"/>
  <c r="N306" i="3" s="1"/>
  <c r="H307" i="3"/>
  <c r="N307" i="3" s="1"/>
  <c r="H308" i="3"/>
  <c r="N308" i="3" s="1"/>
  <c r="H309" i="3"/>
  <c r="N309" i="3" s="1"/>
  <c r="H310" i="3"/>
  <c r="N310" i="3" s="1"/>
  <c r="H313" i="3"/>
  <c r="N313" i="3" s="1"/>
  <c r="H314" i="3"/>
  <c r="N314" i="3" s="1"/>
  <c r="H315" i="3"/>
  <c r="N315" i="3" s="1"/>
  <c r="H318" i="3"/>
  <c r="N318" i="3" s="1"/>
  <c r="H319" i="3"/>
  <c r="N319" i="3" s="1"/>
  <c r="H316" i="3"/>
  <c r="N316" i="3" s="1"/>
  <c r="H317" i="3"/>
  <c r="N317" i="3" s="1"/>
  <c r="H320" i="3"/>
  <c r="N320" i="3" s="1"/>
  <c r="H321" i="3"/>
  <c r="N321" i="3" s="1"/>
  <c r="H322" i="3"/>
  <c r="N322" i="3" s="1"/>
  <c r="H323" i="3"/>
  <c r="N323" i="3" s="1"/>
  <c r="H324" i="3"/>
  <c r="N324" i="3" s="1"/>
  <c r="H325" i="3"/>
  <c r="N325" i="3" s="1"/>
  <c r="H326" i="3"/>
  <c r="H327" i="3"/>
  <c r="H328" i="3"/>
  <c r="H329" i="3"/>
  <c r="H330" i="3"/>
  <c r="H331" i="3"/>
  <c r="H332" i="3"/>
  <c r="H333" i="3"/>
  <c r="H334" i="3"/>
  <c r="H335" i="3"/>
  <c r="H336" i="3"/>
  <c r="H337" i="3"/>
  <c r="H338" i="3"/>
  <c r="H342" i="3"/>
  <c r="H341" i="3"/>
  <c r="H339" i="3"/>
  <c r="H340" i="3"/>
  <c r="H343" i="3"/>
  <c r="H345" i="3"/>
  <c r="H348" i="3"/>
  <c r="H346" i="3"/>
  <c r="H347" i="3"/>
  <c r="H349" i="3"/>
  <c r="H350" i="3"/>
  <c r="H351" i="3"/>
  <c r="H352" i="3"/>
  <c r="H353" i="3"/>
  <c r="H344" i="3"/>
  <c r="H354" i="3"/>
  <c r="H355" i="3"/>
  <c r="H356" i="3"/>
  <c r="H357" i="3"/>
  <c r="H358" i="3"/>
  <c r="H359" i="3"/>
  <c r="H360" i="3"/>
  <c r="H361" i="3"/>
  <c r="H362" i="3"/>
  <c r="H363" i="3"/>
  <c r="H364" i="3"/>
  <c r="H365" i="3"/>
  <c r="H366" i="3"/>
  <c r="H367" i="3"/>
  <c r="H368" i="3"/>
  <c r="H369" i="3"/>
  <c r="H370" i="3"/>
  <c r="H371" i="3"/>
  <c r="H372" i="3"/>
  <c r="H373" i="3"/>
  <c r="H374" i="3"/>
  <c r="H377" i="3"/>
  <c r="H375" i="3"/>
  <c r="H376" i="3"/>
  <c r="H1413" i="3"/>
  <c r="H1412" i="3"/>
  <c r="N1412" i="3" s="1"/>
  <c r="H530" i="3"/>
  <c r="N530" i="3" s="1"/>
  <c r="H531" i="3"/>
  <c r="N531" i="3" s="1"/>
  <c r="H532" i="3"/>
  <c r="N532" i="3" s="1"/>
  <c r="H534" i="3"/>
  <c r="N534" i="3" s="1"/>
  <c r="H535" i="3"/>
  <c r="N535" i="3" s="1"/>
  <c r="H536" i="3"/>
  <c r="N536" i="3" s="1"/>
  <c r="H537" i="3"/>
  <c r="N537" i="3" s="1"/>
  <c r="H538" i="3"/>
  <c r="N538" i="3" s="1"/>
  <c r="H542" i="3"/>
  <c r="N542" i="3" s="1"/>
  <c r="H539" i="3"/>
  <c r="N539" i="3" s="1"/>
  <c r="H540" i="3"/>
  <c r="N540" i="3" s="1"/>
  <c r="H541" i="3"/>
  <c r="N541" i="3" s="1"/>
  <c r="H543" i="3"/>
  <c r="N543" i="3" s="1"/>
  <c r="H544" i="3"/>
  <c r="N544" i="3" s="1"/>
  <c r="H545" i="3"/>
  <c r="N545" i="3" s="1"/>
  <c r="H546" i="3"/>
  <c r="N546" i="3" s="1"/>
  <c r="H547" i="3"/>
  <c r="N547" i="3" s="1"/>
  <c r="H548" i="3"/>
  <c r="N548" i="3" s="1"/>
  <c r="H549" i="3"/>
  <c r="N549" i="3" s="1"/>
  <c r="H550" i="3"/>
  <c r="N550" i="3" s="1"/>
  <c r="H551" i="3"/>
  <c r="N551" i="3" s="1"/>
  <c r="H552" i="3"/>
  <c r="N552" i="3" s="1"/>
  <c r="H553" i="3"/>
  <c r="N553" i="3" s="1"/>
  <c r="H555" i="3"/>
  <c r="N555" i="3" s="1"/>
  <c r="H557" i="3"/>
  <c r="N557" i="3" s="1"/>
  <c r="H559" i="3"/>
  <c r="N559" i="3" s="1"/>
  <c r="H561" i="3"/>
  <c r="N561" i="3" s="1"/>
  <c r="H558" i="3"/>
  <c r="N558" i="3" s="1"/>
  <c r="H529" i="3"/>
  <c r="N529" i="3" s="1"/>
  <c r="H560" i="3"/>
  <c r="N560" i="3" s="1"/>
  <c r="H554" i="3"/>
  <c r="N554" i="3" s="1"/>
  <c r="H556" i="3"/>
  <c r="N556" i="3" s="1"/>
  <c r="H562" i="3"/>
  <c r="N562" i="3" s="1"/>
  <c r="H563" i="3"/>
  <c r="N563" i="3" s="1"/>
  <c r="H564" i="3"/>
  <c r="N564" i="3" s="1"/>
  <c r="H565" i="3"/>
  <c r="N565" i="3" s="1"/>
  <c r="H566" i="3"/>
  <c r="N566" i="3" s="1"/>
  <c r="H567" i="3"/>
  <c r="N567" i="3" s="1"/>
  <c r="H568" i="3"/>
  <c r="N568" i="3" s="1"/>
  <c r="H571" i="3"/>
  <c r="N571" i="3" s="1"/>
  <c r="H572" i="3"/>
  <c r="N572" i="3" s="1"/>
  <c r="H573" i="3"/>
  <c r="H574" i="3"/>
  <c r="H575" i="3"/>
  <c r="H576" i="3"/>
  <c r="H577" i="3"/>
  <c r="H578" i="3"/>
  <c r="H579" i="3"/>
  <c r="H580" i="3"/>
  <c r="H581" i="3"/>
  <c r="H582" i="3"/>
  <c r="H583" i="3"/>
  <c r="H585" i="3"/>
  <c r="H584" i="3"/>
  <c r="H586" i="3"/>
  <c r="H587" i="3"/>
  <c r="H588" i="3"/>
  <c r="H589" i="3"/>
  <c r="H590" i="3"/>
  <c r="H591" i="3"/>
  <c r="H592" i="3"/>
  <c r="H593" i="3"/>
  <c r="H595" i="3"/>
  <c r="H594" i="3"/>
  <c r="H598" i="3"/>
  <c r="H596" i="3"/>
  <c r="H597" i="3"/>
  <c r="H602" i="3"/>
  <c r="H601" i="3"/>
  <c r="H604" i="3"/>
  <c r="H605" i="3"/>
  <c r="H606" i="3"/>
  <c r="H607" i="3"/>
  <c r="H608" i="3"/>
  <c r="H609" i="3"/>
  <c r="H610" i="3"/>
  <c r="H611" i="3"/>
  <c r="H615" i="3"/>
  <c r="H616" i="3"/>
  <c r="H617" i="3"/>
  <c r="H618" i="3"/>
  <c r="H619" i="3"/>
  <c r="H620" i="3"/>
  <c r="H622" i="3"/>
  <c r="H621" i="3"/>
  <c r="H624" i="3"/>
  <c r="H629" i="3"/>
  <c r="H628" i="3"/>
  <c r="H635" i="3"/>
  <c r="H636" i="3"/>
  <c r="H637" i="3"/>
  <c r="H638" i="3"/>
  <c r="H639" i="3"/>
  <c r="H640" i="3"/>
  <c r="H569" i="3"/>
  <c r="N569" i="3" s="1"/>
  <c r="H570" i="3"/>
  <c r="N570" i="3" s="1"/>
  <c r="H599" i="3"/>
  <c r="H600" i="3"/>
  <c r="H603" i="3"/>
  <c r="H613" i="3"/>
  <c r="H614" i="3"/>
  <c r="H625" i="3"/>
  <c r="H626" i="3"/>
  <c r="H627" i="3"/>
  <c r="H630" i="3"/>
  <c r="H631" i="3"/>
  <c r="H634" i="3"/>
  <c r="H633" i="3"/>
  <c r="H632" i="3"/>
  <c r="H641" i="3"/>
  <c r="H1638" i="3"/>
  <c r="N1638" i="3" s="1"/>
  <c r="H758" i="3"/>
  <c r="H1397" i="3"/>
  <c r="N1397" i="3" s="1"/>
  <c r="H1401" i="3"/>
  <c r="N1401" i="3" s="1"/>
  <c r="H1402" i="3"/>
  <c r="N1402" i="3" s="1"/>
  <c r="H1725" i="3"/>
  <c r="N1725" i="3" s="1"/>
  <c r="H1407" i="3"/>
  <c r="N1407" i="3" s="1"/>
  <c r="H1415" i="3"/>
  <c r="H1396" i="3"/>
  <c r="N1396" i="3" s="1"/>
  <c r="H1398" i="3"/>
  <c r="N1398" i="3" s="1"/>
  <c r="H1403" i="3"/>
  <c r="H1406" i="3"/>
  <c r="H1737" i="3"/>
  <c r="N1737" i="3" s="1"/>
  <c r="H1736" i="3"/>
  <c r="N1736" i="3" s="1"/>
  <c r="H1738" i="3"/>
  <c r="N1738" i="3" s="1"/>
  <c r="H1739" i="3"/>
  <c r="N1739" i="3" s="1"/>
  <c r="H1741" i="3"/>
  <c r="N1741" i="3" s="1"/>
  <c r="H1740" i="3"/>
  <c r="N1740" i="3" s="1"/>
  <c r="H1742" i="3"/>
  <c r="N1742" i="3" s="1"/>
  <c r="H1743" i="3"/>
  <c r="N1743" i="3" s="1"/>
  <c r="H1744" i="3"/>
  <c r="N1744" i="3" s="1"/>
  <c r="H1748" i="3"/>
  <c r="N1748" i="3" s="1"/>
  <c r="H1746" i="3"/>
  <c r="N1746" i="3" s="1"/>
  <c r="H1751" i="3"/>
  <c r="N1751" i="3" s="1"/>
  <c r="H1750" i="3"/>
  <c r="N1750" i="3" s="1"/>
  <c r="H1747" i="3"/>
  <c r="N1747" i="3" s="1"/>
  <c r="H1749" i="3"/>
  <c r="N1749" i="3" s="1"/>
  <c r="H1745" i="3"/>
  <c r="N1745" i="3" s="1"/>
  <c r="H1753" i="3"/>
  <c r="N1753" i="3" s="1"/>
  <c r="H1754" i="3"/>
  <c r="N1754" i="3" s="1"/>
  <c r="H1752" i="3"/>
  <c r="N1752" i="3" s="1"/>
  <c r="H1755" i="3"/>
  <c r="N1755" i="3" s="1"/>
  <c r="H1757" i="3"/>
  <c r="N1757" i="3" s="1"/>
  <c r="H1756" i="3"/>
  <c r="N1756" i="3" s="1"/>
  <c r="H1758" i="3"/>
  <c r="N1758" i="3" s="1"/>
  <c r="H1761" i="3"/>
  <c r="N1761" i="3" s="1"/>
  <c r="H1760" i="3"/>
  <c r="N1760" i="3" s="1"/>
  <c r="H1759" i="3"/>
  <c r="N1759" i="3" s="1"/>
  <c r="H1762" i="3"/>
  <c r="N1762" i="3" s="1"/>
  <c r="H1764" i="3"/>
  <c r="N1764" i="3" s="1"/>
  <c r="H1735" i="3"/>
  <c r="N1735" i="3" s="1"/>
  <c r="H1763" i="3"/>
  <c r="N1763" i="3" s="1"/>
  <c r="H1734" i="3"/>
  <c r="N1734" i="3" s="1"/>
  <c r="H1732" i="3"/>
  <c r="N1732" i="3" s="1"/>
  <c r="H1731" i="3"/>
  <c r="N1731" i="3" s="1"/>
  <c r="H1733" i="3"/>
  <c r="N1733" i="3" s="1"/>
  <c r="H1766" i="3"/>
  <c r="N1766" i="3" s="1"/>
  <c r="H1765" i="3"/>
  <c r="N1765" i="3" s="1"/>
  <c r="H1767" i="3"/>
  <c r="N1767" i="3" s="1"/>
  <c r="H1768" i="3"/>
  <c r="N1768" i="3" s="1"/>
  <c r="H1769" i="3"/>
  <c r="N1769" i="3" s="1"/>
  <c r="H1770" i="3"/>
  <c r="N1770" i="3" s="1"/>
  <c r="H1772" i="3"/>
  <c r="N1772" i="3" s="1"/>
  <c r="H1771" i="3"/>
  <c r="N1771" i="3" s="1"/>
  <c r="H1773" i="3"/>
  <c r="H1776" i="3"/>
  <c r="H1775" i="3"/>
  <c r="H1777" i="3"/>
  <c r="H1774" i="3"/>
  <c r="H1778" i="3"/>
  <c r="H1779" i="3"/>
  <c r="H1780" i="3"/>
  <c r="H1781" i="3"/>
  <c r="H1783" i="3"/>
  <c r="H1784" i="3"/>
  <c r="H1785" i="3"/>
  <c r="H1786" i="3"/>
  <c r="H1788" i="3"/>
  <c r="H1787" i="3"/>
  <c r="H1789" i="3"/>
  <c r="H1790" i="3"/>
  <c r="H1791" i="3"/>
  <c r="H1792" i="3"/>
  <c r="H1793" i="3"/>
  <c r="H1794" i="3"/>
  <c r="H1795" i="3"/>
  <c r="H1797" i="3"/>
  <c r="H1796" i="3"/>
  <c r="H1798" i="3"/>
  <c r="H1799" i="3"/>
  <c r="H1800" i="3"/>
  <c r="H1802" i="3"/>
  <c r="H1801" i="3"/>
  <c r="H1803" i="3"/>
  <c r="H1804" i="3"/>
  <c r="H1805" i="3"/>
  <c r="H711" i="3"/>
  <c r="N711" i="3" s="1"/>
  <c r="H712" i="3"/>
  <c r="N712" i="3" s="1"/>
  <c r="H713" i="3"/>
  <c r="N713" i="3" s="1"/>
  <c r="H533" i="3"/>
  <c r="N533" i="3" s="1"/>
  <c r="H714" i="3"/>
  <c r="N714" i="3" s="1"/>
  <c r="H715" i="3"/>
  <c r="N715" i="3" s="1"/>
  <c r="H716" i="3"/>
  <c r="N716" i="3" s="1"/>
  <c r="H717" i="3"/>
  <c r="N717" i="3" s="1"/>
  <c r="H718" i="3"/>
  <c r="N718" i="3" s="1"/>
  <c r="H719" i="3"/>
  <c r="N719" i="3" s="1"/>
  <c r="H720" i="3"/>
  <c r="N720" i="3" s="1"/>
  <c r="H721" i="3"/>
  <c r="N721" i="3" s="1"/>
  <c r="H722" i="3"/>
  <c r="N722" i="3" s="1"/>
  <c r="H723" i="3"/>
  <c r="N723" i="3" s="1"/>
  <c r="H724" i="3"/>
  <c r="N724" i="3" s="1"/>
  <c r="H725" i="3"/>
  <c r="N725" i="3" s="1"/>
  <c r="H726" i="3"/>
  <c r="N726" i="3" s="1"/>
  <c r="H727" i="3"/>
  <c r="N727" i="3" s="1"/>
  <c r="H728" i="3"/>
  <c r="N728" i="3" s="1"/>
  <c r="H729" i="3"/>
  <c r="N729" i="3" s="1"/>
  <c r="H730" i="3"/>
  <c r="N730" i="3" s="1"/>
  <c r="H731" i="3"/>
  <c r="N731" i="3" s="1"/>
  <c r="H732" i="3"/>
  <c r="N732" i="3" s="1"/>
  <c r="H733" i="3"/>
  <c r="N733" i="3" s="1"/>
  <c r="H734" i="3"/>
  <c r="N734" i="3" s="1"/>
  <c r="H735" i="3"/>
  <c r="N735" i="3" s="1"/>
  <c r="H736" i="3"/>
  <c r="N736" i="3" s="1"/>
  <c r="H737" i="3"/>
  <c r="N737" i="3" s="1"/>
  <c r="H738" i="3"/>
  <c r="N738" i="3" s="1"/>
  <c r="H740" i="3"/>
  <c r="H741" i="3"/>
  <c r="H739" i="3"/>
  <c r="H742" i="3"/>
  <c r="H743" i="3"/>
  <c r="H744" i="3"/>
  <c r="H745" i="3"/>
  <c r="H746" i="3"/>
  <c r="H747" i="3"/>
  <c r="H748" i="3"/>
  <c r="H749" i="3"/>
  <c r="H750" i="3"/>
  <c r="H751" i="3"/>
  <c r="H752" i="3"/>
  <c r="H753" i="3"/>
  <c r="H754" i="3"/>
  <c r="H755" i="3"/>
  <c r="H756" i="3"/>
  <c r="H757" i="3"/>
  <c r="H759" i="3"/>
  <c r="H760" i="3"/>
  <c r="H762" i="3"/>
  <c r="H761" i="3"/>
  <c r="H763" i="3"/>
  <c r="H764" i="3"/>
  <c r="H765" i="3"/>
  <c r="H766" i="3"/>
  <c r="H767" i="3"/>
  <c r="H768" i="3"/>
  <c r="H769" i="3"/>
  <c r="H770" i="3"/>
  <c r="H772" i="3"/>
  <c r="H773" i="3"/>
  <c r="H612" i="3"/>
  <c r="H774" i="3"/>
  <c r="H775" i="3"/>
  <c r="H776" i="3"/>
  <c r="H777" i="3"/>
  <c r="H623" i="3"/>
  <c r="H778" i="3"/>
  <c r="H784" i="3"/>
  <c r="H780" i="3"/>
  <c r="H782" i="3"/>
  <c r="H785" i="3"/>
  <c r="H781" i="3"/>
  <c r="H783" i="3"/>
  <c r="H779" i="3"/>
  <c r="H786" i="3"/>
  <c r="H856" i="3"/>
  <c r="N856" i="3" s="1"/>
  <c r="H857" i="3"/>
  <c r="N857" i="3" s="1"/>
  <c r="H860" i="3"/>
  <c r="N860" i="3" s="1"/>
  <c r="H858" i="3"/>
  <c r="N858" i="3" s="1"/>
  <c r="H859" i="3"/>
  <c r="N859" i="3" s="1"/>
  <c r="H861" i="3"/>
  <c r="N861" i="3" s="1"/>
  <c r="H862" i="3"/>
  <c r="N862" i="3" s="1"/>
  <c r="H863" i="3"/>
  <c r="N863" i="3" s="1"/>
  <c r="H873" i="3"/>
  <c r="N873" i="3" s="1"/>
  <c r="H864" i="3"/>
  <c r="N864" i="3" s="1"/>
  <c r="H865" i="3"/>
  <c r="N865" i="3" s="1"/>
  <c r="H866" i="3"/>
  <c r="N866" i="3" s="1"/>
  <c r="H867" i="3"/>
  <c r="N867" i="3" s="1"/>
  <c r="H868" i="3"/>
  <c r="N868" i="3" s="1"/>
  <c r="H869" i="3"/>
  <c r="N869" i="3" s="1"/>
  <c r="H870" i="3"/>
  <c r="N870" i="3" s="1"/>
  <c r="H871" i="3"/>
  <c r="N871" i="3" s="1"/>
  <c r="H872" i="3"/>
  <c r="N872" i="3" s="1"/>
  <c r="H874" i="3"/>
  <c r="N874" i="3" s="1"/>
  <c r="H875" i="3"/>
  <c r="N875" i="3" s="1"/>
  <c r="H855" i="3"/>
  <c r="N855" i="3" s="1"/>
  <c r="H854" i="3"/>
  <c r="N854" i="3" s="1"/>
  <c r="H876" i="3"/>
  <c r="N876" i="3" s="1"/>
  <c r="H877" i="3"/>
  <c r="N877" i="3" s="1"/>
  <c r="H878" i="3"/>
  <c r="N878" i="3" s="1"/>
  <c r="H879" i="3"/>
  <c r="N879" i="3" s="1"/>
  <c r="H880" i="3"/>
  <c r="N880" i="3" s="1"/>
  <c r="H881" i="3"/>
  <c r="N881" i="3" s="1"/>
  <c r="H883" i="3"/>
  <c r="N883" i="3" s="1"/>
  <c r="H882" i="3"/>
  <c r="N882" i="3" s="1"/>
  <c r="H884" i="3"/>
  <c r="N884" i="3" s="1"/>
  <c r="H885" i="3"/>
  <c r="N885" i="3" s="1"/>
  <c r="H886" i="3"/>
  <c r="N886" i="3" s="1"/>
  <c r="H887" i="3"/>
  <c r="N887" i="3" s="1"/>
  <c r="H888" i="3"/>
  <c r="H889" i="3"/>
  <c r="H890" i="3"/>
  <c r="H891" i="3"/>
  <c r="H892" i="3"/>
  <c r="H893" i="3"/>
  <c r="H894" i="3"/>
  <c r="H895" i="3"/>
  <c r="H896" i="3"/>
  <c r="H897" i="3"/>
  <c r="H898" i="3"/>
  <c r="H901" i="3"/>
  <c r="H899" i="3"/>
  <c r="H900" i="3"/>
  <c r="H902" i="3"/>
  <c r="H904" i="3"/>
  <c r="H905" i="3"/>
  <c r="H903" i="3"/>
  <c r="H909" i="3"/>
  <c r="H908" i="3"/>
  <c r="H906" i="3"/>
  <c r="H907" i="3"/>
  <c r="H910" i="3"/>
  <c r="H403" i="3"/>
  <c r="N403" i="3" s="1"/>
  <c r="H402" i="3"/>
  <c r="N402" i="3" s="1"/>
  <c r="H404" i="3"/>
  <c r="N404" i="3" s="1"/>
  <c r="H408" i="3"/>
  <c r="N408" i="3" s="1"/>
  <c r="H406" i="3"/>
  <c r="N406" i="3" s="1"/>
  <c r="H409" i="3"/>
  <c r="N409" i="3" s="1"/>
  <c r="H410" i="3"/>
  <c r="N410" i="3" s="1"/>
  <c r="H411" i="3"/>
  <c r="N411" i="3" s="1"/>
  <c r="H412" i="3"/>
  <c r="N412" i="3" s="1"/>
  <c r="H413" i="3"/>
  <c r="N413" i="3" s="1"/>
  <c r="H414" i="3"/>
  <c r="N414" i="3" s="1"/>
  <c r="H415" i="3"/>
  <c r="N415" i="3" s="1"/>
  <c r="H417" i="3"/>
  <c r="N417" i="3" s="1"/>
  <c r="H418" i="3"/>
  <c r="N418" i="3" s="1"/>
  <c r="H416" i="3"/>
  <c r="N416" i="3" s="1"/>
  <c r="H419" i="3"/>
  <c r="N419" i="3" s="1"/>
  <c r="H420" i="3"/>
  <c r="N420" i="3" s="1"/>
  <c r="H421" i="3"/>
  <c r="N421" i="3" s="1"/>
  <c r="H422" i="3"/>
  <c r="N422" i="3" s="1"/>
  <c r="H407" i="3"/>
  <c r="N407" i="3" s="1"/>
  <c r="H430" i="3"/>
  <c r="N430" i="3" s="1"/>
  <c r="H423" i="3"/>
  <c r="N423" i="3" s="1"/>
  <c r="H424" i="3"/>
  <c r="N424" i="3" s="1"/>
  <c r="H425" i="3"/>
  <c r="N425" i="3" s="1"/>
  <c r="H426" i="3"/>
  <c r="N426" i="3" s="1"/>
  <c r="H427" i="3"/>
  <c r="N427" i="3" s="1"/>
  <c r="H428" i="3"/>
  <c r="N428" i="3" s="1"/>
  <c r="H429" i="3"/>
  <c r="N429" i="3" s="1"/>
  <c r="H433" i="3"/>
  <c r="N433" i="3" s="1"/>
  <c r="H431" i="3"/>
  <c r="N431" i="3" s="1"/>
  <c r="H432" i="3"/>
  <c r="N432" i="3" s="1"/>
  <c r="H436" i="3"/>
  <c r="N436" i="3" s="1"/>
  <c r="H437" i="3"/>
  <c r="N437" i="3" s="1"/>
  <c r="H405" i="3"/>
  <c r="N405" i="3" s="1"/>
  <c r="H434" i="3"/>
  <c r="N434" i="3" s="1"/>
  <c r="H435" i="3"/>
  <c r="N435" i="3" s="1"/>
  <c r="H438" i="3"/>
  <c r="N438" i="3" s="1"/>
  <c r="H439" i="3"/>
  <c r="N439" i="3" s="1"/>
  <c r="H440" i="3"/>
  <c r="N440" i="3" s="1"/>
  <c r="H441" i="3"/>
  <c r="N441" i="3" s="1"/>
  <c r="H442" i="3"/>
  <c r="N442" i="3" s="1"/>
  <c r="H443" i="3"/>
  <c r="N443" i="3" s="1"/>
  <c r="H448" i="3"/>
  <c r="N448" i="3" s="1"/>
  <c r="H444" i="3"/>
  <c r="N444" i="3" s="1"/>
  <c r="H445" i="3"/>
  <c r="N445" i="3" s="1"/>
  <c r="H446" i="3"/>
  <c r="N446" i="3" s="1"/>
  <c r="H447" i="3"/>
  <c r="N447" i="3" s="1"/>
  <c r="H449" i="3"/>
  <c r="N449" i="3" s="1"/>
  <c r="H452" i="3"/>
  <c r="N452" i="3" s="1"/>
  <c r="H450" i="3"/>
  <c r="N450" i="3" s="1"/>
  <c r="H453" i="3"/>
  <c r="N453" i="3" s="1"/>
  <c r="H454" i="3"/>
  <c r="N454" i="3" s="1"/>
  <c r="H455" i="3"/>
  <c r="N455" i="3" s="1"/>
  <c r="H456" i="3"/>
  <c r="N456" i="3" s="1"/>
  <c r="H457" i="3"/>
  <c r="N457" i="3" s="1"/>
  <c r="H458" i="3"/>
  <c r="N458" i="3" s="1"/>
  <c r="H459" i="3"/>
  <c r="N459" i="3" s="1"/>
  <c r="H460" i="3"/>
  <c r="N460" i="3" s="1"/>
  <c r="H461" i="3"/>
  <c r="N461" i="3" s="1"/>
  <c r="H462" i="3"/>
  <c r="N462" i="3" s="1"/>
  <c r="H463" i="3"/>
  <c r="N463" i="3" s="1"/>
  <c r="H464" i="3"/>
  <c r="N464" i="3" s="1"/>
  <c r="H451" i="3"/>
  <c r="N451" i="3" s="1"/>
  <c r="H465" i="3"/>
  <c r="H466" i="3"/>
  <c r="H467" i="3"/>
  <c r="H469" i="3"/>
  <c r="H468" i="3"/>
  <c r="H470" i="3"/>
  <c r="H471" i="3"/>
  <c r="H474" i="3"/>
  <c r="H472" i="3"/>
  <c r="H473" i="3"/>
  <c r="H475" i="3"/>
  <c r="H476" i="3"/>
  <c r="H477" i="3"/>
  <c r="H478" i="3"/>
  <c r="H479" i="3"/>
  <c r="H480" i="3"/>
  <c r="H481" i="3"/>
  <c r="H482" i="3"/>
  <c r="H483" i="3"/>
  <c r="H485" i="3"/>
  <c r="H484" i="3"/>
  <c r="H486" i="3"/>
  <c r="H489" i="3"/>
  <c r="H487" i="3"/>
  <c r="H488" i="3"/>
  <c r="H490" i="3"/>
  <c r="H492" i="3"/>
  <c r="H491" i="3"/>
  <c r="H494" i="3"/>
  <c r="H493" i="3"/>
  <c r="H495" i="3"/>
  <c r="H499" i="3"/>
  <c r="H497" i="3"/>
  <c r="H498" i="3"/>
  <c r="H496" i="3"/>
  <c r="H500" i="3"/>
  <c r="H501" i="3"/>
  <c r="H503" i="3"/>
  <c r="H502" i="3"/>
  <c r="H504" i="3"/>
  <c r="H506" i="3"/>
  <c r="H508" i="3"/>
  <c r="H507" i="3"/>
  <c r="H509" i="3"/>
  <c r="H505" i="3"/>
  <c r="H512" i="3"/>
  <c r="H514" i="3"/>
  <c r="H515" i="3"/>
  <c r="H510" i="3"/>
  <c r="H513" i="3"/>
  <c r="H511" i="3"/>
  <c r="H1425" i="3"/>
  <c r="N1425" i="3" s="1"/>
  <c r="H1426" i="3"/>
  <c r="N1426" i="3" s="1"/>
  <c r="H1428" i="3"/>
  <c r="N1428" i="3" s="1"/>
  <c r="H1427" i="3"/>
  <c r="N1427" i="3" s="1"/>
  <c r="H1429" i="3"/>
  <c r="H1430" i="3"/>
  <c r="H1431" i="3"/>
  <c r="H1433" i="3"/>
  <c r="H1434" i="3"/>
  <c r="H1435" i="3"/>
  <c r="H1436" i="3"/>
  <c r="H1437" i="3"/>
  <c r="H1438" i="3"/>
  <c r="H1439" i="3"/>
  <c r="H1493" i="3"/>
  <c r="N1493" i="3" s="1"/>
  <c r="H1506" i="3"/>
  <c r="H1507" i="3"/>
  <c r="H1516" i="3"/>
  <c r="H1508" i="3"/>
  <c r="H1509" i="3"/>
  <c r="H1510" i="3"/>
  <c r="H1511" i="3"/>
  <c r="H1515" i="3"/>
  <c r="H1517" i="3"/>
  <c r="H1922" i="3"/>
  <c r="H93" i="3"/>
  <c r="H92" i="3"/>
  <c r="H262" i="3"/>
  <c r="H800" i="3"/>
  <c r="N800" i="3" s="1"/>
  <c r="H801" i="3"/>
  <c r="N801" i="3" s="1"/>
  <c r="H1354" i="3"/>
  <c r="N1354" i="3" s="1"/>
  <c r="H1355" i="3"/>
  <c r="N1355" i="3" s="1"/>
  <c r="H1356" i="3"/>
  <c r="N1356" i="3" s="1"/>
  <c r="H1460" i="3"/>
  <c r="N1460" i="3" s="1"/>
  <c r="H1462" i="3"/>
  <c r="N1462" i="3" s="1"/>
  <c r="H1463" i="3"/>
  <c r="N1463" i="3" s="1"/>
  <c r="H1461" i="3"/>
  <c r="N1461" i="3" s="1"/>
  <c r="H1464" i="3"/>
  <c r="N1464" i="3" s="1"/>
  <c r="H1465" i="3"/>
  <c r="N1465" i="3" s="1"/>
  <c r="H1466" i="3"/>
  <c r="N1466" i="3" s="1"/>
  <c r="H1467" i="3"/>
  <c r="N1467" i="3" s="1"/>
  <c r="H1468" i="3"/>
  <c r="N1468" i="3" s="1"/>
  <c r="H1469" i="3"/>
  <c r="N1469" i="3" s="1"/>
  <c r="H1470" i="3"/>
  <c r="N1470" i="3" s="1"/>
  <c r="H1471" i="3"/>
  <c r="N1471" i="3" s="1"/>
  <c r="H1472" i="3"/>
  <c r="N1472" i="3" s="1"/>
  <c r="H1473" i="3"/>
  <c r="N1473" i="3" s="1"/>
  <c r="H1474" i="3"/>
  <c r="N1474" i="3" s="1"/>
  <c r="H1475" i="3"/>
  <c r="N1475" i="3" s="1"/>
  <c r="H1476" i="3"/>
  <c r="N1476" i="3" s="1"/>
  <c r="H1459" i="3"/>
  <c r="N1459" i="3" s="1"/>
  <c r="H1458" i="3"/>
  <c r="N1458" i="3" s="1"/>
  <c r="H1455" i="3"/>
  <c r="N1455" i="3" s="1"/>
  <c r="H1457" i="3"/>
  <c r="N1457" i="3" s="1"/>
  <c r="H1456" i="3"/>
  <c r="N1456" i="3" s="1"/>
  <c r="H1478" i="3"/>
  <c r="N1478" i="3" s="1"/>
  <c r="H1483" i="3"/>
  <c r="N1483" i="3" s="1"/>
  <c r="H1489" i="3"/>
  <c r="N1489" i="3" s="1"/>
  <c r="H1484" i="3"/>
  <c r="N1484" i="3" s="1"/>
  <c r="H1485" i="3"/>
  <c r="N1485" i="3" s="1"/>
  <c r="H1486" i="3"/>
  <c r="N1486" i="3" s="1"/>
  <c r="H1487" i="3"/>
  <c r="N1487" i="3" s="1"/>
  <c r="H1488" i="3"/>
  <c r="N1488" i="3" s="1"/>
  <c r="H1490" i="3"/>
  <c r="N1490" i="3" s="1"/>
  <c r="H1491" i="3"/>
  <c r="N1491" i="3" s="1"/>
  <c r="H1492" i="3"/>
  <c r="N1492" i="3" s="1"/>
  <c r="H1496" i="3"/>
  <c r="H1498" i="3"/>
  <c r="H1499" i="3"/>
  <c r="H1502" i="3"/>
  <c r="H1503" i="3"/>
  <c r="H1504" i="3"/>
  <c r="H1505" i="3"/>
  <c r="H1500" i="3"/>
  <c r="H1501" i="3"/>
  <c r="H1512" i="3"/>
  <c r="H1513" i="3"/>
  <c r="H1514" i="3"/>
  <c r="H1518" i="3"/>
  <c r="H1520" i="3"/>
  <c r="H1519" i="3"/>
  <c r="H1524" i="3"/>
  <c r="H1525" i="3"/>
  <c r="H1526" i="3"/>
  <c r="H1527" i="3"/>
  <c r="H1528" i="3"/>
  <c r="H1529" i="3"/>
  <c r="H1530" i="3"/>
  <c r="H1531" i="3"/>
  <c r="H1532" i="3"/>
  <c r="H1533" i="3"/>
  <c r="H1534" i="3"/>
  <c r="H1536" i="3"/>
  <c r="H1535" i="3"/>
  <c r="H1538" i="3"/>
  <c r="H1539" i="3"/>
  <c r="H1540" i="3"/>
  <c r="H1541" i="3"/>
  <c r="H1542" i="3"/>
  <c r="H1543" i="3"/>
  <c r="H1544" i="3"/>
  <c r="H1545" i="3"/>
  <c r="H1477" i="3"/>
  <c r="N1477" i="3" s="1"/>
  <c r="H1479" i="3"/>
  <c r="N1479" i="3" s="1"/>
  <c r="H1480" i="3"/>
  <c r="N1480" i="3" s="1"/>
  <c r="H1481" i="3"/>
  <c r="N1481" i="3" s="1"/>
  <c r="H1482" i="3"/>
  <c r="N1482" i="3" s="1"/>
  <c r="H1494" i="3"/>
  <c r="N1494" i="3" s="1"/>
  <c r="H1521" i="3"/>
  <c r="H1522" i="3"/>
  <c r="H1523" i="3"/>
  <c r="H1537" i="3"/>
  <c r="H1495" i="3"/>
  <c r="N1495" i="3" s="1"/>
  <c r="H1546" i="3"/>
  <c r="H1411" i="3"/>
  <c r="N1411" i="3" s="1"/>
  <c r="H1911" i="3"/>
  <c r="N1911" i="3" s="1"/>
  <c r="H1042" i="3"/>
  <c r="N1042" i="3" s="1"/>
  <c r="H1043" i="3"/>
  <c r="N1043" i="3" s="1"/>
  <c r="H1044" i="3"/>
  <c r="N1044" i="3" s="1"/>
  <c r="H797" i="3"/>
  <c r="N797" i="3" s="1"/>
  <c r="H799" i="3"/>
  <c r="H1362" i="3"/>
  <c r="N1362" i="3" s="1"/>
  <c r="H1361" i="3"/>
  <c r="N1361" i="3" s="1"/>
  <c r="H1363" i="3"/>
  <c r="N1363" i="3" s="1"/>
  <c r="H1364" i="3"/>
  <c r="H1920" i="3"/>
  <c r="N1920" i="3" s="1"/>
  <c r="H73" i="3"/>
  <c r="N73" i="3" s="1"/>
  <c r="H1018" i="3"/>
  <c r="N1018" i="3" s="1"/>
  <c r="H1051" i="3"/>
  <c r="N1051" i="3" s="1"/>
  <c r="H1265" i="3"/>
  <c r="N1265" i="3" s="1"/>
  <c r="H1266" i="3"/>
  <c r="H1673" i="3"/>
  <c r="N1673" i="3" s="1"/>
  <c r="H708" i="3"/>
  <c r="N708" i="3" s="1"/>
  <c r="H709" i="3"/>
  <c r="H1634" i="3"/>
  <c r="H1097" i="3"/>
  <c r="N1097" i="3" s="1"/>
  <c r="H1633" i="3"/>
  <c r="H1279" i="3"/>
  <c r="N1279" i="3" s="1"/>
  <c r="H1280" i="3"/>
  <c r="N1280" i="3" s="1"/>
  <c r="H1378" i="3"/>
  <c r="N1378" i="3" s="1"/>
  <c r="H1379" i="3"/>
  <c r="N1379" i="3" s="1"/>
  <c r="H1703" i="3"/>
  <c r="H1705" i="3"/>
  <c r="H1708" i="3"/>
  <c r="H71" i="3"/>
  <c r="N71" i="3" s="1"/>
  <c r="H72" i="3"/>
  <c r="H1635" i="3"/>
  <c r="H1862" i="3"/>
  <c r="N1862" i="3" s="1"/>
  <c r="H1353" i="3"/>
  <c r="N1353" i="3" s="1"/>
  <c r="H1864" i="3"/>
  <c r="H1670" i="3"/>
  <c r="M698" i="3" l="1"/>
  <c r="M1368" i="3" l="1"/>
  <c r="M4" i="3" l="1"/>
  <c r="M7" i="3"/>
  <c r="M8" i="3"/>
  <c r="M9" i="3"/>
  <c r="M11" i="3"/>
  <c r="M12" i="3"/>
  <c r="M13" i="3"/>
  <c r="M17" i="3"/>
  <c r="M18" i="3"/>
  <c r="M28" i="3"/>
  <c r="M30" i="3"/>
  <c r="M31" i="3"/>
  <c r="M32" i="3"/>
  <c r="M33" i="3"/>
  <c r="M34" i="3"/>
  <c r="M35" i="3"/>
  <c r="M26" i="3"/>
  <c r="M27" i="3"/>
  <c r="M36" i="3"/>
  <c r="M37" i="3"/>
  <c r="M38" i="3"/>
  <c r="M39" i="3"/>
  <c r="M40" i="3"/>
  <c r="M41" i="3"/>
  <c r="M67" i="3"/>
  <c r="M70" i="3"/>
  <c r="M71" i="3"/>
  <c r="M73" i="3"/>
  <c r="M77" i="3"/>
  <c r="M78" i="3"/>
  <c r="M82" i="3"/>
  <c r="M87" i="3"/>
  <c r="M89" i="3"/>
  <c r="M90" i="3"/>
  <c r="M94" i="3"/>
  <c r="M95" i="3"/>
  <c r="M98" i="3"/>
  <c r="M99" i="3"/>
  <c r="M100" i="3"/>
  <c r="M101" i="3"/>
  <c r="M102" i="3"/>
  <c r="M103" i="3"/>
  <c r="M104" i="3"/>
  <c r="M105" i="3"/>
  <c r="M106" i="3"/>
  <c r="M107" i="3"/>
  <c r="M108" i="3"/>
  <c r="M109" i="3"/>
  <c r="M110" i="3"/>
  <c r="M111" i="3"/>
  <c r="M112" i="3"/>
  <c r="M113" i="3"/>
  <c r="M114" i="3"/>
  <c r="M119" i="3"/>
  <c r="M115" i="3"/>
  <c r="M116" i="3"/>
  <c r="M117" i="3"/>
  <c r="M118" i="3"/>
  <c r="M120" i="3"/>
  <c r="M121" i="3"/>
  <c r="M122" i="3"/>
  <c r="M123" i="3"/>
  <c r="M124" i="3"/>
  <c r="M125" i="3"/>
  <c r="M126" i="3"/>
  <c r="M127" i="3"/>
  <c r="M128" i="3"/>
  <c r="M129" i="3"/>
  <c r="M130" i="3"/>
  <c r="M131" i="3"/>
  <c r="M132" i="3"/>
  <c r="M133" i="3"/>
  <c r="M134" i="3"/>
  <c r="M135" i="3"/>
  <c r="M136" i="3"/>
  <c r="M137" i="3"/>
  <c r="M138" i="3"/>
  <c r="M139" i="3"/>
  <c r="M140" i="3"/>
  <c r="M141" i="3"/>
  <c r="M142" i="3"/>
  <c r="M147" i="3"/>
  <c r="M143" i="3"/>
  <c r="M144" i="3"/>
  <c r="M145" i="3"/>
  <c r="M146" i="3"/>
  <c r="M148" i="3"/>
  <c r="M149" i="3"/>
  <c r="M150" i="3"/>
  <c r="M151" i="3"/>
  <c r="M152" i="3"/>
  <c r="M153" i="3"/>
  <c r="M154" i="3"/>
  <c r="M155" i="3"/>
  <c r="M156" i="3"/>
  <c r="M157" i="3"/>
  <c r="M158" i="3"/>
  <c r="M159" i="3"/>
  <c r="M160" i="3"/>
  <c r="M162" i="3"/>
  <c r="M163" i="3"/>
  <c r="M164" i="3"/>
  <c r="M161" i="3"/>
  <c r="M165" i="3"/>
  <c r="M166" i="3"/>
  <c r="M167" i="3"/>
  <c r="M168" i="3"/>
  <c r="M172" i="3"/>
  <c r="M169" i="3"/>
  <c r="M170" i="3"/>
  <c r="M171" i="3"/>
  <c r="M173" i="3"/>
  <c r="M174" i="3"/>
  <c r="M175" i="3"/>
  <c r="M176" i="3"/>
  <c r="M177" i="3"/>
  <c r="M178" i="3"/>
  <c r="M179" i="3"/>
  <c r="M180" i="3"/>
  <c r="M215" i="3"/>
  <c r="M217" i="3"/>
  <c r="M216" i="3"/>
  <c r="M218" i="3"/>
  <c r="M221" i="3"/>
  <c r="M219" i="3"/>
  <c r="M220" i="3"/>
  <c r="M224" i="3"/>
  <c r="M225" i="3"/>
  <c r="M227" i="3"/>
  <c r="M226" i="3"/>
  <c r="M228" i="3"/>
  <c r="M229" i="3"/>
  <c r="M230" i="3"/>
  <c r="M231" i="3"/>
  <c r="M232" i="3"/>
  <c r="M233" i="3"/>
  <c r="M261" i="3"/>
  <c r="M264" i="3"/>
  <c r="M265" i="3"/>
  <c r="M266" i="3"/>
  <c r="M267" i="3"/>
  <c r="M268" i="3"/>
  <c r="M269" i="3"/>
  <c r="M285" i="3"/>
  <c r="M279" i="3"/>
  <c r="M280" i="3"/>
  <c r="M281" i="3"/>
  <c r="M282" i="3"/>
  <c r="M283" i="3"/>
  <c r="M284" i="3"/>
  <c r="M286" i="3"/>
  <c r="M287" i="3"/>
  <c r="M288" i="3"/>
  <c r="M289" i="3"/>
  <c r="M290" i="3"/>
  <c r="M291" i="3"/>
  <c r="M292" i="3"/>
  <c r="M293" i="3"/>
  <c r="M294" i="3"/>
  <c r="M295" i="3"/>
  <c r="M296" i="3"/>
  <c r="M297" i="3"/>
  <c r="M298" i="3"/>
  <c r="M299" i="3"/>
  <c r="M300" i="3"/>
  <c r="M301" i="3"/>
  <c r="M302" i="3"/>
  <c r="M303" i="3"/>
  <c r="M304" i="3"/>
  <c r="M277" i="3"/>
  <c r="M276" i="3"/>
  <c r="M278" i="3"/>
  <c r="M273" i="3"/>
  <c r="M274" i="3"/>
  <c r="M275" i="3"/>
  <c r="M272" i="3"/>
  <c r="M305" i="3"/>
  <c r="M311" i="3"/>
  <c r="M312" i="3"/>
  <c r="M306" i="3"/>
  <c r="M307" i="3"/>
  <c r="M308" i="3"/>
  <c r="M309" i="3"/>
  <c r="M310" i="3"/>
  <c r="M313" i="3"/>
  <c r="M314" i="3"/>
  <c r="M315" i="3"/>
  <c r="M318" i="3"/>
  <c r="M319" i="3"/>
  <c r="M316" i="3"/>
  <c r="M317" i="3"/>
  <c r="M320" i="3"/>
  <c r="M321" i="3"/>
  <c r="M322" i="3"/>
  <c r="M323" i="3"/>
  <c r="M324" i="3"/>
  <c r="M325" i="3"/>
  <c r="M326" i="3"/>
  <c r="M327" i="3"/>
  <c r="M328" i="3"/>
  <c r="M329" i="3"/>
  <c r="M330" i="3"/>
  <c r="M331" i="3"/>
  <c r="M332" i="3"/>
  <c r="M333" i="3"/>
  <c r="M334" i="3"/>
  <c r="M335" i="3"/>
  <c r="M336" i="3"/>
  <c r="M403" i="3"/>
  <c r="M402" i="3"/>
  <c r="M404" i="3"/>
  <c r="M408" i="3"/>
  <c r="M406" i="3"/>
  <c r="M409" i="3"/>
  <c r="M410" i="3"/>
  <c r="M411" i="3"/>
  <c r="M412" i="3"/>
  <c r="M413" i="3"/>
  <c r="M414" i="3"/>
  <c r="M415" i="3"/>
  <c r="M417" i="3"/>
  <c r="M418" i="3"/>
  <c r="M416" i="3"/>
  <c r="M419" i="3"/>
  <c r="M420" i="3"/>
  <c r="M421" i="3"/>
  <c r="M422" i="3"/>
  <c r="M407" i="3"/>
  <c r="M430" i="3"/>
  <c r="M423" i="3"/>
  <c r="M424" i="3"/>
  <c r="M425" i="3"/>
  <c r="M426" i="3"/>
  <c r="M427" i="3"/>
  <c r="M428" i="3"/>
  <c r="M429" i="3"/>
  <c r="M433" i="3"/>
  <c r="M431" i="3"/>
  <c r="M432" i="3"/>
  <c r="M436" i="3"/>
  <c r="M437" i="3"/>
  <c r="M405" i="3"/>
  <c r="M434" i="3"/>
  <c r="M435" i="3"/>
  <c r="M438" i="3"/>
  <c r="M439" i="3"/>
  <c r="M440" i="3"/>
  <c r="M441" i="3"/>
  <c r="M442" i="3"/>
  <c r="M443" i="3"/>
  <c r="M448" i="3"/>
  <c r="M444" i="3"/>
  <c r="M445" i="3"/>
  <c r="M446" i="3"/>
  <c r="M447" i="3"/>
  <c r="M449" i="3"/>
  <c r="M452" i="3"/>
  <c r="M450" i="3"/>
  <c r="M453" i="3"/>
  <c r="M454" i="3"/>
  <c r="M455" i="3"/>
  <c r="M456" i="3"/>
  <c r="M457" i="3"/>
  <c r="M458" i="3"/>
  <c r="M459" i="3"/>
  <c r="M460" i="3"/>
  <c r="M461" i="3"/>
  <c r="M462" i="3"/>
  <c r="M463" i="3"/>
  <c r="M464" i="3"/>
  <c r="M451" i="3"/>
  <c r="M465" i="3"/>
  <c r="M466" i="3"/>
  <c r="M467" i="3"/>
  <c r="M469" i="3"/>
  <c r="M468" i="3"/>
  <c r="M470" i="3"/>
  <c r="M520" i="3"/>
  <c r="M521" i="3"/>
  <c r="M522" i="3"/>
  <c r="M523" i="3"/>
  <c r="M530" i="3"/>
  <c r="M531" i="3"/>
  <c r="M532" i="3"/>
  <c r="M534" i="3"/>
  <c r="M535" i="3"/>
  <c r="M536" i="3"/>
  <c r="M537" i="3"/>
  <c r="M538" i="3"/>
  <c r="M542" i="3"/>
  <c r="M539" i="3"/>
  <c r="M540" i="3"/>
  <c r="M541" i="3"/>
  <c r="M543" i="3"/>
  <c r="M544" i="3"/>
  <c r="M545" i="3"/>
  <c r="M546" i="3"/>
  <c r="M547" i="3"/>
  <c r="M548" i="3"/>
  <c r="M549" i="3"/>
  <c r="M550" i="3"/>
  <c r="M551" i="3"/>
  <c r="M552" i="3"/>
  <c r="M553" i="3"/>
  <c r="M555" i="3"/>
  <c r="M557" i="3"/>
  <c r="M559" i="3"/>
  <c r="M561" i="3"/>
  <c r="M558" i="3"/>
  <c r="M529" i="3"/>
  <c r="M560" i="3"/>
  <c r="M554" i="3"/>
  <c r="M556" i="3"/>
  <c r="M562" i="3"/>
  <c r="M563" i="3"/>
  <c r="M564" i="3"/>
  <c r="M565" i="3"/>
  <c r="M566" i="3"/>
  <c r="M567" i="3"/>
  <c r="M568" i="3"/>
  <c r="M569" i="3"/>
  <c r="M570" i="3"/>
  <c r="M571" i="3"/>
  <c r="M572" i="3"/>
  <c r="M573" i="3"/>
  <c r="M574" i="3"/>
  <c r="M575" i="3"/>
  <c r="M576" i="3"/>
  <c r="M577" i="3"/>
  <c r="M578" i="3"/>
  <c r="M674" i="3"/>
  <c r="M675" i="3"/>
  <c r="M677" i="3"/>
  <c r="M678" i="3"/>
  <c r="M683" i="3"/>
  <c r="M684" i="3"/>
  <c r="M693" i="3"/>
  <c r="M694" i="3"/>
  <c r="M696" i="3"/>
  <c r="M697" i="3"/>
  <c r="M700" i="3"/>
  <c r="M702" i="3"/>
  <c r="M703" i="3"/>
  <c r="M704" i="3"/>
  <c r="M705" i="3"/>
  <c r="M708" i="3"/>
  <c r="M711" i="3"/>
  <c r="M712" i="3"/>
  <c r="M713" i="3"/>
  <c r="M53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40" i="3"/>
  <c r="M741" i="3"/>
  <c r="M739" i="3"/>
  <c r="M742" i="3"/>
  <c r="M743" i="3"/>
  <c r="M744" i="3"/>
  <c r="M797" i="3"/>
  <c r="M800" i="3"/>
  <c r="M801" i="3"/>
  <c r="M802" i="3"/>
  <c r="M804" i="3"/>
  <c r="M805" i="3"/>
  <c r="M806" i="3"/>
  <c r="M807" i="3"/>
  <c r="M808" i="3"/>
  <c r="M810" i="3"/>
  <c r="M809" i="3"/>
  <c r="M811" i="3"/>
  <c r="M812" i="3"/>
  <c r="M813" i="3"/>
  <c r="M814" i="3"/>
  <c r="M815" i="3"/>
  <c r="M816" i="3"/>
  <c r="M826" i="3"/>
  <c r="M827" i="3"/>
  <c r="M828" i="3"/>
  <c r="M829" i="3"/>
  <c r="M831" i="3"/>
  <c r="M856" i="3"/>
  <c r="M857" i="3"/>
  <c r="M860" i="3"/>
  <c r="M858" i="3"/>
  <c r="M859" i="3"/>
  <c r="M861" i="3"/>
  <c r="M862" i="3"/>
  <c r="M863" i="3"/>
  <c r="M873" i="3"/>
  <c r="M864" i="3"/>
  <c r="M865" i="3"/>
  <c r="M866" i="3"/>
  <c r="M867" i="3"/>
  <c r="M868" i="3"/>
  <c r="M869" i="3"/>
  <c r="M870" i="3"/>
  <c r="M871" i="3"/>
  <c r="M872" i="3"/>
  <c r="M874" i="3"/>
  <c r="M875" i="3"/>
  <c r="M855" i="3"/>
  <c r="M854" i="3"/>
  <c r="M876" i="3"/>
  <c r="M877" i="3"/>
  <c r="M878" i="3"/>
  <c r="M879" i="3"/>
  <c r="M880" i="3"/>
  <c r="M881" i="3"/>
  <c r="M883" i="3"/>
  <c r="M882" i="3"/>
  <c r="M884" i="3"/>
  <c r="M885" i="3"/>
  <c r="M886" i="3"/>
  <c r="M887" i="3"/>
  <c r="M888" i="3"/>
  <c r="M889" i="3"/>
  <c r="M890" i="3"/>
  <c r="M891" i="3"/>
  <c r="M892" i="3"/>
  <c r="M893" i="3"/>
  <c r="M894" i="3"/>
  <c r="M913" i="3"/>
  <c r="M914" i="3"/>
  <c r="M916" i="3"/>
  <c r="M917" i="3"/>
  <c r="M918" i="3"/>
  <c r="M919" i="3"/>
  <c r="M920" i="3"/>
  <c r="M921" i="3"/>
  <c r="M922" i="3"/>
  <c r="M923" i="3"/>
  <c r="M924" i="3"/>
  <c r="M925" i="3"/>
  <c r="M926" i="3"/>
  <c r="M927" i="3"/>
  <c r="M928" i="3"/>
  <c r="M929" i="3"/>
  <c r="M930" i="3"/>
  <c r="M931" i="3"/>
  <c r="M932" i="3"/>
  <c r="M915" i="3"/>
  <c r="M933" i="3"/>
  <c r="M934" i="3"/>
  <c r="M935" i="3"/>
  <c r="M936" i="3"/>
  <c r="M937" i="3"/>
  <c r="M938" i="3"/>
  <c r="M939" i="3"/>
  <c r="M940" i="3"/>
  <c r="M941" i="3"/>
  <c r="M942" i="3"/>
  <c r="M943" i="3"/>
  <c r="M944" i="3"/>
  <c r="M945" i="3"/>
  <c r="M946" i="3"/>
  <c r="M947" i="3"/>
  <c r="M948" i="3"/>
  <c r="M949" i="3"/>
  <c r="M984" i="3"/>
  <c r="M985" i="3"/>
  <c r="M986" i="3"/>
  <c r="M987" i="3"/>
  <c r="M988" i="3"/>
  <c r="M989" i="3"/>
  <c r="M990" i="3"/>
  <c r="M991" i="3"/>
  <c r="M992" i="3"/>
  <c r="M993" i="3"/>
  <c r="M994" i="3"/>
  <c r="M995" i="3"/>
  <c r="M996" i="3"/>
  <c r="M997" i="3"/>
  <c r="M998" i="3"/>
  <c r="M999" i="3"/>
  <c r="M1000" i="3"/>
  <c r="M1001" i="3"/>
  <c r="M1002" i="3"/>
  <c r="M1003" i="3"/>
  <c r="M1017" i="3"/>
  <c r="M1018" i="3"/>
  <c r="M1020" i="3"/>
  <c r="M1021" i="3"/>
  <c r="M1022" i="3"/>
  <c r="M1023" i="3"/>
  <c r="M1024" i="3"/>
  <c r="M1025" i="3"/>
  <c r="M1019" i="3"/>
  <c r="M1026" i="3"/>
  <c r="M1028" i="3"/>
  <c r="M1027" i="3"/>
  <c r="M1029" i="3"/>
  <c r="M1030" i="3"/>
  <c r="M1038" i="3"/>
  <c r="M1039" i="3"/>
  <c r="M1041" i="3"/>
  <c r="M1042" i="3"/>
  <c r="M1043" i="3"/>
  <c r="M1044" i="3"/>
  <c r="M1045" i="3"/>
  <c r="M1046" i="3"/>
  <c r="M1047" i="3"/>
  <c r="M1048" i="3"/>
  <c r="M1050" i="3"/>
  <c r="M1051" i="3"/>
  <c r="M1052" i="3"/>
  <c r="M1053" i="3"/>
  <c r="M1054" i="3"/>
  <c r="M1057" i="3"/>
  <c r="M1058" i="3"/>
  <c r="M1059" i="3"/>
  <c r="M1066" i="3"/>
  <c r="M1097" i="3"/>
  <c r="M1098" i="3"/>
  <c r="M1099" i="3"/>
  <c r="M1102" i="3"/>
  <c r="M1106" i="3"/>
  <c r="M1107" i="3"/>
  <c r="M1112" i="3"/>
  <c r="M1116" i="3"/>
  <c r="M1117" i="3"/>
  <c r="M1119" i="3"/>
  <c r="M1125" i="3"/>
  <c r="M1126" i="3"/>
  <c r="M1259" i="3"/>
  <c r="M1265" i="3"/>
  <c r="M1267" i="3"/>
  <c r="M1268" i="3"/>
  <c r="M1269" i="3"/>
  <c r="M1270" i="3"/>
  <c r="M1271" i="3"/>
  <c r="M1273" i="3"/>
  <c r="M1274" i="3"/>
  <c r="M1275" i="3"/>
  <c r="M1276" i="3"/>
  <c r="M1279" i="3"/>
  <c r="M1280" i="3"/>
  <c r="M1282" i="3"/>
  <c r="M1283" i="3"/>
  <c r="M1284" i="3"/>
  <c r="M1285" i="3"/>
  <c r="M1286" i="3"/>
  <c r="M1290" i="3"/>
  <c r="M1293" i="3"/>
  <c r="M1294" i="3"/>
  <c r="M1295" i="3"/>
  <c r="M1297" i="3"/>
  <c r="M1296" i="3"/>
  <c r="M1291" i="3"/>
  <c r="M1292" i="3"/>
  <c r="M1298" i="3"/>
  <c r="M1300" i="3"/>
  <c r="M1308" i="3"/>
  <c r="M1307" i="3"/>
  <c r="M1310" i="3"/>
  <c r="M1311" i="3"/>
  <c r="M1312" i="3"/>
  <c r="M1309" i="3"/>
  <c r="M1313" i="3"/>
  <c r="M1314" i="3"/>
  <c r="M1315" i="3"/>
  <c r="M1316" i="3"/>
  <c r="M1317" i="3"/>
  <c r="M1318" i="3"/>
  <c r="M1323" i="3"/>
  <c r="M1324" i="3"/>
  <c r="M1325" i="3"/>
  <c r="M1319" i="3"/>
  <c r="M1320" i="3"/>
  <c r="M1322" i="3"/>
  <c r="M1321" i="3"/>
  <c r="M1326" i="3"/>
  <c r="M1327" i="3"/>
  <c r="M1328" i="3"/>
  <c r="M1329" i="3"/>
  <c r="M1330" i="3"/>
  <c r="M1306" i="3"/>
  <c r="M1305" i="3"/>
  <c r="M1331" i="3"/>
  <c r="M1346" i="3"/>
  <c r="M1347" i="3"/>
  <c r="M1353" i="3"/>
  <c r="M1354" i="3"/>
  <c r="M1355" i="3"/>
  <c r="M1356" i="3"/>
  <c r="M1357" i="3"/>
  <c r="M1358" i="3"/>
  <c r="M1359" i="3"/>
  <c r="M1362" i="3"/>
  <c r="M1361" i="3"/>
  <c r="M1363" i="3"/>
  <c r="M1365" i="3"/>
  <c r="M1366" i="3"/>
  <c r="M1367" i="3"/>
  <c r="M1369" i="3"/>
  <c r="M1370" i="3"/>
  <c r="M1372" i="3"/>
  <c r="M1371" i="3"/>
  <c r="M1378" i="3"/>
  <c r="M1379" i="3"/>
  <c r="M1380" i="3"/>
  <c r="M1381" i="3"/>
  <c r="M1384" i="3"/>
  <c r="M1385" i="3"/>
  <c r="M1386" i="3"/>
  <c r="M1387" i="3"/>
  <c r="M1392" i="3"/>
  <c r="M1391" i="3"/>
  <c r="M1393" i="3"/>
  <c r="M1395" i="3"/>
  <c r="M1396" i="3"/>
  <c r="M1394" i="3"/>
  <c r="M1398" i="3"/>
  <c r="M1397" i="3"/>
  <c r="M1399" i="3"/>
  <c r="M1400" i="3"/>
  <c r="M1401" i="3"/>
  <c r="M1402" i="3"/>
  <c r="M1403" i="3"/>
  <c r="M1407" i="3"/>
  <c r="M1408" i="3"/>
  <c r="M1409" i="3"/>
  <c r="M1410" i="3"/>
  <c r="M1411" i="3"/>
  <c r="M1412" i="3"/>
  <c r="M1416" i="3"/>
  <c r="M1417" i="3"/>
  <c r="M1418" i="3"/>
  <c r="M1419" i="3"/>
  <c r="M1425" i="3"/>
  <c r="M1426" i="3"/>
  <c r="M1428" i="3"/>
  <c r="M1427" i="3"/>
  <c r="M1429" i="3"/>
  <c r="M1430" i="3"/>
  <c r="M1431" i="3"/>
  <c r="M1442" i="3"/>
  <c r="M1443" i="3"/>
  <c r="M1441" i="3"/>
  <c r="M1453" i="3"/>
  <c r="M1454" i="3"/>
  <c r="M1460" i="3"/>
  <c r="M1462" i="3"/>
  <c r="M1463" i="3"/>
  <c r="M1461" i="3"/>
  <c r="M1464" i="3"/>
  <c r="M1465" i="3"/>
  <c r="M1466" i="3"/>
  <c r="M1467" i="3"/>
  <c r="M1468" i="3"/>
  <c r="M1469" i="3"/>
  <c r="M1470" i="3"/>
  <c r="M1471" i="3"/>
  <c r="M1472" i="3"/>
  <c r="M1473" i="3"/>
  <c r="M1474" i="3"/>
  <c r="M1475" i="3"/>
  <c r="M1476" i="3"/>
  <c r="M1477" i="3"/>
  <c r="M1459" i="3"/>
  <c r="M1458" i="3"/>
  <c r="M1455" i="3"/>
  <c r="M1457" i="3"/>
  <c r="M1456" i="3"/>
  <c r="M1478" i="3"/>
  <c r="M1479" i="3"/>
  <c r="M1480" i="3"/>
  <c r="M1481" i="3"/>
  <c r="M1482" i="3"/>
  <c r="M1483" i="3"/>
  <c r="M1489" i="3"/>
  <c r="M1484" i="3"/>
  <c r="M1485" i="3"/>
  <c r="M1486" i="3"/>
  <c r="M1487" i="3"/>
  <c r="M1488" i="3"/>
  <c r="M1490" i="3"/>
  <c r="M1491" i="3"/>
  <c r="M1492" i="3"/>
  <c r="M1493" i="3"/>
  <c r="M1494" i="3"/>
  <c r="M1495" i="3"/>
  <c r="M1496" i="3"/>
  <c r="M1922" i="3"/>
  <c r="M1498" i="3"/>
  <c r="M1499" i="3"/>
  <c r="M1502" i="3"/>
  <c r="M1503" i="3"/>
  <c r="M1504" i="3"/>
  <c r="M1505" i="3"/>
  <c r="M1500" i="3"/>
  <c r="M1501" i="3"/>
  <c r="M1551" i="3"/>
  <c r="M1552" i="3"/>
  <c r="M1554" i="3"/>
  <c r="M1555" i="3"/>
  <c r="M1556" i="3"/>
  <c r="M1558" i="3"/>
  <c r="M1577" i="3"/>
  <c r="M1580" i="3"/>
  <c r="M1581" i="3"/>
  <c r="M1621" i="3"/>
  <c r="M1622" i="3"/>
  <c r="M1623" i="3"/>
  <c r="M1624" i="3"/>
  <c r="M1627" i="3"/>
  <c r="M1628" i="3"/>
  <c r="M1631" i="3"/>
  <c r="M1632" i="3"/>
  <c r="M1637" i="3"/>
  <c r="M1638" i="3"/>
  <c r="M1640" i="3"/>
  <c r="M1641" i="3"/>
  <c r="M1642" i="3"/>
  <c r="M1643" i="3"/>
  <c r="M1644" i="3"/>
  <c r="M1645" i="3"/>
  <c r="M1646" i="3"/>
  <c r="M1647" i="3"/>
  <c r="M1648" i="3"/>
  <c r="M1649" i="3"/>
  <c r="M1650" i="3"/>
  <c r="M1656" i="3"/>
  <c r="M1657" i="3"/>
  <c r="M1658" i="3"/>
  <c r="M1659" i="3"/>
  <c r="M1660" i="3"/>
  <c r="M1661" i="3"/>
  <c r="M1664" i="3"/>
  <c r="M1665" i="3"/>
  <c r="M1666" i="3"/>
  <c r="M1669" i="3"/>
  <c r="M1673" i="3"/>
  <c r="M1674" i="3"/>
  <c r="M1675" i="3"/>
  <c r="M1676" i="3"/>
  <c r="M1712" i="3"/>
  <c r="M1713" i="3"/>
  <c r="M1714" i="3"/>
  <c r="M1715" i="3"/>
  <c r="M1710" i="3"/>
  <c r="M1711" i="3"/>
  <c r="M1716" i="3"/>
  <c r="M1719" i="3"/>
  <c r="M1721" i="3"/>
  <c r="M1722" i="3"/>
  <c r="M1723" i="3"/>
  <c r="M1725" i="3"/>
  <c r="M1727" i="3"/>
  <c r="M1729" i="3"/>
  <c r="M1737" i="3"/>
  <c r="M1736" i="3"/>
  <c r="M1738" i="3"/>
  <c r="M1739" i="3"/>
  <c r="M1741" i="3"/>
  <c r="M1740" i="3"/>
  <c r="M1742" i="3"/>
  <c r="M1743" i="3"/>
  <c r="M1744" i="3"/>
  <c r="M1748" i="3"/>
  <c r="M1746" i="3"/>
  <c r="M1751" i="3"/>
  <c r="M1750" i="3"/>
  <c r="M1747" i="3"/>
  <c r="M1749" i="3"/>
  <c r="M1745" i="3"/>
  <c r="M1753" i="3"/>
  <c r="M1754" i="3"/>
  <c r="M1752" i="3"/>
  <c r="M1755" i="3"/>
  <c r="M1757" i="3"/>
  <c r="M1756" i="3"/>
  <c r="M1758" i="3"/>
  <c r="M1761" i="3"/>
  <c r="M1760" i="3"/>
  <c r="M1759" i="3"/>
  <c r="M1762" i="3"/>
  <c r="M1764" i="3"/>
  <c r="M1735" i="3"/>
  <c r="M1763" i="3"/>
  <c r="M1734" i="3"/>
  <c r="M1732" i="3"/>
  <c r="M1731" i="3"/>
  <c r="M1733" i="3"/>
  <c r="M1766" i="3"/>
  <c r="M1765" i="3"/>
  <c r="M1767" i="3"/>
  <c r="M1768" i="3"/>
  <c r="M1769" i="3"/>
  <c r="M1770" i="3"/>
  <c r="M1772" i="3"/>
  <c r="M1771" i="3"/>
  <c r="M1773" i="3"/>
  <c r="M1776" i="3"/>
  <c r="M1775" i="3"/>
  <c r="M1777" i="3"/>
  <c r="M1774" i="3"/>
  <c r="M1778" i="3"/>
  <c r="M1779" i="3"/>
  <c r="M1780" i="3"/>
  <c r="M1781" i="3"/>
  <c r="M1862" i="3"/>
  <c r="M1813" i="3"/>
  <c r="M1817" i="3"/>
  <c r="M1818" i="3"/>
  <c r="M1819" i="3"/>
  <c r="M1820" i="3"/>
  <c r="M1821" i="3"/>
  <c r="M1822" i="3"/>
  <c r="M1823" i="3"/>
  <c r="M1824" i="3"/>
  <c r="M1825" i="3"/>
  <c r="M1826" i="3"/>
  <c r="M1827" i="3"/>
  <c r="M1828" i="3"/>
  <c r="M1829" i="3"/>
  <c r="M1830" i="3"/>
  <c r="M1831" i="3"/>
  <c r="M1832" i="3"/>
  <c r="M1833" i="3"/>
  <c r="M1834" i="3"/>
  <c r="M1835" i="3"/>
  <c r="M1836" i="3"/>
  <c r="M1837" i="3"/>
  <c r="M1838" i="3"/>
  <c r="M1839" i="3"/>
  <c r="M1840" i="3"/>
  <c r="M1841" i="3"/>
  <c r="M1842" i="3"/>
  <c r="M1844" i="3"/>
  <c r="M1843" i="3"/>
  <c r="M1865" i="3"/>
  <c r="M1866" i="3"/>
  <c r="M1870" i="3"/>
  <c r="M1868" i="3"/>
  <c r="M1869" i="3"/>
  <c r="M1871" i="3"/>
  <c r="M1872" i="3"/>
  <c r="M1884" i="3"/>
  <c r="M1890" i="3"/>
  <c r="M1897" i="3"/>
  <c r="M1898" i="3"/>
  <c r="M1899" i="3"/>
  <c r="M1900" i="3"/>
  <c r="M1901" i="3"/>
  <c r="M1902" i="3"/>
  <c r="M1910" i="3"/>
  <c r="M1911" i="3"/>
  <c r="M1920" i="3"/>
  <c r="M1927" i="3"/>
  <c r="M3" i="3"/>
  <c r="C54" i="2" l="1"/>
  <c r="C53" i="2"/>
  <c r="C51" i="2"/>
  <c r="C52" i="2"/>
  <c r="C50"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2" i="2"/>
</calcChain>
</file>

<file path=xl/sharedStrings.xml><?xml version="1.0" encoding="utf-8"?>
<sst xmlns="http://schemas.openxmlformats.org/spreadsheetml/2006/main" count="18227" uniqueCount="3687">
  <si>
    <t>sexism</t>
  </si>
  <si>
    <t>fight</t>
  </si>
  <si>
    <t>dr crater</t>
  </si>
  <si>
    <t>salt creature</t>
  </si>
  <si>
    <t>security</t>
  </si>
  <si>
    <t>repairman</t>
  </si>
  <si>
    <t>scientist</t>
  </si>
  <si>
    <t>nancy crater</t>
  </si>
  <si>
    <t>flashback</t>
  </si>
  <si>
    <t>alien</t>
  </si>
  <si>
    <t>how many</t>
  </si>
  <si>
    <t>valiant crew</t>
  </si>
  <si>
    <t>antares crew</t>
  </si>
  <si>
    <t>gary mitchell</t>
  </si>
  <si>
    <t>dr dehner</t>
  </si>
  <si>
    <t>lee kelso</t>
  </si>
  <si>
    <t>navigator</t>
  </si>
  <si>
    <t>bridge crew</t>
  </si>
  <si>
    <t>psychiatrist</t>
  </si>
  <si>
    <t>shirt color</t>
  </si>
  <si>
    <t>blue</t>
  </si>
  <si>
    <t>gold</t>
  </si>
  <si>
    <t>beige</t>
  </si>
  <si>
    <t>trope</t>
  </si>
  <si>
    <t>character</t>
  </si>
  <si>
    <t>subspace</t>
  </si>
  <si>
    <t>charlie</t>
  </si>
  <si>
    <t>kirk</t>
  </si>
  <si>
    <t>spock</t>
  </si>
  <si>
    <t>joachim</t>
  </si>
  <si>
    <t>scotty</t>
  </si>
  <si>
    <t>chekov</t>
  </si>
  <si>
    <t>fascinating</t>
  </si>
  <si>
    <t>an energy barrier at the edge of the galaxy gives humans godlike powers.</t>
  </si>
  <si>
    <t>psychic aliens capable of creating illusions that pleases every want of their captor.</t>
  </si>
  <si>
    <t>mccoy</t>
  </si>
  <si>
    <t>Where No Man Has Gone Before</t>
  </si>
  <si>
    <t>The Corbomite Maneuver</t>
  </si>
  <si>
    <t>Charlie X</t>
  </si>
  <si>
    <t>Court Martial</t>
  </si>
  <si>
    <t>By Any Other Name</t>
  </si>
  <si>
    <t>The Man Trap</t>
  </si>
  <si>
    <t>ep_num</t>
  </si>
  <si>
    <t>ep_title</t>
  </si>
  <si>
    <t>What Are Little Girls Made Of?</t>
  </si>
  <si>
    <t>The Ultimate Computer</t>
  </si>
  <si>
    <t>The Naked Time</t>
  </si>
  <si>
    <t>Mudd's Women</t>
  </si>
  <si>
    <t>Shore Leave</t>
  </si>
  <si>
    <t>Arena</t>
  </si>
  <si>
    <t>Who Mourns For Adonais?</t>
  </si>
  <si>
    <t>The Changeling</t>
  </si>
  <si>
    <t>Mirror, Mirror</t>
  </si>
  <si>
    <t>The Apple</t>
  </si>
  <si>
    <t>Catspaw</t>
  </si>
  <si>
    <t>I, Mudd</t>
  </si>
  <si>
    <t>Metamorphosis</t>
  </si>
  <si>
    <t>The Immunity Syndrome</t>
  </si>
  <si>
    <t>Return To Tomorrow</t>
  </si>
  <si>
    <t>The Omega Glory</t>
  </si>
  <si>
    <t>Bread And Circuses</t>
  </si>
  <si>
    <t>All Our Yesterdays</t>
  </si>
  <si>
    <t>The Doomsday Machine</t>
  </si>
  <si>
    <t>The Deadly Years</t>
  </si>
  <si>
    <t>Amok Time</t>
  </si>
  <si>
    <t>A Private Little War</t>
  </si>
  <si>
    <t>Space Seed</t>
  </si>
  <si>
    <t>The Alternative Factor</t>
  </si>
  <si>
    <t>The Enemy Within</t>
  </si>
  <si>
    <t>Miri</t>
  </si>
  <si>
    <t>The Galileo Seven</t>
  </si>
  <si>
    <t>job</t>
  </si>
  <si>
    <t>darnell</t>
  </si>
  <si>
    <t>sturgeon</t>
  </si>
  <si>
    <t>green</t>
  </si>
  <si>
    <t>ent crew</t>
  </si>
  <si>
    <t>star fleet</t>
  </si>
  <si>
    <t>Exception: The society hails or attacks a Federation vessel</t>
  </si>
  <si>
    <t>Exception: Compliance with specific (and valid) orders that could not be followed if the Prime Directive fully applied (e.g., ancillary to a war with the Federation; first contact missions; diplomatic missions; trade negotiations)</t>
  </si>
  <si>
    <t>green-skinned space babe</t>
  </si>
  <si>
    <t>Pike</t>
  </si>
  <si>
    <t>racism</t>
  </si>
  <si>
    <t>research crew</t>
  </si>
  <si>
    <t>scientists</t>
  </si>
  <si>
    <t>crewman</t>
  </si>
  <si>
    <t>red</t>
  </si>
  <si>
    <t>mitchell</t>
  </si>
  <si>
    <t>crewmen</t>
  </si>
  <si>
    <t>thasians</t>
  </si>
  <si>
    <t>dog</t>
  </si>
  <si>
    <t>dogs</t>
  </si>
  <si>
    <t>check</t>
  </si>
  <si>
    <t>killer</t>
  </si>
  <si>
    <t>crew</t>
  </si>
  <si>
    <t>space barrier</t>
  </si>
  <si>
    <t>plague</t>
  </si>
  <si>
    <t>breaks down crying from plague</t>
  </si>
  <si>
    <t>ruth</t>
  </si>
  <si>
    <t>miners want something that's not real about the women</t>
  </si>
  <si>
    <t>rok (android)</t>
  </si>
  <si>
    <t>method</t>
  </si>
  <si>
    <t>sucked salt</t>
  </si>
  <si>
    <t>phasered</t>
  </si>
  <si>
    <t>eliminated baffle plate on ship</t>
  </si>
  <si>
    <t>choked</t>
  </si>
  <si>
    <t>crushed with boulders</t>
  </si>
  <si>
    <t>electrocuted</t>
  </si>
  <si>
    <t>froze</t>
  </si>
  <si>
    <t>lost will to live</t>
  </si>
  <si>
    <t>pushed into chasm</t>
  </si>
  <si>
    <t>broke neck</t>
  </si>
  <si>
    <t>andrea (android)</t>
  </si>
  <si>
    <t>andrea</t>
  </si>
  <si>
    <t>rok</t>
  </si>
  <si>
    <t>dr corby</t>
  </si>
  <si>
    <t>android-kirk</t>
  </si>
  <si>
    <t>android technology</t>
  </si>
  <si>
    <t>SOS, earth style signal</t>
  </si>
  <si>
    <t>miri</t>
  </si>
  <si>
    <t>stunned</t>
  </si>
  <si>
    <t>louise</t>
  </si>
  <si>
    <t>dr. helen noel</t>
  </si>
  <si>
    <t>asylum guard</t>
  </si>
  <si>
    <t>Theiss Titillation Theory</t>
  </si>
  <si>
    <t>neural neutralizaer</t>
  </si>
  <si>
    <t>on briefing room table</t>
  </si>
  <si>
    <t>redshirt</t>
  </si>
  <si>
    <t>balok</t>
  </si>
  <si>
    <t>goldshirt on bridge</t>
  </si>
  <si>
    <t>class M planet in system</t>
  </si>
  <si>
    <t>pike</t>
  </si>
  <si>
    <t>blueshirt</t>
  </si>
  <si>
    <t>vina</t>
  </si>
  <si>
    <t>talosians</t>
  </si>
  <si>
    <t>increase setting</t>
  </si>
  <si>
    <t>protect female by standing in front of her</t>
  </si>
  <si>
    <t>the kaylar</t>
  </si>
  <si>
    <t>stabbed</t>
  </si>
  <si>
    <t>off-screen</t>
  </si>
  <si>
    <t>leonare</t>
  </si>
  <si>
    <t>tom leighton</t>
  </si>
  <si>
    <t>lenore</t>
  </si>
  <si>
    <t>kodos</t>
  </si>
  <si>
    <t>killed</t>
  </si>
  <si>
    <t>reiley</t>
  </si>
  <si>
    <t>attempted murder</t>
  </si>
  <si>
    <t>attempted murder, overloaded phaser</t>
  </si>
  <si>
    <t>attempted murder, poison</t>
  </si>
  <si>
    <t>medical log</t>
  </si>
  <si>
    <t>he's dead</t>
  </si>
  <si>
    <t>The Conscience of the King</t>
  </si>
  <si>
    <t>The Squire of Gothos</t>
  </si>
  <si>
    <t>The City on the Edge of Forever</t>
  </si>
  <si>
    <t>Journey to Babel</t>
  </si>
  <si>
    <t>Errand of Mercy</t>
  </si>
  <si>
    <t>Balance of Terror</t>
  </si>
  <si>
    <t>A Taste of Armageddon</t>
  </si>
  <si>
    <t>This Side of Paradise</t>
  </si>
  <si>
    <t>The Cage</t>
  </si>
  <si>
    <t>update</t>
  </si>
  <si>
    <t>romulans</t>
  </si>
  <si>
    <t>ENT</t>
  </si>
  <si>
    <t>supplemental</t>
  </si>
  <si>
    <t>nuclear device</t>
  </si>
  <si>
    <t>phaser shoot warbird</t>
  </si>
  <si>
    <t>romulan centrurion</t>
  </si>
  <si>
    <t>crew of warbird</t>
  </si>
  <si>
    <t>?</t>
  </si>
  <si>
    <t>tomleson</t>
  </si>
  <si>
    <t>didn't like green blood</t>
  </si>
  <si>
    <t>rodriguez</t>
  </si>
  <si>
    <t>world with healthy ecology with no animals or insects</t>
  </si>
  <si>
    <t>knight</t>
  </si>
  <si>
    <t>romulan warbird</t>
  </si>
  <si>
    <t>fighter plane</t>
  </si>
  <si>
    <t>angela martinez</t>
  </si>
  <si>
    <t>shuttlecraft</t>
  </si>
  <si>
    <t>spear</t>
  </si>
  <si>
    <t>caveman</t>
  </si>
  <si>
    <t>latimer</t>
  </si>
  <si>
    <t>gaetano</t>
  </si>
  <si>
    <t>by hands</t>
  </si>
  <si>
    <t>Ensign o'neil</t>
  </si>
  <si>
    <t>looks exactly like Earth</t>
  </si>
  <si>
    <t>trelane</t>
  </si>
  <si>
    <t>destroy statue</t>
  </si>
  <si>
    <t>o'herlihy</t>
  </si>
  <si>
    <t>gorn</t>
  </si>
  <si>
    <t>disintigrated</t>
  </si>
  <si>
    <t>lang</t>
  </si>
  <si>
    <t>skewered with lance</t>
  </si>
  <si>
    <t>shot by straffing gunfire</t>
  </si>
  <si>
    <t>..</t>
  </si>
  <si>
    <t>dead</t>
  </si>
  <si>
    <t>nuclear warheads on jet</t>
  </si>
  <si>
    <t>ship's computer</t>
  </si>
  <si>
    <t>at sigma 14, planet dominated by women, repaired the computer and gave it a giggley personality</t>
  </si>
  <si>
    <t>set to heavy stun force</t>
  </si>
  <si>
    <t>goldshirt</t>
  </si>
  <si>
    <t>averted: Bowman survives entire episode</t>
  </si>
  <si>
    <t>tamar</t>
  </si>
  <si>
    <t>landru's minion</t>
  </si>
  <si>
    <t>killed with staff</t>
  </si>
  <si>
    <t>The Return of the Archons</t>
  </si>
  <si>
    <t>after landru's conditioning</t>
  </si>
  <si>
    <t>landru creates stagnant society</t>
  </si>
  <si>
    <t>bullet bra</t>
  </si>
  <si>
    <t>khan</t>
  </si>
  <si>
    <t>Patterns of Force</t>
  </si>
  <si>
    <t>mea 3</t>
  </si>
  <si>
    <t>ship's log</t>
  </si>
  <si>
    <t>attempt to stop the computer war</t>
  </si>
  <si>
    <t>on eminir communicator</t>
  </si>
  <si>
    <t>looks like a southern farm</t>
  </si>
  <si>
    <t>desalle</t>
  </si>
  <si>
    <t>lella</t>
  </si>
  <si>
    <t>sandoval</t>
  </si>
  <si>
    <t>stares at orion slace woman</t>
  </si>
  <si>
    <t>kept wondering when the top of the dess would fall off</t>
  </si>
  <si>
    <t>khan's women</t>
  </si>
  <si>
    <t>female crewman walks by to sexy trumpet music</t>
  </si>
  <si>
    <t>character-1</t>
  </si>
  <si>
    <t>character-2</t>
  </si>
  <si>
    <t>nancy</t>
  </si>
  <si>
    <t>anan 7</t>
  </si>
  <si>
    <t>assistant</t>
  </si>
  <si>
    <t>computer</t>
  </si>
  <si>
    <t>Enterprise</t>
  </si>
  <si>
    <t>lt olerlihy</t>
  </si>
  <si>
    <t>miners</t>
  </si>
  <si>
    <t>3 sir force officers</t>
  </si>
  <si>
    <t>brent</t>
  </si>
  <si>
    <t>dr brown-android</t>
  </si>
  <si>
    <t>finnegan</t>
  </si>
  <si>
    <t>hansen</t>
  </si>
  <si>
    <t>leslie</t>
  </si>
  <si>
    <t>lt cmdr finney</t>
  </si>
  <si>
    <t>minion</t>
  </si>
  <si>
    <t>security captain</t>
  </si>
  <si>
    <t>lousie</t>
  </si>
  <si>
    <t>riley</t>
  </si>
  <si>
    <t>settler</t>
  </si>
  <si>
    <t>enterprise</t>
  </si>
  <si>
    <t>the kaylar, vina</t>
  </si>
  <si>
    <t>reger</t>
  </si>
  <si>
    <t>tyler, +1</t>
  </si>
  <si>
    <t>stiles</t>
  </si>
  <si>
    <t>rocks</t>
  </si>
  <si>
    <t>samurai</t>
  </si>
  <si>
    <t>tech</t>
  </si>
  <si>
    <t>don juan</t>
  </si>
  <si>
    <t>yeoman ross</t>
  </si>
  <si>
    <t>The Devil in the Dark</t>
  </si>
  <si>
    <t>horta</t>
  </si>
  <si>
    <t>smitters</t>
  </si>
  <si>
    <t>vanderberg</t>
  </si>
  <si>
    <t>corrosive acid</t>
  </si>
  <si>
    <t>miner guard</t>
  </si>
  <si>
    <t>secority officer</t>
  </si>
  <si>
    <t>lt cmdr giotto</t>
  </si>
  <si>
    <t>15 miners</t>
  </si>
  <si>
    <t>lazarus</t>
  </si>
  <si>
    <t>kilingons</t>
  </si>
  <si>
    <t>phasers</t>
  </si>
  <si>
    <t>Klingon war ship</t>
  </si>
  <si>
    <t>entire crew</t>
  </si>
  <si>
    <t>as Kor is describing mind sifter</t>
  </si>
  <si>
    <t>disputers</t>
  </si>
  <si>
    <t>kor</t>
  </si>
  <si>
    <t>organians</t>
  </si>
  <si>
    <t>klingon</t>
  </si>
  <si>
    <t>talking to the guardian</t>
  </si>
  <si>
    <t>empty channel</t>
  </si>
  <si>
    <t>derelict</t>
  </si>
  <si>
    <t>federation</t>
  </si>
  <si>
    <t>landru</t>
  </si>
  <si>
    <t>aurelan kirk</t>
  </si>
  <si>
    <t>hold aurelan as she screams</t>
  </si>
  <si>
    <t>sam kirk</t>
  </si>
  <si>
    <t>alien parasites</t>
  </si>
  <si>
    <t>set your phasers on force 3, to kill</t>
  </si>
  <si>
    <t>denovan person</t>
  </si>
  <si>
    <t>technician</t>
  </si>
  <si>
    <t>checkov</t>
  </si>
  <si>
    <t>play in quarters</t>
  </si>
  <si>
    <t>mcmoy</t>
  </si>
  <si>
    <t>t'pau</t>
  </si>
  <si>
    <t>vulcanian</t>
  </si>
  <si>
    <t>fix him up shot</t>
  </si>
  <si>
    <t>t'pring</t>
  </si>
  <si>
    <t>elias</t>
  </si>
  <si>
    <t>looks just like earth, even the buildings</t>
  </si>
  <si>
    <t>weapon</t>
  </si>
  <si>
    <t>sandy with big rocks</t>
  </si>
  <si>
    <t>Ceti Alpha V, harsh but livable</t>
  </si>
  <si>
    <t>a stagnant medieval village</t>
  </si>
  <si>
    <t>captain's woman</t>
  </si>
  <si>
    <t>Informed Attractiveness</t>
  </si>
  <si>
    <t>Sulu getting rather amorous for Uhura, though she wasn't so interested in him.</t>
  </si>
  <si>
    <t>love potion</t>
  </si>
  <si>
    <t>Oxmyx's gang all wear fedoras, Krako's gang all wear boaters, Mirt's gang all wear bowlers.</t>
  </si>
  <si>
    <t>gang of hats</t>
  </si>
  <si>
    <t>fake memories</t>
  </si>
  <si>
    <t>unobtainium</t>
  </si>
  <si>
    <t>kissing under the influence</t>
  </si>
  <si>
    <t>forced to kiss by telekenetic aliens</t>
  </si>
  <si>
    <t>drug gives them psychic powers</t>
  </si>
  <si>
    <t>replacement goldfish</t>
  </si>
  <si>
    <t>this is like that episode of Star Trek with the parallel universe where everything's the same except everyone is on heroin.</t>
  </si>
  <si>
    <t>this is the crew on drugs</t>
  </si>
  <si>
    <t>it revealed at the end that they didn't need the drug to make themselves beautiful - it was self-confidence all along.</t>
  </si>
  <si>
    <t>robot girl</t>
  </si>
  <si>
    <t>what is this thing you call love</t>
  </si>
  <si>
    <t>The Gamesters of Triskelion</t>
  </si>
  <si>
    <t>Balok's ship is equipped with one which he imprisons the Enterprise with.</t>
  </si>
  <si>
    <t>two of your earth minutes</t>
  </si>
  <si>
    <t>sarek</t>
  </si>
  <si>
    <t>McCoy. Isn't it a little unusual for a Vulcan to retire at your age? After all, you're only a hundred and two. | Sarek. One hundred two point four three seven precisely, Doctor, measured in your years.</t>
  </si>
  <si>
    <t>For fifty thousand of your terrestrial years, I have been pursuing Lokai through the galaxy.</t>
  </si>
  <si>
    <t>bele</t>
  </si>
  <si>
    <t>plasus</t>
  </si>
  <si>
    <t>I've been here nearly an hour of your Earth time.</t>
  </si>
  <si>
    <t>We give you one of your hours. If you do not surrender your ship at the end of that time, your destruction is certain.</t>
  </si>
  <si>
    <t>time</t>
  </si>
  <si>
    <t>mauveshirt</t>
  </si>
  <si>
    <t>redshirt who didn't die</t>
  </si>
  <si>
    <t>wave motion gun</t>
  </si>
  <si>
    <t>resurrected by park owners</t>
  </si>
  <si>
    <t>park owners</t>
  </si>
  <si>
    <t>Trelane provides a sumptuous dinner the second time he abducts part of the Enterprise crew. Too bad none of it tastes like anything, because all he knows about Earth food is what it looks like.</t>
  </si>
  <si>
    <t>metrons</t>
  </si>
  <si>
    <t>Robert Fox is pretty much this until a bit more than half way through the episode, when he picks up a disruptor and becomes something of an Ambadassador.</t>
  </si>
  <si>
    <t>controls the guard through the wall</t>
  </si>
  <si>
    <t>In a pretty standard Trek move; a planet where you can send people to restore them to perfect health (including regrowing internal organs) is never considered as a potential solution to future health based problems.</t>
  </si>
  <si>
    <t>ayelborne</t>
  </si>
  <si>
    <t>magic door</t>
  </si>
  <si>
    <t>the Atavachron, a machine that creates a portal door/wall to a time in that planet's past.</t>
  </si>
  <si>
    <t>portal door</t>
  </si>
  <si>
    <t>the guardian of the past</t>
  </si>
  <si>
    <t>Wow! Good thing Vulcans have extra eyelids!</t>
  </si>
  <si>
    <t>dress up as a fairy princess</t>
  </si>
  <si>
    <t>6 transporter pads, 7 people</t>
  </si>
  <si>
    <t>dilithium used to control matter-antimatter reaction</t>
  </si>
  <si>
    <t>apollo</t>
  </si>
  <si>
    <t>Did You Just Romance Cthulhu?</t>
  </si>
  <si>
    <t>vulcan ahn'woon used in koon-ut-kal-if-fee</t>
  </si>
  <si>
    <t>lirpa used in koon-ut-kal-if-fee</t>
  </si>
  <si>
    <t>1930s new york</t>
  </si>
  <si>
    <t>dueling pistols</t>
  </si>
  <si>
    <t>historian</t>
  </si>
  <si>
    <t>butt monkey</t>
  </si>
  <si>
    <t>secretly dying</t>
  </si>
  <si>
    <t>hypo***</t>
  </si>
  <si>
    <t>fizzbin</t>
  </si>
  <si>
    <t>insane admiral</t>
  </si>
  <si>
    <t>Garth of Izar, a former Starfleet Fleet Captain who develops megalomania and becomes a Galactic Conqueror! Wound up in an asylum on Elba II.</t>
  </si>
  <si>
    <t>delayed</t>
  </si>
  <si>
    <t>no stardate</t>
  </si>
  <si>
    <t>phaser used to heat coffee</t>
  </si>
  <si>
    <t>Trelane's reality warper can change the shape of anything</t>
  </si>
  <si>
    <t>death</t>
  </si>
  <si>
    <t>rhodenium, armor material on outposts</t>
  </si>
  <si>
    <t>shuttlecraft, columbus</t>
  </si>
  <si>
    <t>shuttlecraft, galileo seven</t>
  </si>
  <si>
    <t>shots of magda's legs</t>
  </si>
  <si>
    <t>The episode begins with the Enterprise crew making the astonishing discovery of a planet identical to Earth. They beam down to investigate, and get caught up in a plot about a plague that kills adults and leaves children alive. This presents a mystery and danger that is duly solved. The episode ends without any further mention of the fact that the planet is identical to Earth.</t>
  </si>
  <si>
    <t>3d chessboard in background of rec room</t>
  </si>
  <si>
    <t>3d checkers in background of rec room</t>
  </si>
  <si>
    <t>guardian</t>
  </si>
  <si>
    <t>leave guardian's planet ignoring it for the rest of the franchise</t>
  </si>
  <si>
    <t>ancient ruins for no reason</t>
  </si>
  <si>
    <t>crewman climbs out of jeffries tube</t>
  </si>
  <si>
    <t>shirtless men and women in leopards doing gymnastics</t>
  </si>
  <si>
    <t>valiant memory tapes: valiant activates self-destruct</t>
  </si>
  <si>
    <t>the virus causes everone infected to start acting on their inner impulses</t>
  </si>
  <si>
    <t>matter/anti-matter time travel discovered by never mentioned again</t>
  </si>
  <si>
    <t>transport passagengers transported while shields are up</t>
  </si>
  <si>
    <t>at get together miners begin fighting over the women</t>
  </si>
  <si>
    <t>sandy with deep rock caves</t>
  </si>
  <si>
    <t>andea set phaser to kill</t>
  </si>
  <si>
    <t>ancient civilization wiped out because of their fear of the androids they created</t>
  </si>
  <si>
    <t>looks like earth, even from space. Really, every land mass is identical</t>
  </si>
  <si>
    <t>camera tracks landing party from behind as they run to building</t>
  </si>
  <si>
    <t>disease kills people over puberty</t>
  </si>
  <si>
    <t>quote</t>
  </si>
  <si>
    <t>padd on desk at trial</t>
  </si>
  <si>
    <t>padd on bridge</t>
  </si>
  <si>
    <t>crewman with padd on briefing room table</t>
  </si>
  <si>
    <t>redshirt carry on bridge</t>
  </si>
  <si>
    <t>redshirt carry in corridor</t>
  </si>
  <si>
    <t>yeoman kahra hold padd on bridge</t>
  </si>
  <si>
    <t>on kitchen table in house of sandoval</t>
  </si>
  <si>
    <t>transport tech carry</t>
  </si>
  <si>
    <t>goldshirt carry</t>
  </si>
  <si>
    <t>on desk of computer center at command base</t>
  </si>
  <si>
    <t>on desk in sick bay</t>
  </si>
  <si>
    <t>goldshirt (small version) on bridge</t>
  </si>
  <si>
    <t>Even in the future women are expected to be good cooks!</t>
  </si>
  <si>
    <t>brings up prime directive. First episode it's mentioned, commanding officers in Starfleet being given great discretionary powers regarding how and whether the Prime Directive would apply to specific situations.</t>
  </si>
  <si>
    <t>16th-17th c. village</t>
  </si>
  <si>
    <t>earth-like pleasant</t>
  </si>
  <si>
    <t>small flying parasites are each single celled organisms</t>
  </si>
  <si>
    <t>a single cultural world: thalosians</t>
  </si>
  <si>
    <t>ancient ruins with only the guardian intact</t>
  </si>
  <si>
    <t>they've advanced past petty problems</t>
  </si>
  <si>
    <t>andorians</t>
  </si>
  <si>
    <t>tellurites</t>
  </si>
  <si>
    <t>Andorian Ambassador, plus an Orion spy, posing as the Ambassador's aide, who frames Sarek for murder</t>
  </si>
  <si>
    <t>One of the slaves of Triskelion</t>
  </si>
  <si>
    <t>One of the mental patients was Andorian</t>
  </si>
  <si>
    <t>Two Andorian scholars were present at Memory Alpha at the time of its destruction</t>
  </si>
  <si>
    <t>season</t>
  </si>
  <si>
    <t>episode</t>
  </si>
  <si>
    <t>Title</t>
  </si>
  <si>
    <t>Stardate[11]</t>
  </si>
  <si>
    <t>Original air date[2]</t>
  </si>
  <si>
    <t>September 8, 1966</t>
  </si>
  <si>
    <t>September 15, 1966</t>
  </si>
  <si>
    <t>September 22, 1966</t>
  </si>
  <si>
    <t>September 29, 1966</t>
  </si>
  <si>
    <t>October 6, 1966</t>
  </si>
  <si>
    <t>October 13, 1966</t>
  </si>
  <si>
    <t>October 20, 1966</t>
  </si>
  <si>
    <t>October 27, 1966</t>
  </si>
  <si>
    <t>Dagger of the Mind</t>
  </si>
  <si>
    <t>November 3, 1966</t>
  </si>
  <si>
    <t>November 10, 1966</t>
  </si>
  <si>
    <t>The Menagerie, Part I</t>
  </si>
  <si>
    <t>November 17, 1966</t>
  </si>
  <si>
    <t>The Menagerie, Part II</t>
  </si>
  <si>
    <t>November 24, 1966</t>
  </si>
  <si>
    <t>December 8, 1966</t>
  </si>
  <si>
    <t>December 15, 1966</t>
  </si>
  <si>
    <t>December 29, 1966</t>
  </si>
  <si>
    <t>January 5, 1967</t>
  </si>
  <si>
    <t>January 12, 1967</t>
  </si>
  <si>
    <t>January 19, 1967</t>
  </si>
  <si>
    <t>Tomorrow Is Yesterday</t>
  </si>
  <si>
    <t>January 26, 1967</t>
  </si>
  <si>
    <t>February 2, 1967</t>
  </si>
  <si>
    <t>February 9, 1967</t>
  </si>
  <si>
    <t>February 16, 1967</t>
  </si>
  <si>
    <t>February 23, 1967</t>
  </si>
  <si>
    <t>3417.3–3417.7</t>
  </si>
  <si>
    <t>March 2, 1967</t>
  </si>
  <si>
    <t>March 9, 1967</t>
  </si>
  <si>
    <t>March 23, 1967</t>
  </si>
  <si>
    <t>March 30, 1967</t>
  </si>
  <si>
    <t>April 6, 1967</t>
  </si>
  <si>
    <t>Operation: Annihilate!</t>
  </si>
  <si>
    <t>April 13, 1967</t>
  </si>
  <si>
    <t>September 15, 1967</t>
  </si>
  <si>
    <t>Who Mourns for Adonais?</t>
  </si>
  <si>
    <t>September 22, 1967</t>
  </si>
  <si>
    <t>September 29, 1967</t>
  </si>
  <si>
    <t>Unknown</t>
  </si>
  <si>
    <t>October 6, 1967</t>
  </si>
  <si>
    <t>October 13, 1967</t>
  </si>
  <si>
    <t>October 20, 1967</t>
  </si>
  <si>
    <t>October 27, 1967</t>
  </si>
  <si>
    <t>November 3, 1967</t>
  </si>
  <si>
    <t>November 10, 1967</t>
  </si>
  <si>
    <t>November 17, 1967</t>
  </si>
  <si>
    <t>December 1, 1967</t>
  </si>
  <si>
    <t>December 8, 1967</t>
  </si>
  <si>
    <t>December 15, 1967</t>
  </si>
  <si>
    <t>Wolf in the Fold</t>
  </si>
  <si>
    <t>December 22, 1967</t>
  </si>
  <si>
    <t>The Trouble with Tribbles</t>
  </si>
  <si>
    <t>December 29, 1967</t>
  </si>
  <si>
    <t>January 5, 1968</t>
  </si>
  <si>
    <t>A Piece of the Action</t>
  </si>
  <si>
    <t>January 12, 1968</t>
  </si>
  <si>
    <t>January 19, 1968</t>
  </si>
  <si>
    <t>February 2, 1968</t>
  </si>
  <si>
    <t>February 9, 1968</t>
  </si>
  <si>
    <t>February 16, 1968</t>
  </si>
  <si>
    <t>February 23, 1968</t>
  </si>
  <si>
    <t>March 1, 1968</t>
  </si>
  <si>
    <t>For the World Is Hollow and I Have Touched the Sky</t>
  </si>
  <si>
    <t>Requiem for Methuselah</t>
  </si>
  <si>
    <t>carry on bridge</t>
  </si>
  <si>
    <t>padd on arm of captain's chair, writes on it.</t>
  </si>
  <si>
    <t>pollox 4 just like earth</t>
  </si>
  <si>
    <t>work on padd on bridge</t>
  </si>
  <si>
    <t>working on padd on bridge after hand grabs ship</t>
  </si>
  <si>
    <t>mr kyle</t>
  </si>
  <si>
    <t>working on padd on bridge after hand grabs ship, hands to mr kyle</t>
  </si>
  <si>
    <t>the dulcinea effect</t>
  </si>
  <si>
    <t>falls madly in love with the girl of the week</t>
  </si>
  <si>
    <t>To modern audiences, however, she often comes off as more of a Dirty Coward.</t>
  </si>
  <si>
    <t xml:space="preserve">The episode's writers clearly want us to see her as a weak, innocent victim of Khan. </t>
  </si>
  <si>
    <t>female misogynist</t>
  </si>
  <si>
    <t>woman who considers woman as inferior</t>
  </si>
  <si>
    <t>Hysterical Woman</t>
  </si>
  <si>
    <t>Sensible Heroes, Skimpy Villains</t>
  </si>
  <si>
    <t>women in mirror universe all wear midriff showing uniforms, cause they're evil.</t>
  </si>
  <si>
    <t>Vanity Is Feminine</t>
  </si>
  <si>
    <t>love</t>
  </si>
  <si>
    <t>clothing</t>
  </si>
  <si>
    <t>feminism</t>
  </si>
  <si>
    <t>science</t>
  </si>
  <si>
    <t>medicine</t>
  </si>
  <si>
    <t>power</t>
  </si>
  <si>
    <t>lt_cmdr_mitchell</t>
  </si>
  <si>
    <t>starfleet_command</t>
  </si>
  <si>
    <t>trelane's_parents</t>
  </si>
  <si>
    <t>pancake_aliens</t>
  </si>
  <si>
    <t>the_old_ones</t>
  </si>
  <si>
    <t>park_owners</t>
  </si>
  <si>
    <t>dr_helen_noel</t>
  </si>
  <si>
    <t>lt_mcgivers</t>
  </si>
  <si>
    <t>khan lt_mcgivers</t>
  </si>
  <si>
    <t>mudd's_women</t>
  </si>
  <si>
    <t>ruth_bonavure</t>
  </si>
  <si>
    <t>nurse_chapel</t>
  </si>
  <si>
    <t>yeoman_barrows</t>
  </si>
  <si>
    <t>comm_officer</t>
  </si>
  <si>
    <t>angela_martinez</t>
  </si>
  <si>
    <t>security_matthews security_rayburn</t>
  </si>
  <si>
    <t>romulan_commander</t>
  </si>
  <si>
    <t>lt_angela_martinez</t>
  </si>
  <si>
    <t>yeoman_mears</t>
  </si>
  <si>
    <t>gorn_captain</t>
  </si>
  <si>
    <t>nancy_crater</t>
  </si>
  <si>
    <t>technician_fisher</t>
  </si>
  <si>
    <t>girl_with_disease</t>
  </si>
  <si>
    <t>dr_van_gelder</t>
  </si>
  <si>
    <t>security_officer</t>
  </si>
  <si>
    <t>captain_christopher</t>
  </si>
  <si>
    <t>transport_tech</t>
  </si>
  <si>
    <t>usaf_guard</t>
  </si>
  <si>
    <t>khan's_man</t>
  </si>
  <si>
    <t>eminar_guard</t>
  </si>
  <si>
    <t>lt_charlene_masters</t>
  </si>
  <si>
    <t>transport_technician</t>
  </si>
  <si>
    <t>riley, lt_tormolen</t>
  </si>
  <si>
    <t>lt_tormolen</t>
  </si>
  <si>
    <t>mr_lesley</t>
  </si>
  <si>
    <t>transporter_officer</t>
  </si>
  <si>
    <t>dr_corby</t>
  </si>
  <si>
    <t>ruk_android</t>
  </si>
  <si>
    <t>3-eminar_guards</t>
  </si>
  <si>
    <t>4-eminar_guards</t>
  </si>
  <si>
    <t>ben_childress</t>
  </si>
  <si>
    <t>herm_gossett ben_childress</t>
  </si>
  <si>
    <t>redshirt_security_officer</t>
  </si>
  <si>
    <t>3-redshirt security officer</t>
  </si>
  <si>
    <t>klingon_empire</t>
  </si>
  <si>
    <t>computer_technician</t>
  </si>
  <si>
    <t>police_officer</t>
  </si>
  <si>
    <t>denovan_person</t>
  </si>
  <si>
    <t>lt_carolyn_palamas</t>
  </si>
  <si>
    <t>areel_shaw</t>
  </si>
  <si>
    <t>edit_keeler</t>
  </si>
  <si>
    <t>martha_leighton</t>
  </si>
  <si>
    <t>jamie_finney</t>
  </si>
  <si>
    <t>edith_keeler</t>
  </si>
  <si>
    <t>dr_crater</t>
  </si>
  <si>
    <t>galileo_seven_crew</t>
  </si>
  <si>
    <t>lt_harold</t>
  </si>
  <si>
    <t>lt_oneil</t>
  </si>
  <si>
    <t>derelict_in_1930s</t>
  </si>
  <si>
    <t>dr_piper</t>
  </si>
  <si>
    <t>magda_kovacs</t>
  </si>
  <si>
    <t>lt_stiles</t>
  </si>
  <si>
    <t>charlie_evans</t>
  </si>
  <si>
    <t>lt_bowman</t>
  </si>
  <si>
    <t>lt_kyle</t>
  </si>
  <si>
    <t>lt_leslie</t>
  </si>
  <si>
    <t>salt_creature</t>
  </si>
  <si>
    <t>nancy_crater (salt_creature)</t>
  </si>
  <si>
    <t>commander_ramart</t>
  </si>
  <si>
    <t>dr_adams</t>
  </si>
  <si>
    <t>eve_mchuron magda_kovacs ruth_bonavure</t>
  </si>
  <si>
    <t>eve_mchuron</t>
  </si>
  <si>
    <t>orion_slave_woman</t>
  </si>
  <si>
    <t>yeoman_rand</t>
  </si>
  <si>
    <t>yeoman_rand, crewman</t>
  </si>
  <si>
    <t>dr_dehner</t>
  </si>
  <si>
    <t>yeoman_colt</t>
  </si>
  <si>
    <t>orion_slave_girl</t>
  </si>
  <si>
    <t>unknown_showgirls</t>
  </si>
  <si>
    <t>female_yeoman</t>
  </si>
  <si>
    <t>mea_3</t>
  </si>
  <si>
    <t>commissioner_ferris</t>
  </si>
  <si>
    <t>ambassador_fox</t>
  </si>
  <si>
    <t>romulan_bird_of_prey</t>
  </si>
  <si>
    <t>unknown_crewman</t>
  </si>
  <si>
    <t>unknown_asian_crewman</t>
  </si>
  <si>
    <t>lt_bailey</t>
  </si>
  <si>
    <t>comodore_mendez</t>
  </si>
  <si>
    <t>geophysicist_jaeger</t>
  </si>
  <si>
    <t>yeoman_tamura</t>
  </si>
  <si>
    <t>red-skirt</t>
  </si>
  <si>
    <t>red-skirt yeoman</t>
  </si>
  <si>
    <t>gold-skirt</t>
  </si>
  <si>
    <t>blue-skirt</t>
  </si>
  <si>
    <t>yeoman kahra</t>
  </si>
  <si>
    <t>harry_mudd</t>
  </si>
  <si>
    <t>security_officer_rayburn</t>
  </si>
  <si>
    <t>number_one</t>
  </si>
  <si>
    <t>number_one yeoman_colt</t>
  </si>
  <si>
    <t>klingon_warship</t>
  </si>
  <si>
    <t>sturgeon's_(dead)</t>
  </si>
  <si>
    <t>captain_ramart</t>
  </si>
  <si>
    <t>security_officer_mathews security_officer_rayburn</t>
  </si>
  <si>
    <t>dr_boyce-r</t>
  </si>
  <si>
    <t>6-crew</t>
  </si>
  <si>
    <t>yeoman_zahra</t>
  </si>
  <si>
    <t>ambassador_fox assistant_of_fox</t>
  </si>
  <si>
    <t>mr_leslie</t>
  </si>
  <si>
    <t>eminiar_guards</t>
  </si>
  <si>
    <t>eminir_7</t>
  </si>
  <si>
    <t>200-organians</t>
  </si>
  <si>
    <t>redhead_crewman_bridge</t>
  </si>
  <si>
    <t>phaser_cannon</t>
  </si>
  <si>
    <t>lt_gaetano</t>
  </si>
  <si>
    <t>rockface</t>
  </si>
  <si>
    <t>space_bouy</t>
  </si>
  <si>
    <t>nuclear_warhead</t>
  </si>
  <si>
    <t>romulan_ship</t>
  </si>
  <si>
    <t>gorn_ship</t>
  </si>
  <si>
    <t>janice_lester</t>
  </si>
  <si>
    <t>commodore_decker</t>
  </si>
  <si>
    <t>doomsday_device</t>
  </si>
  <si>
    <t>various_female_androids</t>
  </si>
  <si>
    <t>sub-commander_tal</t>
  </si>
  <si>
    <t>rayna_kapec</t>
  </si>
  <si>
    <t>abraham_lincoln</t>
  </si>
  <si>
    <t>parks owners will fix anyone who dies there. This wonderful technology is never heard of again.</t>
  </si>
  <si>
    <t>i'm a doctor</t>
  </si>
  <si>
    <t>laws of physics</t>
  </si>
  <si>
    <t>live long and prosper</t>
  </si>
  <si>
    <t>vulcan salute</t>
  </si>
  <si>
    <t>neutronium</t>
  </si>
  <si>
    <t>tritanium</t>
  </si>
  <si>
    <t>3d chess played by crew in rec room</t>
  </si>
  <si>
    <t xml:space="preserve">Exception: General Order 24. That order permitted a starship captain, in certain circumstances, to destroy the entire surface of an inhabited planet and thereby eradicate any societies living there. </t>
  </si>
  <si>
    <t>the old ones who originally build the androids</t>
  </si>
  <si>
    <t>the squire and his parents</t>
  </si>
  <si>
    <t>when considering options</t>
  </si>
  <si>
    <t>after figuring out how to destroy spores</t>
  </si>
  <si>
    <t>inquiring with miners about silicon nodules</t>
  </si>
  <si>
    <t>after guardian calls his science knowledge primitive</t>
  </si>
  <si>
    <t>told miners had a subspace radio marriage</t>
  </si>
  <si>
    <t>landing party in street at red hour, avoids fight</t>
  </si>
  <si>
    <t>violent emotions about leaving his ship breaks spores hold</t>
  </si>
  <si>
    <t>girl of the week is an android</t>
  </si>
  <si>
    <t>this virus brings out the 'inner you', good or bad</t>
  </si>
  <si>
    <t>cleavage shot of helen_helen_noel crawling on belly in air ducts</t>
  </si>
  <si>
    <t>lt</t>
  </si>
  <si>
    <t>green-skinned dancer in a green outfit</t>
  </si>
  <si>
    <t>yeoman_tamura read data padd</t>
  </si>
  <si>
    <t>yeoman_tamura scan for radiation</t>
  </si>
  <si>
    <t>lt_charlene_masters carry on bridge</t>
  </si>
  <si>
    <t>lt_charlene_masters carry padd to engineering, hand to redshirt</t>
  </si>
  <si>
    <t>lt_charlene_masters, padd on table</t>
  </si>
  <si>
    <t>lt_charlene_masters with small version</t>
  </si>
  <si>
    <t>yeoman_zahra carry on bridge</t>
  </si>
  <si>
    <t>yeoman_zahra with tricorder on briefing room table</t>
  </si>
  <si>
    <t>yeoman_zahra scan alien</t>
  </si>
  <si>
    <t>yeoman_zahra hold padd on bridge</t>
  </si>
  <si>
    <t>yeoman_zahra scan denova, local</t>
  </si>
  <si>
    <t>red-skirt carry on bridge</t>
  </si>
  <si>
    <t>red-skirt unused</t>
  </si>
  <si>
    <t>red-skirt carr on bridge</t>
  </si>
  <si>
    <t>gold-skirt carry on bridge</t>
  </si>
  <si>
    <t>blue-skirt carrying in corridor</t>
  </si>
  <si>
    <t>red-skirt yeoman of commodore_stone</t>
  </si>
  <si>
    <t>yeoman_ross read screen [small version]</t>
  </si>
  <si>
    <t>lt_desalle scan plants and flowers</t>
  </si>
  <si>
    <t>commodore_decker is driven mad after watching the titular machine kill his entire crew, and commandeers the Enterprise in a vain attempt to destroy it. When that proves unsuccessful, he commits suicide, flying a shuttlecraft into it.</t>
  </si>
  <si>
    <t>elann_of_troyius' tears</t>
  </si>
  <si>
    <t>fight avoid</t>
  </si>
  <si>
    <t>fight redshirt</t>
  </si>
  <si>
    <t>love flirt</t>
  </si>
  <si>
    <t>love hug</t>
  </si>
  <si>
    <t>love kiss</t>
  </si>
  <si>
    <t>love rape</t>
  </si>
  <si>
    <t>love sadness</t>
  </si>
  <si>
    <t>medicine exam local</t>
  </si>
  <si>
    <t>medicine hypospray</t>
  </si>
  <si>
    <t>cordrazine, magical medicine</t>
  </si>
  <si>
    <t>duranium, armor</t>
  </si>
  <si>
    <t>erminians kill fox's assistant</t>
  </si>
  <si>
    <t>landru's minion's staff</t>
  </si>
  <si>
    <t>crewman hold padd</t>
  </si>
  <si>
    <t>crewman read report, small version</t>
  </si>
  <si>
    <t>geophysicist_jaeger unused</t>
  </si>
  <si>
    <t>kirkism</t>
  </si>
  <si>
    <t>love fickle</t>
  </si>
  <si>
    <t>love what is it</t>
  </si>
  <si>
    <t>love unrequited</t>
  </si>
  <si>
    <t>love lost</t>
  </si>
  <si>
    <t>Best Her to Bed Her</t>
  </si>
  <si>
    <t>slave trainer</t>
  </si>
  <si>
    <t>Mayfly-December Romance</t>
  </si>
  <si>
    <t>amanda</t>
  </si>
  <si>
    <t>flint</t>
  </si>
  <si>
    <t>rayna</t>
  </si>
  <si>
    <t>flint creates a robot mate to live with him forever</t>
  </si>
  <si>
    <t>and so it dr_coby revealed to be an android</t>
  </si>
  <si>
    <t>love non_human</t>
  </si>
  <si>
    <t>love old_flame</t>
  </si>
  <si>
    <t>love girl_of_the_week</t>
  </si>
  <si>
    <t>catch_whatever</t>
  </si>
  <si>
    <t>fight between_friends</t>
  </si>
  <si>
    <t>fight khan neck_pinch</t>
  </si>
  <si>
    <t>vulcan neck_pinch</t>
  </si>
  <si>
    <t>fight over_women</t>
  </si>
  <si>
    <t>fight strike_a_woman</t>
  </si>
  <si>
    <t>fight third_party_makes_people_fight</t>
  </si>
  <si>
    <t>freudian_trio</t>
  </si>
  <si>
    <t>love women_know_they're_sexy</t>
  </si>
  <si>
    <t>medicine exam sick_bay</t>
  </si>
  <si>
    <t>medicine operation, sick_bay</t>
  </si>
  <si>
    <t>science biology</t>
  </si>
  <si>
    <t>telephone_operator</t>
  </si>
  <si>
    <t>weapon disrupter</t>
  </si>
  <si>
    <t>weapon energy_staff</t>
  </si>
  <si>
    <t>weapon hand_to_hand</t>
  </si>
  <si>
    <t>weapon phaser</t>
  </si>
  <si>
    <t>weapon phaser ship</t>
  </si>
  <si>
    <t>weapon photon_torpedoes</t>
  </si>
  <si>
    <t>weapon plasma-bolt</t>
  </si>
  <si>
    <t>weapon projectile</t>
  </si>
  <si>
    <t>zz_other</t>
  </si>
  <si>
    <t>tags</t>
  </si>
  <si>
    <t>3d_chess</t>
  </si>
  <si>
    <t>3d_checkers</t>
  </si>
  <si>
    <t>alert red</t>
  </si>
  <si>
    <t>alert red_alert</t>
  </si>
  <si>
    <t>alert security_alert_3</t>
  </si>
  <si>
    <t>starboard_bow</t>
  </si>
  <si>
    <t>it's not life as we know it</t>
  </si>
  <si>
    <t>love modern_woman</t>
  </si>
  <si>
    <t>love crazy</t>
  </si>
  <si>
    <t>love fake</t>
  </si>
  <si>
    <t>love gesture</t>
  </si>
  <si>
    <t>love hold_hands</t>
  </si>
  <si>
    <t>love true</t>
  </si>
  <si>
    <t>stark_truth</t>
  </si>
  <si>
    <t>love flirt unwanted</t>
  </si>
  <si>
    <t>alien prime_directive</t>
  </si>
  <si>
    <t>alien advanced</t>
  </si>
  <si>
    <t>sexism uniform</t>
  </si>
  <si>
    <t>sexism clothing</t>
  </si>
  <si>
    <t>tech alternate_universe</t>
  </si>
  <si>
    <t>tech android</t>
  </si>
  <si>
    <t>tech cloaking_device</t>
  </si>
  <si>
    <t>tech computer</t>
  </si>
  <si>
    <t>tech flip_communicator</t>
  </si>
  <si>
    <t>tech goof transporting_with_the_shields_up</t>
  </si>
  <si>
    <t>tech medicine</t>
  </si>
  <si>
    <t>tech padd</t>
  </si>
  <si>
    <t>tech padd small</t>
  </si>
  <si>
    <t>tech self_destruct</t>
  </si>
  <si>
    <t>tech ship's_sensors</t>
  </si>
  <si>
    <t>tech shuttlecraft</t>
  </si>
  <si>
    <t>tech taking_the_bullet</t>
  </si>
  <si>
    <t>tech time_travel</t>
  </si>
  <si>
    <t>tech tractor_beam</t>
  </si>
  <si>
    <t>tech transporter</t>
  </si>
  <si>
    <t>tech tricorder</t>
  </si>
  <si>
    <t>tech warp</t>
  </si>
  <si>
    <t>exposition log</t>
  </si>
  <si>
    <t>exposition summation</t>
  </si>
  <si>
    <t>love flirt fake</t>
  </si>
  <si>
    <t>love girl_of_the_week computer</t>
  </si>
  <si>
    <t>love girl_of_the_week android</t>
  </si>
  <si>
    <t>love girl_of_the_week true</t>
  </si>
  <si>
    <t>love girl_of_the_week one_night</t>
  </si>
  <si>
    <t>love girl_of_the_week old_flame</t>
  </si>
  <si>
    <t>love android</t>
  </si>
  <si>
    <t>psionics</t>
  </si>
  <si>
    <t>racism friendly</t>
  </si>
  <si>
    <t>deus_ex…</t>
  </si>
  <si>
    <t>ending</t>
  </si>
  <si>
    <t>music</t>
  </si>
  <si>
    <t>racism kirk_insults_spock</t>
  </si>
  <si>
    <t>saurian_brandy</t>
  </si>
  <si>
    <t>screw_the_rules</t>
  </si>
  <si>
    <t>imposter android</t>
  </si>
  <si>
    <t>imposter shapeshifter</t>
  </si>
  <si>
    <t>imposter accident</t>
  </si>
  <si>
    <t>weird</t>
  </si>
  <si>
    <t>alien time</t>
  </si>
  <si>
    <t>food</t>
  </si>
  <si>
    <t>number one checks phasers but they're dead</t>
  </si>
  <si>
    <t>shoot metal door, pretty fireworks</t>
  </si>
  <si>
    <t>lt_bowman shoots at cavemen to frighten them</t>
  </si>
  <si>
    <t>shoot at wall, destroy wall in hall of audience</t>
  </si>
  <si>
    <t>redshirt shoots alien</t>
  </si>
  <si>
    <t>klingon ship</t>
  </si>
  <si>
    <t>lazarus' ship</t>
  </si>
  <si>
    <t>temple of apollo</t>
  </si>
  <si>
    <t>gorn ship</t>
  </si>
  <si>
    <t>vulcanian, talk about expedition</t>
  </si>
  <si>
    <t>trio discuss visiting planet in 100 years</t>
  </si>
  <si>
    <t>fight kirk</t>
  </si>
  <si>
    <t>fight scotty</t>
  </si>
  <si>
    <t>fight mccoy</t>
  </si>
  <si>
    <t>fight spock</t>
  </si>
  <si>
    <t>fight sulu</t>
  </si>
  <si>
    <t>fight kirk spock</t>
  </si>
  <si>
    <t>fight between_friends kirk spock</t>
  </si>
  <si>
    <t>fight between_friends kirk</t>
  </si>
  <si>
    <t>fight between_friends kirk mccoy</t>
  </si>
  <si>
    <t>fight between_friends sulu</t>
  </si>
  <si>
    <t>fight between_friends mccoy</t>
  </si>
  <si>
    <t>fight between_friends spock</t>
  </si>
  <si>
    <t>fight between_friends spock kirk sulu</t>
  </si>
  <si>
    <t>fight klingon kirk</t>
  </si>
  <si>
    <t>fight main_encounter kirk</t>
  </si>
  <si>
    <t>fight man_vs_android kirk</t>
  </si>
  <si>
    <t>fight outmatched kirk</t>
  </si>
  <si>
    <t>fight outnumbered kirk</t>
  </si>
  <si>
    <t>fight unreal kirk</t>
  </si>
  <si>
    <t>fight unreal pike</t>
  </si>
  <si>
    <t>fight unreal sulu</t>
  </si>
  <si>
    <t>alien dead_civ</t>
  </si>
  <si>
    <t>alien cold_war</t>
  </si>
  <si>
    <t>alien neutral_zone cold_war</t>
  </si>
  <si>
    <t>sexism women_are_objects</t>
  </si>
  <si>
    <t>sexism show_some_skin</t>
  </si>
  <si>
    <t>pink is 'every' girls favorite color</t>
  </si>
  <si>
    <t>parasite</t>
  </si>
  <si>
    <t>averted: not only do the two in the episode survive to the end, but they don't even get visibly sick.</t>
  </si>
  <si>
    <t>death averted</t>
  </si>
  <si>
    <t>phaser not working</t>
  </si>
  <si>
    <t>pink over the shoulder toga</t>
  </si>
  <si>
    <t>gold-skirt carry padd on bridge</t>
  </si>
  <si>
    <t>nomad</t>
  </si>
  <si>
    <t>redshirt-tech hold in transporter room</t>
  </si>
  <si>
    <t>lt_singh</t>
  </si>
  <si>
    <t>redshirt-tech</t>
  </si>
  <si>
    <t>lt_singh carry padd in auxillary control</t>
  </si>
  <si>
    <t>scooty</t>
  </si>
  <si>
    <t>kills</t>
  </si>
  <si>
    <t>noman</t>
  </si>
  <si>
    <t>nurse chapel</t>
  </si>
  <si>
    <t>psionics mind_meld</t>
  </si>
  <si>
    <t>redshirt_security_officer shoots noman, no effect</t>
  </si>
  <si>
    <t>redshirt security officer</t>
  </si>
  <si>
    <t>engineering_tech</t>
  </si>
  <si>
    <t>padd sits on engineering console</t>
  </si>
  <si>
    <t>science goof</t>
  </si>
  <si>
    <t>alert battle_stations general_alert damage_report</t>
  </si>
  <si>
    <t>alert general_quarters_3 security_condition_3</t>
  </si>
  <si>
    <t>alert damage_report red_alert</t>
  </si>
  <si>
    <t>alert battle_stations condition_alert</t>
  </si>
  <si>
    <t>alert all_decks_alert battle_stations security_alert</t>
  </si>
  <si>
    <t>alert battle_stations red_alert</t>
  </si>
  <si>
    <t>alert all_decks_alert damage_report</t>
  </si>
  <si>
    <t>alert alert_status yellow_alert</t>
  </si>
  <si>
    <t>alert battle_stations full_alert security_alert</t>
  </si>
  <si>
    <t>alert general_alert_status general_order_24</t>
  </si>
  <si>
    <t>alert red_alert security_alert</t>
  </si>
  <si>
    <t>alert_baker_3</t>
  </si>
  <si>
    <t>alert security_alert double_red_alert</t>
  </si>
  <si>
    <t>alert battle_stations alert_status security_red standard_general_alert</t>
  </si>
  <si>
    <t>science sos</t>
  </si>
  <si>
    <t>science class_m</t>
  </si>
  <si>
    <t>death resurrection</t>
  </si>
  <si>
    <t>bele and loki fighting after their planet was destroyed</t>
  </si>
  <si>
    <t>Designated Girl Fight</t>
  </si>
  <si>
    <t>it's Uhura who steps in to disarm Marlena Moreau when the latter pulls a knife.</t>
  </si>
  <si>
    <t>romulan commander (female)</t>
  </si>
  <si>
    <t>the orion slace girl has two navels</t>
  </si>
  <si>
    <t>appeared in background</t>
  </si>
  <si>
    <t>Spock's Brain.txt 3</t>
  </si>
  <si>
    <t>class m</t>
  </si>
  <si>
    <t>thalosians</t>
  </si>
  <si>
    <t>a single cultural world: gangsters</t>
  </si>
  <si>
    <t>alien non-humanoid</t>
  </si>
  <si>
    <t>set_piece jeffries_tube</t>
  </si>
  <si>
    <t>set_piece kirks_rock</t>
  </si>
  <si>
    <t>charlie_evans captain_ramart, antares_number_1</t>
  </si>
  <si>
    <t>blueshirt carry on bridge</t>
  </si>
  <si>
    <t>blue-skirt working on bridge after hand grabs ship</t>
  </si>
  <si>
    <t>s</t>
  </si>
  <si>
    <t>e</t>
  </si>
  <si>
    <t>spokePos</t>
  </si>
  <si>
    <t>counter</t>
  </si>
  <si>
    <t>ref_num</t>
  </si>
  <si>
    <t>tag_num</t>
  </si>
  <si>
    <t>trope_num</t>
  </si>
  <si>
    <t>trope_detail</t>
  </si>
  <si>
    <t>description</t>
  </si>
  <si>
    <t>Spock kids with Yeoman Rand and smiles</t>
  </si>
  <si>
    <t>Spock overhears McCoy's comments about his inner eyelids which saved his sight.</t>
  </si>
  <si>
    <t>Spock's response to to McCoy as he scans him.</t>
  </si>
  <si>
    <t>After seeing Kirk alive and having an emotional outburd, Spock raises an eyebrow.</t>
  </si>
  <si>
    <t>After Spock calculates the size of Nomad.</t>
  </si>
  <si>
    <t>Kirk kids about losing a brilliant son (Nomad). What a doctor he would have made.</t>
  </si>
  <si>
    <t>Spock's reaction when Nomad brings scotty back to life.</t>
  </si>
  <si>
    <t>Spock reaction to McCoy as they follow Kirk and Nomad.</t>
  </si>
  <si>
    <t>Apollo wants the glory that was his when he reined over ancient Greece.</t>
  </si>
  <si>
    <t>Kirk and Dr. Noel get jostled into hug in lift.</t>
  </si>
  <si>
    <t>Kirk and Spock hug when Spock realizes he didn't kill Kirk.</t>
  </si>
  <si>
    <t>Dr. Helen Noel climbs through vent shaft.</t>
  </si>
  <si>
    <t>Scotty climbs out of Jeffries Tube near engineering.</t>
  </si>
  <si>
    <t>Jeffries Tube shown in background.</t>
  </si>
  <si>
    <t>Kirk interferes with world where biologial experiment killed all adults.</t>
  </si>
  <si>
    <t>Khan kisses Lt. McGivers. She kisses him back.</t>
  </si>
  <si>
    <t>Subverted: Constant extreme harsh sand storms.</t>
  </si>
  <si>
    <t>WOW! Continents look exactly like Earth from space.</t>
  </si>
  <si>
    <t>Looks like a glade you'd find in an Earth temperate environment.</t>
  </si>
  <si>
    <t>Subverted: Atmosphere toxic except around Trelane's house.</t>
  </si>
  <si>
    <t>Looks just like a 1960s town only totally rundown.</t>
  </si>
  <si>
    <t>Subverted: Vulcan is extremely hot and dry with very thin atmosphere.</t>
  </si>
  <si>
    <t>Enteprise receives an SOS signal from planet far, far away.</t>
  </si>
  <si>
    <t>Averted: Kirk and Lenore ready to kiss but find a dead body.</t>
  </si>
  <si>
    <t>Anti-Lazarus comes from an anit-matter world.</t>
  </si>
  <si>
    <t>Nurse Chapel kisses Spock.</t>
  </si>
  <si>
    <t>Ambassador Fox 'thinks' he's in charge and keeps telling Kirk what he should do.</t>
  </si>
  <si>
    <t>Spock's inner eyelids saves his vision.</t>
  </si>
  <si>
    <t>Kirk bluffs about the Corbomite Device.</t>
  </si>
  <si>
    <t>Evil-Kirk attempts to rape Yeoman Rand.</t>
  </si>
  <si>
    <t>Goof: Passengers transported while Enterprise shields are up.</t>
  </si>
  <si>
    <t>Goof: Seven people transport up to six transporter pads.</t>
  </si>
  <si>
    <t>Goof: After Apollo tells them their devices will not work, they scan the area for Apollo's power device.</t>
  </si>
  <si>
    <t>Kirk, after neural suggestion, planets a big kiss on Dr. Helen Noel.</t>
  </si>
  <si>
    <t>Uhura plays Vulcan lyre.</t>
  </si>
  <si>
    <t>Spock plays Vulcan lyre in rec room.</t>
  </si>
  <si>
    <t>Spock plays Vulcan lyre in his quarters.</t>
  </si>
  <si>
    <t>Ahn'woon is Vulcan weapon used in koon-ut-kal-if-fee.</t>
  </si>
  <si>
    <t>Lirpa is Vulcan weapon used in koon-ut-kal-if-fee.</t>
  </si>
  <si>
    <t>McCoy flirts with Yeoman Barrows the entire episode</t>
  </si>
  <si>
    <t>McCoy flirts with Yeoman Barrows the entire episode. She's never seen again.</t>
  </si>
  <si>
    <t>dr helen_noel put seduction sequence in Kirk's head</t>
  </si>
  <si>
    <t>elevator causes Kirk and helen_helen_noel to fall into each others arms</t>
  </si>
  <si>
    <t>Kirk, noted that the Prime Directive was intended to apply only to living, growing civilizations and felt it was appropriate to interfere where societies had been enslaved or were in a state of total stagnation (also known as an arrested culture).</t>
  </si>
  <si>
    <t>Commissioner Ferris is fond of nagging Kirk, reminding him that they may have to abandon search for the Galileo.</t>
  </si>
  <si>
    <t>Kirk plants one on helen_noel. She reluctantly tells him that he was only hypnotized to think he was in love with her.</t>
  </si>
  <si>
    <t>Kirk rips shirt in fight</t>
  </si>
  <si>
    <t>Kirk rips shirt in fight with finnegan</t>
  </si>
  <si>
    <t>Kirk rips shirt in fight with lt cmdr finney</t>
  </si>
  <si>
    <t>Kirk rips shirt in koon-ut-kal-if-fee fight</t>
  </si>
  <si>
    <t>Thomas Leighton's widow, Martha, briefly clings to Kirk as she weeps.</t>
  </si>
  <si>
    <t>Kirk write on padd</t>
  </si>
  <si>
    <t>Kirk hold padd</t>
  </si>
  <si>
    <t>Kirk hold on bridge</t>
  </si>
  <si>
    <t>Kirk with padd on desk in briefing room during hearing</t>
  </si>
  <si>
    <t>Kirk read report</t>
  </si>
  <si>
    <t>Kirk with padd on desk in briefing room</t>
  </si>
  <si>
    <t>Kirk sign and return to red-skirt</t>
  </si>
  <si>
    <t>Kirk read starfleet report, hand off to red-skirt</t>
  </si>
  <si>
    <t>Spores—Something was in the air that made an irradiated planet inhabitable, but made everyone happy and wanting to stay forever—except Captain Kirk.</t>
  </si>
  <si>
    <t>Kirk unused</t>
  </si>
  <si>
    <t>Kirk reads, hands back</t>
  </si>
  <si>
    <t>Kirk reads, hands to yeoman_zahra</t>
  </si>
  <si>
    <t>yeoman_zahra told by Kirk to record message for starfleet command</t>
  </si>
  <si>
    <t>red-sKirk holding on bridge</t>
  </si>
  <si>
    <t>Kirk tells him his father was a computer and his mother an encyclopedia.</t>
  </si>
  <si>
    <t>after Kirk explains why he can't press charges for striking a fellow officer</t>
  </si>
  <si>
    <t>after recovering from Kirk appearing alive</t>
  </si>
  <si>
    <t>after Kirk talks about losing a brilliant son, what a doctor he would have made</t>
  </si>
  <si>
    <t>Kirk fights diseased girl</t>
  </si>
  <si>
    <t>Kirk fights base security captain</t>
  </si>
  <si>
    <t>Kirk knock out minion</t>
  </si>
  <si>
    <t>Kirk knock out eminiar guard</t>
  </si>
  <si>
    <t>Kirk fights ruk</t>
  </si>
  <si>
    <t>Kirk punches diseased boy, several times in face</t>
  </si>
  <si>
    <t>Kirk fights four guards then grabs disrupter and stops them</t>
  </si>
  <si>
    <t>Kirk fights three guards but gets knocked out</t>
  </si>
  <si>
    <t>finnegan (classmate) who razed Kirk picks a fight</t>
  </si>
  <si>
    <t>Kirk cares for miri</t>
  </si>
  <si>
    <t>Kirk gives passing glances</t>
  </si>
  <si>
    <t>Kirk had a one-night fling with her at a christmas party</t>
  </si>
  <si>
    <t>Kirk's old flame is also the prosecuting attoney</t>
  </si>
  <si>
    <t>Kirk shoots charging knight with handgun</t>
  </si>
  <si>
    <t>Kirk speaks about not wanting it to have ended like that. Maybe they could have gathered a few laurel leaves.</t>
  </si>
  <si>
    <t>Kirk's rock</t>
  </si>
  <si>
    <t>Kirk makes Kirk-android act out of character</t>
  </si>
  <si>
    <t>a very special lady from Kirk's past, never to be heard of again</t>
  </si>
  <si>
    <t>make an android of Kirk</t>
  </si>
  <si>
    <t>Kirk destroys disintigration booth 1</t>
  </si>
  <si>
    <t>Kirk: set to stun</t>
  </si>
  <si>
    <t>Kirk shoots lt cmdr mitcheel: no effect</t>
  </si>
  <si>
    <t>Kirk set phaser to kill</t>
  </si>
  <si>
    <t>Kirk shoots townspeople to stun</t>
  </si>
  <si>
    <t>Kirk shoot eiminar computer and destroys it</t>
  </si>
  <si>
    <t>Kirk shoots alien</t>
  </si>
  <si>
    <t>Kirk stuns group of denova people</t>
  </si>
  <si>
    <t>Kirk fire main phasers</t>
  </si>
  <si>
    <t>Kirk detonate nuclear device</t>
  </si>
  <si>
    <t>Notable for being the first episode where the trope is fully in play, trope name and all: Two red-dressed security-officers are killed off within minutes after Kirk has them beamed down to provide backup.</t>
  </si>
  <si>
    <t>Kirk interferes with computer controlled society</t>
  </si>
  <si>
    <t>Kirk destroys computers to stop computer war</t>
  </si>
  <si>
    <t>Kirk flirts with a 300 year old child</t>
  </si>
  <si>
    <t>Kirk shirtless in gym</t>
  </si>
  <si>
    <t>Kirk changes from gold uniform to green uniform</t>
  </si>
  <si>
    <t>Kirk in duplication machine-naked</t>
  </si>
  <si>
    <t>transporter malfunction creates two Kirks</t>
  </si>
  <si>
    <t>Kirk dishes one out to Trelane, along with a couple of bitch slaps.</t>
  </si>
  <si>
    <t>Kirk loves his ship more than anything</t>
  </si>
  <si>
    <t>Kirk is in love with his ship</t>
  </si>
  <si>
    <t>Kirk interferes by destroying computer to set the archons free</t>
  </si>
  <si>
    <t>Kirk interferes by destroying computer to set eminars free of their 'clean' war</t>
  </si>
  <si>
    <t>The Corbomite device worked so well once, Kirk does it again in The Deadly Years</t>
  </si>
  <si>
    <t>With Kirk and the rest of the Enterprise senior staff incapacitated, Commodore Stocker takes command of the Enterprise and orders the ship into the Neutral Zone, against Star Fleet regulations.</t>
  </si>
  <si>
    <t>Kirk, Chekov, and Uhura face two male and two female gladiators. Kirk and Chekov take one male each, while Uhura has to fight both women.</t>
  </si>
  <si>
    <t>Kirk makes up the game fizzbin to distract their guards</t>
  </si>
  <si>
    <t xml:space="preserve">Kirk attempts to seduce Kelinda, the female one, and while she initially realizes that's what he's attempting to do, she eventually starts to enjoy the new feeling, actually finding herself drawn to him. </t>
  </si>
  <si>
    <t>A saboteur phasers himself to death rather than let Kirk and company find out exactly what he's done to the ship.</t>
  </si>
  <si>
    <t>Kirk fell in love with android rayna and was heartbroken when she died</t>
  </si>
  <si>
    <t>Spock is overjoyed after seeing Kirk alive</t>
  </si>
  <si>
    <t>Spock's 'forgotten' inner eyelid saves his vision from the glaring white light</t>
  </si>
  <si>
    <t>Spock plays vulcan lyre in rec room</t>
  </si>
  <si>
    <t>Spock</t>
  </si>
  <si>
    <t>Kirk gives Spock a cooldown hug after the latter tried to mind meld with a robot.</t>
  </si>
  <si>
    <t>Kirk gets his ass handed to him by Spock, only surviving because Spock shook off the spores.</t>
  </si>
  <si>
    <t>red-skirt lay padd on table by Spock in briefing room</t>
  </si>
  <si>
    <t>Spock with padd on briefing table</t>
  </si>
  <si>
    <t>Spock write on padd</t>
  </si>
  <si>
    <t>Spock hold padd</t>
  </si>
  <si>
    <t>Spock carry padd</t>
  </si>
  <si>
    <t>Spock read report to Kirk about his needing r&amp;r</t>
  </si>
  <si>
    <t>Spock read from padd</t>
  </si>
  <si>
    <t>Spock hold on bridge</t>
  </si>
  <si>
    <t>Spock write on padd and hand to technician</t>
  </si>
  <si>
    <t>on desk with quarters of Spock</t>
  </si>
  <si>
    <t>Spock sitting Spock's quarters</t>
  </si>
  <si>
    <t>Spock hold while at bridge station, read report to Kirk</t>
  </si>
  <si>
    <t>Spock unused</t>
  </si>
  <si>
    <t>Spock scans area</t>
  </si>
  <si>
    <t>Spock locate aliens on the move</t>
  </si>
  <si>
    <t>Spock locate warm bodies of attackers</t>
  </si>
  <si>
    <t>Spock scan destruction of outpost</t>
  </si>
  <si>
    <t>Spock detect scanning beam</t>
  </si>
  <si>
    <t>Spock scan area for landru's minions</t>
  </si>
  <si>
    <t>Spock scan crops in field</t>
  </si>
  <si>
    <t>Spock scan settlement</t>
  </si>
  <si>
    <t>Spock scan village</t>
  </si>
  <si>
    <t>Spock anaylize lararus' ship</t>
  </si>
  <si>
    <t>Spock carrying on planet</t>
  </si>
  <si>
    <t>Spock record passage of time in guardian</t>
  </si>
  <si>
    <t>Spock scan guardian</t>
  </si>
  <si>
    <t>Spock scan surroundings</t>
  </si>
  <si>
    <t>Spock scan alien</t>
  </si>
  <si>
    <t>Spock scan denova, local</t>
  </si>
  <si>
    <t>Spock with padd sitting on Spock's desk</t>
  </si>
  <si>
    <t>Kirk-android insults Spock with half-breed comment</t>
  </si>
  <si>
    <t>Kirk ribs Spock in the ending</t>
  </si>
  <si>
    <t>Kirk insults Spock to break the spore's hold</t>
  </si>
  <si>
    <t>irritated Spock at 3d chess</t>
  </si>
  <si>
    <t>ending discussion about Spock's inner eyelids</t>
  </si>
  <si>
    <t>Kirk provokes reaction from Spock to get to fight hoping emotions will shake off spores hold</t>
  </si>
  <si>
    <t>Spock and mr leslie fight in cell</t>
  </si>
  <si>
    <t>Spock goes nuts on bridge trying to seize it and everyone one has to subdue him</t>
  </si>
  <si>
    <t>averted: Spock stops Kirk from fighting in street</t>
  </si>
  <si>
    <t>Spock knock out minion</t>
  </si>
  <si>
    <t>Spock neck fights denovian</t>
  </si>
  <si>
    <t>old flame of Spock</t>
  </si>
  <si>
    <t>Spock's old flame wants to bring Spock around with the spores</t>
  </si>
  <si>
    <t>nurse cries with happiness about getting Spock to vulcan</t>
  </si>
  <si>
    <t>Spock neck pinches computer technician</t>
  </si>
  <si>
    <t>Spock neck pinches reger</t>
  </si>
  <si>
    <t>Spock neck pinches eminiar guard</t>
  </si>
  <si>
    <t>Spock neck pinches police officer</t>
  </si>
  <si>
    <t>Spock neck pinches denovian</t>
  </si>
  <si>
    <t>Spock neck pinches transporter_officer</t>
  </si>
  <si>
    <t>Spock destroy disintigration booth 2</t>
  </si>
  <si>
    <t>Spock destroys disintigration booth 1</t>
  </si>
  <si>
    <t>Spock kill eminiar guards</t>
  </si>
  <si>
    <t>Spock shoots stone door</t>
  </si>
  <si>
    <t>Spock brings rifle to planet surface</t>
  </si>
  <si>
    <t>Spock shoots at cavemen to frighten them</t>
  </si>
  <si>
    <t>Spock shoots townspeople to stun</t>
  </si>
  <si>
    <t>Spock shoots alien</t>
  </si>
  <si>
    <t>Spock stuns group of denova people</t>
  </si>
  <si>
    <t>Spock files phasers at temple</t>
  </si>
  <si>
    <t>averted: Kirk and Spock have three with them for this mission, but they all manage to make themselves useful, survive the story, and return safe and sound to the ship; partially by beating up some Eminiar Mooks and acquiring their uniforms for themselves.</t>
  </si>
  <si>
    <t>Kirk takes Spock back to vulcan even though he was ordered not to</t>
  </si>
  <si>
    <t>3d chess played by Kirk &amp; Spock in rec room</t>
  </si>
  <si>
    <t>3d chessboard in Spock's quarters</t>
  </si>
  <si>
    <t>Spock entertained by vibrating flowers</t>
  </si>
  <si>
    <t>Spock gets very emotional when reporting status</t>
  </si>
  <si>
    <t>Spock shouts commands in excited voice</t>
  </si>
  <si>
    <t>Spock uses sarcasm with a shit eating grim</t>
  </si>
  <si>
    <t>Spock accused of desparation move for burning the fuel to use as a flare</t>
  </si>
  <si>
    <t>Spock screams when he sees Kirk alive after (apparently) killing him</t>
  </si>
  <si>
    <t>Spock explains how transporter got fixed</t>
  </si>
  <si>
    <t>Kirk has to deal a vicious one to Spock in order to piss him off enough to get over the spores' influence. An unusual case in that he didn't actually mean it.</t>
  </si>
  <si>
    <t>check Spock's condition</t>
  </si>
  <si>
    <t>tech examines Spock</t>
  </si>
  <si>
    <t>Spock fumbles while discussing his vulcan biology</t>
  </si>
  <si>
    <t>commodore_decker pilots a shuttlecraft into The Machine as atonement for the loss of his crew - which gives Kirk and Spock the hint they need to destroy it.</t>
  </si>
  <si>
    <t>McCoy rips Kirk's shirt to give Kirk a shot</t>
  </si>
  <si>
    <t>McCoy hold in sick bay</t>
  </si>
  <si>
    <t>McCoy with padd insick bay</t>
  </si>
  <si>
    <t>McCoy write on pad</t>
  </si>
  <si>
    <t>McCoy carry during muster of settlers</t>
  </si>
  <si>
    <t>McCoy read medical report on sandoval</t>
  </si>
  <si>
    <t>McCoy write on padd</t>
  </si>
  <si>
    <t>McCoy with padd on desk in sick bay</t>
  </si>
  <si>
    <t>McCoy write on padd in sick bay</t>
  </si>
  <si>
    <t>McCoy finds cure for plague just in time</t>
  </si>
  <si>
    <t>McCoy unused</t>
  </si>
  <si>
    <t>McCoy sick bay</t>
  </si>
  <si>
    <t>McCoy checks out atmosphere</t>
  </si>
  <si>
    <t>McCoy finds no life indications of life</t>
  </si>
  <si>
    <t>McCoy gets no readings</t>
  </si>
  <si>
    <t>McCoy scans bodies in pods</t>
  </si>
  <si>
    <t>McCoy scans plants and flowers</t>
  </si>
  <si>
    <t>McCoy scans remains of guard</t>
  </si>
  <si>
    <t>to McCoy as the doctor scans him</t>
  </si>
  <si>
    <t>Kirk subdues McCoy who is possessed and attempts to cry out for help</t>
  </si>
  <si>
    <t>McCoy karate chops transport officer (in torso) out</t>
  </si>
  <si>
    <t>McCoy defends the fair young damsel from the charing knight, and dies in the process</t>
  </si>
  <si>
    <t>McCoy accidently overdoses</t>
  </si>
  <si>
    <t>McCoy sedate Spock</t>
  </si>
  <si>
    <t>McCoy injects ???</t>
  </si>
  <si>
    <t>McCoy injects magic cure for virus</t>
  </si>
  <si>
    <t>McCoy tests vaccine on himself, almost dies</t>
  </si>
  <si>
    <t>stares at showgirls on McCoy's arms</t>
  </si>
  <si>
    <t>a very special lady from McCoy's past, never to be heard of again</t>
  </si>
  <si>
    <t>McCoy slips Kirk a mickie and he appears to die in battle</t>
  </si>
  <si>
    <t>Spock neck pinches distressed McCoy</t>
  </si>
  <si>
    <t>McCoy's phaser is set to kill</t>
  </si>
  <si>
    <t>derelict kills himself with McCoy's phaser</t>
  </si>
  <si>
    <t>McCoy stuns group of denova people</t>
  </si>
  <si>
    <t>McCoy gives Kirk a medical exam</t>
  </si>
  <si>
    <t>McCoy working on vaccine for plague has wall of glass beakers and bubbling liquids</t>
  </si>
  <si>
    <t>McCoy: the tri-0x compound will help Kirk use the oxygen in his blood more efficiently, since the atmosphere on Vulcan is thin by Earth standards. Of course, McCoy has actually slipped him a mickey, giving him a sedative that will simulate sudden death and make it appear that Spock has won the battle.</t>
  </si>
  <si>
    <t>McCoy examines lousie</t>
  </si>
  <si>
    <t>McCoy examines galileo_seven_crew</t>
  </si>
  <si>
    <t>McCoy examines lt_harold</t>
  </si>
  <si>
    <t xml:space="preserve">McCoy examines </t>
  </si>
  <si>
    <t>McCoy examines lt_oneil</t>
  </si>
  <si>
    <t>McCoy examines settler</t>
  </si>
  <si>
    <t>McCoy examines smitters</t>
  </si>
  <si>
    <t>McCoy (while delirous) determines where he's at by examining derelict's head</t>
  </si>
  <si>
    <t>McCoy examines parasite</t>
  </si>
  <si>
    <t>McCoy examines darnell_(dead)</t>
  </si>
  <si>
    <t>McCoy examines lt_tormolen</t>
  </si>
  <si>
    <t>McCoy examines Spock</t>
  </si>
  <si>
    <t>McCoy examines dog</t>
  </si>
  <si>
    <t>McCoy examines technician_fisher</t>
  </si>
  <si>
    <t>magda_kovacs examines McCoy</t>
  </si>
  <si>
    <t>McCoy examines Kirk</t>
  </si>
  <si>
    <t>McCoy examines riley</t>
  </si>
  <si>
    <t>McCoy examines lt_stiles</t>
  </si>
  <si>
    <t>McCoy examines lt _</t>
  </si>
  <si>
    <t>McCoy operates on lt tormolen in sick bay but he just loses the will to live</t>
  </si>
  <si>
    <t>two women on McCoy's arms in feather outfits</t>
  </si>
  <si>
    <t>McCoy learns that he's suffering from a disease called xenopolycythemia which will kill him in one year. When he tells Kirk about it he asks him to keep it to himself so he'll be most effective in his job in the time left.</t>
  </si>
  <si>
    <t>Scotty in jeffries tube to bypass door to engineering</t>
  </si>
  <si>
    <t>Scotty write on padd</t>
  </si>
  <si>
    <t>Scotty hold in transport room</t>
  </si>
  <si>
    <t>Scotty scan local area</t>
  </si>
  <si>
    <t>Spock, Scotty: discuss dilithium crystals</t>
  </si>
  <si>
    <t>Spock fights Scotty and transporter officer to beam back to planet for specimen</t>
  </si>
  <si>
    <t>Scotty gets engines started in less than 30 minutes</t>
  </si>
  <si>
    <t>Scotty got the shuttle working with phaser power</t>
  </si>
  <si>
    <t>Scotty uses phaser as a cutting torch</t>
  </si>
  <si>
    <t>Scotty began as helmsman</t>
  </si>
  <si>
    <t>Scotty shoots alien</t>
  </si>
  <si>
    <t>Scotty stuns group of denova people</t>
  </si>
  <si>
    <t>Scotty wisely refuses to follow Fox's tactically stupid orders, despite acknowledging that Fox outranks him.</t>
  </si>
  <si>
    <t>McCoy examines Scotty</t>
  </si>
  <si>
    <t>scan Scotty's dead body</t>
  </si>
  <si>
    <t>Uhura playing lyre</t>
  </si>
  <si>
    <t>Uhura re-establishes comm link to Kirk</t>
  </si>
  <si>
    <t>Uhura with padd on briefing room table</t>
  </si>
  <si>
    <t>Kirk reads tablet [status report] and hands to Uhura</t>
  </si>
  <si>
    <t>Uhura write on padd</t>
  </si>
  <si>
    <t>Uhura at station with padd</t>
  </si>
  <si>
    <t>Uhura carry on bridge</t>
  </si>
  <si>
    <t>Uhura carry &amp; write on bridge</t>
  </si>
  <si>
    <t>Uhura hold on bridge</t>
  </si>
  <si>
    <t>Uhura write orders from Kirk on padd</t>
  </si>
  <si>
    <t>Uhura with padd on bridge station</t>
  </si>
  <si>
    <t>Uhura hold padd at bridge station, write on padd</t>
  </si>
  <si>
    <t>Uhura record landing party</t>
  </si>
  <si>
    <t>Uhura traded large padd for small padd, write on padd</t>
  </si>
  <si>
    <t>Uhura scan guardian</t>
  </si>
  <si>
    <t>Uhura sings as Spock play the lyre</t>
  </si>
  <si>
    <t>Uhura sings and play lyre</t>
  </si>
  <si>
    <t>Uhura sing while waiting for lt_sungh</t>
  </si>
  <si>
    <t>Uhura</t>
  </si>
  <si>
    <t>Uhura on bridge</t>
  </si>
  <si>
    <t>Uhura in gold (command)</t>
  </si>
  <si>
    <t>Uhura flirts with Spock trying to start a conversation</t>
  </si>
  <si>
    <t>Uhura flirts with Spock</t>
  </si>
  <si>
    <t>Uhura was the only female on the bridge, and she was the telephone operator</t>
  </si>
  <si>
    <t>Uhura's greatest fear was losing her youth and beauty</t>
  </si>
  <si>
    <t>Sulu scan plants and flowers</t>
  </si>
  <si>
    <t>samurai attacks Sulu</t>
  </si>
  <si>
    <t>Sulu uses phaser to heat rocks for warmth</t>
  </si>
  <si>
    <t>Sulu began head of astro sciences</t>
  </si>
  <si>
    <t>Sulu shoot gorm ship, no effect</t>
  </si>
  <si>
    <t>Sulu with epee roaming the corridor</t>
  </si>
  <si>
    <t>McCoy examines Sulu</t>
  </si>
  <si>
    <t>Chekov has a phaser</t>
  </si>
  <si>
    <t>Chekov scan local area</t>
  </si>
  <si>
    <t>Chekov get's his own torture scene</t>
  </si>
  <si>
    <t>Chekov: Blood sample, Chekov! Marrow sample, Chekov! Skin sample, Chekov! If – if I live long enough, I'm going to run out of samples!</t>
  </si>
  <si>
    <t>Yeoman Barrows rips uniform when attacked by don juan</t>
  </si>
  <si>
    <t>Yeoman Barrows carry small padd</t>
  </si>
  <si>
    <t>Kirk has to remind Yeoman Barrows that they can't afford the distraction of open grief right now. Perhaps because she's a woman, he shakes her by the shoulders rather than hitting her.</t>
  </si>
  <si>
    <t>McCoy gets Yeoman Barrows</t>
  </si>
  <si>
    <t>McCoy and Yeoman Barrows walk arm in arm in forest</t>
  </si>
  <si>
    <t>McCoy and Yeoman Barrows walk arm in arm, Yeoman Barrows in medieval dress</t>
  </si>
  <si>
    <t>McCoy and Yeoman Barrows-mutual flirting</t>
  </si>
  <si>
    <t>Chekov has a phaser.</t>
  </si>
  <si>
    <t>Gary Mitchell thinks he's a god</t>
  </si>
  <si>
    <t>Kirk rips shirt in fight with Gary Mitchell</t>
  </si>
  <si>
    <t>fight in sick bay to restrain Gary Mitchell</t>
  </si>
  <si>
    <t>Kirk and Gary Mitchell fight on planet's surface</t>
  </si>
  <si>
    <t>Kirk reminds the doctor that for all his vaunted powers, Gary Mitchell is still human, subject to human frailties.</t>
  </si>
  <si>
    <t>Kirk shoots rocks to cause avalache landing on Gary Mitchell</t>
  </si>
  <si>
    <t>dr_piper examines Gary Mitchell</t>
  </si>
  <si>
    <t>McCoy rips Kirk's shirt to give Kirk a injection.</t>
  </si>
  <si>
    <t>Kirk rips shirt in fight with Gary Mitchell.</t>
  </si>
  <si>
    <t>Kirk rips shirt in fight with children.</t>
  </si>
  <si>
    <t>Yeoman Barrows rips uniform when attacked by Don Juan.</t>
  </si>
  <si>
    <t>Pike read paad</t>
  </si>
  <si>
    <t>Pike stands in front of woman to protect her</t>
  </si>
  <si>
    <t>Pike had hots for Orion slave girl</t>
  </si>
  <si>
    <t>the talosian zoo would allow Pike to leave his broken body</t>
  </si>
  <si>
    <t>Pike shoots hole in glass cage</t>
  </si>
  <si>
    <t>Spock risks the death penalty to return Pike to Talos IV.</t>
  </si>
  <si>
    <t>bridge stations explode when Enterprise hits galactic barrier</t>
  </si>
  <si>
    <t>bridge stations explode when Enterprise gets hit by time wave</t>
  </si>
  <si>
    <t>Spock stole the Enterprise to return Pike to talos iv</t>
  </si>
  <si>
    <t>the big green hand that holds the Enterprise</t>
  </si>
  <si>
    <t>Enterprise uses tractor beam to grab shuttlecraft</t>
  </si>
  <si>
    <t>Enterprise uses tractor beam to lock on to jet intercepter</t>
  </si>
  <si>
    <t>Gary Mitchell wrecks havoc with Kirk and the Enterprise</t>
  </si>
  <si>
    <t>Enterprise is at red alert at beginning of episode</t>
  </si>
  <si>
    <t>green hand grabs Enterprise</t>
  </si>
  <si>
    <t>noman fires bolt of energy at Enterprise</t>
  </si>
  <si>
    <t>Pike-Dr. Boyce</t>
  </si>
  <si>
    <t>Number One sets phaser to overload</t>
  </si>
  <si>
    <t>Pike calls Enterprise</t>
  </si>
  <si>
    <t>Spock calls Enterprise</t>
  </si>
  <si>
    <t>Number One calls Enterprise</t>
  </si>
  <si>
    <t>Number One calls Enterprise [communicator is dead]</t>
  </si>
  <si>
    <t>Enterprise calls Kirk</t>
  </si>
  <si>
    <t>Kirk calls Enterprise</t>
  </si>
  <si>
    <t>Kirk calls Spock</t>
  </si>
  <si>
    <t>Spock calls Kirk</t>
  </si>
  <si>
    <t>Sulu calls Enterprise</t>
  </si>
  <si>
    <t>Kirk calls miners</t>
  </si>
  <si>
    <t xml:space="preserve"> calls Spock</t>
  </si>
  <si>
    <t>McCoy calls Enterprise</t>
  </si>
  <si>
    <t>Kirk calls McCoy</t>
  </si>
  <si>
    <t>McCoy calls Kirk</t>
  </si>
  <si>
    <t>Kirk calls Enterprise [unable to raise ship]</t>
  </si>
  <si>
    <t>McCoy calls Enterprise (Uhura)</t>
  </si>
  <si>
    <t>Kirk calls Enterprise (Scotty)</t>
  </si>
  <si>
    <t>Kirk calls Enterprise (Sulu)</t>
  </si>
  <si>
    <t>Sulu calls Enterprise (Kirk)</t>
  </si>
  <si>
    <t>Sulu calls Enterprise [call ship but interrupted]</t>
  </si>
  <si>
    <t>Kirk calls Uhura</t>
  </si>
  <si>
    <t>Spock calls Enterprise (Scotty)</t>
  </si>
  <si>
    <t>Kirk calls Enterprise (Scotty) [emiinir communicator]</t>
  </si>
  <si>
    <t>Kirk calls Spock [Spock doesn't answer]</t>
  </si>
  <si>
    <t xml:space="preserve">Kirk calls </t>
  </si>
  <si>
    <t>Kirk calls lt cmdr giotto</t>
  </si>
  <si>
    <t>Kirk calls Scotty</t>
  </si>
  <si>
    <t>McCoy calls Enterprise [McCoy asking for thermo concrete]</t>
  </si>
  <si>
    <t>Scotty calls Enterprise [empty channel]</t>
  </si>
  <si>
    <t>Uhura calls Enterprise</t>
  </si>
  <si>
    <t>Enterprise (Spock) calls Kirk</t>
  </si>
  <si>
    <t>Kirk calls Enterprise - no repsonse</t>
  </si>
  <si>
    <t>Kirk calls Enterprise (Spock)</t>
  </si>
  <si>
    <t>Harry Mudd calls miners on planet</t>
  </si>
  <si>
    <t>in Kirk's quarters while talking to Harry Mudd</t>
  </si>
  <si>
    <t>Harry Mudd sends women to seduce crewman to get what they need</t>
  </si>
  <si>
    <t>Kirk calls redshirt Rayburn</t>
  </si>
  <si>
    <t>Kirk makes Ruk remember why the android revolted</t>
  </si>
  <si>
    <t>Kirk calls Rodriguez</t>
  </si>
  <si>
    <t>McCoy calls Rodriguez</t>
  </si>
  <si>
    <t>Rodriguez scans plants and flowers</t>
  </si>
  <si>
    <t>Yeoman Mears records event</t>
  </si>
  <si>
    <t>USAF guard calls Enterprise</t>
  </si>
  <si>
    <t>Kirk attacks three USAF guards to give Sulu chance to escape</t>
  </si>
  <si>
    <t>Sulu uses karate chop to make USAF guard unconscience</t>
  </si>
  <si>
    <t>Spock neck pinches USAF guard</t>
  </si>
  <si>
    <t>Anan_7 calls Enterprise</t>
  </si>
  <si>
    <t>Enterprise calls Uhura [after Edith Keeler dies]</t>
  </si>
  <si>
    <t>Kirk kills Edith Keeler by hugging not her but McCoy, thus stopping McCoy from pushing Edith Keeler out of the way of a car.</t>
  </si>
  <si>
    <t>Kirk has to let Edith Keeler die to save the future</t>
  </si>
  <si>
    <t>Kirk falls deeply in love with Edith Keeler</t>
  </si>
  <si>
    <t>Kirk and Edith Keeler hold hands walking down street</t>
  </si>
  <si>
    <t>Kirk flirts with Edith Keeler</t>
  </si>
  <si>
    <t>Edith Keeler falls in love with Kirk, and vis versa</t>
  </si>
  <si>
    <t>Kirk tells Spock he's in love with Edith Keeler</t>
  </si>
  <si>
    <t>Edith Keeler kisses Kirk</t>
  </si>
  <si>
    <t>Spock tells Kirk Edith Keeler must die to put history back on track</t>
  </si>
  <si>
    <t>Kor calls warship</t>
  </si>
  <si>
    <t>Kirk rips shirt in fight with Lt. Finney.</t>
  </si>
  <si>
    <t>Yeoman Rand shows spots on legs to Kirk and cries into Kirk's chest</t>
  </si>
  <si>
    <t>Spock writes on padd | hands to Yeoman Rand</t>
  </si>
  <si>
    <t>Yeoman Rand unused</t>
  </si>
  <si>
    <t>Yeoman Rand logs entries</t>
  </si>
  <si>
    <t>Kirk can't tell Yeoman Rand how he feels</t>
  </si>
  <si>
    <t>Yeoman Rand in flimsy nightgown, with nipples</t>
  </si>
  <si>
    <t>crewmen obstructing Yeoman Rand in sexist way. Spock helps. Yeoman Rand calls for Spock when it starts again</t>
  </si>
  <si>
    <t>Yeoman Rand prettying herself in front of mirror</t>
  </si>
  <si>
    <t>Yeoman Rand acts like helpless victim</t>
  </si>
  <si>
    <t>after McCoy annouces good news, Kirk turns to hold Yeoman Rand</t>
  </si>
  <si>
    <t>Yeoman Rand huddles close to Kirk and they hold each other during danger time</t>
  </si>
  <si>
    <t>Lt. Angela Martinez cries into Kirk's chest after death of her fiance</t>
  </si>
  <si>
    <t>Lt. Angela Martinez in chapel where she was to be married</t>
  </si>
  <si>
    <t>Lt. Angela Martinez's wedding is interrupted in the intro and her to-be husband dies before the episode ends</t>
  </si>
  <si>
    <t>Kirk hold's Jamie's shoulders</t>
  </si>
  <si>
    <t>Lella cries and hugs Spock as she's free of spores and realizes he'll leave again</t>
  </si>
  <si>
    <t>Spock and Lella hold hands while walking</t>
  </si>
  <si>
    <t>Lella cries when she realizes she lost Spock</t>
  </si>
  <si>
    <t>Spock kisses Lella</t>
  </si>
  <si>
    <t>Commodore Mendez has padd on table in briefing room</t>
  </si>
  <si>
    <t>Nurse Chapel kisses Spock</t>
  </si>
  <si>
    <t>Nurse Chapel hold padd</t>
  </si>
  <si>
    <t>Nurse Chapel hold padd in sick bay</t>
  </si>
  <si>
    <t>Nurse Chapel write on padd</t>
  </si>
  <si>
    <t>Nurse Chapel write on padd at desk in sick bay</t>
  </si>
  <si>
    <t>Nurse Chapel hands padd to McCoy</t>
  </si>
  <si>
    <t>Nurse Chapel smooths her skirt over her thighs waiting to approach Spock</t>
  </si>
  <si>
    <t>upshot from chasm of Nurse Chapel's skirt</t>
  </si>
  <si>
    <t>Nurse Chapel flirts with Spock by making plemic soup</t>
  </si>
  <si>
    <t>Spock asks Nurse Chapel to make him soup</t>
  </si>
  <si>
    <t>Nurse Chapel had a deep crush on Spock but the execs didn't want it</t>
  </si>
  <si>
    <t>Spock gets crazy when Nurse Chapel brings soup</t>
  </si>
  <si>
    <t>McCoy Nurse Chapel examines Spock</t>
  </si>
  <si>
    <t>Lt. Bailey with padd on briefing room table</t>
  </si>
  <si>
    <t>Lt. Bailey write on padd</t>
  </si>
  <si>
    <t>Scotty comforts Lt. Carolyn Palamas</t>
  </si>
  <si>
    <t>Lt. Carolyn Palamas hands Kirk padd, Kirk reads and hands back</t>
  </si>
  <si>
    <t>Padd on arm of captain's chair, writes on it.</t>
  </si>
  <si>
    <t>Lt. Carolyn Palamas falls in love with a crazy god</t>
  </si>
  <si>
    <t>Lt. Carolyn Palamas scan local area</t>
  </si>
  <si>
    <t>Scotty gently courts Lt. Carolyn Palamas then attempts to defend her honor</t>
  </si>
  <si>
    <t>Scotty ask Lt. Carolyn Palamas if she'd like to go for coffee</t>
  </si>
  <si>
    <t>trio discuss Thasians</t>
  </si>
  <si>
    <t>antimatter Lazarus world</t>
  </si>
  <si>
    <t>good Lazarus trapped forever with crazy Lazarus in negative corridor</t>
  </si>
  <si>
    <t>Spock anaylize effect that attacked Lazarus</t>
  </si>
  <si>
    <t>Spock scan Lazarus vehicle</t>
  </si>
  <si>
    <t>both Lazarus' fight in negative space</t>
  </si>
  <si>
    <t>both Lazarus' fight no negative space, just a switch</t>
  </si>
  <si>
    <t>Lazarus knock out transport officer</t>
  </si>
  <si>
    <t>Lazarus uses knockout gas in engineering to steal dilithium crystals</t>
  </si>
  <si>
    <t>Kirk throws Lazarus into inter-dimensional corridor</t>
  </si>
  <si>
    <t>McCoy injects Lazarus</t>
  </si>
  <si>
    <t>Lazarus' ship transports people between dimensions</t>
  </si>
  <si>
    <t>Kirk destroy Lazarus' ship</t>
  </si>
  <si>
    <t>McCoy examines Lazarus</t>
  </si>
  <si>
    <t>Apollo, a powerful being who likes to think of himself as a god</t>
  </si>
  <si>
    <t>Apollo said none of their devices would work anymore. Then they go off and scan the area with their tricorders.</t>
  </si>
  <si>
    <t>Lt. Carolyn Palamas must choose between Apollo and her duty. Early on, Bones even discussed the trope.</t>
  </si>
  <si>
    <t>Apollo just fades away from lack of worship</t>
  </si>
  <si>
    <t>Scotty scan Apollo's temple looking for source of Apollo's power</t>
  </si>
  <si>
    <t>Chekov scan Apollo's temple looking for source of Apollo's power</t>
  </si>
  <si>
    <t>Lt. Carolyn Palamas scan Apollo's temple looking for source of Apollo's power</t>
  </si>
  <si>
    <t>Scotty attacks Apollo and gets shocked to the ground</t>
  </si>
  <si>
    <t>scooty love Lt. Carolyn Palamas but Lt. Carolyn Palamas falls in love with Apollo</t>
  </si>
  <si>
    <t>Lt. Carolyn Palamas loves Apollo</t>
  </si>
  <si>
    <t>Apollo uses this to strangle Kirk after zapping Scotty.</t>
  </si>
  <si>
    <t>acotty attempts to shoot Apollo but phaser fails</t>
  </si>
  <si>
    <t>Chekov attempts to shoot Apollo but phaser fails</t>
  </si>
  <si>
    <t>Apollo fires lightning bolts at ship</t>
  </si>
  <si>
    <t>Apollo lays a big one on Lt. Carolyn Palamas, again</t>
  </si>
  <si>
    <t>Lt. Carolyn Palamas kisses Apollo in loving fashion</t>
  </si>
  <si>
    <t>Scotty needs to protect Lt. Carolyn Palamas from Apollo</t>
  </si>
  <si>
    <t>Apollo has this to say of the archaeology and ancient culture expert of the Enterprise crew: Apollo: You seem wise, for a woman.</t>
  </si>
  <si>
    <t>the Talosians advanced past petty problems</t>
  </si>
  <si>
    <t>Trelane's parents</t>
  </si>
  <si>
    <t>discuss with Kirk how to classify Trelane</t>
  </si>
  <si>
    <t>fight during Trelane's hunt</t>
  </si>
  <si>
    <t>Kirk shoots mirror behind Trelane with dueling pistol</t>
  </si>
  <si>
    <t>Trelane shoots dueling pistol in the air</t>
  </si>
  <si>
    <t>Uhura play harpsicord (given ability by Trelane)</t>
  </si>
  <si>
    <t>Trelane arguing with his parents, rants and pouts about not getting to play with his toys</t>
  </si>
  <si>
    <t>McCoy examines Trelane</t>
  </si>
  <si>
    <t>Metrons declare they will kill the loser and his ship</t>
  </si>
  <si>
    <t>Organians take human form for visitors</t>
  </si>
  <si>
    <t>Organian peace treaty imposed by peaceful energy beings</t>
  </si>
  <si>
    <t>Spock attempt to verify Organians assessment of the situation</t>
  </si>
  <si>
    <t>200 Organians killed in courtyard</t>
  </si>
  <si>
    <t>nuclear device in flotsam by Romulans</t>
  </si>
  <si>
    <t>after seeing Romulans for the first time</t>
  </si>
  <si>
    <t>first appearance of the Romulan cloaking device</t>
  </si>
  <si>
    <t>Romulan ship fire plasma bolt at Enterprise</t>
  </si>
  <si>
    <t>a single cultural world: Romulans are all warlike</t>
  </si>
  <si>
    <t>Kirk has Sulu fire in random pattern to find Romulan ship</t>
  </si>
  <si>
    <t>Augmented: Kirk &amp; McCoy laugh at Spocks expense after insulting him</t>
  </si>
  <si>
    <t>Augmented: Spock thinks running around in the grass is illogical rest, Spock doesn't laugh</t>
  </si>
  <si>
    <t>Augmented: Kirk razes Spock about desparation move, Spock doesn't laugh</t>
  </si>
  <si>
    <t>Augmented: Spock doesn't laugh</t>
  </si>
  <si>
    <t>Spock after mind melding with Nomad</t>
  </si>
  <si>
    <t>trio discuss Nomad.</t>
  </si>
  <si>
    <t>after calculating the size of Nomad</t>
  </si>
  <si>
    <t>after Nomad brings Scotty back to life Spock gives McCoy a double raised eyebrow</t>
  </si>
  <si>
    <t>following Kirk and Nomad from transporter room looks at McCoy and raises eyebrow</t>
  </si>
  <si>
    <t>Scotty attacks Nomad, gets thrown back by energy bolt</t>
  </si>
  <si>
    <t>revive Nurse Chapel after Nomad attacked her</t>
  </si>
  <si>
    <t>Kirk points out all of Nomad's errors and tells it it must execute it's prime function and sterilize</t>
  </si>
  <si>
    <t>Spock mind melds with Nomad</t>
  </si>
  <si>
    <t>Nomad kills Scotty but brings him back to life</t>
  </si>
  <si>
    <t>Nomad kills redshirt security officer</t>
  </si>
  <si>
    <t>fires photon torpedo at Nomad</t>
  </si>
  <si>
    <t>Talosians</t>
  </si>
  <si>
    <t>Charlie Evans abuses the power the thalsions gave him to survive</t>
  </si>
  <si>
    <t>Thasians take Charlie Evans back</t>
  </si>
  <si>
    <t>Yeoman Rand is first girl Charlie Evans's ever seen</t>
  </si>
  <si>
    <t>Charlie Evans slaps Yeoman Rand on ass</t>
  </si>
  <si>
    <t>thasian's show up to bring Charlie Evans home</t>
  </si>
  <si>
    <t>mental powers given by Thasians so Charlie Evans could survive</t>
  </si>
  <si>
    <t>Charlie Evans made phaser disappear</t>
  </si>
  <si>
    <t>Charlie Evans flirts with Yeoman Rand</t>
  </si>
  <si>
    <t>3d chess played by Spock &amp; Charlie Evans in rec room</t>
  </si>
  <si>
    <t>McCoy examines Charlie Evans</t>
  </si>
  <si>
    <t>Kirk explains to Charlie Evans about slapping Yeoman Rand on ass</t>
  </si>
  <si>
    <t>Kirk fumbles the talk with Charlie Evans about Yeoman Rand</t>
  </si>
  <si>
    <t>Charlie Evans makes card appear in Yeoman Rand's uniform between her breasts</t>
  </si>
  <si>
    <t>everyone sad over how badly Khan acted</t>
  </si>
  <si>
    <t>Kirk and Khan fight in engineering</t>
  </si>
  <si>
    <t>Khan escape quarters and knock out guard</t>
  </si>
  <si>
    <t>Khan's man fights Scotty</t>
  </si>
  <si>
    <t>Khan's man gets ready to strike Uhura again</t>
  </si>
  <si>
    <t>Khan's man strikes Uhura across face</t>
  </si>
  <si>
    <t>served at dinner for Khan</t>
  </si>
  <si>
    <t>attempt to revive Khan with hypospray</t>
  </si>
  <si>
    <t>men (Khan) were more adventuresome and bolder, more colorful : yes sir, I think they were</t>
  </si>
  <si>
    <t>Khan knock out transporter_officer to get back aboard his ship</t>
  </si>
  <si>
    <t>Spock neck pinches Khan's man</t>
  </si>
  <si>
    <t>McCoy examines Khan</t>
  </si>
  <si>
    <t>works on Khan to bring him around</t>
  </si>
  <si>
    <t>Kirk shot Gorn with cannon</t>
  </si>
  <si>
    <t>Metrons arrange Kirk vs Gorn fight</t>
  </si>
  <si>
    <t>Kirk and Gorn fight. Kirk is outmatched</t>
  </si>
  <si>
    <t>Kirk pushed big rock on Gorn</t>
  </si>
  <si>
    <t>Gorn kill lt_o'herlihy</t>
  </si>
  <si>
    <t>Kirk shoots Gorn ship</t>
  </si>
  <si>
    <t>Neutral Zone between Federation and Romulan empire</t>
  </si>
  <si>
    <t>pergium, needed all over the Federation</t>
  </si>
  <si>
    <t>said to be important members of the Federation have little or nothing to do</t>
  </si>
  <si>
    <t>Lt. McGivers unused</t>
  </si>
  <si>
    <t>Dr. Helen Noel crawls through shaft</t>
  </si>
  <si>
    <t>Dr. Helen Noel plants fake memory of kiss in Kirk's mind</t>
  </si>
  <si>
    <t>Dr. Helen Noel has the hot for Kirk but not visa versa</t>
  </si>
  <si>
    <t>averted: Kirk and Lenore ready to kiss but find a dead body</t>
  </si>
  <si>
    <t>Lenore set phaser on overload to kill Kirk</t>
  </si>
  <si>
    <t>Lenore finds witnesses and kills them</t>
  </si>
  <si>
    <t>Kirk and Lenore on shuttle craft observation deck</t>
  </si>
  <si>
    <t>Lenore set phaser to kill</t>
  </si>
  <si>
    <t>Kirk's flirting with Lenore is fake</t>
  </si>
  <si>
    <t>Lenore fur minidress</t>
  </si>
  <si>
    <t>Kirk ribs Spock in the ending about his heritage.</t>
  </si>
  <si>
    <t>Evil-Kirk grabs Yeoman Rand and tries to kiss her</t>
  </si>
  <si>
    <t>Evil-Kirk attackes technican in transporter room</t>
  </si>
  <si>
    <t>Evil-Kirk attackes security officer in Enterprise corridor</t>
  </si>
  <si>
    <t>Kirk fights Evil-Kirk in engineering</t>
  </si>
  <si>
    <t>Evil-Kirk eyes Yeoman Rand up and down in lustful fashion</t>
  </si>
  <si>
    <t>Yeoman Rand does a brief one as she tries to get away from Evil-Kirk</t>
  </si>
  <si>
    <t>Spock neck pinches Evil-Kirk</t>
  </si>
  <si>
    <t>Evil-Kirk shoots at Kirk, phaser set to kill</t>
  </si>
  <si>
    <t>McCoy examines Evil-Kirk</t>
  </si>
  <si>
    <t>Dr. Van Gelder attacks security officer</t>
  </si>
  <si>
    <t>Kirk and Dr. Van Gelder on bridge</t>
  </si>
  <si>
    <t>McCoy sedates Dr. Van Gelder</t>
  </si>
  <si>
    <t>Spock Mind Melds Dr. Van Gelder to pick info from his troubled mind.</t>
  </si>
  <si>
    <t>Spock neck pinches Dr. Van Gelder</t>
  </si>
  <si>
    <t>averted: They get off easy in this ep. Two get karate chopped, one gets put in a chokehold until he passes out. It's possible that Dr. Van Gelder wasn't far gone enough to murder and just knocked them out for awhile.</t>
  </si>
  <si>
    <t>McCoy examines Dr. Van Gelder</t>
  </si>
  <si>
    <t>Kirk fights Lt. Finney in engineering</t>
  </si>
  <si>
    <t>Lt. Tormolan attempted suicide</t>
  </si>
  <si>
    <t>Lt. Gaetano shoots at cavemen to frighten them</t>
  </si>
  <si>
    <t>Kirk know out Captain Christopher</t>
  </si>
  <si>
    <t>Captain Christopher sketch layout of air force base</t>
  </si>
  <si>
    <t>Spock neck pinches Captain Christopher</t>
  </si>
  <si>
    <t>Kirk garrotes Klingon</t>
  </si>
  <si>
    <t>Kirk knock out Klingon</t>
  </si>
  <si>
    <t>a single cultural world: Klingons are all warlike</t>
  </si>
  <si>
    <t>Spock neck pinches Klingon</t>
  </si>
  <si>
    <t>Klingon ship fires at Enterprise</t>
  </si>
  <si>
    <t>Kirk shoots Klingon to stun</t>
  </si>
  <si>
    <t>Spock shoots Klingon to stun</t>
  </si>
  <si>
    <t>Kirk destroy Klingon warship</t>
  </si>
  <si>
    <t>Kirk shoot Klingon ship</t>
  </si>
  <si>
    <t>a lethal escalating war between villagers forced by Federation and Klingons</t>
  </si>
  <si>
    <t>Kirk choke Dr. Corby with rope</t>
  </si>
  <si>
    <t>Kirk fights Dr. Corby</t>
  </si>
  <si>
    <t>Kirk forces the roboticized Dr. Corby to realize that he's the Tomato in the Mirror, driving him to suicide.</t>
  </si>
  <si>
    <t>Dr. Corby found alien android technology</t>
  </si>
  <si>
    <t>Dr. Corby set phaser to kill</t>
  </si>
  <si>
    <t>Nurse Chapel and Dr. Corby kiss after separating many years ago</t>
  </si>
  <si>
    <t>Dr. Corby makes Kirk android to infiltrate Enterprise</t>
  </si>
  <si>
    <t>McCoy meets an old flame, Nancy Crater</t>
  </si>
  <si>
    <t>Nancy Crater flirts with darnell to lure him away so she can suck his salt</t>
  </si>
  <si>
    <t>Nancy Crater flirts with McCoy cause he wants her to</t>
  </si>
  <si>
    <t>Freudian Trio discuss harry and their situation</t>
  </si>
  <si>
    <t>Freudian Trio discuss the fantastic situation</t>
  </si>
  <si>
    <t>Freudian Trio discuss trial</t>
  </si>
  <si>
    <t>Freudian Trio discuss Spock getting emotional when he saw Kirk alive</t>
  </si>
  <si>
    <t>Freudian Trio discuss darnell's death &amp; salt</t>
  </si>
  <si>
    <t>Freudian Trio discuss Charlie Evans</t>
  </si>
  <si>
    <t>Freudian Trio+1 discuss planetary orbit</t>
  </si>
  <si>
    <t>Freudian Trio discuss dead dog</t>
  </si>
  <si>
    <t>Freudian Trio discuss Kirk's split personaility</t>
  </si>
  <si>
    <t>Freudian Trio discuss merging Kirk to save crew</t>
  </si>
  <si>
    <t>Freudian Trio question Yeoman Rand about attack by Kirk</t>
  </si>
  <si>
    <t>Freudian Trio+Yeoman Rand discuss disease</t>
  </si>
  <si>
    <t>Freudian Trio discuss tantalus</t>
  </si>
  <si>
    <t>Freudian Trio discuss Khan</t>
  </si>
  <si>
    <t>Freudian Trio discuss the eugenics war</t>
  </si>
  <si>
    <t>Freudian Trio discuss creature situation</t>
  </si>
  <si>
    <t>Freudian Trio discuss how to kill aliens with killing host</t>
  </si>
  <si>
    <t>Freudian Trio discuss Spock and 1 million colonists</t>
  </si>
  <si>
    <t>Freudian Trio discuss Spock's eyelids</t>
  </si>
  <si>
    <t>Freudian Trio discuss going down to vulcan with Spock</t>
  </si>
  <si>
    <t>Kirk hides behind Andrea while phaser aimed at him.</t>
  </si>
  <si>
    <t>Kirk forces Andrea to kiss him to break her programming</t>
  </si>
  <si>
    <t>Kirk hides behind Andrea while phaser aimed at him</t>
  </si>
  <si>
    <t>Dr. Corby commands Andrea to kiss himself</t>
  </si>
  <si>
    <t>Dr. Corby commands Andrea to kiss Kirk</t>
  </si>
  <si>
    <t>Kirk makes Andrea reject her programming</t>
  </si>
  <si>
    <t>Kirk seduces the android Andrea</t>
  </si>
  <si>
    <t>Andrea is revealed to be an android.</t>
  </si>
  <si>
    <t>question: was Dr. Corby having sex with Andrea or not?</t>
  </si>
  <si>
    <t>Andrea's backless outfit</t>
  </si>
  <si>
    <t>Freudian Trio doscuss Balok whil waiting for Balok to do something</t>
  </si>
  <si>
    <t>bluffs Balok about device</t>
  </si>
  <si>
    <t>Balok requests evidence of corbomite</t>
  </si>
  <si>
    <t>Kirk pronounce destruction of Enterprise will result in destruction of Balok's vessel</t>
  </si>
  <si>
    <t>Balok gives Enterprise cew two minutes to prepare for death</t>
  </si>
  <si>
    <t>corbomite doesn't exist. A bluff made up to stop Balok from destroying the Enterprise</t>
  </si>
  <si>
    <t>Freudian Trio discuss Kodos investigation</t>
  </si>
  <si>
    <t>Kodos takes shot (by Lenore) aimed at Kirk</t>
  </si>
  <si>
    <t>Freudian Trio discuss Captain Christopher</t>
  </si>
  <si>
    <t>McCoy examines Captain Christopher</t>
  </si>
  <si>
    <t>Pike imprisoned with Vina</t>
  </si>
  <si>
    <t>Vina's metallic minidress</t>
  </si>
  <si>
    <t>Dr. Dehner and Gary Mitchell are antagonistic to each other</t>
  </si>
  <si>
    <t>every man desires Mudd's women</t>
  </si>
  <si>
    <t>every crewman has the hots for Mudd's women</t>
  </si>
  <si>
    <t>Mudd's women | ass shot as they're walking away</t>
  </si>
  <si>
    <t>Mudd's women | every male on the ship was looking</t>
  </si>
  <si>
    <t>Mudd's women outfits</t>
  </si>
  <si>
    <t>Spock's betroved, T'Pring, from childhood</t>
  </si>
  <si>
    <t>T'Pring doesn't want to be wed to a living legend</t>
  </si>
  <si>
    <t>Kirk gets facsmilie of old girlfriend (Ruth), and he's happy</t>
  </si>
  <si>
    <t>Harry Mudd sends Ruth to seduce Kirk for information</t>
  </si>
  <si>
    <t>Kirk and Ruth have a kiss of remembrance of good times</t>
  </si>
  <si>
    <t>Kirk goes off with the facsmilie of Ruth, his old flame</t>
  </si>
  <si>
    <t>Khan falls in love with Lt. McGivers. they run away together</t>
  </si>
  <si>
    <t>Khan kisses Lt. McGivers and she kisses him back then she's never seen again</t>
  </si>
  <si>
    <t>Lt. McGivers is entranced by kahn</t>
  </si>
  <si>
    <t>Khan changes Lt. McGivers hairdo and pets her neck</t>
  </si>
  <si>
    <t>Khan gives Lt. McGivers ultimatium to ask for permission to stay</t>
  </si>
  <si>
    <t>Khan has a magnetism, almost electric and it could overpower Lt. McGivers with her preoccupation with the past.</t>
  </si>
  <si>
    <t>Lt. McGivers apologizes to Khan about Kirk's behavior</t>
  </si>
  <si>
    <t>Lt. McGivers fawns over Khan at court martial</t>
  </si>
  <si>
    <t>Lt. McGivers promises to do anything Khan asks</t>
  </si>
  <si>
    <t>Lt. McGivers rearranged her hair as Khan suggested to please him</t>
  </si>
  <si>
    <t>Kirk offers Saurian brandy to captain of Antares</t>
  </si>
  <si>
    <t>sipping Saurian brandy in sick bay, twice</t>
  </si>
  <si>
    <t>Kirk demands Saurian brandy from McCoy</t>
  </si>
  <si>
    <t>McCoy and Kirk have shots of Saurian brandy</t>
  </si>
  <si>
    <t>Dr. Adams has his brain wiped by his neural neutralizer</t>
  </si>
  <si>
    <t>Nurse Chapel teaching Uhura to read. They hug</t>
  </si>
  <si>
    <t>McCoy sedates Aurelan Kirk</t>
  </si>
  <si>
    <t>McCoy sedates Tim Kirk</t>
  </si>
  <si>
    <t>McCoy examines Aurelan Kirk Tim Kirk</t>
  </si>
  <si>
    <t>Kirk and Areel Shaw kiss . Then she tells him she's the prosecuter</t>
  </si>
  <si>
    <t>Kirk flirts with Areel Shaw in bar</t>
  </si>
  <si>
    <t>Spock beats on Salt Creature to show McCoy it's not Nancy Crater</t>
  </si>
  <si>
    <t>Salt Creature is last of its kind</t>
  </si>
  <si>
    <t>Salt Creature appears as a hooker from a pleasure planet to darnell</t>
  </si>
  <si>
    <t>Nancy Crater is revealed to be Salt Creature that killed her</t>
  </si>
  <si>
    <t>Salt Creature can impersonate anybody</t>
  </si>
  <si>
    <t>Freudian Trio discuss human and Horta seeing the other as horrid looking</t>
  </si>
  <si>
    <t>Horta. except there are thousands of eggs, some of them hatching by episode's end.</t>
  </si>
  <si>
    <t>Horta is a silcon based lifeform</t>
  </si>
  <si>
    <t>countermans Spock's order to attempt to capture the Horta</t>
  </si>
  <si>
    <t>Spock tracking signs of silcon (Horta)</t>
  </si>
  <si>
    <t>at first sight of Horta</t>
  </si>
  <si>
    <t>miners attack security officers to get past them to the Horta</t>
  </si>
  <si>
    <t>mind meld with Horta</t>
  </si>
  <si>
    <t>Kirk shoots Horta</t>
  </si>
  <si>
    <t>Spock shoots Horta</t>
  </si>
  <si>
    <t>McCoy examines Horta</t>
  </si>
  <si>
    <t>Horta. Except there are thousands of eggs, some of them hatching by episode's end.</t>
  </si>
  <si>
    <t>fight in the koon-ut-kal-if-fee | T'Pau presides over Spock's wedding</t>
  </si>
  <si>
    <t>Subverted: the Organians prevent a war</t>
  </si>
  <si>
    <t>Subverted: temperatures plummet to -100 after dark</t>
  </si>
  <si>
    <t>Subverted: extremely harsh sand storms constantly</t>
  </si>
  <si>
    <t>Subverted: toxic atmosphere except around Trelane's house</t>
  </si>
  <si>
    <t>Subverted: living only in environmentally controlled areas</t>
  </si>
  <si>
    <t>Subverted: vulcan is extremely hot and dry with very thin atmosphere</t>
  </si>
  <si>
    <t>Kirk forces the roboticized Dr. Corby to realize that he's mad and drives him to suicide.</t>
  </si>
  <si>
    <t>Kirk convinced Landru-computer that it was killing the "body" by halting their progress through Mind Control.</t>
  </si>
  <si>
    <t>Venus Drug given to women by Harry Mudd</t>
  </si>
  <si>
    <t>Sulu gets amorous for Uhura but she's notinterested in him.</t>
  </si>
  <si>
    <t>It's revealed Eve McHuron doesn't need the drug to be beautiful. Beauty is only a matter of self-confidence.</t>
  </si>
  <si>
    <t>McCoy examines Dr. Crater</t>
  </si>
  <si>
    <t>Dr. Crater fires at Kirk and Spock, phaser set to kill</t>
  </si>
  <si>
    <t>McCoy checks Dr. Crater's tonsils</t>
  </si>
  <si>
    <t>Gary Mitchell holds Yeoman Colt's hand the whole the ship is in danger</t>
  </si>
  <si>
    <t>whichDotOnSpoke</t>
  </si>
  <si>
    <t>color</t>
  </si>
  <si>
    <t>March 8, 1968</t>
  </si>
  <si>
    <t>Bread and Circuses</t>
  </si>
  <si>
    <t>March 15, 1968</t>
  </si>
  <si>
    <t>Assignment: Earth</t>
  </si>
  <si>
    <t>March 29, 1968</t>
  </si>
  <si>
    <t>Spock's Brain</t>
  </si>
  <si>
    <t>September 20, 1968</t>
  </si>
  <si>
    <t>The Enterprise Incident</t>
  </si>
  <si>
    <t>September 27, 1968</t>
  </si>
  <si>
    <t>The Paradise Syndrome</t>
  </si>
  <si>
    <t>October 4, 1968</t>
  </si>
  <si>
    <t>And the Children Shall Lead</t>
  </si>
  <si>
    <t>October 11, 1968</t>
  </si>
  <si>
    <t>Is There in Truth No Beauty?</t>
  </si>
  <si>
    <t>October 18, 1968</t>
  </si>
  <si>
    <t>Spectre of the Gun</t>
  </si>
  <si>
    <t>October 25, 1968</t>
  </si>
  <si>
    <t>Day of the Dove</t>
  </si>
  <si>
    <t>November 1, 1968</t>
  </si>
  <si>
    <t>November 8, 1968</t>
  </si>
  <si>
    <t>The Tholian Web</t>
  </si>
  <si>
    <t>November 15, 1968</t>
  </si>
  <si>
    <t>Plato's Stepchildren</t>
  </si>
  <si>
    <t>November 22, 1968</t>
  </si>
  <si>
    <t>Wink of an Eye</t>
  </si>
  <si>
    <t>November 29, 1968</t>
  </si>
  <si>
    <t>The Empath</t>
  </si>
  <si>
    <t>December 6, 1968</t>
  </si>
  <si>
    <t>Elaan of Troyius</t>
  </si>
  <si>
    <t>December 20, 1968</t>
  </si>
  <si>
    <t>Whom Gods Destroy</t>
  </si>
  <si>
    <t>January 3, 1969</t>
  </si>
  <si>
    <t>Let That Be Your Last Battlefield</t>
  </si>
  <si>
    <t>January 10, 1969</t>
  </si>
  <si>
    <t>The Mark of Gideon</t>
  </si>
  <si>
    <t>January 17, 1969</t>
  </si>
  <si>
    <t>That Which Survives</t>
  </si>
  <si>
    <t>January 24, 1969</t>
  </si>
  <si>
    <t>The Lights of Zetar</t>
  </si>
  <si>
    <t>January 31, 1969</t>
  </si>
  <si>
    <t>February 14, 1969</t>
  </si>
  <si>
    <t>The Way to Eden</t>
  </si>
  <si>
    <t>February 21, 1969</t>
  </si>
  <si>
    <t>The Cloud Minders</t>
  </si>
  <si>
    <t>February 28, 1969</t>
  </si>
  <si>
    <t>The Savage Curtain</t>
  </si>
  <si>
    <t>March 7, 1969</t>
  </si>
  <si>
    <t>March 14, 1969</t>
  </si>
  <si>
    <t>Turnabout Intruder</t>
  </si>
  <si>
    <t>June 3, 1969</t>
  </si>
  <si>
    <t>A God I Am</t>
  </si>
  <si>
    <t>A.I. Is A Crapshoot</t>
  </si>
  <si>
    <t>Above The Influence</t>
  </si>
  <si>
    <t>Accidental Hug</t>
  </si>
  <si>
    <t>Air-Vent Passageway</t>
  </si>
  <si>
    <t>Alien Non-Interference Clause</t>
  </si>
  <si>
    <t>All Girls Want Bad Boys</t>
  </si>
  <si>
    <t>All Planets Are Earth-Like</t>
  </si>
  <si>
    <t>Almost Kiss</t>
  </si>
  <si>
    <t>Alternate Universe</t>
  </si>
  <si>
    <t>Anguished Declaration Of Love</t>
  </si>
  <si>
    <t>Ass In Ambassador</t>
  </si>
  <si>
    <t>Ass Pull</t>
  </si>
  <si>
    <t>Attempted Rape</t>
  </si>
  <si>
    <t>Bad Science***</t>
  </si>
  <si>
    <t>Bamboo Technology</t>
  </si>
  <si>
    <t>Big Damn Kiss</t>
  </si>
  <si>
    <t>Bizarre Instrument</t>
  </si>
  <si>
    <t>Bizarre Weapon</t>
  </si>
  <si>
    <t>Black Dude Dies First</t>
  </si>
  <si>
    <t>Broken Tears</t>
  </si>
  <si>
    <t>Career Versus Man</t>
  </si>
  <si>
    <t>Casanova Wannabe</t>
  </si>
  <si>
    <t>Catch Phrase</t>
  </si>
  <si>
    <t>Chauvanistic Pig</t>
  </si>
  <si>
    <t>Clothing Damage</t>
  </si>
  <si>
    <t>Comm Link</t>
  </si>
  <si>
    <t>Communication Officer</t>
  </si>
  <si>
    <t>Cooldown Hug</t>
  </si>
  <si>
    <t>Cry Into Chest</t>
  </si>
  <si>
    <t>Curb-Stomp Battle</t>
  </si>
  <si>
    <t>Data Pad</t>
  </si>
  <si>
    <t>Deadly Hug</t>
  </si>
  <si>
    <t>Deliberate Values Dissonance</t>
  </si>
  <si>
    <t>Deus Ex Machina</t>
  </si>
  <si>
    <t>Deus Ex Nukina</t>
  </si>
  <si>
    <t>Downer Ending</t>
  </si>
  <si>
    <t>Dress Up Episode</t>
  </si>
  <si>
    <t>Dying Race</t>
  </si>
  <si>
    <t>Energy Beings</t>
  </si>
  <si>
    <t>Enforced Cold War</t>
  </si>
  <si>
    <t>Everybody Laughs Ending</t>
  </si>
  <si>
    <t>Everybody Must Get Stoned</t>
  </si>
  <si>
    <t>Everything Sensor</t>
  </si>
  <si>
    <t>Explosive Instrumentation</t>
  </si>
  <si>
    <t>Explosive Overclocking</t>
  </si>
  <si>
    <t>Fake Love***</t>
  </si>
  <si>
    <t>Fantastic Racism</t>
  </si>
  <si>
    <t>Fascinating Eyebrow</t>
  </si>
  <si>
    <t>Faster-Than-Light Travel</t>
  </si>
  <si>
    <t>Females Are More Innocent</t>
  </si>
  <si>
    <t>Feminine Women Can Cook</t>
  </si>
  <si>
    <t>Femme Fatale</t>
  </si>
  <si>
    <t>Fight***</t>
  </si>
  <si>
    <t>Forced Prize Fight</t>
  </si>
  <si>
    <t>Forcful Kiss</t>
  </si>
  <si>
    <t>Freudian Trio</t>
  </si>
  <si>
    <t>Get Ahold Of Yourself Woman</t>
  </si>
  <si>
    <t>Getting Crap Past The Radar</t>
  </si>
  <si>
    <t>Girl Of The Week</t>
  </si>
  <si>
    <t>Go Seduce My Archnemesis</t>
  </si>
  <si>
    <t>Grand Romantic Gesture</t>
  </si>
  <si>
    <t>Green-Skinned Space Babe</t>
  </si>
  <si>
    <t>Gun***</t>
  </si>
  <si>
    <t>Hard Drinking Tropes***</t>
  </si>
  <si>
    <t>Hello, Nurse</t>
  </si>
  <si>
    <t>Hoist By His Own Petard</t>
  </si>
  <si>
    <t>Holding Hands</t>
  </si>
  <si>
    <t>Hollywood Kiss</t>
  </si>
  <si>
    <t>Hollywood Science</t>
  </si>
  <si>
    <t>Hot Scientist</t>
  </si>
  <si>
    <t>Hug***</t>
  </si>
  <si>
    <t>Hypo***</t>
  </si>
  <si>
    <t>I Did What I Had To</t>
  </si>
  <si>
    <t>I Need A Freaking Drink</t>
  </si>
  <si>
    <t>In The Original Klingon</t>
  </si>
  <si>
    <t>Instant Sedation</t>
  </si>
  <si>
    <t>Kirk Summation</t>
  </si>
  <si>
    <t>Kiss Of Death</t>
  </si>
  <si>
    <t>Kissing Under The Influence</t>
  </si>
  <si>
    <t>Last Of His Kind</t>
  </si>
  <si>
    <t>Little Green Man In A Can</t>
  </si>
  <si>
    <t>Living Legend</t>
  </si>
  <si>
    <t>Logic Bomb</t>
  </si>
  <si>
    <t>Lotus-Eater Machine</t>
  </si>
  <si>
    <t>Love Is In The Air</t>
  </si>
  <si>
    <t>Love Potion</t>
  </si>
  <si>
    <t>Love***</t>
  </si>
  <si>
    <t>Macgyvering</t>
  </si>
  <si>
    <t>Magic Antidote</t>
  </si>
  <si>
    <t>Magic Feather</t>
  </si>
  <si>
    <t>Male Gaze</t>
  </si>
  <si>
    <t>Matriarchy</t>
  </si>
  <si>
    <t>Men Act, Women Are</t>
  </si>
  <si>
    <t>Mental Fusion</t>
  </si>
  <si>
    <t>Million-To-One Chance</t>
  </si>
  <si>
    <t>Mundane Utility</t>
  </si>
  <si>
    <t>Music***</t>
  </si>
  <si>
    <t>Music-Sing***</t>
  </si>
  <si>
    <t>Negative Space Wedgie</t>
  </si>
  <si>
    <t>New Old Flame</t>
  </si>
  <si>
    <t>Nipple And Dimed</t>
  </si>
  <si>
    <t>No Mr Bond, I Expect You To Dine</t>
  </si>
  <si>
    <t>Non-Human Lover Revealed</t>
  </si>
  <si>
    <t>Old Job***</t>
  </si>
  <si>
    <t>Only Mostly Dead</t>
  </si>
  <si>
    <t>Panty Shot</t>
  </si>
  <si>
    <t>Parent Ex Machina</t>
  </si>
  <si>
    <t>Phleblotinum, Forgotten</t>
  </si>
  <si>
    <t>Phlebotinum, Applied</t>
  </si>
  <si>
    <t>Phlebotinum, Forgotten</t>
  </si>
  <si>
    <t>Plague</t>
  </si>
  <si>
    <t>Planet Of Hats</t>
  </si>
  <si>
    <t>Portal Door</t>
  </si>
  <si>
    <t>Pressure Point</t>
  </si>
  <si>
    <t>Psychic Powers</t>
  </si>
  <si>
    <t>Put On The Bus</t>
  </si>
  <si>
    <t>Quickly Demoted Woman</t>
  </si>
  <si>
    <t>Ray Gun</t>
  </si>
  <si>
    <t>Red Alert</t>
  </si>
  <si>
    <t>Redshirt</t>
  </si>
  <si>
    <t>Retroirony</t>
  </si>
  <si>
    <t>Reunion Kiss</t>
  </si>
  <si>
    <t>Robosexual</t>
  </si>
  <si>
    <t>Robot Girl</t>
  </si>
  <si>
    <t>Ruins For Ruins Sake</t>
  </si>
  <si>
    <t>Screw The Rules</t>
  </si>
  <si>
    <t>Security Cling</t>
  </si>
  <si>
    <t>Self-Destruct Mechanism</t>
  </si>
  <si>
    <t>Sexy Backless Outfit</t>
  </si>
  <si>
    <t>Ship Tease</t>
  </si>
  <si>
    <t>Shirtless Scene</t>
  </si>
  <si>
    <t>Slipping A Mickey</t>
  </si>
  <si>
    <t>Smart People Play Chess</t>
  </si>
  <si>
    <t>Spoiled Brat</t>
  </si>
  <si>
    <t>Spot The Imposter</t>
  </si>
  <si>
    <t>Stalker With A Crush</t>
  </si>
  <si>
    <t>Star Trek Shuffle</t>
  </si>
  <si>
    <t>Straw Vulcan</t>
  </si>
  <si>
    <t>Sufficiently Advanced Aliens</t>
  </si>
  <si>
    <t>Taking The Bullet</t>
  </si>
  <si>
    <t>Tears Of Remorse</t>
  </si>
  <si>
    <t>Technicolor Science</t>
  </si>
  <si>
    <t>Technobabble</t>
  </si>
  <si>
    <t>Teleporters And Transporters</t>
  </si>
  <si>
    <t>The Casanova</t>
  </si>
  <si>
    <t>The Medic</t>
  </si>
  <si>
    <t>The Smurfette Principle</t>
  </si>
  <si>
    <t>The Talk</t>
  </si>
  <si>
    <t>True Love Is Exceptional</t>
  </si>
  <si>
    <t>True Love'S Kiss</t>
  </si>
  <si>
    <t>Two Of Your Earth Minutes</t>
  </si>
  <si>
    <t>Unobtainium</t>
  </si>
  <si>
    <t>Unresolved Sexual Tension</t>
  </si>
  <si>
    <t>Values Dissonance</t>
  </si>
  <si>
    <t>Wave Motion Gun</t>
  </si>
  <si>
    <t>Wham Line</t>
  </si>
  <si>
    <t>What Happened To The Mouse</t>
  </si>
  <si>
    <t>Women Are Delicate</t>
  </si>
  <si>
    <t>You Are A Credit To Your Race</t>
  </si>
  <si>
    <t>gray</t>
  </si>
  <si>
    <t>Obsession</t>
  </si>
  <si>
    <t>Return to Tomorrow</t>
  </si>
  <si>
    <t>Captain's Log</t>
  </si>
  <si>
    <t>Kirk records Captain's Log</t>
  </si>
  <si>
    <t>Talosians psychic abilities create illusions that pleases every want of their captor.</t>
  </si>
  <si>
    <t>Pike calls Enterprise.</t>
  </si>
  <si>
    <t>Pike calls Dr. Boyce.</t>
  </si>
  <si>
    <t>Spock calls Enterprise.</t>
  </si>
  <si>
    <t>Number One calls Enterprise.</t>
  </si>
  <si>
    <t>Talosians.</t>
  </si>
  <si>
    <t>Number One sets phaser to overload.</t>
  </si>
  <si>
    <t>Pike stands in front of woman to protect her.</t>
  </si>
  <si>
    <t>Pike imprisoned with Vina.</t>
  </si>
  <si>
    <t>Pike had hots for Orion slave girl.</t>
  </si>
  <si>
    <t>.</t>
  </si>
  <si>
    <t>Pike protects woman by standing in front of her.</t>
  </si>
  <si>
    <t>The Orion slave girl has two navels.</t>
  </si>
  <si>
    <t>Sandy with big rocks.</t>
  </si>
  <si>
    <t>Kirk records Captain's Log, update.</t>
  </si>
  <si>
    <t>Kirk records Captain's Log.</t>
  </si>
  <si>
    <t>Kirk calls Enterprise.</t>
  </si>
  <si>
    <t>Kirk calls Spock.</t>
  </si>
  <si>
    <t>Spock calls Kirk.</t>
  </si>
  <si>
    <t>Spock beats on Salt Creature to show McCoy it's not Nancy Crater.</t>
  </si>
  <si>
    <t>McCoy meets an old flame, Nancy Crater.</t>
  </si>
  <si>
    <t>Salt Creature is last of its kind.</t>
  </si>
  <si>
    <t>McCoy injects ???.</t>
  </si>
  <si>
    <t>Salt Creature appears as a hooker from a pleasure planet to Darnell.</t>
  </si>
  <si>
    <t>Thasians take Charlie Evans back.</t>
  </si>
  <si>
    <t>Kirk offers Saurian brandy to captain of Antares.</t>
  </si>
  <si>
    <t>Yeoman Rand is the first girl Charlie Evans's ever seen.</t>
  </si>
  <si>
    <t>Yeoman Rand in flimsy nightgown, with visible nipples.</t>
  </si>
  <si>
    <t>Bridge stations explode when Enterprise hits galactic barrier.</t>
  </si>
  <si>
    <t>Dr. Dehner and Gary Mitchell are antagonistic to each other.</t>
  </si>
  <si>
    <t>Gary Mitchell holds Yeoman Colt's hand the whole the ship is in danger.</t>
  </si>
  <si>
    <t>Kirk records Captain's Log, supplemental.</t>
  </si>
  <si>
    <t>McCoy finds cure for plague just in the nick of time.</t>
  </si>
  <si>
    <t>Virus causes everone infected to start acting on their inner impulses.</t>
  </si>
  <si>
    <t>Kirk provokes reaction from Spock to get to fight hoping emotions will shake off spores hold.</t>
  </si>
  <si>
    <t>Lt. Tormolan attempted suicide.</t>
  </si>
  <si>
    <t>Nurse Chapel smooths her skirt over her thighs waiting to approach Spock.</t>
  </si>
  <si>
    <t>Scotty gets engines started in less than 30 minutes.</t>
  </si>
  <si>
    <t>McCoy injects magic cure for virus.</t>
  </si>
  <si>
    <t>Crewmen blocks Yeoman Rand. Spock helps and leaves. Yeoman Rand calls for Spock when it starts again.</t>
  </si>
  <si>
    <t>Yeoman Rand prettying herself in front of mirror.</t>
  </si>
  <si>
    <t>Spock records ship's log.</t>
  </si>
  <si>
    <t>Sulu calls Enterprise.</t>
  </si>
  <si>
    <t>Evil-Kirk attackes technican in transporter room.</t>
  </si>
  <si>
    <t>Evil-Kirk attackes security officer in Enterprise corridor.</t>
  </si>
  <si>
    <t>Kirk fights Evil-Kirk in engineering.</t>
  </si>
  <si>
    <t>Kirk demands Saurian brandy from McCoy.</t>
  </si>
  <si>
    <t>McCoy and Kirk have shots of Saurian brandy.</t>
  </si>
  <si>
    <t>Evil-Kirk eyes Yeoman Rand up and down in lustful fashion.</t>
  </si>
  <si>
    <t>Yeoman Rand acts like helpless victim after the attempted rape.</t>
  </si>
  <si>
    <t>Harry Mudd calls miners on planet.</t>
  </si>
  <si>
    <t>Kirk calls miners.</t>
  </si>
  <si>
    <t>Padd in Kirk's quarters while talking to Harry Mudd.</t>
  </si>
  <si>
    <t>Spock and Scotty discuss dilithium crystals.</t>
  </si>
  <si>
    <t>Every man desires Mudd's women.</t>
  </si>
  <si>
    <t>Harry Mudd sends Ruth Bonavure to seduce Kirk for information.</t>
  </si>
  <si>
    <t>Every crewman has the hots for Mudd's women.</t>
  </si>
  <si>
    <t>Venus Drug given to women by Harry Mudd.</t>
  </si>
  <si>
    <t>Every male on the ship can't stop looking at Mudd's women.</t>
  </si>
  <si>
    <t>Miners want something that's not real about the women.</t>
  </si>
  <si>
    <t>Kirk-android insults Spock with half-breed comment.</t>
  </si>
  <si>
    <t>Kirk chokes Dr. Corby with rope.</t>
  </si>
  <si>
    <t>Kirk fights Dr. Corby.</t>
  </si>
  <si>
    <t>Kirk fights Ruk.</t>
  </si>
  <si>
    <t>Kirk forces Andrea to kiss him to break her programming.</t>
  </si>
  <si>
    <t>The girl of the week is an android.</t>
  </si>
  <si>
    <t>Dr. Corby commands Andrea to kiss himself.</t>
  </si>
  <si>
    <t>Dr. Corby commands Andrea to kiss Kirk.</t>
  </si>
  <si>
    <t>Kirk makes Andrea reject her programming.</t>
  </si>
  <si>
    <t>Kirk makes Kirk-android act out of character.</t>
  </si>
  <si>
    <t>Kirk makes Ruk remember why the android revolted.</t>
  </si>
  <si>
    <t>Kirk seduces the android Andrea.</t>
  </si>
  <si>
    <t>McCoy calls Enterprise.</t>
  </si>
  <si>
    <t>Yeoman Rand shows spots on legs to Kirk and cries into Kirk's chest.</t>
  </si>
  <si>
    <t>Spock scans area with tricorder.</t>
  </si>
  <si>
    <t>Kirk cares for miri.</t>
  </si>
  <si>
    <t>Kirk records Captain's Log on tricorder.</t>
  </si>
  <si>
    <t>Dr. Helen Noel plants fake memory of kiss in Kirk's mind.</t>
  </si>
  <si>
    <t>Dr. Van Gelder attacks security officer.</t>
  </si>
  <si>
    <t>Kirk and Dr. Van Gelder fight on bridge.</t>
  </si>
  <si>
    <t>Kirk had a one-night fling with Dr. Helen Noel at a christmas party.</t>
  </si>
  <si>
    <t>Dr. Adams has his brain wiped by his neural neutralizer.</t>
  </si>
  <si>
    <t>McCoy sedates Dr. Van Gelder.</t>
  </si>
  <si>
    <t>Padd on briefing room table.</t>
  </si>
  <si>
    <t>Padd on desk of computer center at command base.</t>
  </si>
  <si>
    <t>Padd on Uhura's bridge station.</t>
  </si>
  <si>
    <t>Spock stole the Enterprise to return Pike to Talos IV.</t>
  </si>
  <si>
    <t>The Talosian zoo would allow Pike to leave his broken body.</t>
  </si>
  <si>
    <t>McCoy records medical log.</t>
  </si>
  <si>
    <t>Kirk  flirts with Kodos' daughter to get information.</t>
  </si>
  <si>
    <t>Kirk and Lenore on shuttle craft observation deck.</t>
  </si>
  <si>
    <t>Lt. Angela Martinez cries into Kirk's chest after death of her fiance.</t>
  </si>
  <si>
    <t>Lt. Angela Martinez in chapel where she was to be married.</t>
  </si>
  <si>
    <t>Neutral Zone between Federation and Romulan empire.</t>
  </si>
  <si>
    <t>Yeoman Rand logs entries on tricorder.</t>
  </si>
  <si>
    <t>First time Spock sees a Romulan.</t>
  </si>
  <si>
    <t>Kirk calls McCoy.</t>
  </si>
  <si>
    <t>Kirk calls Rodriguez.</t>
  </si>
  <si>
    <t>McCoy calls Kirk.</t>
  </si>
  <si>
    <t>McCoy calls Rodriguez.</t>
  </si>
  <si>
    <t>Yeoman Barrows dresses up as a fairy princess.</t>
  </si>
  <si>
    <t>Rodriguez scans plants and flowers with tricorder.</t>
  </si>
  <si>
    <t>Sulu scan plants and flowers with tricorder.</t>
  </si>
  <si>
    <t>Samurai attacks Sulu.</t>
  </si>
  <si>
    <t>McCoy gets Yeoman Barrows.</t>
  </si>
  <si>
    <t>Kirk gets facsmilie of old girlfriend (Ruth), and he's happy.</t>
  </si>
  <si>
    <t>McCoy defends the Yeoman Barrows from the charing knight, and dies in the process.</t>
  </si>
  <si>
    <t>Kirk shoots charging knight with handgun.</t>
  </si>
  <si>
    <t>McCoy and Yeoman Barrows walk arm in arm in forest.</t>
  </si>
  <si>
    <t>McCoy and Yeoman Barrows walk arm in arm, Yeoman Barrows in medieval dress.</t>
  </si>
  <si>
    <t>Kirk and Ruth have a kiss of remembrance of good times.</t>
  </si>
  <si>
    <t>A world with a healthy ecology but no animals or insects.</t>
  </si>
  <si>
    <t>Kirk's rock.</t>
  </si>
  <si>
    <t>Kirk goes off with the facsmilie of Ruth, his old flame.</t>
  </si>
  <si>
    <t>Kirk stares at the two showgirls on McCoy's arms.</t>
  </si>
  <si>
    <t>McCoy checks out atmosphere with tricorder.</t>
  </si>
  <si>
    <t>Yeoman Mears records event with tricorder.</t>
  </si>
  <si>
    <t>McCoy calls Enterprise (Uhura).</t>
  </si>
  <si>
    <t>Augmented: Spock doesn't laugh.</t>
  </si>
  <si>
    <t>Kirk calls Enterprise (Scotty).</t>
  </si>
  <si>
    <t>Kirk calls Enterprise (Sulu).</t>
  </si>
  <si>
    <t>Sulu calls Enterprise (Kirk).</t>
  </si>
  <si>
    <t>Kirk (computer keeps calling Kirk "dear").</t>
  </si>
  <si>
    <t>The women on Sigma 14 repaired the computer and gave it a giggley personality.</t>
  </si>
  <si>
    <t>Kirk calls Uhura.</t>
  </si>
  <si>
    <t>Kirk hold's Jamie's shoulders.</t>
  </si>
  <si>
    <t>Kirk fights Lt. Finney in engineering.</t>
  </si>
  <si>
    <t>Kirk's old flame, Areel Shaw, is also the prosecuting attoney.</t>
  </si>
  <si>
    <t>Kirk and Areel Shaw kiss . Then she tells him she's the prosecuter.</t>
  </si>
  <si>
    <t>Spock calls Enterprise (Scotty).</t>
  </si>
  <si>
    <t>McCoy writes on pad.</t>
  </si>
  <si>
    <t>Everyone sad over how badly Khan acted.</t>
  </si>
  <si>
    <t>McCoy scans bodies in pods with tricorder.</t>
  </si>
  <si>
    <t>Kirk and Khan fight in engineering.</t>
  </si>
  <si>
    <t>Khan's man strikes Uhura across face.</t>
  </si>
  <si>
    <t>Khan falls in love with Lt. McGivers. they run away together.</t>
  </si>
  <si>
    <t>Saurian brandy served at dinner for Khan.</t>
  </si>
  <si>
    <t>Lt. McGivers apologizes to Khan about Kirk's behavior.</t>
  </si>
  <si>
    <t>Lt. McGivers fawns over Khan at court martial.</t>
  </si>
  <si>
    <t>Kirk records Captain's Log, delayed.</t>
  </si>
  <si>
    <t>Scotty records ship's log.</t>
  </si>
  <si>
    <t>Anan_7 calls Enterprise.</t>
  </si>
  <si>
    <t>Kirk fights three Eminiar guards but gets knocked out.</t>
  </si>
  <si>
    <t>Kirk gives passing glances.</t>
  </si>
  <si>
    <t>Lella cries and hugs Spock as she's free of spores and realizes he'll leave again.</t>
  </si>
  <si>
    <t>Lt. DeSalle scan plants and flowers with tricorder.</t>
  </si>
  <si>
    <t>McCoy scans plants and flowers with tricorder.</t>
  </si>
  <si>
    <t>Spock scan crops in field with tricorder.</t>
  </si>
  <si>
    <t>Spock scan settlement with tricorder.</t>
  </si>
  <si>
    <t>Lella is an old flame of Spock.</t>
  </si>
  <si>
    <t>Spock's old flame wants to bring Spock around with the spores.</t>
  </si>
  <si>
    <t>Spock and Lella hold hands while walking.</t>
  </si>
  <si>
    <t>Kirk calls Scotty.</t>
  </si>
  <si>
    <t>Augmented: Kirk &amp; McCoy laugh at Spocks expense after insulting him.</t>
  </si>
  <si>
    <t>Spock tracking signs of silcon (Horta) with tricorder.</t>
  </si>
  <si>
    <t>Horta is a silcon based lifeform.</t>
  </si>
  <si>
    <t>Organians take human form for visitors.</t>
  </si>
  <si>
    <t>Organian peace treaty imposed by peaceful energy beings.</t>
  </si>
  <si>
    <t>Subverted: the Organians prevent a war.</t>
  </si>
  <si>
    <t>Good Lazarus trapped forever with crazy Lazarus in negative corridor.</t>
  </si>
  <si>
    <t>Spock anaylize effect that attacked Lazarus with tricorder.</t>
  </si>
  <si>
    <t>Both Lazarus' fight in negative space.</t>
  </si>
  <si>
    <t>Both Lazarus' fight no negative space, just a switch.</t>
  </si>
  <si>
    <t>Lazarus knock out transport officer.</t>
  </si>
  <si>
    <t>McCoy injects Lazarus.</t>
  </si>
  <si>
    <t>Kirk records Captain's Log, no stardate.</t>
  </si>
  <si>
    <t>Uhura calls Enterprise.</t>
  </si>
  <si>
    <t>Kirk has to let Edith Keeler die to save the future.</t>
  </si>
  <si>
    <t>Spock scan guardian with tricorder.</t>
  </si>
  <si>
    <t>Spock scan surroundings with tricorder.</t>
  </si>
  <si>
    <t>Uhura scan guardian with tricorder.</t>
  </si>
  <si>
    <t>Bridge stations explode when Enterprise gets hit by time wave.</t>
  </si>
  <si>
    <t>Spock when talking to the guardian.</t>
  </si>
  <si>
    <t>McCoy karate chops transport officer (in torso) out.</t>
  </si>
  <si>
    <t>Kirk falls deeply in love with Edith Keeler.</t>
  </si>
  <si>
    <t>Kirk and Edith Keeler hold hands walking down street.</t>
  </si>
  <si>
    <t>Padd on desk in sick bay.</t>
  </si>
  <si>
    <t>Scotty holds in transport room.</t>
  </si>
  <si>
    <t>Wow! Good thing Vulcans have extra eyelids!.</t>
  </si>
  <si>
    <t>Kirk reads tricorder and hands to Yeoman Zahra.</t>
  </si>
  <si>
    <t>Spock scan alien with tricorder.</t>
  </si>
  <si>
    <t>Spock scan denova with tricorder.</t>
  </si>
  <si>
    <t>Yeoman Zahra scan alien with tricorder.</t>
  </si>
  <si>
    <t>Yeoman Zahra scan denova with tricorder.</t>
  </si>
  <si>
    <t>Yeoman Zahra told by Kirk to record message on tricorder for starfleet command.</t>
  </si>
  <si>
    <t>Yeoman Zahra with tricorder on briefing room table.</t>
  </si>
  <si>
    <t>Spock goes nuts on bridge trying to seize it and everyone one has to subdue him.</t>
  </si>
  <si>
    <t>Spock neck fights Denovian.</t>
  </si>
  <si>
    <t>McCoy sedate Spock.</t>
  </si>
  <si>
    <t>McCoy sedates Aurelan Kirk.</t>
  </si>
  <si>
    <t>McCoy sedates Tim Kirk.</t>
  </si>
  <si>
    <t>Small flying parasites are each single celled organisms.</t>
  </si>
  <si>
    <t>Spock: Vulcan salute.</t>
  </si>
  <si>
    <t>T'Pau: Vulcan salute.</t>
  </si>
  <si>
    <t>Kirk rips shirt in koon-ut-kal-if-fee fight.</t>
  </si>
  <si>
    <t>Padd on desk in Spock's quarters.</t>
  </si>
  <si>
    <t>Spock's betroved, T'Pring, from childhood.</t>
  </si>
  <si>
    <t>Fight in the koon-ut-kal-if-fee. T'Pau presides over Spock's wedding.</t>
  </si>
  <si>
    <t>T'Pring doesn't want to be wed to a living legend.</t>
  </si>
  <si>
    <t>Kirk calls Enterprise - no repsonse.</t>
  </si>
  <si>
    <t>Kirk calls Enterprise (Spock).</t>
  </si>
  <si>
    <t>Scotty comforts Lt. Carolyn Palamas.</t>
  </si>
  <si>
    <t>Lt. Carolyn Palamas falls in love with a crazy god.</t>
  </si>
  <si>
    <t>Apollo just fades away from lack of worship.</t>
  </si>
  <si>
    <t>Scotty scan Apollo's temple with tricorder looking for source of Apollo's power.</t>
  </si>
  <si>
    <t>Chekov scan Apollo's temple looking with tricorder for source of Apollo's power.</t>
  </si>
  <si>
    <t>Lt. Carolyn Palamas scan Apollo's temple with tricorder looking for source of Apollo's power.</t>
  </si>
  <si>
    <t>Scotty scan local area with tricorder.</t>
  </si>
  <si>
    <t>Chekov scan local area with tricorder.</t>
  </si>
  <si>
    <t>Lt. Carolyn Palamas scan local area with tricorder.</t>
  </si>
  <si>
    <t>Scotty attacks Apollo and gets shocked to the ground.</t>
  </si>
  <si>
    <t>Scotty loves Lt. Carolyn Palamas but Lt. Carolyn Palamas falls in love with Apollo.</t>
  </si>
  <si>
    <t>Scotty gently courts Lt. Carolyn Palamas then attempts to defend her honor.</t>
  </si>
  <si>
    <t>Chekov claims 'Alice in Wonderland' is a Russian story.</t>
  </si>
  <si>
    <t>Lt. Carolyn Palamas loves Apollo.</t>
  </si>
  <si>
    <t>Padd sits on engineering console.</t>
  </si>
  <si>
    <t>Spock holds at bridge station, reads report to Kirk.</t>
  </si>
  <si>
    <t>Scotty attacks Nomad, gets thrown back by energy bolt.</t>
  </si>
  <si>
    <t>Nurse Chapel teaching Uhura to read. They hug.</t>
  </si>
  <si>
    <t>McCoy injects Nurse Chapel to revive her after being attacked by Nomad.</t>
  </si>
  <si>
    <t>Kirk points out all of Nomad's errors and tells it it must execute it's prime function and sterilize.</t>
  </si>
  <si>
    <t>Talosian door made from duranium.</t>
  </si>
  <si>
    <t>Talos IV is a single cultural world.</t>
  </si>
  <si>
    <t>The Talosians have gained extrordinary psychic powers but lost everything else.</t>
  </si>
  <si>
    <t>Spock shoots at cave entrance after he sees Talosians take Pike.</t>
  </si>
  <si>
    <t>Number One checks their phasers but the 'appear' dead.</t>
  </si>
  <si>
    <t>Pike shoots hole in glass cage but Talosians make him think the phaser didn't work.</t>
  </si>
  <si>
    <t>Phaser Cannon brought to blast through metal door. Appears to have failed.</t>
  </si>
  <si>
    <t>Spock transports back to Enterprise.</t>
  </si>
  <si>
    <t>Pike, Spock, Dr. Boyce, Tyler, and 2 crew transport to planet.</t>
  </si>
  <si>
    <t>Number One and Yeoman Colt transported to planet leaving Spock, Tyler, and 2 crew on Enterprise.</t>
  </si>
  <si>
    <t>Number One and Yeoman Colt transport from cage to Enterprise.</t>
  </si>
  <si>
    <t>Pike transports from cage to Enterprise.</t>
  </si>
  <si>
    <t>Vina wears an extremely short, low cut, metallic minidress.</t>
  </si>
  <si>
    <t>Uhura attempts to use subspace to contact Starfleet</t>
  </si>
  <si>
    <t>McCoy examines Dr. Crater with tricorder.</t>
  </si>
  <si>
    <t>Spock raises an eyebrow.</t>
  </si>
  <si>
    <t>Nancy Crater was a very special old flame of McCoy.</t>
  </si>
  <si>
    <t>Nancy Crater is revealed to be Salt Creature that killed the original.</t>
  </si>
  <si>
    <t>Dr. Crater fires at Kirk and Spock, phaser set to kill.</t>
  </si>
  <si>
    <t>Nancy Crater flirts with Darnell to lure him away so she can suck his salt</t>
  </si>
  <si>
    <t>Nancy Crater flirts with McCoy cause he wants her to.</t>
  </si>
  <si>
    <t>Salt Creature can impersonate anybody.</t>
  </si>
  <si>
    <t>Spock gets very emotional when reporting status.</t>
  </si>
  <si>
    <t>Kirk</t>
  </si>
  <si>
    <t>Kirk salt_creature (as officer_green)</t>
  </si>
  <si>
    <t>Kirk_and_his_ship</t>
  </si>
  <si>
    <t>evil_Kirk</t>
  </si>
  <si>
    <t>Kirk evil_Kirk</t>
  </si>
  <si>
    <t>Kirk-android</t>
  </si>
  <si>
    <t>android-Kirk</t>
  </si>
  <si>
    <t>Kirk nurse_chapel</t>
  </si>
  <si>
    <t>Kirk dr_helen_noel</t>
  </si>
  <si>
    <t>Kirk lt_bailey</t>
  </si>
  <si>
    <t>Kirk comodore_mendez</t>
  </si>
  <si>
    <t>Kirk yeoman_barrows</t>
  </si>
  <si>
    <t>Kirk, lt_desalle</t>
  </si>
  <si>
    <t>lindstrom, Enterprise Kirk</t>
  </si>
  <si>
    <t>helmsman Kirk</t>
  </si>
  <si>
    <t>Kirk lt_mcgivers redshirt_security_officer</t>
  </si>
  <si>
    <t>aurelan_Kirk</t>
  </si>
  <si>
    <t>peter_Kirk</t>
  </si>
  <si>
    <t>aurelan_Kirk tim_Kirk</t>
  </si>
  <si>
    <t>Spock, dr_boyce, tyler +2</t>
  </si>
  <si>
    <t>pike Spock dr_boyce tyler +2</t>
  </si>
  <si>
    <t>Spock number_one tyler yeoman_colt +2</t>
  </si>
  <si>
    <t>Kirk Spock dr_crater</t>
  </si>
  <si>
    <t>Spock, lt_cmdr_mitchell</t>
  </si>
  <si>
    <t>Spock lt_tormolen</t>
  </si>
  <si>
    <t>Kirk Spock harry_mudd</t>
  </si>
  <si>
    <t>native, Kirk, Spock</t>
  </si>
  <si>
    <t>red-skirt Spock</t>
  </si>
  <si>
    <t>Spock-s Enterprise</t>
  </si>
  <si>
    <t>Kirk Spock lt_kelowitz lt_lang lt_o'herlihy</t>
  </si>
  <si>
    <t>Kirk Spock yeoman_tamura lt_galloway lt_depaul</t>
  </si>
  <si>
    <t>enterprise, Spock, lella</t>
  </si>
  <si>
    <t>enterprise, Spock,sandoval</t>
  </si>
  <si>
    <t>Kirk Spock</t>
  </si>
  <si>
    <t>Kirk Spock 4-redshirts</t>
  </si>
  <si>
    <t>Kirk, Uhura</t>
  </si>
  <si>
    <t>Sulu</t>
  </si>
  <si>
    <t>Sulu + 3</t>
  </si>
  <si>
    <t>Sulu samurai</t>
  </si>
  <si>
    <t>Kirk Sulu geophysicist_jaeger lt_desalle</t>
  </si>
  <si>
    <t>Kirk Sulu</t>
  </si>
  <si>
    <t>Spock Sulu captain_christopher</t>
  </si>
  <si>
    <t>Kirk, Sulu, redshirt goldshirt goldshirt</t>
  </si>
  <si>
    <t>Darnell</t>
  </si>
  <si>
    <t>Darnell_(dead)</t>
  </si>
  <si>
    <t>Scotty</t>
  </si>
  <si>
    <t>Enterprise, Scotty</t>
  </si>
  <si>
    <t>Spock Enterprise Scotty</t>
  </si>
  <si>
    <t>Kirk Spock Scotty</t>
  </si>
  <si>
    <t>Kirk Spock Scotty Uhura 2-redshirts</t>
  </si>
  <si>
    <t>Scotty, transporter_officer</t>
  </si>
  <si>
    <t>McCoy</t>
  </si>
  <si>
    <t>Kirk Spock McCoy</t>
  </si>
  <si>
    <t>yeoman_rand, McCoy</t>
  </si>
  <si>
    <t>Kirk Spock McCoy yeoman_rand redshirt redshirt</t>
  </si>
  <si>
    <t>Spock, McCoy</t>
  </si>
  <si>
    <t>Spock, McCoy, Scotty, Uhura, yeoman_mears, Sulu +</t>
  </si>
  <si>
    <t>Spock McCoy Scotty lt_bowman yeoman_mears</t>
  </si>
  <si>
    <t>McCoy geophysicist_jaeger lt_desalle</t>
  </si>
  <si>
    <t>Spock, McCoy 3 crew</t>
  </si>
  <si>
    <t>Kirk Spock McCoy 3_others</t>
  </si>
  <si>
    <t>Spock, McCoy, Scotty, lt_mcgivers, others</t>
  </si>
  <si>
    <t>Kirk Spock McCoy Sulu lt_kelowitz lt_desalle</t>
  </si>
  <si>
    <t>Spock, McCoy, Sulu, lt_kelowitz, lt_desalle</t>
  </si>
  <si>
    <t>Kirk, McCoy</t>
  </si>
  <si>
    <t>Kirk Spock McCoy Scotty yeoman_zahra redshirt</t>
  </si>
  <si>
    <t>McCoy nurse_chapel</t>
  </si>
  <si>
    <t>McCoy, Kirk</t>
  </si>
  <si>
    <t>Kirk_(dead) McCoy</t>
  </si>
  <si>
    <t>Kirk McCoy Scotty chekov lt_carolyn_palamas</t>
  </si>
  <si>
    <t>Kirk and Salt Creature (as Green) transport to Enterprise.</t>
  </si>
  <si>
    <t>Kirk,  Spock, &amp; Dr. Crater transport to Enterprise.</t>
  </si>
  <si>
    <t>Sturgeon's body transported to Enterprise.</t>
  </si>
  <si>
    <t>Kirk McCoy</t>
  </si>
  <si>
    <t>Kirk and McCoy transport to planet.</t>
  </si>
  <si>
    <t>McCoy examines Darnell's dead body.</t>
  </si>
  <si>
    <t>Med Tech examines Spock</t>
  </si>
  <si>
    <t>Pike, Spock, Dr. Boyce, Tyler, and 2 crew stare as Vina appears.</t>
  </si>
  <si>
    <t>Pike stares as the Orion slave woman dances.</t>
  </si>
  <si>
    <t>Charlie Evans abuses power Thalsians gave him and thinks he's better than everyone else.</t>
  </si>
  <si>
    <t>Uhura sings as Spock play the lyre.</t>
  </si>
  <si>
    <t>Thasian's show up to bring Charlie Evans back to their world.</t>
  </si>
  <si>
    <t>Charlie given great mental powers so he could survive.</t>
  </si>
  <si>
    <t>Charlie Evans made phaser disappear. In fact, every phaser on board vanished.</t>
  </si>
  <si>
    <t>Uhura flirts with Spock.</t>
  </si>
  <si>
    <t>Charlie flirts with Yeoman Rand but she rejects him.</t>
  </si>
  <si>
    <t>Kirk is shirtless in gym during a workout.</t>
  </si>
  <si>
    <t>Shirtless men and women in leopards doing gymnastics.</t>
  </si>
  <si>
    <t>Kirk and Spock play 3d chess in rec room.</t>
  </si>
  <si>
    <t>Spock and Charlie play 3d chess. Spock checkmates Charlie quickly.</t>
  </si>
  <si>
    <t>The Talosians say advanced past petty problems.</t>
  </si>
  <si>
    <t>Captain Ramart, Antares #1 and Charlie transport from Antares to Enterprise.</t>
  </si>
  <si>
    <t>Captain Ramart and Antares #1 transport to Antares.</t>
  </si>
  <si>
    <t>McCoy examines Charlie Evans in sick bay.</t>
  </si>
  <si>
    <t>Kirk attempts to explain to Charlie Evans about slapping Yeoman Rand on ass.</t>
  </si>
  <si>
    <t>Kirk fumbles the talk with Charlie Evans about Yeoman Rand.</t>
  </si>
  <si>
    <t>Kirk loves his ship more than anything and wants Charlie to give it back.</t>
  </si>
  <si>
    <t>Charlie Evans makes card appear in Yeoman Rand's uniform between her breasts.</t>
  </si>
  <si>
    <t>yellow</t>
  </si>
  <si>
    <t>purple</t>
  </si>
  <si>
    <t>#b2df8a</t>
  </si>
  <si>
    <t>#e31a1c</t>
  </si>
  <si>
    <t>#fdbf6f</t>
  </si>
  <si>
    <t>#ff7f00</t>
  </si>
  <si>
    <t>Talos IV is a class M planet.</t>
  </si>
  <si>
    <t>An energy barrier at the edge of the galaxy gives humans godlike powers.</t>
  </si>
  <si>
    <t>Communications officer picks up an SOS signal. Yes, it's still around.</t>
  </si>
  <si>
    <t>Orion Slave Woman dancing a very sensuous dance.</t>
  </si>
  <si>
    <t>McCoy's phaser is set to kill when he shoots the salt creature.</t>
  </si>
  <si>
    <t>Ancient ruins for no reason.</t>
  </si>
  <si>
    <t>Charlie Evans slaps Yeoman Rand on the ass.</t>
  </si>
  <si>
    <t>Captain Ramart and Antares Number One transport to Antares.</t>
  </si>
  <si>
    <t>Captain Ramart, Antares Number One and Charlie transport from Antares to Enterprise.</t>
  </si>
  <si>
    <t>Mitchell believes he's become a god.</t>
  </si>
  <si>
    <t>Gary Mitchell restrained by Kirk, Spock, and others when attempting to leave sick bay.</t>
  </si>
  <si>
    <t>Dr. Dehner gets off on wrong foot with just about everyone.</t>
  </si>
  <si>
    <t>Dr. Corby is revealed to Nurse Chapel to be an android</t>
  </si>
  <si>
    <t>Sulu began head of Astro Sciences</t>
  </si>
  <si>
    <t>Gary Mitchell wrecks havoc with Kirk and the Enterprise with his new powers.</t>
  </si>
  <si>
    <t>Kirk shoots Gary Mitchells with phaser rifle which has no effect</t>
  </si>
  <si>
    <t>Kirk shoots rocks with phaser rifle to cause avalache landing on Gary Mitchell</t>
  </si>
  <si>
    <t>Call for damage report.</t>
  </si>
  <si>
    <t>Valiant memory tapes reveal Captain of the Valiant ordered self-destruct of vessel.</t>
  </si>
  <si>
    <t>Spock shouts commands in excited voice.</t>
  </si>
  <si>
    <t>Dr. Piper examines Gary Mitchell</t>
  </si>
  <si>
    <t>Kirk can't tell Yeoman Rand how he feels cause he's the Captain.</t>
  </si>
  <si>
    <t>Scotty uses phaser as a cutting torch.</t>
  </si>
  <si>
    <t>Matter/anti-matter time travel discovered by never mentioned again.</t>
  </si>
  <si>
    <t>This virus brings out the 'inner you', good or bad.</t>
  </si>
  <si>
    <t>Alert: Baker 3</t>
  </si>
  <si>
    <t>Sulu roaming the corridors shirtless with an epee.</t>
  </si>
  <si>
    <t>3d chessboard in background of rec room.</t>
  </si>
  <si>
    <t>planet to Enterprise</t>
  </si>
  <si>
    <t>Enterprise to planet (only Number One &amp; colt get transported)</t>
  </si>
  <si>
    <t>Enterprise to planet</t>
  </si>
  <si>
    <t>Enterprise to antares</t>
  </si>
  <si>
    <t>antares to Enterprise</t>
  </si>
  <si>
    <t>landing party to planet</t>
  </si>
  <si>
    <t>space to Enterprise: bring probe on board</t>
  </si>
  <si>
    <t>research station to Enterprise</t>
  </si>
  <si>
    <t>Enterprise to Enterprise: merge to Kirks together</t>
  </si>
  <si>
    <t>Enterprise to Enterprise: test to merge dogs together</t>
  </si>
  <si>
    <t>planet to Enterprise: creates two dogs</t>
  </si>
  <si>
    <t>planet to Enterprise: rescue four crewmen</t>
  </si>
  <si>
    <t>planet to Enterprise: splits, good side appears</t>
  </si>
  <si>
    <t>planet to Enterprise: technican covered in yellow ore which disrupts transporter</t>
  </si>
  <si>
    <t>planet to Enterprise: transporter actives and creates Kirk-evil</t>
  </si>
  <si>
    <t>Enterprise to miner's planet</t>
  </si>
  <si>
    <t>transport ship to Enterprise</t>
  </si>
  <si>
    <t>Enterprise to planet (cargo)</t>
  </si>
  <si>
    <t>Enterprise to ship</t>
  </si>
  <si>
    <t>shuttlecraft to Enterprise</t>
  </si>
  <si>
    <t>transport before shuttlecraft burns up to Enterprise</t>
  </si>
  <si>
    <t>Enterprise to back into his plane</t>
  </si>
  <si>
    <t>Enterprise to planet (air force base)</t>
  </si>
  <si>
    <t>jet intercepter to Enterprise</t>
  </si>
  <si>
    <t>planet to Enterprise (accidently triggered emergency signal)</t>
  </si>
  <si>
    <t>Enterprise to starbase</t>
  </si>
  <si>
    <t>Enterprise (Uhura) Kirk to lindstrom</t>
  </si>
  <si>
    <t>ambassador fox (via Uhura) to Anan_7</t>
  </si>
  <si>
    <t>Enterprise to space</t>
  </si>
  <si>
    <t>space to Enterprise</t>
  </si>
  <si>
    <t>McCoy examines Lt. Tormolen in sick bay.</t>
  </si>
  <si>
    <t>McCoy examines Spock in sick bay.</t>
  </si>
  <si>
    <t>McCoy examines Sulu in sick bay.</t>
  </si>
  <si>
    <t>McCoy operates on Lt. Tormolen in sick bay but Tormolen just loses the will to live</t>
  </si>
  <si>
    <t>Spock kids with around with Yeoman Rand and smiles.</t>
  </si>
  <si>
    <t>Yeoman Rand falls and flashes a panty shot as she tries to get away from Evil-Kirk</t>
  </si>
  <si>
    <t>Evil-Kirk shoots at Kirk. His phaser is set to kill.</t>
  </si>
  <si>
    <t>General Quarters 3, Security Condition 3</t>
  </si>
  <si>
    <t>Spock scans research station with large tricorder.</t>
  </si>
  <si>
    <t>Scotty scans circuits with large tricorder.</t>
  </si>
  <si>
    <t>Harry Mudd: Asks if Spock's part Vulcanian.</t>
  </si>
  <si>
    <t>Kirk flirts with Kodos' daughter to get information.</t>
  </si>
  <si>
    <t>Subverted: Living possible only in environmentally controlled areas.</t>
  </si>
  <si>
    <t>Kirk changes from gold uniform to green uniform.</t>
  </si>
  <si>
    <t>Transporter malfunction creates two Kirks.</t>
  </si>
  <si>
    <t>Spock uses sarcasm then wears a shit eating grin.</t>
  </si>
  <si>
    <t>Spock explains how transporter got fixed.</t>
  </si>
  <si>
    <t>McCoy examines dog in sick bay.</t>
  </si>
  <si>
    <t>McCoy examines Evil-Kirk in sick bay.</t>
  </si>
  <si>
    <t>McCoy examines Technician Fisher in sick bay.</t>
  </si>
  <si>
    <t>Kirk tells Harry Mudd miners had a subspace radio marriage.</t>
  </si>
  <si>
    <t>McCoy makes remarks about Spock 'different' anatomy.</t>
  </si>
  <si>
    <t>Eve McHuron cooks Ben Childress a meal. Even in the future women are expected to be good cooks!.</t>
  </si>
  <si>
    <t>Miners at party begin fighting over the Mudd's women.</t>
  </si>
  <si>
    <t>Every man on the Enterprise desires Mudd's women.</t>
  </si>
  <si>
    <t>Salacious ass shot of Mudd's women as they walk down the corridor.</t>
  </si>
  <si>
    <t>Harry Mudd sends the women to seduce crewman to get what they need.</t>
  </si>
  <si>
    <t>Pike: 'All decks prepare for hyperdrive'.</t>
  </si>
  <si>
    <t>Pike: 'Our time warp, factor 7'.</t>
  </si>
  <si>
    <t>Pike: 'I'm not used to having a woman on the bridge'.</t>
  </si>
  <si>
    <t>Spock screams, 'The Women' when the male crew were not transported.</t>
  </si>
  <si>
    <t>McCoy: 'He's dead Jim'.</t>
  </si>
  <si>
    <t>Spock: 'Fascinating'.</t>
  </si>
  <si>
    <t>Kirk: 'Lt, contact Starfleet command.'.</t>
  </si>
  <si>
    <t>Kirk: 'Warp 1 Mr. Sulu'.</t>
  </si>
  <si>
    <t>Yeoman Rand (to Charlie): 'Have you been nipping Saurian Brandy?'.</t>
  </si>
  <si>
    <t>Dr. Crater: 'Being a woman, she (Nancy Crater) gets lonely'.</t>
  </si>
  <si>
    <t>Kirk: 'Set phasers to stun'</t>
  </si>
  <si>
    <t>Kirk: 'Set your phaser to stun'</t>
  </si>
  <si>
    <t>Uhura: 'There's something off the starboard bow'.</t>
  </si>
  <si>
    <t>Charlie: 'You don't need that subspace chatter'.</t>
  </si>
  <si>
    <t>Charlie: 'You don't need that subspace chatter'We're intercepting a follow up message'.</t>
  </si>
  <si>
    <t>Uhura: 'Captain os the Antares is on D channel'.</t>
  </si>
  <si>
    <t>Uhura: 'I can't raise Colony Five'.</t>
  </si>
  <si>
    <t>Uhura: 'Subspace frequency three'.</t>
  </si>
  <si>
    <t>Uhura: 'Try to raise Thasians'.</t>
  </si>
  <si>
    <t>Charlie (to Yeoman Rand): 'You smell like a girl'.</t>
  </si>
  <si>
    <t>Charlie: 'Isn't pink your (Yeoman Rand) favorite color?'.</t>
  </si>
  <si>
    <t>Kirk: 'Ahead warp factor 1'.</t>
  </si>
  <si>
    <t>Gary Mitchell: 'She's (Dr. Dehner) a walking freezer unit'.</t>
  </si>
  <si>
    <t>Spock jokes about 'Those earth emotions'.</t>
  </si>
  <si>
    <t>Nurse Chapel: 'He's dead doctor'.</t>
  </si>
  <si>
    <t>Scotty: 'I can't change the laws of physics'.</t>
  </si>
  <si>
    <t>Spock and Scotty solve implosion calculations 'just in the nick of time'.</t>
  </si>
  <si>
    <t>McCoy: 'Assuming you call that green stuff in your veins blood'.</t>
  </si>
  <si>
    <t>Kirk: 'Kirk: 'Warp 1'.</t>
  </si>
  <si>
    <t>Kirk: 'Kirk: 'Warp us out of here'.</t>
  </si>
  <si>
    <t>Sulu: 'I'll protect you fair maiden.' | Uhura: 'Sorry, neither.'.</t>
  </si>
  <si>
    <t>Kirk thinks of Yeoman Rand as his possession, 'I have a beautiful Yeoman.'.</t>
  </si>
  <si>
    <t>Scotty: 'Restarting cold engines has never been tried. The odds are enormous'</t>
  </si>
  <si>
    <t>Kirk: 'Set phasers to stun'.</t>
  </si>
  <si>
    <t>Why is Spock is insensitive? | Spock: 'That's the way I am'.</t>
  </si>
  <si>
    <t>Kirk tells Spock: 'Locked on setting 1', as they're searching for Evil-Kirk.</t>
  </si>
  <si>
    <t>Kirk: 'Set phase cycle stun force'</t>
  </si>
  <si>
    <t>Spock: 'Locked on base cycle to stun, not kill'</t>
  </si>
  <si>
    <t>Ruth Bonavure: 'It's fascinating.'</t>
  </si>
  <si>
    <t>Magda: 'Top space frequency of three nine'.</t>
  </si>
  <si>
    <t>Uhura: 'I've tried all frequencies, he refuses to answer'.</t>
  </si>
  <si>
    <t>Kirk: 'Engines ahead, warp factor 1'.</t>
  </si>
  <si>
    <t>Ben Childress (to Eve): 'I'm supposed to sit, taste it, roll my eyes and, whooo, female cooking again.'.</t>
  </si>
  <si>
    <t>Ben Childress (to Kirk): 'You mean they all really look like she does?'.</t>
  </si>
  <si>
    <t>Eve (to Kirk): 'It's all the same, no men'.</t>
  </si>
  <si>
    <t>Eve McHuron: 'The sound of the male ego. Travel halfway across the galaxy and it's still the same song.'.</t>
  </si>
  <si>
    <t>Kirk: 'A woman only needs to 'think' she's beautiful to 'be' beautiful'.</t>
  </si>
  <si>
    <t>Kirk: 'Put it on all frequencies'.</t>
  </si>
  <si>
    <t>Uhura: 'Beginning signals to surface sir'.</t>
  </si>
  <si>
    <t>Uhura: 'Frequency open Mr. Spock'.</t>
  </si>
  <si>
    <t>Uhura: 'I've run all frequencies a second time, there's no…'.</t>
  </si>
  <si>
    <t>Uhura: 'I've tried all frequencies'.</t>
  </si>
  <si>
    <t>Dr. Corby was famous for his translation of the medical records from the Orion ruins, 'required reading' at Starfleet Academy.</t>
  </si>
  <si>
    <t>McCoy: 'The little bugs have no appetite for green blood'.</t>
  </si>
  <si>
    <t>Kirk (to Miri) : 'You're a pretty young woman'.</t>
  </si>
  <si>
    <t>Yeoman Rand (to Kirk): 'I used to try to get to get you to look at my legs. Now look at them'.</t>
  </si>
  <si>
    <t>Kirk: 'What's so fascinating?'.</t>
  </si>
  <si>
    <t>Kirk: 'Ship to surface, Tantalas colony'.</t>
  </si>
  <si>
    <t>Spock: 'Emergency Channel D'.</t>
  </si>
  <si>
    <t>Uhura: 'Message Captain, switching to speakers'.</t>
  </si>
  <si>
    <t>Uhura: 'Received message from Tantalas, Dr. Van Gelder'.</t>
  </si>
  <si>
    <t>Kirk: 'Take us out of orbit Mr. Spock. warp 1 factor'.</t>
  </si>
  <si>
    <t>Nomad: 'That unit is defective. It's thinking is chaotic. Absorbing it unsettled me.' | Spock: ' that unit is a woman' | Nomad: 'A mass of conflicting impulses.'.</t>
  </si>
  <si>
    <t>Kirk: 'Have you tried all hailing frequencies?'.</t>
  </si>
  <si>
    <t>Uhura: 'Balok sent signal to large ship'.</t>
  </si>
  <si>
    <t>Uhura: 'Signal coming over navigation beam'.</t>
  </si>
  <si>
    <t>Kirk: 'Ahead 1/2 speed'.</t>
  </si>
  <si>
    <t>Kirk: 'Ahead slow'.</t>
  </si>
  <si>
    <t>Kirk: 'Engage 1/2 speed'.</t>
  </si>
  <si>
    <t>Kirk: 'Engage warp 1'.</t>
  </si>
  <si>
    <t>Kirk: 'Engines astern, full speed'.</t>
  </si>
  <si>
    <t>Kirk: 'Helm, give us warp speed'.</t>
  </si>
  <si>
    <t>Kirk: 'Maximum accleration when I give the word'.</t>
  </si>
  <si>
    <t>Kirk: 'Power astern, 1/2 speed'.</t>
  </si>
  <si>
    <t>Kirk: 'Switch to impulse'.</t>
  </si>
  <si>
    <t>Sulu: 'Now at warp 3'.</t>
  </si>
  <si>
    <t>Sulu: 'Warp 2 sir'.</t>
  </si>
  <si>
    <t>Commodore Mendez: 'There's been subspace chatter'.</t>
  </si>
  <si>
    <t>Commodore Mendez: 'We received a subspace message'.</t>
  </si>
  <si>
    <t>Kirk: 'Hailing Enterprise'.</t>
  </si>
  <si>
    <t>Uhura: 'Request confirmation from Starfleet'.</t>
  </si>
  <si>
    <t>Kirk: 'All channels cleared Uhura? '| Uhura: 'All channels cleared.'.</t>
  </si>
  <si>
    <t>Kirk: 'Ahead warp 1 factor'.</t>
  </si>
  <si>
    <t>Kirk: 'Contact remaining outposts'.</t>
  </si>
  <si>
    <t>Spock: 'Still no answer from earth outpost #2. and now #3's gone silent'.</t>
  </si>
  <si>
    <t>Uhura: 'Continuing to challenge, still no response'.</t>
  </si>
  <si>
    <t>Uhura: 'Earth outpost 4 reports they're under attack. Then terminates'.</t>
  </si>
  <si>
    <t>Uhura: 'Picking up communications : pipe it in'.</t>
  </si>
  <si>
    <t>Uhura: 'Regaining contact with output 4, switching to speakers'.</t>
  </si>
  <si>
    <t>Kirk: 'Leave any bigotry in your quarters, there's no room for it on the bridge'.</t>
  </si>
  <si>
    <t>Kirk: 'Full ahead, maximum warp'.</t>
  </si>
  <si>
    <t>Sulu: 'Our speed is now maximum'.</t>
  </si>
  <si>
    <t>Uhura: 'McCoy calling from the planet : open a channel Uhura'.</t>
  </si>
  <si>
    <t>Spock scans 'dead' knight with tricorder.</t>
  </si>
  <si>
    <t>Kirk: 'Recall search parties and recall the Columbus'.</t>
  </si>
  <si>
    <t>Spock: 'Report from landing party'.</t>
  </si>
  <si>
    <t>Uhura: 'Columbus has returned. Results negative'.</t>
  </si>
  <si>
    <t>Uhura: 'Nothing clear, just being pulled off course'.</t>
  </si>
  <si>
    <t>Uhura: 'Nothing sir'.</t>
  </si>
  <si>
    <t>Uhura: 'Report from landing party'.</t>
  </si>
  <si>
    <t>Lt. Bowman: 'I'm sick and tired of this machine'.</t>
  </si>
  <si>
    <t>Kirk: 'Head out at space normal speed'.</t>
  </si>
  <si>
    <t>Kirk: 'Notify the discovery on subspace radio'.</t>
  </si>
  <si>
    <t>Uhura: 'Checked all wavebands, no response'.</t>
  </si>
  <si>
    <t>Kirk: 'Ahead warp factor 3'.</t>
  </si>
  <si>
    <t>Kirk: 'Emergency warp at the easliest possible moment'.</t>
  </si>
  <si>
    <t>Spock: 'Fascinating. Good. Good. He knows, Doctor. He has reasoned it out.'.</t>
  </si>
  <si>
    <t>Spock: 'Leave channel 1 open, just in case'.</t>
  </si>
  <si>
    <t>Uhura: 'Scanning beams on unusual wavelength'.</t>
  </si>
  <si>
    <t>Kirk: 'Initiate warp 6'.</t>
  </si>
  <si>
    <t>Kirk: 'Warp factor 7'.</t>
  </si>
  <si>
    <t>Kirk: 'Warp factor 8'.</t>
  </si>
  <si>
    <t>Spock: 'Open communicator channel'.</t>
  </si>
  <si>
    <t>Uhura: 'I'm getting ground to air transmisstion'.</t>
  </si>
  <si>
    <t>Uhura: 'Normal Starfleet channel has nothing on it but static'.</t>
  </si>
  <si>
    <t>Uhura: 'Starfleet control calling enterprise'.</t>
  </si>
  <si>
    <t>Kirk: 'All power Mr. Sulu'.</t>
  </si>
  <si>
    <t>Sulu: 'Warp 4'.</t>
  </si>
  <si>
    <t>Sulu: 'Warp 7'.</t>
  </si>
  <si>
    <t>Sulu: 'Warp 8'.</t>
  </si>
  <si>
    <t>Kirk convinced Landru-computer that it was killing the 'body' by halting their progress through Mind Control.</t>
  </si>
  <si>
    <t>Uhura: 'All channels are totally jammed'.</t>
  </si>
  <si>
    <t>Uhura: 'Communication channels are down'.</t>
  </si>
  <si>
    <t>Uhura: 'I'm picking up a signal'.</t>
  </si>
  <si>
    <t>Helmsman: 'On course, warp factor 2'.</t>
  </si>
  <si>
    <t>Fox: 'Lt, open up a channel and keep it open'.</t>
  </si>
  <si>
    <t>Kirk: 'Nothing yet Lt. Uhura?' | Uhura: 'Nothing Captain, hailing frequencies are open'.</t>
  </si>
  <si>
    <t>Scotty: 'Open a channel lt'.</t>
  </si>
  <si>
    <t>Uhura: 'Message coming in from eminir 7. it's code 17'.</t>
  </si>
  <si>
    <t>Kirk: 'Put me thru to Starfleet' | Uhura: 'I can't do that'.</t>
  </si>
  <si>
    <t>sandoval: 'Subspace radio didn't work properly'.</t>
  </si>
  <si>
    <t>Uhura: 'I'm been transmitting a contact signal every five minutes. All I get is dead air.' | Kirk :'Maintain transmittion pattern.'.</t>
  </si>
  <si>
    <t>Uhura: 'The frequency is open but he doesn't answer'.</t>
  </si>
  <si>
    <t>Kirk: 'Man stagnates if he has no ambition, no desire to be more than he is.'.</t>
  </si>
  <si>
    <t>Spock: 'Fascinating.' (while observing Horta).</t>
  </si>
  <si>
    <t>Kirk: 'Warp 2 factor'.</t>
  </si>
  <si>
    <t>Kirk: 'I'm a soldier, not a diplomat.'.</t>
  </si>
  <si>
    <t>Uhura: 'Automatic relay from Starfleet command, code 1'.</t>
  </si>
  <si>
    <t>Uhura: 'Unit X-Y 75847 reports fleet of Klingon ships'.</t>
  </si>
  <si>
    <t>Kirk: 'Ahead warp factor 7'.</t>
  </si>
  <si>
    <t>Kirk: 'Send any communications priority one'.</t>
  </si>
  <si>
    <t>Uhura: 'Dr. McCoy asking to see you in sick bay'.</t>
  </si>
  <si>
    <t>Uhura: 'Fire in engineering. Situation critical'.</t>
  </si>
  <si>
    <t>Uhura: 'Red 2 message in 1 minute Captain, code factor 1'.</t>
  </si>
  <si>
    <t>Uhura: 'Security reports Lazarus missing'.</t>
  </si>
  <si>
    <t>Spock: 'Our ship's instruments are specifically designed to locate and identify any object in our universe, be it energy or matter.'.</t>
  </si>
  <si>
    <t>Kirk: 'Ahead warp factor one'.</t>
  </si>
  <si>
    <t>Kirk: 'Broadcast to Starfleet command my last weeks log entries'.</t>
  </si>
  <si>
    <t>Kirk: 'Open a channel to Starfleet command'.</t>
  </si>
  <si>
    <t>Kirk: 'At times you seem quite human'.</t>
  </si>
  <si>
    <t>Spock: 'It's not life as we know or understand it.'.</t>
  </si>
  <si>
    <t>Kirk gives Uhura private number. | Kirk: 'Anything?' | Uhura: 'I've tried every major transmitting station on Denova.none of them have acknowledged my contact signel'.</t>
  </si>
  <si>
    <t>Kirk: 'Anything?' | Uhura: 'I've tried every major transmitting station on Denova.none of them have acknowledged my contact signel'.</t>
  </si>
  <si>
    <t>Kirk: 'Lt. Uhura, try to contact that ship'.</t>
  </si>
  <si>
    <t>Uhura: 'Contact broken.' | Kirk: 'Re-establish' | Uhura: 'Sorry'.</t>
  </si>
  <si>
    <t>Uhura: 'I'm having difficulty on that transmitter call to Denova'.</t>
  </si>
  <si>
    <t>Uhura: 'I've made contact with your private transmitter.' | Kirk : 'Put it on audio'.</t>
  </si>
  <si>
    <t>Uhura: 'Making contact Captain'.</t>
  </si>
  <si>
    <t>Uhura: 'Receiving messages from a ground station.' | Kirk : 'Report'.</t>
  </si>
  <si>
    <t>Kirk: 'Plot an interception course Mr. Sulu, warp fact 8'.</t>
  </si>
  <si>
    <t>Kirk: 'Reduce to sub-warp speed'.</t>
  </si>
  <si>
    <t>Kirk: 'Warp 1 factor'.</t>
  </si>
  <si>
    <t>McCoy: 'He's dead.' (says after Kirk &amp; Spock fight).</t>
  </si>
  <si>
    <t>Spock: 'live long and prosper.'.</t>
  </si>
  <si>
    <t>T'Pau: 'live long and prosper.'.</t>
  </si>
  <si>
    <t>Kirk: 'Get me Starfleet command and pipe in down to Dr. McCoy's office'.</t>
  </si>
  <si>
    <t>Uhura: 'Message from Starfleet command, top priority.' | Kirk: 'Relay it Lt.'.</t>
  </si>
  <si>
    <t>Uhura: 'Something's coming in on the Starfleet channel, priority and urgent.' | Kirk: 'Put in audio over here.'.</t>
  </si>
  <si>
    <t>Uhura: 'Standing by on Vulcan hailing frequencies sir'.</t>
  </si>
  <si>
    <t>checkov: 'We'll have to head there directly at warp 6 sir, insufficient time to stop off at vulcan'.</t>
  </si>
  <si>
    <t>Kirk: 'Alter course to vulcan, increase speed to warp 4'.</t>
  </si>
  <si>
    <t>Kirk: 'Lay in a course for altair 6, leave orbit when ready'.</t>
  </si>
  <si>
    <t>Kirk: 'Lay in a course for vulcan, tell engineering I want warp 8 or better'.</t>
  </si>
  <si>
    <t>McCoy:' To coin a phrase, fascinating.'.</t>
  </si>
  <si>
    <t>Spock: 'We must establish communications with the landing part.' | Uhura : 'I working sir but I can't do anything with this. I might be able to rig up a subspace bypass circuit.'.</t>
  </si>
  <si>
    <t>Uhura: 'Activity on hailing channel 3 sir' | Kirk: 'Response frequencies lt.' | Uhura: 'Calculated. Channel open sir.'.</t>
  </si>
  <si>
    <t>Uhura: 'Damage reports coming in. situation under control. Minor damage.'.</t>
  </si>
  <si>
    <t>Uhura: 'I can't contact the landing party. All frequencies are jammed.' | Spock: 'Try to break through lt.'.</t>
  </si>
  <si>
    <t>McCoy: 'On the other hand, she's a woman. ALL woman. On day she'll find the right man and off she'll go, out of the service.'.</t>
  </si>
  <si>
    <t>Spock: 'Fascinating Captain.'.</t>
  </si>
  <si>
    <t>Kirk: 'All hailing frequencies open' | Uhura: 'Aye aye sir'.</t>
  </si>
  <si>
    <t>Kirk: 'Any response from the mylerian system?' | Uhura: 'Not since their original distress call sir. I'm scanning all frequencies.'.</t>
  </si>
  <si>
    <t>Kirk: 'Get Dr. McCoy down to the transport room' | Uhura: 'Dr. McCoy to the transport room'.</t>
  </si>
  <si>
    <t>Kirk: 'Lt., try to make contact' | Uhura: 'Aye aye sir'.</t>
  </si>
  <si>
    <t>Uhura: 'Captain, the message is coming in now.'.</t>
  </si>
  <si>
    <t>Uhura: 'Captain, we're getting a signal from the spacecraft.' | Kirk: 'Put it on audio lt.'.</t>
  </si>
  <si>
    <t>Engineering Tech: 'Warp 10'.</t>
  </si>
  <si>
    <t>Engineering Tech: 'Warp 11' | Scotty: 'Impossible, it can't go that fast'.</t>
  </si>
  <si>
    <t>Engineering Tech: 'Warp 9 Mr. scott'.</t>
  </si>
  <si>
    <t>Kirk: 'Scott, give Sulu warp 2 and keep her there.'.</t>
  </si>
  <si>
    <t>Sulu: 'Something heading in at ultra warp speeds.'.</t>
  </si>
  <si>
    <t>Uhura starts in gold (command) but get's demoted to a red uniform.</t>
  </si>
  <si>
    <t>Venus Drug gives people 'more' of what they have naturally.</t>
  </si>
  <si>
    <t>Long shot of Magda Kovac's legs.</t>
  </si>
  <si>
    <t>Magda Kovac examines McCoy in sick bay.</t>
  </si>
  <si>
    <t>The outfits of Mudd's women are designed as alluring.</t>
  </si>
  <si>
    <t>Ruk calls Enterprise (posing as Kirk).</t>
  </si>
  <si>
    <t>McCoy with tricorder.</t>
  </si>
  <si>
    <t>Yeoman Rand with tricorder.</t>
  </si>
  <si>
    <t>Spock with tricorder.</t>
  </si>
  <si>
    <t>Kirk with tricorder.</t>
  </si>
  <si>
    <t>McCoy with tricorder in sick bay.</t>
  </si>
  <si>
    <t>Goldshirt with small tricorder on bridge.</t>
  </si>
  <si>
    <t>Spock with tricorder on planet.</t>
  </si>
  <si>
    <t>Redshirt with in corridor.</t>
  </si>
  <si>
    <t>Blueshirt with tricoder on bridge.</t>
  </si>
  <si>
    <t>Blue-skirt with tricorder on bridge.</t>
  </si>
  <si>
    <t>Redshirt-tech with in transporter room.</t>
  </si>
  <si>
    <t>Kirk: 'I'm tired of your half-breed interference' Kirk (thinks this while in duplication machine).</t>
  </si>
  <si>
    <t>Upshot of Nurse Chapel's panties as her and Kirk go to see Dr. Corby.</t>
  </si>
  <si>
    <t>Dr. Corby found ancient alien android technology.</t>
  </si>
  <si>
    <t>Dr. Corby makes an android copy of Kirk.</t>
  </si>
  <si>
    <t>Andea sets phaser to kill.</t>
  </si>
  <si>
    <t>Dr. Corby sets phaser to kill.</t>
  </si>
  <si>
    <t>Kirk sets phaser to kill.</t>
  </si>
  <si>
    <t>Nurse Chapel and Dr. Corby kiss after being separated for many years ago.</t>
  </si>
  <si>
    <t>Was Dr. Corby having sex with Andrea the android or not?</t>
  </si>
  <si>
    <t>Andrea the android made from ancient alien technology.</t>
  </si>
  <si>
    <t>Ancient civilization was wiped out because of their fear of the androids they created.</t>
  </si>
  <si>
    <t>Andrea's backless outfit.</t>
  </si>
  <si>
    <t>Kirk in duplication machine, naked.</t>
  </si>
  <si>
    <t>Dr. Corby makes Kirk android to infiltrate Enterprise.</t>
  </si>
  <si>
    <t>The Old Ones were the race who originally created the androids.</t>
  </si>
  <si>
    <t>??? calls Spock</t>
  </si>
  <si>
    <t>Kirk: 'Full ahead, warp 1 factor'.</t>
  </si>
  <si>
    <t>Kirk fights diseased girl in deserted building.</t>
  </si>
  <si>
    <t>Kirk punches diseased boy in street, several times in face.</t>
  </si>
  <si>
    <t>Kirk has grown to care about Miri.</t>
  </si>
  <si>
    <t>McCoy tests vaccine on himself—and almost dies.</t>
  </si>
  <si>
    <t>After McCoy announces the good news, Kirk turns to hug Yeoman Rand.</t>
  </si>
  <si>
    <t>Disease kills people over puberty.</t>
  </si>
  <si>
    <t xml:space="preserve"> </t>
  </si>
  <si>
    <t>Kirk: must be terrible having bad blood like that [about Spock's human half]</t>
  </si>
  <si>
    <t>Spock scans research station (larger version)</t>
  </si>
  <si>
    <t xml:space="preserve">Sulu: i'll protect you fair maiden : Uhura: Sorry, neither </t>
  </si>
  <si>
    <t>Scotty scans circuits (large tricorder)</t>
  </si>
  <si>
    <t>Ruk calls Enterprise (as Kirk)</t>
  </si>
  <si>
    <t>Exception: Experiments on planet went bad. Kirk decided it needed fixed. The society sent a general distress call to any space-faring cultures who might pick it up</t>
  </si>
  <si>
    <t>Landing party running to building. Yeoman Rand's skirt flies up showing her panties.</t>
  </si>
  <si>
    <t>Yeoman Rand declares her love for him, but Kirk just can't quite do the same with her and she's gone after the next episode.</t>
  </si>
  <si>
    <t>Uhura in gold (command) to red uniform</t>
  </si>
  <si>
    <t>fake: Kirk flirts with Kodos' daughter</t>
  </si>
  <si>
    <t>Yeoman Mears calls [no anwer]</t>
  </si>
  <si>
    <t>blueshirt carry and stick disk in</t>
  </si>
  <si>
    <t>gold-skirt hands padd to Kirk to sign</t>
  </si>
  <si>
    <t>Uhura calls [empty channel]</t>
  </si>
  <si>
    <t>Kirk: forward photon torpedo:</t>
  </si>
  <si>
    <t>Kirk flirts with a 300 year old child.</t>
  </si>
  <si>
    <t>McCoy examines Lousie on planet.</t>
  </si>
  <si>
    <t>Enterprise discovers a planet identical to Earth. Never mentioned again.</t>
  </si>
  <si>
    <t>Kirk and Dr. Helen Noel get jostled into hug in lift.</t>
  </si>
  <si>
    <t>Kirk, after neural suggestion, plants a big, wet kiss on Dr. Helen Noel.</t>
  </si>
  <si>
    <t>Attractive and sexy psychiatrist.</t>
  </si>
  <si>
    <t>Spock mind melds with Dr. Van Gelder to see into his troubled mind.</t>
  </si>
  <si>
    <t>Cleavage shot of Dr. Helen Noel crawling on her belly in air ducts.</t>
  </si>
  <si>
    <t>The Neural Neutralizaer.</t>
  </si>
  <si>
    <t>Alert: Security Alert 3</t>
  </si>
  <si>
    <t>Dr. Helen Noel has the hot for Kirk but not visa versa. One night was enough.</t>
  </si>
  <si>
    <t>McCoy examines Dr. Van Gelder in sick bay.</t>
  </si>
  <si>
    <t>Exception: Prime Directive null &amp; void is a society attacks a Federation vessel.</t>
  </si>
  <si>
    <t>McCoy: 'What am I a doctor or a moon shuttle conductor.'</t>
  </si>
  <si>
    <t>Uhura: 'Balok requests evidence of a corbomite device.'</t>
  </si>
  <si>
    <t>Kirk says destruction of Enterprise will result in destruction of Balok's vessel.</t>
  </si>
  <si>
    <t>Uhura: 'Hailing frequencies still open. I get no message from them'.</t>
  </si>
  <si>
    <t>Sulu: 'Engage, warp 1 sir'.</t>
  </si>
  <si>
    <t>Yeoman Rand uses phaser to heat coffee.</t>
  </si>
  <si>
    <t>Balok's ship is equipped with tractor beam that imprisons the Enterprise.</t>
  </si>
  <si>
    <t>Uhura switched to red uniform, used to wear gold (command) uniform.</t>
  </si>
  <si>
    <t>Kirk: 'Fire main phasers.'</t>
  </si>
  <si>
    <t>Alert: Battle Stations, Condition Alert</t>
  </si>
  <si>
    <t>Kirk shirtless while McCoy gives him an exam.</t>
  </si>
  <si>
    <t>McCoy examines Kirk in sick bay</t>
  </si>
  <si>
    <t>Corbomite doesn't exist. A bluff made up to stop Balok from destroying the Enterprise.</t>
  </si>
  <si>
    <t>Enterprise uses a tractor beam to grab shuttlecraft.</t>
  </si>
  <si>
    <t>Lenore set phaser in Kirk's quarters on overload to kill Kirk.</t>
  </si>
  <si>
    <t>Lenore finds witnesses to her father's atrocities and kills them.</t>
  </si>
  <si>
    <t>Kirk and McCoy sip Saurian brandy in sick bay.</t>
  </si>
  <si>
    <t>Alert: Double Security Alert</t>
  </si>
  <si>
    <t>Kirk's flirting with Lenore is fake.</t>
  </si>
  <si>
    <t>Lenore set phaser to kill.</t>
  </si>
  <si>
    <t>Lenore shoots at Kirk but her father (Kodos) steps in front and takes blast.</t>
  </si>
  <si>
    <t>McCoy examines riley in sick bay.</t>
  </si>
  <si>
    <t>Lenore wears a fur minidress.</t>
  </si>
  <si>
    <t>Kirk: 'Warn that ship off' | Uhura: 'They don't acknowledge'.</t>
  </si>
  <si>
    <t>Spock: 'Earth outpost 4 reports they're under attack.'</t>
  </si>
  <si>
    <t>Yeoman Rand: 'They (Starfleet) say they'll support whatever decision you have to make.'</t>
  </si>
  <si>
    <t>Nuclear device tossed into the flotsam dropped by Romulans.</t>
  </si>
  <si>
    <t>First appearance of the Romulan cloaking device.</t>
  </si>
  <si>
    <t>Rodenium, armor material on outposts.</t>
  </si>
  <si>
    <t>Romulan ship fire plasma bolt at Enterprise.</t>
  </si>
  <si>
    <t>A single cultural world: Romulans are all warlike.</t>
  </si>
  <si>
    <t>Kirk detonates nuclear device with ship's phasers.</t>
  </si>
  <si>
    <t>Alert: All Decks Alert, Battle Stations.</t>
  </si>
  <si>
    <t>Lt. Angela Martinez's wedding is interrupted in the intro. Her to-be husband dies before the episode ends.</t>
  </si>
  <si>
    <t>McCoy examines Lt. Stles in sick bay.</t>
  </si>
  <si>
    <t>Romulans have plasma bolt weapon.</t>
  </si>
  <si>
    <t>Spock: 'A place (Amusement Park) where people could go and see all sorts of fascinating things.'</t>
  </si>
  <si>
    <t>Augmented: Bridge crew laughs when Spock says running around in the grass is illogical rest, Spock doesn't laugh.</t>
  </si>
  <si>
    <t>Finnegan (classmate) who razed Kirk picks a fight.</t>
  </si>
  <si>
    <t>Kirk gets a facsmilie of old girlfriend (Ruth), and he's happy.</t>
  </si>
  <si>
    <t>Ruth is a very special lady from Kirk's past. She's never spoke of again.</t>
  </si>
  <si>
    <t>McCoy resurrected by park owners.</t>
  </si>
  <si>
    <t>Lt. Angela Martinez resurrected by park owners.</t>
  </si>
  <si>
    <t>Parks owners ability will resurrect anyone who dies is never heard of again.</t>
  </si>
  <si>
    <t>Sulu checks his phaser, it's not working</t>
  </si>
  <si>
    <t>McCoy and Yeoman Barrows do mutual flirting the entire episode.</t>
  </si>
  <si>
    <t>Two women with McCoy after his resurrection are wearing scanty, feather outfits.</t>
  </si>
  <si>
    <t>Yeoman Mears calls Enterprise (no anwer).</t>
  </si>
  <si>
    <t>Kirk: 'Anything?' | Uhura: 'All wavelengths dominated by ionization effects.' | Kirk: 'Order columbus on new search path'.</t>
  </si>
  <si>
    <t>Kirk: 'Order Columbus on new search path'.</t>
  </si>
  <si>
    <t>Augmented: Everyone laughs about Spock's desparation move. Spock doesn't laugh.</t>
  </si>
  <si>
    <t>Shuttlecraft Columbus</t>
  </si>
  <si>
    <t>Shuttlecraft Galileo Seven</t>
  </si>
  <si>
    <t>Lt. Gaetano shoots at cavemen to frighten them.</t>
  </si>
  <si>
    <t>Spock shoots at cavemen to frighten them.</t>
  </si>
  <si>
    <t>Spock accused of desparation move for burning the fuel to use as a flare.</t>
  </si>
  <si>
    <t>Kirk: 'Does your logic find this fascinating? ' | Spock: 'Fascinating I use for the unexpected. In this case, interesting should suffice.'</t>
  </si>
  <si>
    <t>Spock (to Trelane): 'Identify yourself.'</t>
  </si>
  <si>
    <t>Trelane (to Uhura): 'Felicitations'.</t>
  </si>
  <si>
    <t>Trelane's parents are advanced energy beings.</t>
  </si>
  <si>
    <t>Geophysicist Jaeger with tricorder.</t>
  </si>
  <si>
    <t>McCoy: '…those mathematically perfect brainwaves of yours.'</t>
  </si>
  <si>
    <t>Trelane fights Kirk during his hunt.</t>
  </si>
  <si>
    <t>Kirk shoots mirror behind Trelane with dueling pistol destroying his machine.</t>
  </si>
  <si>
    <t>Trelane provides a sumptuous dinner but nothing has taste. He understands the looks but not the composition.</t>
  </si>
  <si>
    <t>Alert: Red Alert</t>
  </si>
  <si>
    <t>Kirk dishes out a 'You Suck' speech to Trelane, along with a couple of bitch slaps.</t>
  </si>
  <si>
    <t>McCoy examines Trelane as best he can.</t>
  </si>
  <si>
    <t>Metrons declare they will kill the loser and destroy his ship.</t>
  </si>
  <si>
    <t>Alert: Battle stations, Red Alert</t>
  </si>
  <si>
    <t>McCoy examines crewman in sick bay.</t>
  </si>
  <si>
    <t>Kirk: 'Open a channel: | Uhura : 'Frequency open sir' | Kirk: 'Anything?' | Uhura: 'All wavelengths dominated by ionization effects.' | Kirk: 'Order Columbus on new search path'.</t>
  </si>
  <si>
    <t>Sulu: 'Off the dial'. (regarding their speed)</t>
  </si>
  <si>
    <t>Kirk knocks out Captain Christopher.</t>
  </si>
  <si>
    <t>Sulu uses karate chop to knock USAF guard unconscience.</t>
  </si>
  <si>
    <t>Enterprise uses tractor beam to lock on to jet intercepter.</t>
  </si>
  <si>
    <t>Spock sets phaser to heavy stun force</t>
  </si>
  <si>
    <t>Alert: All Decks Alert, Damage Report</t>
  </si>
  <si>
    <t>McCoy examines Captain Christopher in sick bay.</t>
  </si>
  <si>
    <t>Kirk: 'Warp factor one Mr. Hansen'.</t>
  </si>
  <si>
    <t>Kirk's old flame, Areel Shaw, is the prosecuting attoney.</t>
  </si>
  <si>
    <t>Alert: Alert Status Yellow</t>
  </si>
  <si>
    <t>Enterprise (Uhura) Kirk to Lindstrom</t>
  </si>
  <si>
    <t>Crew gets to wear old fashioned suits and dresses</t>
  </si>
  <si>
    <t>Spock mind melds with McCoy after McCoy was conditioned by Landru.</t>
  </si>
  <si>
    <t>Kirk: 'Phasers on stun'</t>
  </si>
  <si>
    <t>Kirk: 'Phasers on stun, wide field'</t>
  </si>
  <si>
    <t>Kirk interferes with computer controlled society which is technically dead.</t>
  </si>
  <si>
    <t>Joachim: 'We've lost the channel'.</t>
  </si>
  <si>
    <t>Kirk calls Redshirt Rayburn.</t>
  </si>
  <si>
    <t>Notable for being the first episode where a Redshirt dies. In fact, two Redshirts die in the first few minutes.</t>
  </si>
  <si>
    <t>Averted: Not only do the two Redshirts in the episode survive to the end, but they don't even get visibly sick.</t>
  </si>
  <si>
    <t>Averted: Two Redshirts get karate chopped and one Redshirt put in chokehold. Dr. Van Gelder wasn't going to murder anyone.</t>
  </si>
  <si>
    <t>Kirk reads tricorder and hands to Redshirt.</t>
  </si>
  <si>
    <t>Red-Skirt with tricorder.</t>
  </si>
  <si>
    <t>Red-Skirt with tricorder on bridge.</t>
  </si>
  <si>
    <t>Red-Skirt holds tricorder on bridge.</t>
  </si>
  <si>
    <t>McCoy (to Spock): 'I'm sure you know the type (ambiuous scientists). Devoted to logic. Completely unemotional'.</t>
  </si>
  <si>
    <t>Khan escapes quarters and knock out guard.</t>
  </si>
  <si>
    <t>Khan's man fights Scotty. Scotty knocks him out.</t>
  </si>
  <si>
    <t>McCoy: 'Khan has a magnetism, almost electric and it could overpower Lt. McGivers with her preoccupation with the past.'</t>
  </si>
  <si>
    <t>Kirk: 'Men were more adventuresome and bolder, more colorful' | Lt. McGivers: 'Yes sir, I think they were.'</t>
  </si>
  <si>
    <t>#8dd3c7</t>
  </si>
  <si>
    <t>#ffffb3</t>
  </si>
  <si>
    <t>#bebada</t>
  </si>
  <si>
    <t>#fb8072</t>
  </si>
  <si>
    <t>True Love's Kiss</t>
  </si>
  <si>
    <t>The entire race of Halkens would die before they let their dilithium crystals harm one life.</t>
  </si>
  <si>
    <t>Uhura with tricorder on planet.</t>
  </si>
  <si>
    <t>Kirk, McCoy, Uhura, and Scotty are transported to another universe.</t>
  </si>
  <si>
    <t>Kirk holds Uhura's arms while telling her she's the only one who can can it. (get comms from Starfleet)</t>
  </si>
  <si>
    <t>love unwanted</t>
  </si>
  <si>
    <t>???</t>
  </si>
  <si>
    <t>Kirk: 'Lt. Uhura, contact the Halken council. I wish to talk to them again.'</t>
  </si>
  <si>
    <t>KirkL 'Lt. Uhura, Have Dr. McCoy and mr. Scott meet me in my queaters.'</t>
  </si>
  <si>
    <t>Kirk saved by henchman agains Mirror-Chekov</t>
  </si>
  <si>
    <t>Chekov turncoat fires at other henchman disintigrating him</t>
  </si>
  <si>
    <t>Chekov turncoat fires at second henchman disintegrating him.</t>
  </si>
  <si>
    <t>McCoy: 'I'm a Doctor, not an Engineer.'</t>
  </si>
  <si>
    <t>Kirk: 'What is it that will buy you?' | Spock: 'Fascinating.'</t>
  </si>
  <si>
    <t>McCoy sedates guard in front of Engineering.</t>
  </si>
  <si>
    <t>Weapon</t>
  </si>
  <si>
    <t>Kirk kisses Mirror Mirror Lt. Marlena Moreau.</t>
  </si>
  <si>
    <t>Mirror Lt. Marlen Mareau: 'I don't know what happened to us. It's hard for a working officer to shine as a woman. Every minute.'</t>
  </si>
  <si>
    <t>Mirror Lt. Marlen Mareau: 'I've been a Captain's woman and I like it. I'll be one again it I have to go through every officer in the fleet.'</t>
  </si>
  <si>
    <t>Mirror Lt. Marlen Mareau steps out of Mirror-Kirk's bedroom in see a-through outfit</t>
  </si>
  <si>
    <t xml:space="preserve">Kirk calls Uhura: </t>
  </si>
  <si>
    <t>Scotty working in the Jeffries Tubes</t>
  </si>
  <si>
    <t>Kirk, McCoy, Scotty, and Uhura fight Mirror-Spock in sick bay.</t>
  </si>
  <si>
    <t>Kirk fights Mirror-Sulu</t>
  </si>
  <si>
    <t>McCoy injects Mirror-Spock.</t>
  </si>
  <si>
    <t>Mirror Spock after Kirk says he has a device which will make him invicible.</t>
  </si>
  <si>
    <t>Mirror Lt. Marlen Mareau activates Tantalus Field to monitor Spock</t>
  </si>
  <si>
    <t>Kirk: 'That Jim Kirk will find a few changes if I read my Spocks correctly.'</t>
  </si>
  <si>
    <t>Kirk thinks he and Lt. Moreau could become 'friends. It's possible. Then he walks over to talk to her.</t>
  </si>
  <si>
    <t>Women in mirror universe all wear midriff showing uniforms, cause they're evil.</t>
  </si>
  <si>
    <t>McCoy examines Mirror-Spock in sick bay</t>
  </si>
  <si>
    <t>It's Uhura who steps in to disarm Marlena Moreau when the latter pulls a knife.</t>
  </si>
  <si>
    <t>Gentle Touch***</t>
  </si>
  <si>
    <t>Captain's Woman</t>
  </si>
  <si>
    <t>The Glomp</t>
  </si>
  <si>
    <t>Mirror Lt. Marlena Mareau kisses Kirk</t>
  </si>
  <si>
    <t>kiss***</t>
  </si>
  <si>
    <t>Unwanted Affection***</t>
  </si>
  <si>
    <t>MacGyvering</t>
  </si>
  <si>
    <t>medical exam sick bay</t>
  </si>
  <si>
    <t>Kirk (Mirror Lt. Moreau): 'You're the Captain's woman until he tells you you're not.'</t>
  </si>
  <si>
    <t>weapon tantalus_field</t>
  </si>
  <si>
    <t>Chekov gets tortured</t>
  </si>
  <si>
    <t>crew_acts_crazy</t>
  </si>
  <si>
    <t>disobey_starfleet_orders</t>
  </si>
  <si>
    <t>I_did_what_I_had_to</t>
  </si>
  <si>
    <t>kirk_destroys_landru</t>
  </si>
  <si>
    <t>macgyvering</t>
  </si>
  <si>
    <t>old_job</t>
  </si>
  <si>
    <t>star_trek_shuffle</t>
  </si>
  <si>
    <t>stupid_people</t>
  </si>
  <si>
    <t>the_reason_you_suck_speech</t>
  </si>
  <si>
    <t>Better To Die Than Be Killed</t>
  </si>
  <si>
    <t>death of Commodore Decker</t>
  </si>
  <si>
    <t>death of the saboteur</t>
  </si>
  <si>
    <t>torture by blood sample</t>
  </si>
  <si>
    <t>Dark Action Girl</t>
  </si>
  <si>
    <t>Fake Memories***</t>
  </si>
  <si>
    <t>entity plants fake memories in humans and Klingons</t>
  </si>
  <si>
    <t>Kirk lays his hand on Mirror Lt. Moreau's hands to comfort her.</t>
  </si>
  <si>
    <t>I suspect it preys on women because women are more easily and more deeply terrified, generating more sheer horror than the male of the species.</t>
  </si>
  <si>
    <t>stupid_people crazy</t>
  </si>
  <si>
    <t>Sarek (Vulcan) and Amanda (human). Vulcans live much longer than humans.</t>
  </si>
  <si>
    <t>Enterprise spiralling to surface of planet</t>
  </si>
  <si>
    <t>Enterprise destroys space bouy and it rocks everything</t>
  </si>
  <si>
    <t>Enterprise rocked when Balok destroys record marker.</t>
  </si>
  <si>
    <t>Enterprise breaks away from Balok's ship</t>
  </si>
  <si>
    <t>Enterprise hit by Romulan Plasma Bolt</t>
  </si>
  <si>
    <t>Enterprise detonates nuclear device in Romulan florsom</t>
  </si>
  <si>
    <t>Romulan ship fired on by Enterprise</t>
  </si>
  <si>
    <t>Galileo Seven attacked by giant cavemen.</t>
  </si>
  <si>
    <t>Trelane fires phaser at status and disintigrates it.</t>
  </si>
  <si>
    <t>Metrons drain all power from engines and Enterprise comes to a dead stop.</t>
  </si>
  <si>
    <t>Enterprise shaken when they apply the braking to stop the slingshot effect.</t>
  </si>
  <si>
    <t>Enterprise in ion storm that jostles the ship</t>
  </si>
  <si>
    <t>Enterprise hits Anti-matter distortion caused by Lazarus.</t>
  </si>
  <si>
    <t>Red-Skirt Yeoman with tricorder on bridge.</t>
  </si>
  <si>
    <t>Kirk, Spock, Scotty, and Redshirt have phasers. Yeoman Zahra has no phasers.</t>
  </si>
  <si>
    <t>Double Standard</t>
  </si>
  <si>
    <t>Apollo conjours giant green hand in space to hold Enterprise.</t>
  </si>
  <si>
    <t>Apollo fires lihgtning bolt at Enterprise</t>
  </si>
  <si>
    <t>Nomad fires blast of incredible energy at Enterprise.</t>
  </si>
  <si>
    <t>Mirror Enterprise sick bay has a bunch of colored liquids in beakers on desk.</t>
  </si>
  <si>
    <t>Mirror Lt. Marlena Mareau, the Captain's woman in the mirror universe.</t>
  </si>
  <si>
    <t>Bullet bra and skimpy outfits of Khan's women.</t>
  </si>
  <si>
    <t>Balok: 'We therefore grant you ten Earth time periods known as minutes to make preparations.'</t>
  </si>
  <si>
    <t>Kirk and Commodore Mendez in a Shuttlecraft following the hijacked Enterprise.</t>
  </si>
  <si>
    <t>McCoy: 'Did you get a look at that little Juliet, that's a pretty exciting creature . Of course your personnal chemistry would prevent you from seeing that.'.</t>
  </si>
  <si>
    <t>Uhura: 'Hailing frequencies open.' | Uhura: 'Try to raise Thasians'.</t>
  </si>
  <si>
    <t>Kirk: 'Ship to ship.' | Uhura: 'Hailing frequencies open'.</t>
  </si>
  <si>
    <t>Kirk violates 'inviolable' Starfleet orders not to enter the Romulan Neutral Zone cause he must destroy that invading ship to avert a war.</t>
  </si>
  <si>
    <t>In the evil Mirror Universe, an attractive female crewmember of the Enterprise is the 'Captain's Woman'.</t>
  </si>
  <si>
    <t xml:space="preserve"> The Romulan commander in the episode 'The Enterprise Incident' is easily duped by Kirk and Spock, and, though explicitly stated to be a soldier, the most badass thing she does is slap Spock across the face in a fit of Woman Scorned fury.</t>
  </si>
  <si>
    <t>IF you thought there were no Dark Action Girl examples, you'd be wrong. The Romulan commander in the episode 'The Enterprise Incident' is easily duped by Kirk and Spock, and, though explicitly stated to be a soldier, the most badass thing she does is slap Spock across the face in a fit of Woman Scorned fury.</t>
  </si>
  <si>
    <t>She quickly went insane when put in command of a ship, and broke down sobbing into her male assistant's arms at the end of the episode. She was also, at one point explicitly described as 'red-faced with hysteria.'</t>
  </si>
  <si>
    <t>Yeoman Barrows (regarding McCoy): 'He's dead.'</t>
  </si>
  <si>
    <t>Kirk rips shirt in fight with Finnegan.</t>
  </si>
  <si>
    <t>Yeoman Barrows distraught about McCoy's death. Kirk reminds her they can't afford the distraction of open grief right now. Perhaps because she's a woman, he shakes her by the shoulders rather than hitting her.</t>
  </si>
  <si>
    <t>McCoy gets the girl (Yeoman Barrows). Then she disappears never to be seen again.</t>
  </si>
  <si>
    <t>Temporary Love Interest</t>
  </si>
  <si>
    <t>Uhura: 'Someone's trying to hail us.' | Spock: 'Maintain radio silence' | Uhura: 'Hailing frequencies still open, I get no message from them'.</t>
  </si>
  <si>
    <t>Friendship Hug***</t>
  </si>
  <si>
    <t>Chekov with tricorder on planet.</t>
  </si>
  <si>
    <t>Red-Skirt with tricorder on planet.</t>
  </si>
  <si>
    <t>Kirk, McCoy, Sulu, and Rodrigeuz have phasers. Yeomans Barrows and Martinez have no phasers.</t>
  </si>
  <si>
    <t>Kirk, Spock, Scotty, and two Redshirt have phasers. Uhura has no phaser.</t>
  </si>
  <si>
    <t>Russian</t>
  </si>
  <si>
    <t>Chekov: 'Just like Russia' | McCoy: ' More like the Garden if Eden.' | Chekov: 'The Garden of Eden was just outside Moscow.'</t>
  </si>
  <si>
    <t>comm link</t>
  </si>
  <si>
    <t>Stupid Behavior</t>
  </si>
  <si>
    <t>After Redshirt killed by deadly plant, Kirk puts a different flower to his nose and sniffs it.</t>
  </si>
  <si>
    <t>Chekov with a phaser on the planet</t>
  </si>
  <si>
    <t>Chekov holds Yeoman Martha Landon arms to dispell her worry</t>
  </si>
  <si>
    <t>comfort hug***</t>
  </si>
  <si>
    <t>Averted: Kirk returns</t>
  </si>
  <si>
    <t>McCoy injects Spock after he takes plant throwns meant for Kirk</t>
  </si>
  <si>
    <t>Chekov gives Yeoman Martha Landon another comfort hug after Ensign Mallory is killed.</t>
  </si>
  <si>
    <t>Kirk punches Akuta, the native</t>
  </si>
  <si>
    <t>Condition Red</t>
  </si>
  <si>
    <t>Scotty: 'Condtion Red'</t>
  </si>
  <si>
    <t>Spock scans Vaal's cave entrance</t>
  </si>
  <si>
    <t>Spock locates native sneaking around watching them</t>
  </si>
  <si>
    <t>Spock: 'Fascinating.' (as they walk into Vaal's cave.</t>
  </si>
  <si>
    <t>Eveyone Laughs Except Spock</t>
  </si>
  <si>
    <t>Spock tells people of Vaal his name and they laugh. He wonders why they laugh and everyone laughs, including Kirk and company.</t>
  </si>
  <si>
    <t>Spock: 'In my view, a splendid example of repriocity.' | McCoy: 'It would take a computerized Vulcan mind such as yours to make that type of a statement.'</t>
  </si>
  <si>
    <t>Yeoman Marth Landon</t>
  </si>
  <si>
    <t>Makora and Sayana (Male and female) native kiss</t>
  </si>
  <si>
    <t>hug***</t>
  </si>
  <si>
    <t>prime_directive</t>
  </si>
  <si>
    <t>Kirk decides existing under Vaal is not living</t>
  </si>
  <si>
    <t>Natives attack landing party</t>
  </si>
  <si>
    <t>Enterprise pulling away from planet when Vaal reaches out an grabs ship again.</t>
  </si>
  <si>
    <t>phasers, ship</t>
  </si>
  <si>
    <t>Scotty fires ship's phaser at Vaal forcefield</t>
  </si>
  <si>
    <t>Kirk calls Chekov</t>
  </si>
  <si>
    <t>Makora holds Sayana arms (Male and female native)</t>
  </si>
  <si>
    <t>Spock says they drove the people of Vaal out of Eden. | Kirk: 'Are you casting me in the role of Satan?' | Spock: 'Not at all Captain.' | Kirk Is there anyone on this ship who even remotely looks like Satan?' | Spock: 'I am not aware of anyone who fits tthat description Captain.' | Kirk: 'No Mr. Spock, I didn't think you would.'</t>
  </si>
  <si>
    <t>Spock raises an eyebrow after being accused of looking like Satan.</t>
  </si>
  <si>
    <t>flint created android of rayna</t>
  </si>
  <si>
    <t>Spock fires Galileo Seven's boosters while in orbit as a desperation move.</t>
  </si>
  <si>
    <t>Yeoman Ross scans house with tricorder.</t>
  </si>
  <si>
    <t>Scotty calls Uhura by sending beep on her the panel.</t>
  </si>
  <si>
    <t>Kirk receives call from Enterprise.</t>
  </si>
  <si>
    <t>Kirk receives call from Enterprise (Spock).</t>
  </si>
  <si>
    <t>McCoy receives call from Uhura.</t>
  </si>
  <si>
    <t>Scotty receives call from Kirk</t>
  </si>
  <si>
    <t>Mirror Sulu receives call from Mirror Spock's. | Spock: 'Why are you monitoring my communications Mr. Sulu?'</t>
  </si>
  <si>
    <t xml:space="preserve">Uhura receives call from Kirk: </t>
  </si>
  <si>
    <t>Uhura calls McCoy</t>
  </si>
  <si>
    <t>Kirk receives call from Enterprise (Scotty)</t>
  </si>
  <si>
    <t>Kirk receives call from Ensign Mallory</t>
  </si>
  <si>
    <t>Kirk calls Enterprise after failed transport</t>
  </si>
  <si>
    <t>Ensign Mallory calls Kirk</t>
  </si>
  <si>
    <t>Kirk: 'Hailing Enterprise'. (calling from shuttlecraft)</t>
  </si>
  <si>
    <t>Pike read Padd.</t>
  </si>
  <si>
    <t>Spock writes on Padd.</t>
  </si>
  <si>
    <t>Kirk reads status report on Padd and hands to Uhura.</t>
  </si>
  <si>
    <t>Kirk writes on Padd.</t>
  </si>
  <si>
    <t>Crewman with Padd.</t>
  </si>
  <si>
    <t>Kirk with Padd.</t>
  </si>
  <si>
    <t>Nurse Chapel with Padd.</t>
  </si>
  <si>
    <t>Spock writes on Padd and hands to Yeoman Rand.</t>
  </si>
  <si>
    <t>Kirk with Padd on bridge.</t>
  </si>
  <si>
    <t>Kirk with Padd on desk in briefing room during hearing.</t>
  </si>
  <si>
    <t>Spock with Padd.</t>
  </si>
  <si>
    <t>McCoy with Padd in sick bay.</t>
  </si>
  <si>
    <t>Transport tech with Padd.</t>
  </si>
  <si>
    <t>Lt. Bailey with Padd on briefing room table.</t>
  </si>
  <si>
    <t>Lt. Bailey writes on Padd.</t>
  </si>
  <si>
    <t>Redshirt with Padd on bridge.</t>
  </si>
  <si>
    <t>Scotty writes on Padd.</t>
  </si>
  <si>
    <t>Commodore Mendez has Padd on table in briefing room.</t>
  </si>
  <si>
    <t>Crewman with Padd on briefing room table.</t>
  </si>
  <si>
    <t>Red-Skirt lay Padd on table by Spock in briefing room.</t>
  </si>
  <si>
    <t>Spock with Padd on briefing table.</t>
  </si>
  <si>
    <t>Uhura with Padd on briefing room table.</t>
  </si>
  <si>
    <t>Kirk reads report on Padd.</t>
  </si>
  <si>
    <t>Uhura writes on Padd.</t>
  </si>
  <si>
    <t>Captain Christopher sketches layout of air force base on Padd.</t>
  </si>
  <si>
    <t>Kirk with Padd on desk in briefing room.</t>
  </si>
  <si>
    <t>Uhura at station with Padd.</t>
  </si>
  <si>
    <t>Goldshirt with Padd.</t>
  </si>
  <si>
    <t>Spock reads Padd.</t>
  </si>
  <si>
    <t>Uhura with Padd on bridge.</t>
  </si>
  <si>
    <t>McCoy with Padd during muster of settlers.</t>
  </si>
  <si>
    <t>Red-Skirt with Padd on bridge.</t>
  </si>
  <si>
    <t>Kirk read starfleet report on Padd and hands to Red-Skirt.</t>
  </si>
  <si>
    <t>Gold-skirt hands Padd to Kirk to sign.</t>
  </si>
  <si>
    <t>Lt. Charlene Masters with Padd on bridge.</t>
  </si>
  <si>
    <t>Lt. Charlene Masters with Padd to engineering and hands to Redshirt.</t>
  </si>
  <si>
    <t>Uhura writes on Padd on bridge.</t>
  </si>
  <si>
    <t>Yeoman Zahra with Padd on bridge.</t>
  </si>
  <si>
    <t>Uhura write orders from Kirk on Padd.</t>
  </si>
  <si>
    <t>Uhura records landing party on Padd.</t>
  </si>
  <si>
    <t>McCoy writes on Padd.</t>
  </si>
  <si>
    <t>Nurse Chapel with Padd in sick bay.</t>
  </si>
  <si>
    <t>Nurse Chapel writes on Padd.</t>
  </si>
  <si>
    <t>Spock with Padd on bridge.</t>
  </si>
  <si>
    <t>Spock writes on Padd and hands to technician.</t>
  </si>
  <si>
    <t>Yeoman Kahra with Padd on bridge.</t>
  </si>
  <si>
    <t>Yeoman Zahra hold Padd on bridge.</t>
  </si>
  <si>
    <t>Blue-skirt with Padd in corridor.</t>
  </si>
  <si>
    <t>Gold-skirt with Padd on bridge.</t>
  </si>
  <si>
    <t>McCoy with Padd on desk in sick bay.</t>
  </si>
  <si>
    <t>McCoy writes on Padd in sick bay.</t>
  </si>
  <si>
    <t>Nurse Chapel writes on Padd at desk in sick bay.</t>
  </si>
  <si>
    <t>Padd on desk with quarters of Spock.</t>
  </si>
  <si>
    <t>Spock with Padd sitting on Spock's desk.</t>
  </si>
  <si>
    <t>Uhura with Padd on bridge station.</t>
  </si>
  <si>
    <t>Nurse Chapel hands Padd to McCoy.</t>
  </si>
  <si>
    <t>Blue-skirt works on Padd on bridge.</t>
  </si>
  <si>
    <t>Lt. Carolyn Palamas hands Kirk Padd, Kirk reads and hands back.</t>
  </si>
  <si>
    <t>Spock working on Padd on bridge after hand grabs ship, hands to Mr. Kyle.</t>
  </si>
  <si>
    <t>Spock working on Padd on bridge after hand grabs ship.</t>
  </si>
  <si>
    <t>Lt. Singh with Padd in auxillary control.</t>
  </si>
  <si>
    <t>Uhura with Padd at bridge station, writes on Padd.</t>
  </si>
  <si>
    <t>Lt. Marlena Moreau hands Kirk Padd to sign. Kirk signs and hands back.</t>
  </si>
  <si>
    <t>Uhura hands Kirk Padd.</t>
  </si>
  <si>
    <t>Kyle writes on Padd, hands to Scotty</t>
  </si>
  <si>
    <t>Red-Skirt hands Scotty a Padd</t>
  </si>
  <si>
    <t>Technician has Padd on bridge</t>
  </si>
  <si>
    <t>Another typical class M planet.</t>
  </si>
  <si>
    <t>Kirk records Captain's Log. Stardate: Unknown</t>
  </si>
  <si>
    <t>Uhura: 'McCoy calling from the planet' | Kirk: 'Open a channel Uhura'.</t>
  </si>
  <si>
    <t>Spock reads report from Padd to Kirk about 'a crew member' needing R&amp;R. It's about Kirk.</t>
  </si>
  <si>
    <t>Scotty tries 'Enterprise to Enterprise' transport hoping to merge the two Kirks together.</t>
  </si>
  <si>
    <t>Experiment to merge two dogs together with 'Enterprise to Enterprise' transport.</t>
  </si>
  <si>
    <t>Two separate dogs are created after Technician fisher transported up with yellow dust contaminated transporter.</t>
  </si>
  <si>
    <t>After good Kirk leaves transport room, the transporter activates by itself and the evil Kirk appears.</t>
  </si>
  <si>
    <t>Eve McHuron, Magda Kovacs, and Ruth Bonavure are transported off crumbling transport ship.</t>
  </si>
  <si>
    <t>Kirk, Spock, McCoy, Yeoman Rand, and two Redshirts transport down to planet.</t>
  </si>
  <si>
    <t>Kirk, McCoy, and Lt. Bailey transport from Enterprise to Balok's ship.</t>
  </si>
  <si>
    <t>Kirk, Spock, and McCoy transport to Starbase.</t>
  </si>
  <si>
    <t>Kirk and Commodore Mendez. Transported from dead shuttlecraft to Enterprise.</t>
  </si>
  <si>
    <t>Galileo Seven crew transported from shuttlecraft to Enterprise as shuttlecraft starts burning up in re-entry.</t>
  </si>
  <si>
    <t>detailLength</t>
  </si>
  <si>
    <t>Kirk transports from Enterprise to planet.</t>
  </si>
  <si>
    <t>Kirk, Spock, and four Redshirts transport from Enterprise to planet.</t>
  </si>
  <si>
    <t>Lazarus transports from Enterprise to planet.</t>
  </si>
  <si>
    <t>Kirk tells Sulu fire in random pattern to find Romulan ship.</t>
  </si>
  <si>
    <t>Kirk( supposedly dead) and McCoy transport from Vulcan to Enterprise.</t>
  </si>
  <si>
    <t>Nomad transported to Enterprise from space.</t>
  </si>
  <si>
    <t>Nomand transported into space after Kirk lobs a logic bomb and makes Nomad self-destruct.</t>
  </si>
  <si>
    <t>Kirk, McCoy, Scotty, and Uhura transport from Mirror Enterprise to Enterprise</t>
  </si>
  <si>
    <t>3d chess being played by crew in rec room</t>
  </si>
  <si>
    <t>Spock: 'Dr. McCoy's potion is acting like all his potions. Turning my stomach.' | McCoy: 'If you're blood were red, instead of green, then you wouldn't have an upset stomach.'</t>
  </si>
  <si>
    <t>McCoy says he's giving Kirk a 'tri-ox' shot but is really inducing a coma (saying it would compensate for the thin air)</t>
  </si>
  <si>
    <t>The Park Owners are another example of an extremely advanced race never heard of again.</t>
  </si>
  <si>
    <t>Pergium, needed all over the Federation</t>
  </si>
  <si>
    <t>Class m</t>
  </si>
  <si>
    <t>A single cultural world: Klingons are all warlike</t>
  </si>
  <si>
    <t>Redshirt shoots alien</t>
  </si>
  <si>
    <t>Set your phasers on force 3, to kill</t>
  </si>
  <si>
    <t>Check Spock's condition</t>
  </si>
  <si>
    <t>The big green hand that holds the Enterprise</t>
  </si>
  <si>
    <t>Green hand grabs Enterprise</t>
  </si>
  <si>
    <t>Redshirt_security_officer shoots noman, no effect</t>
  </si>
  <si>
    <t>Fires photon torpedo at Nomad</t>
  </si>
  <si>
    <t>Noman fires bolt of energy at Enterprise</t>
  </si>
  <si>
    <t>Scan Scotty's dead body</t>
  </si>
  <si>
    <t>Commodore_decker pilots a shuttlecraft into The Machine as atonement for the loss of his crew - which gives Kirk and Spock the hint they need to destroy it.</t>
  </si>
  <si>
    <t>Commodore_decker is driven mad after watching the titular machine kill his entire crew, and commandeers the Enterprise in a vain attempt to destroy it. When that proves unsuccessful, he commits suicide, flying a shuttlecraft into it.</t>
  </si>
  <si>
    <t>A single cultural world: gangsters</t>
  </si>
  <si>
    <t>A lethal escalating war between villagers forced by Federation and Klingons</t>
  </si>
  <si>
    <t>This is like that episode of Star Trek with the parallel universe where everything's the same except everyone is on heroin.</t>
  </si>
  <si>
    <t>Entity plants fake memories in humans and Klingons</t>
  </si>
  <si>
    <t>Forced to kiss by telekenetic aliens</t>
  </si>
  <si>
    <t>Drug gives them psychic powers</t>
  </si>
  <si>
    <t>Elann_of_troyius' tears</t>
  </si>
  <si>
    <t>Bele and loki fighting after their planet was destroyed</t>
  </si>
  <si>
    <t>Flint creates a robot mate to live with him forever</t>
  </si>
  <si>
    <t>Flint created android of rayna</t>
  </si>
  <si>
    <t>Falls madly in love with the girl of the week</t>
  </si>
  <si>
    <t>The Atavachron, a machine that creates a portal door/wall to a time in that planet's past.</t>
  </si>
  <si>
    <t>Woman who considers woman as inferior</t>
  </si>
  <si>
    <t>Redshirt who didn't die</t>
  </si>
  <si>
    <t>Said to be important members of the Federation have little or nothing to do</t>
  </si>
  <si>
    <t>Dilithium used to control matter-antimatter reaction</t>
  </si>
  <si>
    <t>Commissioner Ferris commands Kirk to abandon his crew in the shuttlecraft so he can do his assignment.</t>
  </si>
  <si>
    <t>Averted: Lt. Bowman (an African American) survives entire episode.</t>
  </si>
  <si>
    <t>Spock considering his options to get Galileo Seven back into space.</t>
  </si>
  <si>
    <t>Pike stabbed the Kaylar as he jumped from second floor.</t>
  </si>
  <si>
    <t>McCoy shot phaser at Salt Creature</t>
  </si>
  <si>
    <t>Salt Creature attempted to suck Spock blood but it didn't like his green blood.</t>
  </si>
  <si>
    <t>Salt Creature sucked out salt of Darnell (blue)</t>
  </si>
  <si>
    <t>Salt Creature sucked out salt of Dr. Crater</t>
  </si>
  <si>
    <t>Salt Creature sucked out salt of Enterprise crewman.</t>
  </si>
  <si>
    <t>Salt Creature sucked out salt of Crewman Green (gold)</t>
  </si>
  <si>
    <t>Salt Creature sucked out salt of Nancy Crater.</t>
  </si>
  <si>
    <t>Salt Creature sucked out salt of Lt. Sturgeon (blue)</t>
  </si>
  <si>
    <t>Charlie eliminated baffle plate on the Antares and killed all 20 crewmembers.</t>
  </si>
  <si>
    <t>Kirk crushes Gary Mitchell with boulders from avalache (beige).</t>
  </si>
  <si>
    <t>Gary Mitchell electrocutes Dr. Dehner (blue).</t>
  </si>
  <si>
    <t>Gary Mitchell telekenetically choks Lee Kelso (gold).</t>
  </si>
  <si>
    <t>Space barrier kills nine of the Valiant's crew when they hit the barrier.</t>
  </si>
  <si>
    <t>The plague froze six research crew.</t>
  </si>
  <si>
    <t>The plague caused Lt. Tormolen (blue) to lose the will to live.</t>
  </si>
  <si>
    <t>Andrea (android) phasered herself upon realizing she was imperfect.</t>
  </si>
  <si>
    <t>Andrea (android) destroys android Kirk (gold) with phaser.</t>
  </si>
  <si>
    <t>Andrea (android) destroys Dr. Corby with phaser.</t>
  </si>
  <si>
    <t>Ruk (android) pushes security officer (red) into chasm.</t>
  </si>
  <si>
    <t>Ruk (android) broke neck security officer (red).</t>
  </si>
  <si>
    <t>Kirk fires phaser on stun at Louise but she dies of from the disease.</t>
  </si>
  <si>
    <t>Dr. Helen Noel electrocutes asylum guard.</t>
  </si>
  <si>
    <t>Lenore attemptes to murder Kirk with overloaded phaser placed in his quarters.</t>
  </si>
  <si>
    <t>Lenore attemptes to poison Reilly (red) while he's in Engineering.</t>
  </si>
  <si>
    <t>Lenore Kills Tom Leighton.</t>
  </si>
  <si>
    <t>Lenore kills her father, Kodos, while attempted to shot Kirk.</t>
  </si>
  <si>
    <t>Enterprise phaser shoot at warbird kills Romulan Centrurion.</t>
  </si>
  <si>
    <t>Enterprise phaser shoot warbird killing entire Romulan crew.</t>
  </si>
  <si>
    <t>Romulan warbird  fire plasma bolt at Enterprise killing Lt. Ttomleson (gold).</t>
  </si>
  <si>
    <t>Romulans self-destruct nuclear device kills Warbird crew of 22 Romulans.</t>
  </si>
  <si>
    <t>Fighter plane's straffing gunfire kills Angela Martinez (gold).</t>
  </si>
  <si>
    <t>Knight skewers McCoy with lance (blue).</t>
  </si>
  <si>
    <t>Yeoman Barrows with Padd (small).</t>
  </si>
  <si>
    <t>Crewman reads report from Padd (small).</t>
  </si>
  <si>
    <t>Lt. Charlene Masters with Padd (small).</t>
  </si>
  <si>
    <t>Uhura traded large Padd for Padd (small), writes on Padd (small).</t>
  </si>
  <si>
    <t>Caveman kills Lt. Gaetano (gold)</t>
  </si>
  <si>
    <t>Caveman spears Lt. Latimer (gold)</t>
  </si>
  <si>
    <t>Caveman kills Ensign O'Neil.</t>
  </si>
  <si>
    <t>Scotty 'MacGyvered' the shuttlecraft to work by using the power in the phasers.</t>
  </si>
  <si>
    <t>Yeoman Mears hops to the floor of the Shuttlecraft lifting her skirt nearly to her waist.</t>
  </si>
  <si>
    <t>Death***</t>
  </si>
  <si>
    <t>Kiss Of Death***</t>
  </si>
  <si>
    <t>Augmented: Spock doesn't laugh after Kirk's joke about Trelane being a spoiled child.</t>
  </si>
  <si>
    <t>McCoy finds no indications of life after scanning Trelane with tricorder.</t>
  </si>
  <si>
    <t>McCoy scans Trelane and gets no readings with tricorder outside of structure.</t>
  </si>
  <si>
    <t>Spock tries to classify Trelane after their adventure for his report.</t>
  </si>
  <si>
    <t>Kirk and Trelane square off with dueling pistols after Kirk challenges Trelane.</t>
  </si>
  <si>
    <t>Trelane shoots dueling pistol in the air and giving Kirk a free shot at him.</t>
  </si>
  <si>
    <t>Kirk: 'When I find the headquarters genius that assigned me a Yeoman.' | McCoy 'What's the matter Jim, don't you trust yourself?'.</t>
  </si>
  <si>
    <t>Yeoman walks by to sexy trumpet music.</t>
  </si>
  <si>
    <t>Chekov hugs Yeoman Martha Landon as she's explaing to Akuta what love is.</t>
  </si>
  <si>
    <t>Chekov hugs Yeoman Martha Landon from behind as they walk through the forest.</t>
  </si>
  <si>
    <t>Chekov kisses Yeoman Martha Landon</t>
  </si>
  <si>
    <t>Chekov kisses Yeoman Martha Landon's neck</t>
  </si>
  <si>
    <t>Yeoman Martha Landon: 'When a man and woman fall in love.' | Akuta: 'Love? Strange words. Children… Love… What is love?'</t>
  </si>
  <si>
    <t>Uhura plays harpsicord given the ability to play by Trelane.</t>
  </si>
  <si>
    <t>Trelane's reality warper can change the shape of anything.</t>
  </si>
  <si>
    <t>Trelane's parents show up and stop his 'fun'.</t>
  </si>
  <si>
    <t>Trelane arguing with his parents, rants and pouts about not getting to play with his toys.</t>
  </si>
  <si>
    <t>Both Trelane and his parents are advanced beings.</t>
  </si>
  <si>
    <t>Kirk, Sulu, Geophysicist Jaeger, and Lt. DeSalle transport from Gothos to Enterprise.</t>
  </si>
  <si>
    <t>McCoy, Geophysicist Jaeger, and Lt. DeSalle transportfrom Enterprise down to Gothos</t>
  </si>
  <si>
    <t>Another world of sand and big rocks.</t>
  </si>
  <si>
    <t>Kirk shots Gorn with makeshift cannon he created.</t>
  </si>
  <si>
    <t>Spock locates Gorn with tricoder on the move in the hills.</t>
  </si>
  <si>
    <t>Spock locates warm bodies of attackers with tricorder.</t>
  </si>
  <si>
    <t>Spock scans destruction of outpost with tricorder.</t>
  </si>
  <si>
    <t>McCoy: 'You bet your pointed ears I am.' | Spock frowns, then Kirk laughs.</t>
  </si>
  <si>
    <t>Kirk: 'Take us back to where we're supposed to be, warp factor one'.</t>
  </si>
  <si>
    <t>Kirk and Gorn fight. Kirk is totally outmatched in strength and stamina.</t>
  </si>
  <si>
    <t>Kirk pushes big rock on Gorn but it has little effect.</t>
  </si>
  <si>
    <t>Kirk shoots Photo Torpedoes at Gorn ship and chases it away.</t>
  </si>
  <si>
    <t>Gorn disintigrated Lt. O'Herlihy (red)</t>
  </si>
  <si>
    <t>Gorn disintigrated Lt. Lang  (gold)</t>
  </si>
  <si>
    <t>The Metrons have advanced past their petty problems.</t>
  </si>
  <si>
    <t>USAF guard accidently triggers call to Enterprise.</t>
  </si>
  <si>
    <t>Nuclear warheads on jet ready to shoot Enterprise down.</t>
  </si>
  <si>
    <t>Kirk fights USAF base Security Captain.</t>
  </si>
  <si>
    <t>Kirk attacks three USAF guards to give Sulu chance to escape with the evidence.</t>
  </si>
  <si>
    <t>Kirk, Spock, and McCoy discuss Captain Christopher.</t>
  </si>
  <si>
    <t>Enterprise computer keeps calling Kirk 'dear' after being repaired on Sigma 14.</t>
  </si>
  <si>
    <t>Spock uses neck pinch on Captain Christopher.</t>
  </si>
  <si>
    <t>Spock uses neck pinch on USAF guard.</t>
  </si>
  <si>
    <t>Spock uses neck pinch on Evil-Kirk</t>
  </si>
  <si>
    <t>Spock uses neck pinch on Dr. Van Gelder</t>
  </si>
  <si>
    <t>Spock uses neck pinch on another computer technician.</t>
  </si>
  <si>
    <t>Spock uses neck pinch on computer technician.</t>
  </si>
  <si>
    <t>Spock uses neck pinch on Reger.</t>
  </si>
  <si>
    <t>Spock uses neck pinch on Khan's man</t>
  </si>
  <si>
    <t>Spock uses neck pinch on Klingon</t>
  </si>
  <si>
    <t>Spock uses neck pinch on denovian</t>
  </si>
  <si>
    <t>Spock uses neck pinch on transporter_officer</t>
  </si>
  <si>
    <t>Spock uses neck pinch on attacking villager</t>
  </si>
  <si>
    <t>Enterprise shaken by the pull of the sun as they build up speed for slingshot effect.</t>
  </si>
  <si>
    <t>Captain Christopher tranported from Jet Intercepter to Enterprise.</t>
  </si>
  <si>
    <t>Kirk and Sulu transport down from Enterprise to Earth ( 1960s air force base).</t>
  </si>
  <si>
    <t>Put Captain Christopher transported from Enterprise back in Jet Intercepter.</t>
  </si>
  <si>
    <t>Spock, Sulu, and Captain Christopher transport fro Enterprise to Earth (1960s air force base).</t>
  </si>
  <si>
    <t>USAF Guard transported from USAF base to Enterprise (accidently triggered emergency signal).</t>
  </si>
  <si>
    <t>Spock sworn in as Vulcanian</t>
  </si>
  <si>
    <t>Kirk takes hold of Jamie Finney's shoulders to comfort her.</t>
  </si>
  <si>
    <t>Padd on desk at Kirk's court martial.</t>
  </si>
  <si>
    <t>Kirk, Spock, and McCoy discuss how the trial is going.</t>
  </si>
  <si>
    <t>Kirk has a Saurian brandy.</t>
  </si>
  <si>
    <t>Areel Shaw is a special woman from Kirk's past never to be heard of again.</t>
  </si>
  <si>
    <t>Kirk flirts with Areel Shaw in bar hoping for a quickie.</t>
  </si>
  <si>
    <t>Landru's computer created a stable but stagnant world.</t>
  </si>
  <si>
    <t>first_ep</t>
  </si>
  <si>
    <t>First episode the Prime Directive is mentioned and the first that Kirk breaks it. Kirk believes it only applies to 'living societies.'</t>
  </si>
  <si>
    <t>Appears to be a 16th-17th c. Earth-like village.</t>
  </si>
  <si>
    <t>Spock (examining minion of Landru weapon): 'Fascinating. This is merely a hollow tube.'.</t>
  </si>
  <si>
    <t>Sulu calls Enterprise as the natives surround him.</t>
  </si>
  <si>
    <t>Enterprise (Uhura) Kirk calls Lindstrom to check on their progress with the (now) leaderless people.</t>
  </si>
  <si>
    <t>Blueshirt with Padd sticks computer disk in slot.</t>
  </si>
  <si>
    <t>Landru's minion kill Tamar with staff.</t>
  </si>
  <si>
    <t>Spock detects scanning beam with tricorder.</t>
  </si>
  <si>
    <t>Spock scans area with tricorder for Landru's minions.</t>
  </si>
  <si>
    <t>Landing party ends up in street at red hour. Avoids getting involved in the rioting.</t>
  </si>
  <si>
    <t>Spock fights Mr. Leslie while imprisoned in cell.</t>
  </si>
  <si>
    <t>Kirk knocks out minion.</t>
  </si>
  <si>
    <t>Spock knocks out minion.</t>
  </si>
  <si>
    <t>Kirk subdues McCoy who is conditioned by Landru as McCoy attempts to cry out for help.</t>
  </si>
  <si>
    <t>Minion of Landru's staff is only a hollow tube with no mechanism.</t>
  </si>
  <si>
    <t>How are the hollow staffs of the Minions of Landru actually work?</t>
  </si>
  <si>
    <t>Kirk fires phaser to stun townspeople.</t>
  </si>
  <si>
    <t>Spock fires phaser to stun townspeople.</t>
  </si>
  <si>
    <t>Shoot phaser at wall to create hole in hall of audience</t>
  </si>
  <si>
    <t>conditioning</t>
  </si>
  <si>
    <t>Why is Sulu conditioned on the street while everyone else needs to go through the big machine to be conditioned?</t>
  </si>
  <si>
    <t>Kirk interferes with the planet by destroying the Landru computer.</t>
  </si>
  <si>
    <t>Khan kisses Lt. McGivers. She hesitates then kisses him back.</t>
  </si>
  <si>
    <t>Ceti Alpha V, the planet Kirk abandons Khan and crew on, is a harsh but livable world.</t>
  </si>
  <si>
    <t>Kirk signs Padd and return to a Red-Skirt.</t>
  </si>
  <si>
    <t>Kirk, Spock, and McCoy discuss visiting Ceti Alpha V in 100 years.</t>
  </si>
  <si>
    <t>Spock irritated by Kirk's illogiacal chess play.</t>
  </si>
  <si>
    <t>Lt. McGivers is played as a weak, innocent victim of Khan who did what she did cause she was inatuated with a man from the past..</t>
  </si>
  <si>
    <t>Khan's man struck Uhura across the face one. He gets ready to strike Uhura again.</t>
  </si>
  <si>
    <t>Kirk, Spock, and McCoy discuss Khan.</t>
  </si>
  <si>
    <t>Kirk, Spock, and McCoy discuss The Eugenics War.</t>
  </si>
  <si>
    <t>Khan falls in love with Lt. McGivers. A normal, non-special woman who betrqays her captain and shipmates in a heartbeat all for love.</t>
  </si>
  <si>
    <t>Attractive, sexy historian whose prime shipboard duties appear to be painting.</t>
  </si>
  <si>
    <t>McCoy attempts to revive Khan with hypospray after life support pod fails.</t>
  </si>
  <si>
    <t>Lt. McGivers is throughly entranced by Kahn. She can't stop staring at him till Kirk snaps her out of it.</t>
  </si>
  <si>
    <t>Khan gives Lt. McGivers ultimatium. Either leave or 'ask' for permission to stay.</t>
  </si>
  <si>
    <t>Khan. Generally a sex symbol to all the women on board.</t>
  </si>
  <si>
    <t>Lt. McGivers promises to do anything Khan asks. Even betray Kirk and the Enterprise.</t>
  </si>
  <si>
    <t>Lt. McGivers rearranged her hair as Khan suggested in order to please him.</t>
  </si>
  <si>
    <t>Red Alert: Battle Stations, Full Security Alert</t>
  </si>
  <si>
    <t>McCoy examines Khan in his life support pod.</t>
  </si>
  <si>
    <t>McCoy works on Khan in sick to help him survive.</t>
  </si>
  <si>
    <t>Lt. McGivers appears to be in love but modern audiences, however, feel she often comes off as more of a Dirty Coward.</t>
  </si>
  <si>
    <t>While being held captive, Kirk gets an order to Scotty, 'General Order 24' - total destruction of planet in two hours.</t>
  </si>
  <si>
    <t>Kirk's violent actions is aimed at stopped Eminiar's senseless computer war.</t>
  </si>
  <si>
    <t>Kirk determines peaceful contact is not possible. So Kirk takes drastic action y destroying the disintigration chambers.</t>
  </si>
  <si>
    <t>McCoy: 'Telepathic abilities are inherent in Vulcanians.'</t>
  </si>
  <si>
    <t>McCoy: 'I'm a doctor, if I was an officer of the line…'</t>
  </si>
  <si>
    <t>Fox: 'Lt., open up a channel and keep it open'.</t>
  </si>
  <si>
    <t>Scotty: 'Open a channel, Lt.'.</t>
  </si>
  <si>
    <t>Yeoman Tamura reads Padd.</t>
  </si>
  <si>
    <t>Yeoman Tamura scans for radiation with tricorder.</t>
  </si>
  <si>
    <t>Spock does the eyebrow after hearing about how they wage war with computers.</t>
  </si>
  <si>
    <t>Kirk knocks out Eminiar guard.</t>
  </si>
  <si>
    <t>Kirk fights four guards then grabs disrupter and holds them at bay.</t>
  </si>
  <si>
    <t>Spock uses neck pinch on Eminiar guard.</t>
  </si>
  <si>
    <t>Ambassador Fox (via Uhura) calls Anan 7.</t>
  </si>
  <si>
    <t>Kirk calls Enterprise (Scotty) on Eminiar communicator.</t>
  </si>
  <si>
    <t>Spock calls Enterprise on Eminiar communicator.</t>
  </si>
  <si>
    <t>Eminiar computers explode when hit with disrupter fire.</t>
  </si>
  <si>
    <t>Kirk talks about how wasteful and absurd the Eminiar computer war was.</t>
  </si>
  <si>
    <t>Spock mind melds the Eminiar guard through the wall.</t>
  </si>
  <si>
    <t>Eminiars fire planetary disupters at Enterprise.</t>
  </si>
  <si>
    <t>Erminiar guards kill fox's assistant</t>
  </si>
  <si>
    <t>Spock destroy second disintigration booth</t>
  </si>
  <si>
    <t>Spock fires disrupter and destroys first disintigration booth</t>
  </si>
  <si>
    <t>Kirk fires disrupter and destroys first disintigration booth</t>
  </si>
  <si>
    <t>Spock kill Eminiar guard</t>
  </si>
  <si>
    <t>Kirk shoot Eiminar computer and destroys it</t>
  </si>
  <si>
    <t>Red Alert: Alert Status: General Order 24</t>
  </si>
  <si>
    <t>Averted: Kirk and Spock have three Redshirts with them for this mission, but they all manage to make themselves useful, survive the story, and return safe and sound to the ship.</t>
  </si>
  <si>
    <t>Scotty wisely refuses to follow Ambassador Fox's tactically stupid orders, despite acknowledging that Fox outranks him.</t>
  </si>
  <si>
    <t>People kept wondering when the top of Mea 3's dess would fall off.</t>
  </si>
  <si>
    <t>Scenary apears to be a farm in the American south.</t>
  </si>
  <si>
    <t>Kirk answers Spock</t>
  </si>
  <si>
    <t>Sandoval: 'Subspace radio didn't work properly'.</t>
  </si>
  <si>
    <t>McCoy read medical report on Sandoval from Padd.</t>
  </si>
  <si>
    <t>Padd on kitchen table in house of Sandoval.</t>
  </si>
  <si>
    <t>Uhura (trying to contact Sandoval): 'The frequency is open but he doesn't answer'.</t>
  </si>
  <si>
    <t>Lella cries and hugs Spock as she's free of spores and realizes Spock will leave her again.</t>
  </si>
  <si>
    <t>Kirk gets his ass handed to him by Spock, only surviving because Spock shook off the effects of the spores 'just in time'.</t>
  </si>
  <si>
    <t>Kirk purposely insults Spock to try to break the spore's hold.</t>
  </si>
  <si>
    <t>Kirk insults Spock by telling him his father was a computer and his mother an encyclopedia.</t>
  </si>
  <si>
    <t>Kirk explains to Spock why they both can't go to the brig. There would be no one to run the ship and save the crew.</t>
  </si>
  <si>
    <t>Spock figures out how to destroy spores on a worldside basis without harming any of the people.</t>
  </si>
  <si>
    <t>Old Flame</t>
  </si>
  <si>
    <t>An old flame of Spock wants to get Spock conditioned with the spores and stay with her forever.</t>
  </si>
  <si>
    <t>Spock and Lella hold hands while walking in the meadow.</t>
  </si>
  <si>
    <t>Lella cries when she realizes Spock is no longer affected by the spores.</t>
  </si>
  <si>
    <t>Spores—Something was in the air of Omicron Ceti III that made an irradiated planet inhabitable, but made everyone happy and wanting to stay forever—except Captain Kirk.</t>
  </si>
  <si>
    <t>In a pretty standard Trek move; Omicron Ceti III, where you can send people to restore them to perfect health (including regrowing internal organs) is never considered as a potential solution to future health based problems.</t>
  </si>
  <si>
    <t>Six crewmen transport down from Enterprise to Omicron Ceti III.</t>
  </si>
  <si>
    <t>Kirk, Spock, McCoy, Sulu, Lt. Kelowitz, and Lt. DeSalle transport from Enterprise to Omicron Ceti III.</t>
  </si>
  <si>
    <t>Lella transports from Omicron Ceti III to Enterprise.</t>
  </si>
  <si>
    <t>Spock transports from Omicron Ceti III to Enterprise.</t>
  </si>
  <si>
    <t>McCoy examines Omicron Ceti III settler.</t>
  </si>
  <si>
    <t>Kirk has to deal a vicious ospeech to Spock in order to piss him off enough to get over the spores' influence. An unusual case in that he didn't actually mean it.</t>
  </si>
  <si>
    <t>Violent emotions about leaving his ship breaks spores hold on Kirk.</t>
  </si>
  <si>
    <t>Spock (to Lella): 'I love you.'</t>
  </si>
  <si>
    <t>Spock entertained by vibrating flowers.</t>
  </si>
  <si>
    <t>Kirk and Salt Creature (as Green) transport from M-113 to Enterprise.</t>
  </si>
  <si>
    <t>Kirk and McCoy transport from Enterprise to M-113.</t>
  </si>
  <si>
    <t>Kirk, Spock, and Dr. Crater transport from M-113 to Enterprise.</t>
  </si>
  <si>
    <t>Sturgeon's body transported from M-113 to Enterprise.</t>
  </si>
  <si>
    <t>Delta Vega is sandy with big rocks.</t>
  </si>
  <si>
    <t>Kirk and Gary Mitchell fight on surface of Delta Vega.</t>
  </si>
  <si>
    <t>Spock brings rifle to surface of Delta Vega.</t>
  </si>
  <si>
    <t>Landing party transports to Delta Vega to gut the station.</t>
  </si>
  <si>
    <t>Transport recorder probe onto Enterprise.</t>
  </si>
  <si>
    <t>Spock breaks down crying after infected by virus from Psi 2000.</t>
  </si>
  <si>
    <t>Spock and Lt. Tormolen transport from Research Station from Psi 2000 to Enterprise.</t>
  </si>
  <si>
    <t>Subverted: Alpha 177 temperature plummets to -100 after dark.</t>
  </si>
  <si>
    <t>Sulu uses phaser to heat rocks on Alpha 177 for warmth.</t>
  </si>
  <si>
    <t>Kirk split into two separate entities, the good Kirk appearing first.</t>
  </si>
  <si>
    <t>Technican Fisher covered in yellow ore from Alpha 177 when transported up from planet which disrupts transporter.</t>
  </si>
  <si>
    <t>Transport Sulu and three crewmen to Enterprise from freezing Alpha 177.</t>
  </si>
  <si>
    <t>Harry Mudd transports down to Rigel XII.</t>
  </si>
  <si>
    <t>Subverted: Exo III is a planet of ice.</t>
  </si>
  <si>
    <t>Kirk and Nurse Chapel transport down from Enterprise to Exo III to meet with Dr. Corby.</t>
  </si>
  <si>
    <t>Security Officers Matthews and Rayburn transport down from Enterprise to Exo III.</t>
  </si>
  <si>
    <t>Cargo transport to Enterprise from Tantalus.</t>
  </si>
  <si>
    <t>Cargo transported to Tantalus.</t>
  </si>
  <si>
    <t>Kirk and Dr. Helen Noel transport down to Tantalus.</t>
  </si>
  <si>
    <t>Kirk transports rom Enterprise to Planet Q (Off-screen).</t>
  </si>
  <si>
    <t>Kirk transports from Planet Q to Enterprise(Off-screen).</t>
  </si>
  <si>
    <t>Lenore transports from Planet Q to Enterprise.</t>
  </si>
  <si>
    <t>Kirk and Yeoman Barrows transport from Enterprise to planet in the Omicron Delta system.</t>
  </si>
  <si>
    <t>Spock transports from Enterprise to planet in the Omicron Delta system.</t>
  </si>
  <si>
    <t>Taurus II, a rocky and fog-shrouded world.</t>
  </si>
  <si>
    <t>McCoy examines Galileo Seven crew after crash landing on Taurus II.</t>
  </si>
  <si>
    <t>Kirk, Spock, Lt. Kelowitz, Lt. Lang, and Lt. O'Herlihy transport down from Enterprise to Cestus III outpost.</t>
  </si>
  <si>
    <t>McCoy examines Lt. Harold after being injured at destroyed Cestus III outpost.</t>
  </si>
  <si>
    <t>Gorn kills Lt. O'Herlihy at Cestus III outpost.</t>
  </si>
  <si>
    <t>Metrons arrange for Kirk and the Gorn to fight it out. Loser gets destroyed.</t>
  </si>
  <si>
    <t>Spock transports from Enterprise to Starbase 11.</t>
  </si>
  <si>
    <t>Kirk, Spock, McCoy, three crewmen transport down from Enterprise to planet Beta III in the C-111 system.</t>
  </si>
  <si>
    <t>Sulu transports from planet Beta III in the C-111 system to Enterprise.</t>
  </si>
  <si>
    <t>McCoy examines Lt. O'Neil on planet Beta III in the C-111 system.</t>
  </si>
  <si>
    <t>Lt. McGivers with tricorder on the Botany Bay.</t>
  </si>
  <si>
    <t>Kirk, Lt. McGivers, and a Redshirt transport from Enterprise to the Botany Bay.</t>
  </si>
  <si>
    <t>Khan transports from Enterprise to the Botany Bay to revive his followers.</t>
  </si>
  <si>
    <t>Ambassador Fox and his assistant transport from down from Enterprise to planeeminiar VII.</t>
  </si>
  <si>
    <t>Kirk, Spock, Yeoman Tamura, Lt. Galloway, and Lt. DePaul transport down from Enterprise to Aminiar VII.</t>
  </si>
  <si>
    <t>Uhura: 'Message coming in from Eminiar VII. it's code 17'.</t>
  </si>
  <si>
    <t>Kirk, Spock, and McCoy transports from Enterprise to Janus VI.</t>
  </si>
  <si>
    <t>Kirk and Spock transport from Enterprise to Organia.</t>
  </si>
  <si>
    <t>Organia, the most average of Class M planets.</t>
  </si>
  <si>
    <t>Kirk, Spock, Scotty, Uhura, and two Redshirts transports from Enterprise to the Guardian's planet.</t>
  </si>
  <si>
    <t>Kirk, Spock, Scotty, Uhura, two Redshirts transport from the Guardian's planet to Enterprise.</t>
  </si>
  <si>
    <t>McCoy transports from Enterprise to the Guardian's planet.</t>
  </si>
  <si>
    <t>McCoy stuns group of deneva people</t>
  </si>
  <si>
    <t>Scotty stuns group of deneva people</t>
  </si>
  <si>
    <t>Kirk transports from Enterprise to Deneva.</t>
  </si>
  <si>
    <t>Kirk, Spock, McCoy, Scotty, Yeoman Zahra, and Redshirt transport from Enterprise to Deneva.</t>
  </si>
  <si>
    <t>Spock transports from Enterprise to Deneva.</t>
  </si>
  <si>
    <t>Spock stuns group of deneva people</t>
  </si>
  <si>
    <t>Spock fights Scotty and transporter officer to beam back to Deneva ro collect alien specimen.</t>
  </si>
  <si>
    <t>Kirk, Spock, and McCoy transport from Enterprise to Vulcan.</t>
  </si>
  <si>
    <t>Kirk, McCoy, Scotty, Chekov, and Lt. Carolyn Palamas transport from Enterprise to Pollux IV.</t>
  </si>
  <si>
    <t>Pollox IV looks just like Earth.</t>
  </si>
  <si>
    <t>Scotty attempts to shoot Apollo but phaser fails</t>
  </si>
  <si>
    <t>Kirk, McCoy, Scotty, and Uhura transport from Halkan to Mirror Enterprise</t>
  </si>
  <si>
    <t>Kirk, McCoy, Uhura, and Scotty attempt to transport from Halkan to Enterprise (FAIL)</t>
  </si>
  <si>
    <t>Kirk, Spock, Chekov, Redhirts, and a Red-Skirt fail t transport from Gamma Trianguli VI to Enterprise.</t>
  </si>
  <si>
    <t>McCoy and two Redhirts transport down from Enterprise to Gamma Trianguli VI.</t>
  </si>
  <si>
    <t>Spock: 'Captain, This is fascinating.' (about Akuta's antenna)</t>
  </si>
  <si>
    <t>Spock examines silicon nodule. Kirk: 'You seem fascinated by this rock.'.</t>
  </si>
  <si>
    <t>Spock wants security to attempt to capture the creature if possible. | Kirk: 'Your orders are shoot to kill.'</t>
  </si>
  <si>
    <t>McCoy: 'I'm a doctor, not a bricklayer.' (when Kirk order McCoy to examine the Horta)</t>
  </si>
  <si>
    <t>Kirk calls Lt. Cmdr Giotto.</t>
  </si>
  <si>
    <t>McCoy calls Enterprise (McCoy asking for thermo concrete to use on Horta).</t>
  </si>
  <si>
    <t>Horta dissolves miner with corrosive acid.</t>
  </si>
  <si>
    <t>Horta dissolves smitters with corrosive acid.</t>
  </si>
  <si>
    <t>Chief Engineer Vanderberg states he has lost 50 miners so far.</t>
  </si>
  <si>
    <t>McCoy scans remains of Smitters with tricorder.</t>
  </si>
  <si>
    <t>Kirk (to Spock): 'I suspect you're becoming more and more human all the time'.</t>
  </si>
  <si>
    <t>McCoy (to Spock): 'Did the Horta have anything to say about those ears?'.</t>
  </si>
  <si>
    <t>Spock raises an eyebrow upon first seeing the Horta.</t>
  </si>
  <si>
    <t>Spock raises an eyebrow when inquiring about the silicon nodules.</t>
  </si>
  <si>
    <t>Miners attack Redshirts to get past them to kill the Horta.</t>
  </si>
  <si>
    <t>Kirk, Spock, and McCoy discuss creature situation.</t>
  </si>
  <si>
    <t>Kirk, Spock, and McCoy discuss human and Horta seeing the other as horrid looking.</t>
  </si>
  <si>
    <t>Spock Mind Melds with Horta in oder to talk with it.</t>
  </si>
  <si>
    <t>Kirk shoots phaser at Horta and injuries it.</t>
  </si>
  <si>
    <t>Spock shoots phaser at Horta and injuries it.</t>
  </si>
  <si>
    <t>Horta dissolves security officer (red) with corrosive acid .</t>
  </si>
  <si>
    <t>McCoy examines Horta in tunnels on Janus IV.</t>
  </si>
  <si>
    <t>McCoy examines Smitters on Janus VI.</t>
  </si>
  <si>
    <t>Kirk wants to protect this society even if it hasn't progressed in over a milennia.</t>
  </si>
  <si>
    <t>Kirk warns pre-warp society of the evils of the Klingons in attempt to save them. I thought that was a no-no.</t>
  </si>
  <si>
    <t>Organia village looks like a stagnant medieval village.</t>
  </si>
  <si>
    <t>Klingon: 'He claims to be a Vulcanian merchant.'</t>
  </si>
  <si>
    <t>Spock: 'Fascinating, pure energy.'</t>
  </si>
  <si>
    <t>Kor calls Klingon warship.</t>
  </si>
  <si>
    <t>Enterprise shoots phasers at Klingon war ship killing entire Klingon crew.</t>
  </si>
  <si>
    <t>Kor sends 200 organians to be killed for civil disobdience.</t>
  </si>
  <si>
    <t>Spock attempt to verify Organians assessment of the situation with tricorder, and fails.</t>
  </si>
  <si>
    <t>Spock scans village with tricorder.</t>
  </si>
  <si>
    <t>After Spock's eyebrow, Kirk says, 'We didn't beat the odds. The Organians raided the game'.</t>
  </si>
  <si>
    <t>Spock raises and eyebrow when the Klingon Kor descibes the mind sifter.</t>
  </si>
  <si>
    <t>Kirk garrotes Klingon while performing sabotage.</t>
  </si>
  <si>
    <t>Averted: Spock stops Kirk from fighting a Klingon in street.</t>
  </si>
  <si>
    <t>Kirk knocks out Klingon during act of sabotage.</t>
  </si>
  <si>
    <t>200 Organians (supposedly) killed in courtyard by Klingon disrupters.</t>
  </si>
  <si>
    <t>Klingon ship fires disrupters at Enterprise.</t>
  </si>
  <si>
    <t>Kirk stuns Klingon with phaser.</t>
  </si>
  <si>
    <t>Spock stuns Klingon with phaser.</t>
  </si>
  <si>
    <t>Red Alert: Battle Stations, General Alert, Damage Report</t>
  </si>
  <si>
    <t>Lazarus' planets is sandy with big rocks.</t>
  </si>
  <si>
    <t>Spock says planet has an 'oxygen-hydrogen atmosphere'. Maybe he meant 'oxygen-nitrogen atmosphere'.</t>
  </si>
  <si>
    <t>Lt. Charlene Masters with Padd on table.</t>
  </si>
  <si>
    <t>Alien single-celled parasites attack Aurelan Kirk.</t>
  </si>
  <si>
    <t>Alien single-celled parasites attack Sam Kirk.</t>
  </si>
  <si>
    <t>Spock anaylize Lararus' ship with tricorder.</t>
  </si>
  <si>
    <t>Spock scan Lazarus ship with tricorder.</t>
  </si>
  <si>
    <t>Lazarus uses knockout gas in engineering on Lt. Charlene Masters and engineering Redshirt to steal dilithium crystals.</t>
  </si>
  <si>
    <t>Kirk throws Lazarus into inter-dimensional corridor to meet up with anti-matter Lazarus.</t>
  </si>
  <si>
    <t>Red Alert: Battle Stations, Alert Status, Security Red, Standard General Alert</t>
  </si>
  <si>
    <t>Screen Shake()</t>
  </si>
  <si>
    <t>Lazarus enters Anti-matter distortion on Enterprise.</t>
  </si>
  <si>
    <t>Lazarus enters Anti-matter distortion on planet.</t>
  </si>
  <si>
    <t>McCoy examines Lazarus in sick bay.</t>
  </si>
  <si>
    <t>Guardian's planet is sandy with big rocks.</t>
  </si>
  <si>
    <t>McCoy: 'I'm a surgeon, not a psychiatrist.</t>
  </si>
  <si>
    <t>Enterprise calls Uhura (after Edith Keeler dies and Kirk, Spock, and McCoy return to the present).</t>
  </si>
  <si>
    <t>Number One calls Enterprise (communicator is dead).</t>
  </si>
  <si>
    <t>Kirk: 'Must be terrible having bad blood like that.' (about Spock's human half).</t>
  </si>
  <si>
    <t>Kirk calls Enterprise (unable to raise ship).</t>
  </si>
  <si>
    <t>Sulu calls Enterprise (interrupted by guards entering room).</t>
  </si>
  <si>
    <t>Kirk calls Spock (Spock doesn't answer).</t>
  </si>
  <si>
    <t>Scotty calls Enterprise (empty channel).</t>
  </si>
  <si>
    <t>Uhura calls and gets nothing but an empty channel.</t>
  </si>
  <si>
    <t>Spock: 'Fascinating'. In regards to Guardian.</t>
  </si>
  <si>
    <t>Kirk, Spock, and McCoy discuss Thasians.</t>
  </si>
  <si>
    <t>Kirk, Spock, and McCoy visit 1930s new york.</t>
  </si>
  <si>
    <t>Kirk, Spock, and McCoy discuss Darnell's death &amp; salt.</t>
  </si>
  <si>
    <t>Kirk, Spock, and McCoy discuss Charlie Evans.</t>
  </si>
  <si>
    <t>Kirk, Spock, and McCoy+1 discuss planetary orbit.</t>
  </si>
  <si>
    <t>Kirk, Spock, and McCoy discuss dead dog.</t>
  </si>
  <si>
    <t>Kirk, Spock, and McCoy discuss Kirk's split personaility.</t>
  </si>
  <si>
    <t>Kirk, Spock, and McCoy discuss merging Kirk to save crew.</t>
  </si>
  <si>
    <t>Kirk, Spock, and McCoy question Yeoman Rand about attack by Kirk.</t>
  </si>
  <si>
    <t>Kirk, Spock, and McCoy discuss Harry Mudd and their situation.</t>
  </si>
  <si>
    <t>Kirk, Spock, and McCoy and Yeoman Rand discuss disease.</t>
  </si>
  <si>
    <t>Kirk, Spock, and McCoy discuss Tantalus.</t>
  </si>
  <si>
    <t>Kirk, Spock, and McCoy discuss Balok while waiting for Balok to do something.</t>
  </si>
  <si>
    <t>Kirk, Spock, and McCoy discuss the Kodos investigation.</t>
  </si>
  <si>
    <t>Kirk, Spock, and McCoy discuss the fantastic situation.</t>
  </si>
  <si>
    <t>Kirk, Spock, and McCoy discuss how to kill aliens with killing host.</t>
  </si>
  <si>
    <t>Kirk, Spock, and McCoy discuss Spock and 1 million Deneva colonists.</t>
  </si>
  <si>
    <t>Kirk, Spock, and McCoy discuss Spock's eyelids.</t>
  </si>
  <si>
    <t>Kirk, Spock, and McCoy discuss Spock getting emotional when he saw Kirk alive.</t>
  </si>
  <si>
    <t>Kirk, Spock, and McCoy discuss going down to vulcan with Spock.</t>
  </si>
  <si>
    <t>Kirk, Spock, and McCoy discuss Nomad. | Kirk: 'What a doctor he would have made.'.</t>
  </si>
  <si>
    <t>Spock records passage of time in guardian with tricorder.</t>
  </si>
  <si>
    <t>Spock gives Guardian the eyebrow when the Guardian calls Spock's science knowledge primitive.</t>
  </si>
  <si>
    <t>Spock eyebrow response to Kirk, 'It would pose an extremely complex problem in logic Mr. Spock'.</t>
  </si>
  <si>
    <t>Spock gives eyebrow when Kirk says, 'Sometimes I expect too much of you'.</t>
  </si>
  <si>
    <t>McCoy gives Sulu a 'fix him up' cordrazine shot.</t>
  </si>
  <si>
    <t>The ship hits a time dislacement wave jostling McCoy and he accidently overdoses himself on cordrazine.</t>
  </si>
  <si>
    <t>Uhura walking into Guardian area and her skirt rides up extremely high.</t>
  </si>
  <si>
    <t>Cordrazine, magical medicine. Never used again.</t>
  </si>
  <si>
    <t>Leave guardian's planet ignoring the Guardian for the rest of the franchise.</t>
  </si>
  <si>
    <t>The Guardian of the Past is a window to all past history. But only human history. Not Vulcan history or Earth pre-human history…</t>
  </si>
  <si>
    <t>Spock uses neck pinch on distressed McCoy.</t>
  </si>
  <si>
    <t>Spock uses neck pinch on police officer.</t>
  </si>
  <si>
    <t>Derelict kills himself with McCoy's phaser.</t>
  </si>
  <si>
    <t>Enterprise is at red alert at beginning of episode.</t>
  </si>
  <si>
    <t>Ancient ruins with only the guardian intact.</t>
  </si>
  <si>
    <t>Kirk flirts with Edith Keeler from minute one.</t>
  </si>
  <si>
    <t>Enterprise hits first time distorion from the Guardian.</t>
  </si>
  <si>
    <t>Enterprise hits second time distorion and causes McCoy to accidently inject self.</t>
  </si>
  <si>
    <t>Two redshirts transport down. Two Redshirts return.</t>
  </si>
  <si>
    <t>Chekov's Gun</t>
  </si>
  <si>
    <t>Kirk's Rock</t>
  </si>
  <si>
    <t>Let's You And Him Fight</t>
  </si>
  <si>
    <t>Screw The Rules, I'M Doing What's Right</t>
  </si>
  <si>
    <t>She's Got Legs</t>
  </si>
  <si>
    <t>Victoria's Secret Compartment</t>
  </si>
  <si>
    <t>White Man's Burden</t>
  </si>
  <si>
    <t>death civilian</t>
  </si>
  <si>
    <t>Edith Keeler dies in auto accident</t>
  </si>
  <si>
    <t>death badGuy</t>
  </si>
  <si>
    <t>death civilian averted</t>
  </si>
  <si>
    <t>death red</t>
  </si>
  <si>
    <t>death red averted</t>
  </si>
  <si>
    <t>death gold averted</t>
  </si>
  <si>
    <t>death blue averted</t>
  </si>
  <si>
    <t>death beige averted</t>
  </si>
  <si>
    <t>Nomad kills Scotty (red) but repairs the damage.</t>
  </si>
  <si>
    <t>death colorless</t>
  </si>
  <si>
    <t>death gold</t>
  </si>
  <si>
    <t>black</t>
  </si>
  <si>
    <t>white</t>
  </si>
  <si>
    <t>McCoy fakes Kirk's death during fight with Spock on Vulcan</t>
  </si>
  <si>
    <t>Diseased boy in street dies from disease</t>
  </si>
  <si>
    <t>Ambassador Fox's assistant killed by Eminiar guards</t>
  </si>
  <si>
    <t>Eminiar guard killed by Spock</t>
  </si>
  <si>
    <t>Subverted: Omicron Ceti III is Earth-like and pleasant. Except for the deadly Bertol Rays which kill all animal life.</t>
  </si>
  <si>
    <t>Derelict  dies when mishandling McCoy's phaser.</t>
  </si>
  <si>
    <t>Mirror Lt. Marlen Mareau kills Mirror Redshirt with Tantalus Field</t>
  </si>
  <si>
    <t>Deadly plant kills Redshirt Hendorf (red)</t>
  </si>
  <si>
    <t>Ensign Marple (red) gets head bashed in by native</t>
  </si>
  <si>
    <t>Redshirt Kaplan (red) killed by lightening bolt</t>
  </si>
  <si>
    <t>Redshirt Mallory (red) killed by stepping on explosive rock</t>
  </si>
  <si>
    <t>Landing Party</t>
  </si>
  <si>
    <t>Crewman</t>
  </si>
  <si>
    <t>Matthews (red)</t>
  </si>
  <si>
    <t>Rayburn (red)</t>
  </si>
  <si>
    <t>Nurse Chapel (blue)</t>
  </si>
  <si>
    <t>Kirk (gold)</t>
  </si>
  <si>
    <t>Crewman (gold)</t>
  </si>
  <si>
    <t>Dr. Boyce (blue)</t>
  </si>
  <si>
    <t>Number One (gold)</t>
  </si>
  <si>
    <t>Pike (gold)</t>
  </si>
  <si>
    <t>Spock (blue)</t>
  </si>
  <si>
    <t>Tyler (gold)</t>
  </si>
  <si>
    <t>Yeoman Colt (gold)</t>
  </si>
  <si>
    <t>Darnell (blue)</t>
  </si>
  <si>
    <t>Green (gold)</t>
  </si>
  <si>
    <t>McCoy (blue)</t>
  </si>
  <si>
    <t>Sturgeon (blue)</t>
  </si>
  <si>
    <t>Dr. Dehner (blue)</t>
  </si>
  <si>
    <t>Dr. Piper (blue)</t>
  </si>
  <si>
    <t>Gary Mitchell (beige)</t>
  </si>
  <si>
    <t>Kelso (gold)</t>
  </si>
  <si>
    <t>Lt. Tormolan (blue)</t>
  </si>
  <si>
    <t>Sulu (gold)</t>
  </si>
  <si>
    <t>Technician Fisher (worksuit)</t>
  </si>
  <si>
    <t>Kirk, Spock, and Harry Mudd transport down to Rigel XII.</t>
  </si>
  <si>
    <t>Yeoman Rand (red)</t>
  </si>
  <si>
    <t>Dr. Helen Noel (blue)</t>
  </si>
  <si>
    <t>Lt. Bailey</t>
  </si>
  <si>
    <t>Yeoman Barrows (red)</t>
  </si>
  <si>
    <t>Lt. Angela Martinex (gold)</t>
  </si>
  <si>
    <t>Rodrigeuz (red)</t>
  </si>
  <si>
    <t>Yeoman Mears (red)</t>
  </si>
  <si>
    <t>Scotty (red)</t>
  </si>
  <si>
    <t>Lt. Bowman (red)</t>
  </si>
  <si>
    <t>Lt. Gaetano (gold)</t>
  </si>
  <si>
    <t>Lt. Latimer (gold)</t>
  </si>
  <si>
    <t>Lt. Kelowitz</t>
  </si>
  <si>
    <t>Lt. Lang</t>
  </si>
  <si>
    <t>Lt. O'Herlihy</t>
  </si>
  <si>
    <t>Crewman (none)</t>
  </si>
  <si>
    <t>Yeoman Tamura</t>
  </si>
  <si>
    <t>Lt. Galloway</t>
  </si>
  <si>
    <t>Lt. DePaul</t>
  </si>
  <si>
    <t>Ambassador Fox</t>
  </si>
  <si>
    <t>Assastant to Ambassador Fox</t>
  </si>
  <si>
    <t>Lt. DeSalle</t>
  </si>
  <si>
    <t>Uhura (red)</t>
  </si>
  <si>
    <t>Yeoman Zahra</t>
  </si>
  <si>
    <t>Spock and T'Pau mind meld</t>
  </si>
  <si>
    <t>comm officer: 'We're passing through an old style distress signal'</t>
  </si>
  <si>
    <t>Pike: 'All decks prepare for hyperdrive'</t>
  </si>
  <si>
    <t>Pike: 'Our time warp, factor 7'</t>
  </si>
  <si>
    <t>Pike: 'I'm not used to having a woman on the bridge'</t>
  </si>
  <si>
    <t>Spock screams, 'The Women' when they alone are transported.</t>
  </si>
  <si>
    <t>McCoy: 'He's dead jim'</t>
  </si>
  <si>
    <t>Spock: 'Fascinating'</t>
  </si>
  <si>
    <t>Kirk: 'Lt, contact Starfleet command '</t>
  </si>
  <si>
    <t>Kirk: 'Kirk: 'Warp 1 Mr Sulu'</t>
  </si>
  <si>
    <t>rand: have you been nipping Saurian Brandy'</t>
  </si>
  <si>
    <t>Dr Crater: 'Being a woman, she (Nancy Crater) gets lonely'</t>
  </si>
  <si>
    <t>Kirk: 'Set to stun'</t>
  </si>
  <si>
    <t>Uhura: 'There's something off the starboard bow'</t>
  </si>
  <si>
    <t>Charlie: 'You don't need that subspace chatter'</t>
  </si>
  <si>
    <t>Charlie: 'You don't need that subspace chatter'We're intercepting a follow up message'</t>
  </si>
  <si>
    <t>Uhura: 'Captain os the antares is on D channel'</t>
  </si>
  <si>
    <t>Uhura: 'Hailing frequencies openUhura: 'Try to raise thasians'</t>
  </si>
  <si>
    <t>Uhura: 'Can't raise colony five'</t>
  </si>
  <si>
    <t>Uhura: 'Subspace frequency three'</t>
  </si>
  <si>
    <t>Uhura: 'Try to raise thasians'</t>
  </si>
  <si>
    <t>Charlie: 'You smell like a girl'</t>
  </si>
  <si>
    <t>Charlie: 'Isn't pink rand's favorite color?'</t>
  </si>
  <si>
    <t>Kirk: 'You have my ship and I want it back'</t>
  </si>
  <si>
    <t>Kirk: 'Kirk: 'Ahead warp factor 1'</t>
  </si>
  <si>
    <t>Gary Mitchell: she (dr_dehner) is a walking freezer unit'</t>
  </si>
  <si>
    <t>Spock jokes about 'those earth emotions'</t>
  </si>
  <si>
    <t>nurse_chapel: 'I'm in love with you Mr Spock'</t>
  </si>
  <si>
    <t>nurse_chapel: 'He's dead doctor'</t>
  </si>
  <si>
    <t>Scotty: 'I can't change the laws of physics'</t>
  </si>
  <si>
    <t>Spock and Scotty solve implosion calculations 'just in time'</t>
  </si>
  <si>
    <t>McCoy: 'Assuming you call that green stuff in your veins blood'</t>
  </si>
  <si>
    <t>Kirk: 'Kirk: 'Warp 1'</t>
  </si>
  <si>
    <t>Kirk: 'Kirk: 'Warp us out of here'</t>
  </si>
  <si>
    <t>Kirk thinks: yeoman Yeoman Rand is his possession 'I have a beautiful yeoman'</t>
  </si>
  <si>
    <t>Scotty: 'Restarting cold engines has never been tried The odds are enormous'</t>
  </si>
  <si>
    <t>question: why is Spock is insensitive? | Spock: 'That's the way I am'</t>
  </si>
  <si>
    <t>rand: 'I didn't want to get the captain into trouble'</t>
  </si>
  <si>
    <t>Kirk: 'Locked on setting 1'</t>
  </si>
  <si>
    <t>harry_mudd: 'Asks if Spock's part vulcanian'</t>
  </si>
  <si>
    <t>ruth_bonavure: 'It's fascinating</t>
  </si>
  <si>
    <t>Magda: 'Top space frequency of three nine'</t>
  </si>
  <si>
    <t>Uhura: 'I've tried all frequencies, he refuses to answer'</t>
  </si>
  <si>
    <t>McCoy: 'Jabs Spock about his anatomy'</t>
  </si>
  <si>
    <t>Kirk: 'Kirk: 'Engines ahead, warp factor 1'</t>
  </si>
  <si>
    <t>Ben Childress: 'I'm supposed to sit, taste it, roll my eyes and, whooo, female cooking again '</t>
  </si>
  <si>
    <t>Ben Childress: 'You mean they all really look like she does?'</t>
  </si>
  <si>
    <t>Eve: '[compliant] it's all the same, no men'</t>
  </si>
  <si>
    <t>Eve: 'The sound of the male ego Travel halfway across the galaxy and it's still the same song '</t>
  </si>
  <si>
    <t>Kirk: a woman only needs to 'think' she's beautiful to 'be' beautiful</t>
  </si>
  <si>
    <t>Venus Drug gives people 'more' of what they have naturally</t>
  </si>
  <si>
    <t>harry_mudd to women: 'Ship captains are already married to their ship'</t>
  </si>
  <si>
    <t>Kirk: 'Put it on all frequencies'</t>
  </si>
  <si>
    <t>Uhura: 'Beginning signals to surface sir'</t>
  </si>
  <si>
    <t>Uhura: 'Frequency open Mr Spock'</t>
  </si>
  <si>
    <t>Uhura: 'I've run all frequencies a second time, there's no…'</t>
  </si>
  <si>
    <t>Uhura: 'I've tried all frequencies'</t>
  </si>
  <si>
    <t>Kirk: 'I'm tired of your half-breen interference' | in duplication machine</t>
  </si>
  <si>
    <t>Dr. Corby, the 'pasteur' of archeological medicine, famous for his translation of the medical records from the Orion ruins, which are 'required reading' at Starfleet Academy.</t>
  </si>
  <si>
    <t>McCoy: 'The little bugs have no appetite for green blood'</t>
  </si>
  <si>
    <t>Kirk: 'Kirk: 'Full ahead, warp 1 factor'</t>
  </si>
  <si>
    <t>Kirk : 'You're a pretty young woman'</t>
  </si>
  <si>
    <t>rand: 'I used to try to get to get you to look at my legs Now look at them'</t>
  </si>
  <si>
    <t>Kirk: 'What's so fascinating?'</t>
  </si>
  <si>
    <t>Kirk: 'Ship to surface, tantalas colony'</t>
  </si>
  <si>
    <t>Spock: 'Emergency channel d'</t>
  </si>
  <si>
    <t>Uhura: 'Message captain, switching to speakers'</t>
  </si>
  <si>
    <t>Uhura: 'Received message from Tantalas, dr_van_gelder'</t>
  </si>
  <si>
    <t>Kirk: 'Take us out of orbit mister Spock warp 1 factor'</t>
  </si>
  <si>
    <t>McCoy: 'What am I a doctor or a moon shuttle conductor'</t>
  </si>
  <si>
    <t>Kirk: 'Have you tried all hailing frequencies?'</t>
  </si>
  <si>
    <t>Kirk: 'Ship to ship : hailing frequencies open'</t>
  </si>
  <si>
    <t>Uhura: 'Balok sent signal to large ship'</t>
  </si>
  <si>
    <t>Uhura: 'Hailing frequencies still open, I get no message from them'</t>
  </si>
  <si>
    <t>Uhura: 'Signal coming over navigation beam'</t>
  </si>
  <si>
    <t>Kirk: 'Ahead 1/2 speed'</t>
  </si>
  <si>
    <t>Kirk: 'Ahead slow'</t>
  </si>
  <si>
    <t>Kirk: 'Engage 1/2 speed'</t>
  </si>
  <si>
    <t>Kirk: 'Engage warp 1'</t>
  </si>
  <si>
    <t>Kirk: 'Engines astern, full speed'</t>
  </si>
  <si>
    <t>Kirk: 'Helm, give us warp speed'</t>
  </si>
  <si>
    <t>Kirk: 'Maximum accleration when I give the word'</t>
  </si>
  <si>
    <t>Kirk: 'Power astern, 1/2 speed'</t>
  </si>
  <si>
    <t>Kirk: 'Switch to impulse'</t>
  </si>
  <si>
    <t>Kirk: 'Engage:warp 1 sir'</t>
  </si>
  <si>
    <t>Sulu: 'Now at warp 3'</t>
  </si>
  <si>
    <t>Sulu: 'Warp 2 sir'</t>
  </si>
  <si>
    <t>Kirk: 'If I ever get my hands on the the genius who assigned me a female yeoman : what's the matter jim, don't you trust yourself?'</t>
  </si>
  <si>
    <t>balok: 'We therefore grant you ten Earth time periods known as 'Minutes' to make preparations '</t>
  </si>
  <si>
    <t>Kirk: 'I already have a female to worry about, her name's the Enterprise'</t>
  </si>
  <si>
    <t>Commodore Mendez: 'There's been subspace chatter'</t>
  </si>
  <si>
    <t>Commodore Mendez: 'We received a subspace message'</t>
  </si>
  <si>
    <t>Kirk: 'Hailing Enterprise'</t>
  </si>
  <si>
    <t>Uhura: 'Request confirmation from Starfleet'</t>
  </si>
  <si>
    <t>Uhura: 'Someone's trying to hail us | Kirk: 'Maintain radio silence' | Uhura: 'Hailing frequencies still open, I get no message from them'</t>
  </si>
  <si>
    <t>Kirk: 'All channels cleared Uhura? '| Uhura: 'All channels cleared '</t>
  </si>
  <si>
    <t>McCoy: 'Did you get a look at that little juliet, that's a pretty exciting creature Of course your personnal chemistry would prevent you from seeing that '</t>
  </si>
  <si>
    <t>Kirk: 'Ahead warp 1 factor'</t>
  </si>
  <si>
    <t>Kirk: 'Contact remaining outposts'</t>
  </si>
  <si>
    <t>Kirk: 'Warn that ship off : they don't acknowledge'</t>
  </si>
  <si>
    <t>Spock: 'Earth outpost 4 reports they're under attack '</t>
  </si>
  <si>
    <t>Spock: 'Still no answer from earth outpost #2 and now #3's gone silent'</t>
  </si>
  <si>
    <t>Uhura: 'Continueing to challenge, still no response'</t>
  </si>
  <si>
    <t>Uhura: 'Earth outpost 4 reports they're under attack Then terminates'</t>
  </si>
  <si>
    <t>Uhura: 'Picking up communications : pipe it in'</t>
  </si>
  <si>
    <t>Uhura: 'Regaining contact with output 4, switching to speakers'</t>
  </si>
  <si>
    <t>Starfleet: 'They'll support any decision Kirk makes'</t>
  </si>
  <si>
    <t>Kirk: 'Leave any bigotry in your quarters, there's no room for it on the bridge'</t>
  </si>
  <si>
    <t>Kirk: 'Full ahead, maximum warp'</t>
  </si>
  <si>
    <t>Sulu: 'Our speed is now maximum'</t>
  </si>
  <si>
    <t>Kirk violates 'inviolable' Starfleet orders not to enter the Romulan Neutral Zone because he feels the invading ship must be destroyed to avert a war.</t>
  </si>
  <si>
    <t>Spock: 'A place where people could go and see all sorts of fascinating things '</t>
  </si>
  <si>
    <t>yeoman_barrows: 'He's dead'</t>
  </si>
  <si>
    <t>Uhura: 'McCoy calling from the planet : open a channel Uhura'</t>
  </si>
  <si>
    <t>Spock scans 'dead' knight</t>
  </si>
  <si>
    <t>Kirk: 'Anything?' : Uhura: 'All wavelengths dominated by ionization effects ' | Kirk: 'Order columbus on new search path'</t>
  </si>
  <si>
    <t>Kirk: 'Open a channel: | Uhura : 'Frequency open sir' | Kirk: 'Anything?' | Uhura: 'All wavelengths dominated by ionization effects ' | Kirk: 'Order columbus on new search path'</t>
  </si>
  <si>
    <t>Kirk: 'Order columbus on new search path'</t>
  </si>
  <si>
    <t>Kirk: 'Recall search parties and recall the Columbus'</t>
  </si>
  <si>
    <t>Spock: 'Report from landing party'</t>
  </si>
  <si>
    <t>Uhura: 'Columbus has returned Results negative'</t>
  </si>
  <si>
    <t>Uhura: 'Nothing clear, just being pulled off course'</t>
  </si>
  <si>
    <t>Uhura: 'Nothing sir'</t>
  </si>
  <si>
    <t>Uhura: 'Report from landing party'</t>
  </si>
  <si>
    <t>Lt Bowman: 'I'm sick and tired of this machine'</t>
  </si>
  <si>
    <t>McCoy: 'Your precious logic brought them down on us'</t>
  </si>
  <si>
    <t>Kirk: 'Ahead warp factor 1'</t>
  </si>
  <si>
    <t>Kirk: 'Head out at space normal speed'</t>
  </si>
  <si>
    <t>Kirk: 'Does your logic find this fascinating? ' | Spock: 'Fascinating I use for the unexpected In this case, interesting should suffice '</t>
  </si>
  <si>
    <t>Kirk: 'Notify the discovery on subspace radio'</t>
  </si>
  <si>
    <t>Spock: 'Identify yourself '</t>
  </si>
  <si>
    <t>trelane: 'Felicitations'</t>
  </si>
  <si>
    <t>Uhura: 'Checked all wavebands, no response'</t>
  </si>
  <si>
    <t>McCoy: '…those mathematically perfect brainwaves of yours '</t>
  </si>
  <si>
    <t>Kirk: 'Ahead warp factor 3'</t>
  </si>
  <si>
    <t>Kirk: 'Emergency warp at the easliest possible moment'</t>
  </si>
  <si>
    <t>Trelane's parents show up and stop his 'fun'</t>
  </si>
  <si>
    <t>The 'Reason You Suck' Speech</t>
  </si>
  <si>
    <t>Spock: 'Fascinating Good Good He knows, Doctor He has reasoned it out '</t>
  </si>
  <si>
    <t>Spock: 'Leave channel 1 open, just in case'</t>
  </si>
  <si>
    <t>Uhura: 'Scanning beams on unusual wavelength'</t>
  </si>
  <si>
    <t>McCoy: 'You bet your pointed ears I am ' (then Kirk laughs)</t>
  </si>
  <si>
    <t>Kirk: 'Initiate warp 6'</t>
  </si>
  <si>
    <t>Kirk: 'Take us back to where we're supposed to be warp factor one'</t>
  </si>
  <si>
    <t>Kirk: 'Warp factor 7'</t>
  </si>
  <si>
    <t>Kirk: 'Warp factor 8'</t>
  </si>
  <si>
    <t>Kirk: 'Fires phasers' | Sulu shoots phasers at gorn ship but it has no effect.</t>
  </si>
  <si>
    <t>Spock: 'Open communicator channel'</t>
  </si>
  <si>
    <t>Uhura: 'I'm getting ground to air transmisstion'</t>
  </si>
  <si>
    <t>Uhura: 'Normal Starfleet channel has nothing on it but static'</t>
  </si>
  <si>
    <t>Uhura: 'Starfleet control calling Enterprise'</t>
  </si>
  <si>
    <t>Kirk: 'All power Mr Sulu'</t>
  </si>
  <si>
    <t>Sulu: 'Off the dial'</t>
  </si>
  <si>
    <t>Sulu: 'Warp 4'</t>
  </si>
  <si>
    <t>Sulu: 'Warp 7'</t>
  </si>
  <si>
    <t>Sulu: 'Warp 8'</t>
  </si>
  <si>
    <t>Kirk (computer keeps calling Kirk 'dear')</t>
  </si>
  <si>
    <t>Kirk: 'Warp factor one Mr hansen'</t>
  </si>
  <si>
    <t>Kirk: ' and nothing is more important than my ship'</t>
  </si>
  <si>
    <t>Spock: 'Fascinating This is merely a hollow tube'</t>
  </si>
  <si>
    <t>Kirk convinced Landru (prime directive: 'destroy evil') that it was killing the 'body' (the civilians kept under its thrall) by halting their progress through Mind Control.</t>
  </si>
  <si>
    <t>joachim: 'We've lost the channel'</t>
  </si>
  <si>
    <t>Uhura: 'All channels are totally jammed'</t>
  </si>
  <si>
    <t>Uhura: 'Communication channels are down'</t>
  </si>
  <si>
    <t>Uhura: 'I'm picking up a signal'</t>
  </si>
  <si>
    <t>McCoy: 'I'm sure you know the type (ambiuous scientists) Devoted to logic Completely unemtional'</t>
  </si>
  <si>
    <t>Spock: 'I am not capable of that emotion'</t>
  </si>
  <si>
    <t>helmsman, Kirk: 'On course, warp factor 2'</t>
  </si>
  <si>
    <t>Khan changes Lt. McGivers hairdo saying 'the hair should hand freely.' Then he pets the back of her neck.</t>
  </si>
  <si>
    <t>khan: 'Starships have one luxery not mentioned in the manuals - beautiful women'</t>
  </si>
  <si>
    <t>McCoy: 'Telepathic abilities inherent in vulcanians'</t>
  </si>
  <si>
    <t>fox: 'Lt, open up a channel and keep it open'</t>
  </si>
  <si>
    <t>Kirk: 'Nothing yet lt Uhura?' | Uhura: 'Nothing captain, hailing frequencies are open'</t>
  </si>
  <si>
    <t>Scotty: 'Open a channel lt'</t>
  </si>
  <si>
    <t>Uhura: 'Message coming in from eminir 7 it's code 17'</t>
  </si>
  <si>
    <t>Ambassador Fox, and his assistant, transport down from Enterprise to Eminiar 7 while the Enterprise's 'screens' were up</t>
  </si>
  <si>
    <t>Ambassador Fox, along with his assistant, beaming down to Eminiar 7 while the Enterprise's 'screens' were up</t>
  </si>
  <si>
    <t>Spock: 'Sir, there is a multi-legged creature crawling on your shoulder '</t>
  </si>
  <si>
    <t>elias: 'You've know the vulcanian?'</t>
  </si>
  <si>
    <t>Kirk: 'Put me thru to Starfleet' | Uhura: 'I can't do that'</t>
  </si>
  <si>
    <t>sandoval: 'Subspace radio didn't work properly'</t>
  </si>
  <si>
    <t>Uhura: 'The frequency is open but he doesn't answer'</t>
  </si>
  <si>
    <t>Uhura: 'I'm been transmitting a contact signal every five minutes All I get is dead air : maintain transmittion pattern'</t>
  </si>
  <si>
    <t>Kirk: 'Man stagnates if he has no ambition, no desire to be more than he is '</t>
  </si>
  <si>
    <t>Spock: 'I love you'</t>
  </si>
  <si>
    <t>McCoy: 'I'm a doctor, not a bricklayer'</t>
  </si>
  <si>
    <t>Kirk: 'You seem fascinated by this rock'</t>
  </si>
  <si>
    <t>Kirk: 'Your orders are shoot to kill'</t>
  </si>
  <si>
    <t>Spock: 'Fascinating' (while observing horta)</t>
  </si>
  <si>
    <t>Kirk: 'I suspect you're becoming more and more human all the time'</t>
  </si>
  <si>
    <t>McCoy: 'Did the horta have anything to say about those ears?'</t>
  </si>
  <si>
    <t>Kirk: 'Warp 2 factor'</t>
  </si>
  <si>
    <t>Kirk: 'I'm a soldier, not a diplomat '</t>
  </si>
  <si>
    <t>kilngon: 'He claims to be a vulcanian merchent'</t>
  </si>
  <si>
    <t>Spock: 'Fascinating, pure energy'</t>
  </si>
  <si>
    <t>Uhura: 'Automatic relay from Starfleet command, code 1'</t>
  </si>
  <si>
    <t>Uhura: 'Unit X-Y 75847 reports fleet of klingon ships'</t>
  </si>
  <si>
    <t>Kirk: 'We didn't beat the odds The organians raided the game'</t>
  </si>
  <si>
    <t>Kirk: 'Ahead warp factor 7'</t>
  </si>
  <si>
    <t>Kirk: 'Set your phaser on stun'</t>
  </si>
  <si>
    <t>Kirk: 'WE HAVE THE RIGHT ' Ayelborne: 'To wage war? Is that what you're defending?'</t>
  </si>
  <si>
    <t>Spock declares the planet they are orbiting has a 'oxygen-hydrogen atmosphere'. This is extremely unlikely, as oxygen and hydrogen are highly reactive and react rather violently with each other, producing water.</t>
  </si>
  <si>
    <t>Kirk: 'Send any communications priority one'</t>
  </si>
  <si>
    <t>Uhura: 'Dr McCoy asking to see you in sick bay'</t>
  </si>
  <si>
    <t>Uhura: 'Fire in engineering Situation critical'</t>
  </si>
  <si>
    <t>Uhura: 'Red 2 message in 1 minute captain, code factor 1'</t>
  </si>
  <si>
    <t>Uhura: 'Security reports lazarus missing'</t>
  </si>
  <si>
    <t>Spock: 'Our ship's instruments are specifically designed to locate and identify any object in our universe, be it energy or matter '</t>
  </si>
  <si>
    <t>Kirk: 'Ahead warp factor one'</t>
  </si>
  <si>
    <t>Spock has create a massive crude circuit array for his tricorder to display its recordings from the Guardian and he complains that he has to work with the 1930s equivalent tech resources of 'bear skins and stone knives.'</t>
  </si>
  <si>
    <t>McCoy: 'I'm a surgeon, not a psychiatrist Spock: 'Fascinating'</t>
  </si>
  <si>
    <t>Kirk: 'Broadcast to Starfleet command my last weeks log entries'</t>
  </si>
  <si>
    <t>Kirk: 'Open a channel to Starfleet command'</t>
  </si>
  <si>
    <t>Kirk: 'At times you seem quite human'</t>
  </si>
  <si>
    <t>Kirk: it would pose an extremely complex problem in logic Mr Spock'</t>
  </si>
  <si>
    <t>Kirk: 'Sometimes I expect too much of you'</t>
  </si>
  <si>
    <t>guardian: 'Your science knowledge is obviously primitive ' | Kirk: annoyed Spock?</t>
  </si>
  <si>
    <t>Only women will show their fear of a situation. | Uhura: 'Captain, I'm frightned' (realizing they're stranded)</t>
  </si>
  <si>
    <t>Uhura: 'Captain, I'm frightned' (realizing they're stranded)</t>
  </si>
  <si>
    <t>Kirk: 'I believe I'm in love with edith_keeler'</t>
  </si>
  <si>
    <t>Spock: 'Edith_keeler must die'</t>
  </si>
  <si>
    <t>Spock: 'It's not life as we know or understand it'</t>
  </si>
  <si>
    <t>Kirk: gives Uhura private numberKirk: 'Anything?' | Uhura: 'I've tried every major transmitting station on Denova none of them have acknowledged my contact signel'</t>
  </si>
  <si>
    <t>Kirk: 'Anything?' | Uhura: 'I've tried every major transmitting station on Denova none of them have acknowledged my contact signel'</t>
  </si>
  <si>
    <t>Kirk: 'Lt Uhura, try to contact that ship'</t>
  </si>
  <si>
    <t>Uhura: 'Contact broken : re-establish : sorry'</t>
  </si>
  <si>
    <t>Uhura: 'I'm having difficulty on that transmitter call to denova'</t>
  </si>
  <si>
    <t>Uhura: 'I've made contact with your private transmitter : put it on audio'</t>
  </si>
  <si>
    <t>Uhura: 'Making contact captain'</t>
  </si>
  <si>
    <t>Uhura: 'Receiving messages from a ground station : report'</t>
  </si>
  <si>
    <t>Kirk: 'Plot an interception course Mr Sulu, warp fact 8'</t>
  </si>
  <si>
    <t>Kirk: 'Reduce to sub-warp speed'</t>
  </si>
  <si>
    <t>Kirk: 'Warp 1 factor'</t>
  </si>
  <si>
    <t>Kirk: 'Set your phasers on force 3, to kill'</t>
  </si>
  <si>
    <t>McCoy: 'He's dead' (says after Kirk &amp; Spock fight)</t>
  </si>
  <si>
    <t>Spock: 'Live long and prosper'</t>
  </si>
  <si>
    <t>t'pau: 'Live long and prosper'</t>
  </si>
  <si>
    <t>Kirk: 'Get me Starfleet command and pipe in down to dr McCoy's office'</t>
  </si>
  <si>
    <t>Uhura: 'Message from Starfleet command, top priority : relay it lt'</t>
  </si>
  <si>
    <t>Uhura: 'Something's coming in on the Starfleet channel, priority and urgent : put in audio over here'</t>
  </si>
  <si>
    <t>Uhura: 'Standing by on vulcan hailing frequencies sir'</t>
  </si>
  <si>
    <t>checkov: 'We'll have to head there directly at warp 6 sir, insufficient time to stop off at vulcan'</t>
  </si>
  <si>
    <t>Kirk: 'Alter course to vulcan, increase speed to warp 4'</t>
  </si>
  <si>
    <t>Kirk: 'Lay in a course for altair 6, leave orbit when ready'</t>
  </si>
  <si>
    <t>Kirk: 'Lay in a course for vulcan, tell engineering I want warp 8 or better'</t>
  </si>
  <si>
    <t>McCoy:' to coin a phrase, fascinating '</t>
  </si>
  <si>
    <t>Spock: 'We must establish communications with the landing part ' | Uhura : 'I working sir but I can't do anything with this I might be able to rig up a subspace bypass circuit '</t>
  </si>
  <si>
    <t>Uhura: 'Activity on hailing channel 3 sir' | Kirk: 'Response frequencies lt ' | Uhura: 'Calculated Channel open sir '</t>
  </si>
  <si>
    <t>Uhura: 'Damage reports coming in situation under control Minor damage '</t>
  </si>
  <si>
    <t>Uhura: I can't contact the landing party All frequencies are jammed ' | Spock: 'Try to break through lt '</t>
  </si>
  <si>
    <t>lt_carolyn_palamas: 'Here's the report on pollox 5 captain '</t>
  </si>
  <si>
    <t xml:space="preserve">Apollo: 'You are very intelligent for a woman' is clearly presented as a relic of the last time he was among humans </t>
  </si>
  <si>
    <t xml:space="preserve">apollo: 'You are very intelligent for a woman' is clearly presented as a relic of the last time he was among humans </t>
  </si>
  <si>
    <t>McCoy: 'on the other hand, she's a woman. ALL woman. On day she'll find the right man and off she'll go, out of the service.'</t>
  </si>
  <si>
    <t>Chekov claiming Russian origins for everything, in this case comparing Apollo's vanishing act to 'the cat from the old Russian story' and indignantly refusing Kirk's suggestion that the Cheshire Cat is actually English.</t>
  </si>
  <si>
    <t>lt_carolyn_palamas: 'I love him '</t>
  </si>
  <si>
    <t>apollo: 'Beauty Grace You seem sie for a woman '</t>
  </si>
  <si>
    <t>Kirk: 'our forward tracter beams, adjust to repel'</t>
  </si>
  <si>
    <t>Sulu: 'Fire all phaser banks'</t>
  </si>
  <si>
    <t>Spock: 'Fascinating captain '</t>
  </si>
  <si>
    <t>Kirk: 'All hailing frequencies open' | Uhura: 'Aye aye sir'</t>
  </si>
  <si>
    <t>Kirk: 'Any response from the mylerian system?' | Uhura: 'Not since their original distress call sir I'm scanning all frequencies '</t>
  </si>
  <si>
    <t>Kirk: 'Get dr McCoy down to the transport room' | Uhura: 'Dr McCoy to the transport room'</t>
  </si>
  <si>
    <t>Kirk: 'Lt, try to make contact' | Uhura: 'Aye aye sir'</t>
  </si>
  <si>
    <t>Uhura: 'Captain, the message is coming in now '</t>
  </si>
  <si>
    <t>Uhura: 'Captain, we're getting a signal from the spacecraft ' | Kirk: 'Put it on audio lt '</t>
  </si>
  <si>
    <t>Kirk: 'What a doctor he would have made '</t>
  </si>
  <si>
    <t>Spock: 'Well, doctor?'</t>
  </si>
  <si>
    <t>engineering_tech: 'Warp 10'</t>
  </si>
  <si>
    <t>engineering_tech: 'Warp 11' | Scotty: 'Impossible, it can't go that fast'</t>
  </si>
  <si>
    <t>engineering_tech: 'Warp 9 Mr scott'</t>
  </si>
  <si>
    <t>Kirk: 'Scott, give Sulu warp 2 and keep her there '</t>
  </si>
  <si>
    <t>Sulu: 'Something heading in at ultra warp speeds '</t>
  </si>
  <si>
    <t>nomad: 'That unit is defective It's thinkiong is chaotic Absorbing it unsettled me ' | Spock: ' that unit is a woman' | nomad: ' a mass of conflicting impulses '</t>
  </si>
  <si>
    <t>The crew find an idyllic paradise, except that nobody ever dies, so there is no need for 'replacements' and the natives are ignorant of reproduction, and the emotions which lead to it. The line 'What is love?' is used again verbatim.</t>
  </si>
  <si>
    <t xml:space="preserve"> the crew find an idyllic paradise, except that nobody ever dies, so there is no need for 'replacements' and the natives are ignorant of reproduction, and the emotions which lead to it. The line 'What is love?' is used again verbatim.</t>
  </si>
  <si>
    <t>Kirk's assigned gladiatorial trainer has lived her whole life as a slave and is ignorant of normal culture. She asks him, 'What is love?' Kirk proceeds to show her.</t>
  </si>
  <si>
    <t xml:space="preserve">Sargon: 'Our civilization destroyed itself when it became so advanced and arrogant that we dared think of ourselves as gods' </t>
  </si>
  <si>
    <t>f you thought there were no Dark Action Girl examples, you'd be wrong. The Romulan commander in the episode 'The Enterprise Incident' is easily duped by Kirk and Spock, and, though explicitly stated to be a soldier, the most badass thing she does is slap Spock across the face in a fit of Woman Scorned fury.</t>
  </si>
  <si>
    <t>Abraham_lincoln notices Uhura is black, noting 'What a charming Negress.' This is a bit of an inaccurate portrayal, as although some of the plans he advocated early in his life regarding slaves (such as the government buying them, freeing them, and then sending them to Liberia) would seem bothersome today due to Values Dissonance, he was remarked about at least once for not reminding people of their race.</t>
  </si>
  <si>
    <t>abraham_lincoln notices Uhura is black, noting 'What a charming Negress.' This is a bit of an inaccurate portrayal, as although some of the plans he advocated early in his life regarding slaves (such as the government buying them, freeing them, and then sending them to Liberia) would seem bothersome today due to Values Dissonance, he was remarked about at least once for not reminding people of their race.</t>
  </si>
  <si>
    <t>The Excalbian recreation of Abraham Lincoln asks if they still measure time in minutes, to which Kirk responds that they 'can convert to it'.</t>
  </si>
  <si>
    <t>Chekov (gold)</t>
  </si>
  <si>
    <t>Lt. Carolyn Palamas</t>
  </si>
  <si>
    <t>Kirk, Spock, Chekov, and 2 Redhirts transport down from Enterprise to Gamma Trianguli VI.</t>
  </si>
  <si>
    <t>Lt. Palamas wonders why she was included in the landing party.  | McCoy informs her that her specialized knowledge of classical civilization could come in handy on this mission. | She couldn't figure that out herself?</t>
  </si>
  <si>
    <t>Apollo: 'Beauty... Grace... You seem wise for a woman '  | Apollo compliments Palamas’ physical attributes, and seems genuinely surprised by her intelligence</t>
  </si>
  <si>
    <t>turquoise</t>
  </si>
  <si>
    <t>ringAttr</t>
  </si>
  <si>
    <t>Commodore Stone's yeoman with tricorder. (red)</t>
  </si>
  <si>
    <t>cornflowerblue</t>
  </si>
  <si>
    <t>Kirk holds aurelan as she screams.</t>
  </si>
  <si>
    <t>Nurse Chapel cries with happiness about getting Spock to vulcan.</t>
  </si>
  <si>
    <t>Dr. Corby destroys Ruk with phaser.</t>
  </si>
  <si>
    <t>Dr. Helen Noel implants false memory of Christmas kiss in Kirk's head.</t>
  </si>
  <si>
    <t>Elias: 'You've know the Vulcanian?'.</t>
  </si>
  <si>
    <t>Mirror Spock mind melds with McCoy</t>
  </si>
  <si>
    <t>Mirror Sulu advances on Uhura. Uhura pulls a knife.</t>
  </si>
  <si>
    <t>Mirror Sulu coming on to Uhura.</t>
  </si>
  <si>
    <t>Mirror Sulu hugs Uhura as she distracts him</t>
  </si>
  <si>
    <t>Mirror Chekov and thugs jump Kirk to kill him for disobeying orders.</t>
  </si>
  <si>
    <t>Nomad kills redshirt security officer (red)</t>
  </si>
  <si>
    <t>Apollo gives Lt. Carolyn Palamas a pink over the shoulder toga which looks like it will fall off at any second.</t>
  </si>
  <si>
    <t>lightcoral</t>
  </si>
  <si>
    <t>Tyler increases phaser setting when it appears phaser had no effect of metal door.</t>
  </si>
  <si>
    <t>McCoy: 'He's dead Jim'. (regarding Sturgeon)</t>
  </si>
  <si>
    <t>Spock: 'Fascinating'. (after finding a total lack of sodium chloride in Sturgeon's body.)</t>
  </si>
  <si>
    <t>plum</t>
  </si>
  <si>
    <t>Crewman climbs out of Jefferies Tube.</t>
  </si>
  <si>
    <t>magenta</t>
  </si>
  <si>
    <t>palegreen</t>
  </si>
  <si>
    <t>Kirk: 'Lt. Uhura, Have Dr. McCoy and mr. Scott meet me in my queaters.'</t>
  </si>
  <si>
    <t>#fff5f0</t>
  </si>
  <si>
    <t>#fee0d2</t>
  </si>
  <si>
    <t>#fcbba1</t>
  </si>
  <si>
    <t>#fc9272</t>
  </si>
  <si>
    <t>#fb6a4a</t>
  </si>
  <si>
    <t>#ef3b2c</t>
  </si>
  <si>
    <t>#cb181d</t>
  </si>
  <si>
    <t>#a50f15</t>
  </si>
  <si>
    <t>#67000d</t>
  </si>
  <si>
    <t>Kirk: 'Warp factor 1 Mr. Hansen'.</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</si>
</sst>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9"/>
      <color theme="1"/>
      <name val="Calibri"/>
      <family val="2"/>
      <scheme val="minor"/>
    </font>
    <font>
      <sz val="8"/>
      <color theme="1"/>
      <name val="Calibri"/>
      <family val="2"/>
      <scheme val="minor"/>
    </font>
    <font>
      <sz val="8"/>
      <name val="Calibri"/>
      <family val="2"/>
      <scheme val="minor"/>
    </font>
    <font>
      <u/>
      <sz val="9"/>
      <color theme="10"/>
      <name val="Calibri"/>
      <family val="2"/>
      <scheme val="minor"/>
    </font>
    <font>
      <sz val="9"/>
      <name val="Calibri"/>
      <family val="2"/>
      <scheme val="minor"/>
    </font>
    <font>
      <sz val="8"/>
      <color rgb="FFFF0000"/>
      <name val="Calibri"/>
      <family val="2"/>
      <scheme val="minor"/>
    </font>
    <font>
      <sz val="8"/>
      <color theme="1" tint="0.499984740745262"/>
      <name val="Calibri"/>
      <family val="2"/>
      <scheme val="minor"/>
    </font>
    <font>
      <b/>
      <sz val="8"/>
      <color theme="1"/>
      <name val="Calibri"/>
      <family val="2"/>
      <scheme val="minor"/>
    </font>
    <font>
      <u/>
      <sz val="8"/>
      <color theme="10"/>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CC"/>
        <bgColor indexed="64"/>
      </patternFill>
    </fill>
    <fill>
      <patternFill patternType="solid">
        <fgColor theme="8" tint="0.79998168889431442"/>
        <bgColor indexed="64"/>
      </patternFill>
    </fill>
    <fill>
      <patternFill patternType="solid">
        <fgColor rgb="FFFF0000"/>
        <bgColor indexed="64"/>
      </patternFill>
    </fill>
    <fill>
      <patternFill patternType="solid">
        <fgColor theme="7" tint="0.39997558519241921"/>
        <bgColor indexed="64"/>
      </patternFill>
    </fill>
    <fill>
      <patternFill patternType="solid">
        <fgColor theme="8" tint="0.59999389629810485"/>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65">
    <xf numFmtId="0" fontId="0" fillId="0" borderId="0" xfId="0"/>
    <xf numFmtId="0" fontId="1" fillId="0" borderId="0" xfId="0" applyFont="1" applyFill="1" applyAlignment="1">
      <alignment horizontal="left" vertical="top"/>
    </xf>
    <xf numFmtId="0" fontId="2" fillId="0" borderId="0" xfId="0" applyFont="1" applyFill="1" applyAlignment="1">
      <alignment horizontal="left" vertical="top"/>
    </xf>
    <xf numFmtId="0" fontId="2" fillId="0" borderId="0" xfId="0" applyNumberFormat="1" applyFont="1" applyFill="1" applyAlignment="1">
      <alignment horizontal="right" vertical="top"/>
    </xf>
    <xf numFmtId="0" fontId="1" fillId="0" borderId="0" xfId="0" applyNumberFormat="1" applyFont="1" applyFill="1" applyAlignment="1">
      <alignment horizontal="right" vertical="top"/>
    </xf>
    <xf numFmtId="0" fontId="1" fillId="0" borderId="0" xfId="0" applyNumberFormat="1" applyFont="1" applyFill="1" applyAlignment="1">
      <alignment horizontal="left" vertical="top"/>
    </xf>
    <xf numFmtId="0" fontId="1" fillId="0" borderId="0" xfId="0" applyFont="1" applyAlignment="1"/>
    <xf numFmtId="0" fontId="1" fillId="4" borderId="0" xfId="0" applyFont="1" applyFill="1" applyAlignment="1">
      <alignment horizontal="left" vertical="top"/>
    </xf>
    <xf numFmtId="0" fontId="2" fillId="4" borderId="0" xfId="0" applyFont="1" applyFill="1" applyAlignment="1">
      <alignment horizontal="right" vertical="top"/>
    </xf>
    <xf numFmtId="0" fontId="1" fillId="5" borderId="0" xfId="0" applyFont="1" applyFill="1" applyAlignment="1">
      <alignment horizontal="left" vertical="top"/>
    </xf>
    <xf numFmtId="0" fontId="1" fillId="0" borderId="0" xfId="0" applyFont="1" applyFill="1" applyAlignment="1">
      <alignment horizontal="right" vertical="top"/>
    </xf>
    <xf numFmtId="0" fontId="2" fillId="0" borderId="0" xfId="0" applyFont="1" applyFill="1" applyAlignment="1">
      <alignment vertical="top"/>
    </xf>
    <xf numFmtId="0" fontId="1" fillId="0" borderId="0" xfId="0" applyFont="1" applyFill="1" applyAlignment="1"/>
    <xf numFmtId="0" fontId="2" fillId="0" borderId="0" xfId="0" applyFont="1" applyFill="1" applyAlignment="1">
      <alignment horizontal="right" vertical="top"/>
    </xf>
    <xf numFmtId="0" fontId="1" fillId="6" borderId="0" xfId="0" applyFont="1" applyFill="1" applyAlignment="1">
      <alignment horizontal="left" vertical="top"/>
    </xf>
    <xf numFmtId="0" fontId="1" fillId="6" borderId="0" xfId="0" applyFont="1" applyFill="1" applyAlignment="1">
      <alignment horizontal="right" vertical="top"/>
    </xf>
    <xf numFmtId="0" fontId="2" fillId="6" borderId="0" xfId="0" applyFont="1" applyFill="1" applyAlignment="1">
      <alignment horizontal="right" vertical="top"/>
    </xf>
    <xf numFmtId="0" fontId="1" fillId="0" borderId="0" xfId="0" applyFont="1" applyFill="1" applyAlignment="1">
      <alignment vertical="top"/>
    </xf>
    <xf numFmtId="0" fontId="1" fillId="0" borderId="0" xfId="0" applyFont="1"/>
    <xf numFmtId="0" fontId="1" fillId="0" borderId="0" xfId="0" applyFont="1" applyAlignment="1">
      <alignment horizontal="left" vertical="top"/>
    </xf>
    <xf numFmtId="0" fontId="1" fillId="0" borderId="0" xfId="0" applyFont="1" applyAlignment="1">
      <alignment vertical="top"/>
    </xf>
    <xf numFmtId="0" fontId="1" fillId="0" borderId="0" xfId="0" applyFont="1" applyAlignment="1">
      <alignment horizontal="left" vertical="top" wrapText="1"/>
    </xf>
    <xf numFmtId="0" fontId="1" fillId="0" borderId="0" xfId="0" applyNumberFormat="1" applyFont="1" applyAlignment="1">
      <alignment horizontal="left" vertical="top"/>
    </xf>
    <xf numFmtId="0" fontId="1" fillId="0" borderId="0" xfId="0" applyFont="1" applyFill="1"/>
    <xf numFmtId="0" fontId="2" fillId="7" borderId="0" xfId="0" applyFont="1" applyFill="1" applyAlignment="1">
      <alignment horizontal="left" vertical="top"/>
    </xf>
    <xf numFmtId="0" fontId="1" fillId="8" borderId="0" xfId="0" applyFont="1" applyFill="1" applyAlignment="1">
      <alignment horizontal="left" vertical="top"/>
    </xf>
    <xf numFmtId="0" fontId="0" fillId="0" borderId="0" xfId="0" applyFill="1"/>
    <xf numFmtId="0" fontId="0" fillId="0" borderId="0" xfId="0" applyFont="1" applyFill="1" applyAlignment="1">
      <alignment horizontal="left" vertical="top"/>
    </xf>
    <xf numFmtId="0" fontId="0" fillId="8" borderId="0" xfId="0" applyFont="1" applyFill="1" applyAlignment="1">
      <alignment horizontal="left" vertical="top"/>
    </xf>
    <xf numFmtId="0" fontId="0" fillId="0" borderId="0" xfId="0" applyFont="1" applyFill="1" applyAlignment="1">
      <alignment horizontal="right" vertical="top"/>
    </xf>
    <xf numFmtId="0" fontId="0" fillId="4" borderId="0" xfId="0" applyFont="1" applyFill="1" applyAlignment="1">
      <alignment horizontal="left" vertical="top"/>
    </xf>
    <xf numFmtId="0" fontId="4" fillId="0" borderId="0" xfId="0" applyFont="1" applyFill="1" applyAlignment="1">
      <alignment horizontal="left" vertical="top"/>
    </xf>
    <xf numFmtId="0" fontId="0" fillId="0" borderId="0" xfId="0" applyNumberFormat="1" applyFont="1" applyFill="1" applyAlignment="1">
      <alignment horizontal="right" vertical="top"/>
    </xf>
    <xf numFmtId="0" fontId="4" fillId="0" borderId="0" xfId="0" applyFont="1" applyFill="1" applyAlignment="1">
      <alignment vertical="top"/>
    </xf>
    <xf numFmtId="0" fontId="4" fillId="0" borderId="0" xfId="0" applyNumberFormat="1" applyFont="1" applyFill="1" applyAlignment="1">
      <alignment horizontal="right" vertical="top"/>
    </xf>
    <xf numFmtId="0" fontId="0" fillId="0" borderId="0" xfId="0" applyFont="1"/>
    <xf numFmtId="0" fontId="4" fillId="0" borderId="0" xfId="0" applyFont="1" applyFill="1" applyAlignment="1">
      <alignment horizontal="right" vertical="top"/>
    </xf>
    <xf numFmtId="0" fontId="1" fillId="8" borderId="0" xfId="0" applyFont="1" applyFill="1"/>
    <xf numFmtId="0" fontId="1" fillId="3" borderId="0" xfId="0" applyFont="1" applyFill="1" applyAlignment="1">
      <alignment horizontal="right" vertical="top"/>
    </xf>
    <xf numFmtId="0" fontId="1" fillId="3" borderId="0" xfId="0" applyFont="1" applyFill="1" applyAlignment="1">
      <alignment horizontal="left" vertical="top"/>
    </xf>
    <xf numFmtId="0" fontId="2" fillId="3" borderId="0" xfId="0" applyFont="1" applyFill="1" applyAlignment="1">
      <alignment vertical="top"/>
    </xf>
    <xf numFmtId="0" fontId="1" fillId="3" borderId="0" xfId="0" applyNumberFormat="1" applyFont="1" applyFill="1" applyAlignment="1">
      <alignment horizontal="left" vertical="top"/>
    </xf>
    <xf numFmtId="0" fontId="2" fillId="3" borderId="0" xfId="0" applyFont="1" applyFill="1" applyAlignment="1">
      <alignment horizontal="left" vertical="top"/>
    </xf>
    <xf numFmtId="0" fontId="1" fillId="3" borderId="0" xfId="0" applyFont="1" applyFill="1" applyAlignment="1">
      <alignment vertical="top"/>
    </xf>
    <xf numFmtId="0" fontId="2" fillId="3" borderId="0" xfId="0" applyNumberFormat="1" applyFont="1" applyFill="1" applyAlignment="1">
      <alignment horizontal="left" vertical="top"/>
    </xf>
    <xf numFmtId="0" fontId="1" fillId="3" borderId="0" xfId="0" applyFont="1" applyFill="1" applyAlignment="1"/>
    <xf numFmtId="0" fontId="1" fillId="3" borderId="0" xfId="0" quotePrefix="1" applyFont="1" applyFill="1" applyAlignment="1">
      <alignment horizontal="left" vertical="top"/>
    </xf>
    <xf numFmtId="0" fontId="2" fillId="3" borderId="0" xfId="0" applyFont="1" applyFill="1" applyAlignment="1"/>
    <xf numFmtId="0" fontId="5" fillId="0" borderId="0" xfId="0" applyFont="1" applyFill="1" applyAlignment="1">
      <alignment horizontal="left" vertical="top"/>
    </xf>
    <xf numFmtId="0" fontId="6" fillId="2" borderId="0" xfId="0" applyFont="1" applyFill="1" applyAlignment="1">
      <alignment horizontal="left" vertical="top"/>
    </xf>
    <xf numFmtId="0" fontId="1" fillId="3" borderId="0" xfId="0" applyFont="1" applyFill="1"/>
    <xf numFmtId="0" fontId="7" fillId="3" borderId="0" xfId="0" applyFont="1" applyFill="1" applyAlignment="1"/>
    <xf numFmtId="0" fontId="1" fillId="3" borderId="0" xfId="0" applyFont="1" applyFill="1" applyAlignment="1">
      <alignment horizontal="left" vertical="center"/>
    </xf>
    <xf numFmtId="0" fontId="1" fillId="7" borderId="0" xfId="0" applyFont="1" applyFill="1" applyAlignment="1">
      <alignment horizontal="left" vertical="top"/>
    </xf>
    <xf numFmtId="0" fontId="8" fillId="3" borderId="0" xfId="1" applyFont="1" applyFill="1" applyAlignment="1">
      <alignment horizontal="left" vertical="center"/>
    </xf>
    <xf numFmtId="0" fontId="1" fillId="0" borderId="0" xfId="0" applyFont="1" applyFill="1" applyAlignment="1">
      <alignment horizontal="right"/>
    </xf>
    <xf numFmtId="0" fontId="2" fillId="8" borderId="0" xfId="0" applyFont="1" applyFill="1" applyAlignment="1">
      <alignment horizontal="left" vertical="top"/>
    </xf>
    <xf numFmtId="0" fontId="0" fillId="0" borderId="0" xfId="0" applyFont="1" applyFill="1"/>
    <xf numFmtId="0" fontId="0" fillId="5" borderId="0" xfId="0" applyFont="1" applyFill="1" applyAlignment="1">
      <alignment horizontal="left" vertical="top"/>
    </xf>
    <xf numFmtId="0" fontId="0" fillId="0" borderId="0" xfId="0" applyFont="1" applyFill="1" applyAlignment="1">
      <alignment horizontal="right"/>
    </xf>
    <xf numFmtId="0" fontId="1" fillId="0" borderId="0" xfId="0" applyNumberFormat="1" applyFont="1" applyFill="1" applyAlignment="1">
      <alignment vertical="top"/>
    </xf>
    <xf numFmtId="0" fontId="2" fillId="0" borderId="0" xfId="0" applyNumberFormat="1" applyFont="1" applyFill="1" applyAlignment="1">
      <alignment vertical="top"/>
    </xf>
    <xf numFmtId="0" fontId="1" fillId="0" borderId="0" xfId="0" applyNumberFormat="1" applyFont="1" applyAlignment="1">
      <alignment vertical="top"/>
    </xf>
    <xf numFmtId="0" fontId="1" fillId="0" borderId="0" xfId="0" applyFont="1" applyFill="1" applyAlignment="1">
      <alignment horizontal="left"/>
    </xf>
    <xf numFmtId="0" fontId="0" fillId="0" borderId="0" xfId="0" applyFill="1" applyAlignment="1">
      <alignment horizontal="right"/>
    </xf>
  </cellXfs>
  <cellStyles count="2">
    <cellStyle name="Hyperlink" xfId="1" builtinId="8"/>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30"/>
  <sheetViews>
    <sheetView zoomScale="120" zoomScaleNormal="120" workbookViewId="0">
      <pane ySplit="1" topLeftCell="A1547" activePane="bottomLeft" state="frozen"/>
      <selection activeCell="I951" sqref="I951"/>
      <selection pane="bottomLeft" activeCell="A1455" sqref="A1455:K1549"/>
    </sheetView>
  </sheetViews>
  <sheetFormatPr defaultColWidth="31" defaultRowHeight="10.5" x14ac:dyDescent="0.3"/>
  <cols>
    <col min="1" max="1" width="11.88671875" style="1" customWidth="1"/>
    <col min="2" max="2" width="21.109375" style="1" customWidth="1"/>
    <col min="3" max="3" width="83.109375" style="1" customWidth="1"/>
    <col min="4" max="4" width="11.77734375" style="1" bestFit="1" customWidth="1"/>
    <col min="5" max="5" width="6.44140625" style="17" bestFit="1" customWidth="1"/>
    <col min="6" max="6" width="7.6640625" style="17" bestFit="1" customWidth="1"/>
    <col min="7" max="7" width="5.33203125" style="7" customWidth="1"/>
    <col min="8" max="8" width="18.6640625" style="7" customWidth="1"/>
    <col min="9" max="9" width="2.44140625" style="7" customWidth="1"/>
    <col min="10" max="10" width="3.109375" style="7" customWidth="1"/>
    <col min="11" max="11" width="4.109375" style="10" customWidth="1"/>
    <col min="12" max="12" width="4.6640625" style="43" customWidth="1"/>
    <col min="13" max="13" width="5.44140625" style="39" customWidth="1"/>
    <col min="14" max="14" width="8" style="39" customWidth="1"/>
    <col min="15" max="15" width="5.109375" style="39" customWidth="1"/>
    <col min="16" max="16" width="9" style="39" customWidth="1"/>
    <col min="17" max="18" width="31" style="39"/>
    <col min="19" max="16384" width="31" style="1"/>
  </cols>
  <sheetData>
    <row r="1" spans="1:18" x14ac:dyDescent="0.3">
      <c r="A1" s="1" t="s">
        <v>23</v>
      </c>
      <c r="B1" s="1" t="s">
        <v>728</v>
      </c>
      <c r="C1" s="25" t="s">
        <v>888</v>
      </c>
      <c r="D1" s="1" t="s">
        <v>1605</v>
      </c>
      <c r="E1" s="17" t="s">
        <v>3653</v>
      </c>
      <c r="F1" s="17" t="s">
        <v>885</v>
      </c>
      <c r="G1" s="7" t="s">
        <v>42</v>
      </c>
      <c r="H1" s="7" t="s">
        <v>43</v>
      </c>
      <c r="I1" s="7" t="s">
        <v>881</v>
      </c>
      <c r="J1" s="7" t="s">
        <v>882</v>
      </c>
      <c r="K1" s="10" t="s">
        <v>1604</v>
      </c>
      <c r="L1" s="38" t="s">
        <v>887</v>
      </c>
      <c r="M1" s="39" t="s">
        <v>886</v>
      </c>
      <c r="N1" s="39" t="s">
        <v>2856</v>
      </c>
      <c r="O1" s="39" t="s">
        <v>221</v>
      </c>
      <c r="P1" s="39" t="s">
        <v>222</v>
      </c>
      <c r="Q1" s="39" t="s">
        <v>889</v>
      </c>
      <c r="R1" s="39" t="s">
        <v>384</v>
      </c>
    </row>
    <row r="2" spans="1:18" x14ac:dyDescent="0.25">
      <c r="A2" s="2" t="s">
        <v>2626</v>
      </c>
      <c r="B2" s="2" t="s">
        <v>2729</v>
      </c>
      <c r="C2" s="23" t="s">
        <v>2730</v>
      </c>
      <c r="D2" s="2" t="s">
        <v>21</v>
      </c>
      <c r="E2" s="12">
        <v>1</v>
      </c>
      <c r="F2" s="60">
        <v>205</v>
      </c>
      <c r="G2" s="8">
        <f>VLOOKUP(F2,episodes!$A$1:$B$81,2,FALSE)</f>
        <v>35</v>
      </c>
      <c r="H2" s="7" t="str">
        <f>VLOOKUP(F2,episodes!$A$1:$E$81,5,FALSE)</f>
        <v>The Apple</v>
      </c>
      <c r="I2" s="7">
        <f>VLOOKUP(F2,episodes!$A$1:$D$81,3,FALSE)</f>
        <v>2</v>
      </c>
      <c r="J2" s="7">
        <f>VLOOKUP(F2,episodes!$A$1:$D$81,4,FALSE)</f>
        <v>5</v>
      </c>
      <c r="L2" s="40">
        <f>COUNTIFS(A:A,A1)</f>
        <v>1</v>
      </c>
      <c r="M2" s="40">
        <f>COUNTIFS(B:B,B2)</f>
        <v>1</v>
      </c>
      <c r="N2" s="40">
        <f>LEN(C2)</f>
        <v>94</v>
      </c>
      <c r="O2" s="39" t="s">
        <v>192</v>
      </c>
      <c r="P2" s="39" t="s">
        <v>192</v>
      </c>
      <c r="Q2" s="39" t="s">
        <v>192</v>
      </c>
      <c r="R2" s="39" t="s">
        <v>2485</v>
      </c>
    </row>
    <row r="3" spans="1:18" x14ac:dyDescent="0.3">
      <c r="A3" s="2" t="s">
        <v>1656</v>
      </c>
      <c r="B3" s="1" t="s">
        <v>503</v>
      </c>
      <c r="C3" s="25" t="s">
        <v>2144</v>
      </c>
      <c r="D3" s="2" t="s">
        <v>3305</v>
      </c>
      <c r="F3" s="60">
        <v>102</v>
      </c>
      <c r="G3" s="8">
        <f>VLOOKUP(F3,episodes!$A$1:$B$76,2,FALSE)</f>
        <v>3</v>
      </c>
      <c r="H3" s="7" t="str">
        <f>VLOOKUP(F3,episodes!$A$1:$E$76,5,FALSE)</f>
        <v>Charlie X</v>
      </c>
      <c r="I3" s="7">
        <f>VLOOKUP(F3,episodes!$A$1:$D$76,3,FALSE)</f>
        <v>1</v>
      </c>
      <c r="J3" s="7">
        <f>VLOOKUP(F3,episodes!$A$1:$D$76,4,FALSE)</f>
        <v>2</v>
      </c>
      <c r="L3" s="40">
        <f>COUNTIFS(A:A,A2)</f>
        <v>1</v>
      </c>
      <c r="M3" s="40">
        <f>COUNTIFS(B:B,B3)</f>
        <v>4</v>
      </c>
      <c r="N3" s="40">
        <f>LEN(C3)+LEN(H3)</f>
        <v>97</v>
      </c>
      <c r="O3" s="39" t="s">
        <v>566</v>
      </c>
      <c r="Q3" s="39" t="s">
        <v>1407</v>
      </c>
      <c r="R3" s="39" t="s">
        <v>2485</v>
      </c>
    </row>
    <row r="4" spans="1:18" x14ac:dyDescent="0.3">
      <c r="A4" s="2" t="s">
        <v>1656</v>
      </c>
      <c r="B4" s="1" t="s">
        <v>503</v>
      </c>
      <c r="C4" s="25" t="s">
        <v>2178</v>
      </c>
      <c r="D4" s="2" t="s">
        <v>22</v>
      </c>
      <c r="F4" s="60">
        <v>103</v>
      </c>
      <c r="G4" s="8">
        <f>VLOOKUP(F4,episodes!$A$1:$B$76,2,FALSE)</f>
        <v>4</v>
      </c>
      <c r="H4" s="7" t="str">
        <f>VLOOKUP(F4,episodes!$A$1:$E$76,5,FALSE)</f>
        <v>Where No Man Has Gone Before</v>
      </c>
      <c r="I4" s="7">
        <f>VLOOKUP(F4,episodes!$A$1:$D$76,3,FALSE)</f>
        <v>1</v>
      </c>
      <c r="J4" s="7">
        <f>VLOOKUP(F4,episodes!$A$1:$D$76,4,FALSE)</f>
        <v>3</v>
      </c>
      <c r="L4" s="40">
        <f>COUNTIFS(A:A,A3)</f>
        <v>4</v>
      </c>
      <c r="M4" s="40">
        <f>COUNTIFS(B:B,B4)</f>
        <v>4</v>
      </c>
      <c r="N4" s="40">
        <f>LEN(C4)+LEN(H4)</f>
        <v>64</v>
      </c>
      <c r="O4" s="39" t="s">
        <v>504</v>
      </c>
      <c r="P4" s="41"/>
      <c r="Q4" s="39" t="s">
        <v>1208</v>
      </c>
      <c r="R4" s="39" t="s">
        <v>2485</v>
      </c>
    </row>
    <row r="5" spans="1:18" x14ac:dyDescent="0.3">
      <c r="A5" s="2" t="s">
        <v>1656</v>
      </c>
      <c r="B5" s="1" t="s">
        <v>503</v>
      </c>
      <c r="C5" s="1" t="s">
        <v>898</v>
      </c>
      <c r="D5" s="2" t="s">
        <v>3305</v>
      </c>
      <c r="F5" s="60">
        <v>202</v>
      </c>
      <c r="G5" s="8">
        <f>VLOOKUP(F5,episodes!$A$1:$B$76,2,FALSE)</f>
        <v>32</v>
      </c>
      <c r="H5" s="7" t="str">
        <f>VLOOKUP(F5,episodes!$A$1:$E$76,5,FALSE)</f>
        <v>Who Mourns for Adonais?</v>
      </c>
      <c r="I5" s="7">
        <f>VLOOKUP(F5,episodes!$A$1:$D$76,3,FALSE)</f>
        <v>2</v>
      </c>
      <c r="J5" s="7">
        <f>VLOOKUP(F5,episodes!$A$1:$D$76,4,FALSE)</f>
        <v>2</v>
      </c>
      <c r="L5" s="40">
        <f>COUNTIFS(A:A,A4)</f>
        <v>4</v>
      </c>
      <c r="M5" s="40">
        <f>COUNTIFS(B:B,B5)</f>
        <v>4</v>
      </c>
      <c r="N5" s="40">
        <f>LEN(C5)</f>
        <v>71</v>
      </c>
      <c r="O5" s="39" t="s">
        <v>343</v>
      </c>
      <c r="P5" s="41"/>
      <c r="Q5" s="39" t="s">
        <v>1352</v>
      </c>
      <c r="R5" s="39" t="s">
        <v>2485</v>
      </c>
    </row>
    <row r="6" spans="1:18" x14ac:dyDescent="0.25">
      <c r="A6" s="24" t="s">
        <v>1656</v>
      </c>
      <c r="B6" s="24" t="s">
        <v>503</v>
      </c>
      <c r="C6" s="1" t="s">
        <v>3642</v>
      </c>
      <c r="D6" s="2" t="s">
        <v>3305</v>
      </c>
      <c r="E6" s="12"/>
      <c r="F6" s="17">
        <v>220</v>
      </c>
      <c r="G6" s="8">
        <f>VLOOKUP(F6,episodes!$A$1:$B$81,2,FALSE)</f>
        <v>50</v>
      </c>
      <c r="H6" s="7" t="str">
        <f>VLOOKUP(F6,episodes!$A$1:$E$81,5,FALSE)</f>
        <v>Return to Tomorrow</v>
      </c>
      <c r="I6" s="7">
        <f>VLOOKUP(F6,episodes!$A$1:$D$81,3,FALSE)</f>
        <v>2</v>
      </c>
      <c r="J6" s="7">
        <f>VLOOKUP(F6,episodes!$A$1:$D$81,4,FALSE)</f>
        <v>20</v>
      </c>
      <c r="L6" s="40">
        <f>COUNTIFS(A:A,A5)</f>
        <v>4</v>
      </c>
      <c r="M6" s="40">
        <f>COUNTIFS(B:B,B6)</f>
        <v>4</v>
      </c>
      <c r="N6" s="40">
        <f>LEN(C6)</f>
        <v>125</v>
      </c>
      <c r="R6" s="39" t="s">
        <v>3642</v>
      </c>
    </row>
    <row r="7" spans="1:18" x14ac:dyDescent="0.25">
      <c r="A7" s="2" t="s">
        <v>1657</v>
      </c>
      <c r="B7" s="1" t="s">
        <v>751</v>
      </c>
      <c r="C7" s="25" t="s">
        <v>3010</v>
      </c>
      <c r="D7" s="63" t="s">
        <v>3305</v>
      </c>
      <c r="F7" s="61">
        <v>121</v>
      </c>
      <c r="G7" s="8">
        <f>VLOOKUP(F7,episodes!$A$1:$B$76,2,FALSE)</f>
        <v>22</v>
      </c>
      <c r="H7" s="7" t="str">
        <f>VLOOKUP(F7,episodes!$A$1:$E$76,5,FALSE)</f>
        <v>The Return of the Archons</v>
      </c>
      <c r="I7" s="7">
        <f>VLOOKUP(F7,episodes!$A$1:$D$76,3,FALSE)</f>
        <v>1</v>
      </c>
      <c r="J7" s="7">
        <f>VLOOKUP(F7,episodes!$A$1:$D$76,4,FALSE)</f>
        <v>21</v>
      </c>
      <c r="L7" s="40">
        <f>COUNTIFS(A:A,A6)</f>
        <v>4</v>
      </c>
      <c r="M7" s="40">
        <f>COUNTIFS(B:B,B7)</f>
        <v>8</v>
      </c>
      <c r="N7" s="40">
        <f>LEN(C7)</f>
        <v>54</v>
      </c>
      <c r="O7" s="42" t="s">
        <v>275</v>
      </c>
      <c r="P7" s="42"/>
      <c r="Q7" s="42" t="s">
        <v>205</v>
      </c>
      <c r="R7" s="42" t="s">
        <v>2485</v>
      </c>
    </row>
    <row r="8" spans="1:18" x14ac:dyDescent="0.3">
      <c r="A8" s="2" t="s">
        <v>1658</v>
      </c>
      <c r="B8" s="1" t="s">
        <v>0</v>
      </c>
      <c r="C8" s="25" t="s">
        <v>3659</v>
      </c>
      <c r="D8" s="2" t="s">
        <v>3655</v>
      </c>
      <c r="F8" s="60">
        <v>109</v>
      </c>
      <c r="G8" s="8">
        <f>VLOOKUP(F8,episodes!$A$1:$B$76,2,FALSE)</f>
        <v>10</v>
      </c>
      <c r="H8" s="7" t="str">
        <f>VLOOKUP(F8,episodes!$A$1:$E$76,5,FALSE)</f>
        <v>Dagger of the Mind</v>
      </c>
      <c r="I8" s="7">
        <f>VLOOKUP(F8,episodes!$A$1:$D$76,3,FALSE)</f>
        <v>1</v>
      </c>
      <c r="J8" s="7">
        <f>VLOOKUP(F8,episodes!$A$1:$D$76,4,FALSE)</f>
        <v>9</v>
      </c>
      <c r="L8" s="40">
        <f>COUNTIFS(A:A,A7)</f>
        <v>1</v>
      </c>
      <c r="M8" s="40">
        <f>COUNTIFS(B:B,B8)</f>
        <v>66</v>
      </c>
      <c r="N8" s="40">
        <f>LEN(C8)+LEN(H8)</f>
        <v>88</v>
      </c>
      <c r="O8" s="39" t="s">
        <v>510</v>
      </c>
      <c r="P8" s="41" t="s">
        <v>2065</v>
      </c>
      <c r="Q8" s="39" t="s">
        <v>931</v>
      </c>
      <c r="R8" s="39" t="s">
        <v>2485</v>
      </c>
    </row>
    <row r="9" spans="1:18" x14ac:dyDescent="0.25">
      <c r="A9" s="2" t="s">
        <v>1659</v>
      </c>
      <c r="B9" s="1" t="s">
        <v>677</v>
      </c>
      <c r="C9" s="25" t="s">
        <v>2504</v>
      </c>
      <c r="D9" s="2" t="s">
        <v>21</v>
      </c>
      <c r="E9" s="12">
        <v>1</v>
      </c>
      <c r="F9" s="60">
        <v>109</v>
      </c>
      <c r="G9" s="8">
        <f>VLOOKUP(F9,episodes!$A$1:$B$76,2,FALSE)</f>
        <v>10</v>
      </c>
      <c r="H9" s="7" t="str">
        <f>VLOOKUP(F9,episodes!$A$1:$E$76,5,FALSE)</f>
        <v>Dagger of the Mind</v>
      </c>
      <c r="I9" s="7">
        <f>VLOOKUP(F9,episodes!$A$1:$D$76,3,FALSE)</f>
        <v>1</v>
      </c>
      <c r="J9" s="7">
        <f>VLOOKUP(F9,episodes!$A$1:$D$76,4,FALSE)</f>
        <v>9</v>
      </c>
      <c r="L9" s="40">
        <f>COUNTIFS(A:A,A8)</f>
        <v>1</v>
      </c>
      <c r="M9" s="40">
        <f>COUNTIFS(B:B,B9)</f>
        <v>20</v>
      </c>
      <c r="N9" s="40">
        <f>LEN(C9)+LEN(H9)</f>
        <v>71</v>
      </c>
      <c r="O9" s="42" t="s">
        <v>2065</v>
      </c>
      <c r="P9" s="41" t="s">
        <v>510</v>
      </c>
      <c r="Q9" s="39" t="s">
        <v>932</v>
      </c>
      <c r="R9" s="39" t="s">
        <v>2485</v>
      </c>
    </row>
    <row r="10" spans="1:18" x14ac:dyDescent="0.25">
      <c r="A10" s="2" t="s">
        <v>1659</v>
      </c>
      <c r="B10" s="1" t="s">
        <v>677</v>
      </c>
      <c r="C10" s="1" t="s">
        <v>900</v>
      </c>
      <c r="D10" s="2" t="s">
        <v>3675</v>
      </c>
      <c r="E10" s="12">
        <v>1</v>
      </c>
      <c r="F10" s="60">
        <v>201</v>
      </c>
      <c r="G10" s="8">
        <f>VLOOKUP(F10,episodes!$A$1:$B$76,2,FALSE)</f>
        <v>31</v>
      </c>
      <c r="H10" s="7" t="str">
        <f>VLOOKUP(F10,episodes!$A$1:$E$76,5,FALSE)</f>
        <v>Amok Time</v>
      </c>
      <c r="I10" s="7">
        <f>VLOOKUP(F10,episodes!$A$1:$D$76,3,FALSE)</f>
        <v>2</v>
      </c>
      <c r="J10" s="7">
        <f>VLOOKUP(F10,episodes!$A$1:$D$76,4,FALSE)</f>
        <v>1</v>
      </c>
      <c r="L10" s="40">
        <f>COUNTIFS(A:A,A9)</f>
        <v>2</v>
      </c>
      <c r="M10" s="40">
        <f>COUNTIFS(B:B,B10)</f>
        <v>20</v>
      </c>
      <c r="N10" s="40">
        <f>LEN(C10)</f>
        <v>59</v>
      </c>
      <c r="O10" s="39" t="s">
        <v>1011</v>
      </c>
      <c r="P10" s="39" t="s">
        <v>2065</v>
      </c>
      <c r="Q10" s="39" t="s">
        <v>1008</v>
      </c>
      <c r="R10" s="42" t="s">
        <v>2485</v>
      </c>
    </row>
    <row r="11" spans="1:18" x14ac:dyDescent="0.3">
      <c r="A11" s="2" t="s">
        <v>1660</v>
      </c>
      <c r="B11" s="11" t="s">
        <v>876</v>
      </c>
      <c r="C11" s="25" t="s">
        <v>3673</v>
      </c>
      <c r="D11" s="2" t="s">
        <v>3655</v>
      </c>
      <c r="F11" s="17">
        <v>102</v>
      </c>
      <c r="G11" s="8">
        <f>VLOOKUP(F11,episodes!$A$1:$B$76,2,FALSE)</f>
        <v>3</v>
      </c>
      <c r="H11" s="7" t="str">
        <f>VLOOKUP(F11,episodes!$A$1:$E$76,5,FALSE)</f>
        <v>Charlie X</v>
      </c>
      <c r="I11" s="7">
        <f>VLOOKUP(F11,episodes!$A$1:$D$76,3,FALSE)</f>
        <v>1</v>
      </c>
      <c r="J11" s="7">
        <f>VLOOKUP(F11,episodes!$A$1:$D$76,4,FALSE)</f>
        <v>2</v>
      </c>
      <c r="L11" s="40">
        <f>COUNTIFS(A:A,A10)</f>
        <v>2</v>
      </c>
      <c r="M11" s="40">
        <f>COUNTIFS(B:B,B11)</f>
        <v>5</v>
      </c>
      <c r="N11" s="40">
        <f>LEN(C11)+LEN(H11)</f>
        <v>46</v>
      </c>
      <c r="O11" s="39" t="s">
        <v>87</v>
      </c>
      <c r="Q11" s="39" t="s">
        <v>371</v>
      </c>
      <c r="R11" s="39" t="s">
        <v>2485</v>
      </c>
    </row>
    <row r="12" spans="1:18" x14ac:dyDescent="0.3">
      <c r="A12" s="2" t="s">
        <v>1660</v>
      </c>
      <c r="B12" s="11" t="s">
        <v>876</v>
      </c>
      <c r="C12" s="25" t="s">
        <v>902</v>
      </c>
      <c r="D12" s="2" t="s">
        <v>3668</v>
      </c>
      <c r="F12" s="17">
        <v>104</v>
      </c>
      <c r="G12" s="8">
        <f>VLOOKUP(F12,episodes!$A$1:$B$76,2,FALSE)</f>
        <v>5</v>
      </c>
      <c r="H12" s="7" t="str">
        <f>VLOOKUP(F12,episodes!$A$1:$E$76,5,FALSE)</f>
        <v>The Naked Time</v>
      </c>
      <c r="I12" s="7">
        <f>VLOOKUP(F12,episodes!$A$1:$D$76,3,FALSE)</f>
        <v>1</v>
      </c>
      <c r="J12" s="7">
        <f>VLOOKUP(F12,episodes!$A$1:$D$76,4,FALSE)</f>
        <v>4</v>
      </c>
      <c r="L12" s="40">
        <f>COUNTIFS(A:A,A11)</f>
        <v>5</v>
      </c>
      <c r="M12" s="40">
        <f>COUNTIFS(B:B,B12)</f>
        <v>5</v>
      </c>
      <c r="N12" s="40">
        <f>LEN(C12)+LEN(H12)</f>
        <v>66</v>
      </c>
      <c r="O12" s="39" t="s">
        <v>2110</v>
      </c>
      <c r="P12" s="41"/>
      <c r="Q12" s="39" t="s">
        <v>1149</v>
      </c>
      <c r="R12" s="39" t="s">
        <v>2485</v>
      </c>
    </row>
    <row r="13" spans="1:18" x14ac:dyDescent="0.3">
      <c r="A13" s="2" t="s">
        <v>1660</v>
      </c>
      <c r="B13" s="11" t="s">
        <v>876</v>
      </c>
      <c r="C13" s="25" t="s">
        <v>901</v>
      </c>
      <c r="D13" s="2" t="s">
        <v>3655</v>
      </c>
      <c r="F13" s="17">
        <v>109</v>
      </c>
      <c r="G13" s="8">
        <f>VLOOKUP(F13,episodes!$A$1:$B$76,2,FALSE)</f>
        <v>10</v>
      </c>
      <c r="H13" s="7" t="str">
        <f>VLOOKUP(F13,episodes!$A$1:$E$76,5,FALSE)</f>
        <v>Dagger of the Mind</v>
      </c>
      <c r="I13" s="7">
        <f>VLOOKUP(F13,episodes!$A$1:$D$76,3,FALSE)</f>
        <v>1</v>
      </c>
      <c r="J13" s="7">
        <f>VLOOKUP(F13,episodes!$A$1:$D$76,4,FALSE)</f>
        <v>9</v>
      </c>
      <c r="L13" s="40">
        <f>COUNTIFS(A:A,A12)</f>
        <v>5</v>
      </c>
      <c r="M13" s="40">
        <f>COUNTIFS(B:B,B13)</f>
        <v>5</v>
      </c>
      <c r="N13" s="40">
        <f>LEN(C13)+LEN(H13)</f>
        <v>59</v>
      </c>
      <c r="O13" s="39" t="s">
        <v>510</v>
      </c>
      <c r="Q13" s="39" t="s">
        <v>1443</v>
      </c>
      <c r="R13" s="39" t="s">
        <v>2485</v>
      </c>
    </row>
    <row r="14" spans="1:18" x14ac:dyDescent="0.3">
      <c r="A14" s="2" t="s">
        <v>1660</v>
      </c>
      <c r="B14" s="11" t="s">
        <v>876</v>
      </c>
      <c r="C14" s="1" t="s">
        <v>903</v>
      </c>
      <c r="D14" s="2" t="s">
        <v>3305</v>
      </c>
      <c r="F14" s="61">
        <v>203</v>
      </c>
      <c r="G14" s="8">
        <f>VLOOKUP(F14,episodes!$A$1:$B$76,2,FALSE)</f>
        <v>33</v>
      </c>
      <c r="H14" s="7" t="str">
        <f>VLOOKUP(F14,episodes!$A$1:$E$76,5,FALSE)</f>
        <v>The Changeling</v>
      </c>
      <c r="I14" s="7">
        <f>VLOOKUP(F14,episodes!$A$1:$D$76,3,FALSE)</f>
        <v>2</v>
      </c>
      <c r="J14" s="7">
        <f>VLOOKUP(F14,episodes!$A$1:$D$76,4,FALSE)</f>
        <v>3</v>
      </c>
      <c r="L14" s="40">
        <f>COUNTIFS(A:A,A13)</f>
        <v>5</v>
      </c>
      <c r="M14" s="40">
        <f>COUNTIFS(B:B,B14)</f>
        <v>5</v>
      </c>
      <c r="N14" s="40">
        <f>LEN(C14)</f>
        <v>34</v>
      </c>
      <c r="O14" s="42"/>
      <c r="P14" s="42"/>
      <c r="Q14" s="42" t="s">
        <v>870</v>
      </c>
      <c r="R14" s="42" t="s">
        <v>2485</v>
      </c>
    </row>
    <row r="15" spans="1:18" x14ac:dyDescent="0.25">
      <c r="A15" s="2" t="s">
        <v>1660</v>
      </c>
      <c r="B15" s="2" t="s">
        <v>876</v>
      </c>
      <c r="C15" s="1" t="s">
        <v>2641</v>
      </c>
      <c r="D15" s="2" t="s">
        <v>3668</v>
      </c>
      <c r="F15" s="60">
        <v>204</v>
      </c>
      <c r="G15" s="8">
        <f>VLOOKUP(F15,episodes!$A$1:$B$81,2,FALSE)</f>
        <v>34</v>
      </c>
      <c r="H15" s="7" t="str">
        <f>VLOOKUP(F15,episodes!$A$1:$E$81,5,FALSE)</f>
        <v>Mirror, Mirror</v>
      </c>
      <c r="I15" s="7">
        <f>VLOOKUP(F15,episodes!$A$1:$D$81,3,FALSE)</f>
        <v>2</v>
      </c>
      <c r="J15" s="7">
        <f>VLOOKUP(F15,episodes!$A$1:$D$81,4,FALSE)</f>
        <v>4</v>
      </c>
      <c r="L15" s="40">
        <f>COUNTIFS(A:A,A14)</f>
        <v>5</v>
      </c>
      <c r="M15" s="40">
        <f>COUNTIFS(B:B,B15)</f>
        <v>5</v>
      </c>
      <c r="N15" s="40">
        <f>LEN(C15)</f>
        <v>36</v>
      </c>
      <c r="P15" s="39" t="s">
        <v>192</v>
      </c>
      <c r="Q15" s="50"/>
      <c r="R15" s="39" t="s">
        <v>2485</v>
      </c>
    </row>
    <row r="16" spans="1:18" x14ac:dyDescent="0.25">
      <c r="A16" s="2" t="s">
        <v>1661</v>
      </c>
      <c r="B16" s="1" t="s">
        <v>744</v>
      </c>
      <c r="C16" s="25" t="s">
        <v>904</v>
      </c>
      <c r="D16" s="2" t="s">
        <v>21</v>
      </c>
      <c r="E16" s="12">
        <v>1</v>
      </c>
      <c r="F16" s="60">
        <v>108</v>
      </c>
      <c r="G16" s="8">
        <f>VLOOKUP(F16,episodes!$A$1:$B$76,2,FALSE)</f>
        <v>9</v>
      </c>
      <c r="H16" s="7" t="str">
        <f>VLOOKUP(F16,episodes!$A$1:$E$76,5,FALSE)</f>
        <v>Miri</v>
      </c>
      <c r="I16" s="7">
        <f>VLOOKUP(F16,episodes!$A$1:$D$76,3,FALSE)</f>
        <v>1</v>
      </c>
      <c r="J16" s="7">
        <f>VLOOKUP(F16,episodes!$A$1:$D$76,4,FALSE)</f>
        <v>8</v>
      </c>
      <c r="L16" s="40">
        <f>COUNTIFS(A:A,A15)</f>
        <v>5</v>
      </c>
      <c r="M16" s="40">
        <f>COUNTIFS(B:B,B16)</f>
        <v>11</v>
      </c>
      <c r="N16" s="40">
        <f>LEN(C16)+LEN(H16)</f>
        <v>76</v>
      </c>
      <c r="Q16" s="39" t="s">
        <v>2491</v>
      </c>
      <c r="R16" s="39" t="s">
        <v>2485</v>
      </c>
    </row>
    <row r="17" spans="1:18" x14ac:dyDescent="0.25">
      <c r="A17" s="2" t="s">
        <v>1661</v>
      </c>
      <c r="B17" s="1" t="s">
        <v>744</v>
      </c>
      <c r="C17" s="37" t="s">
        <v>2513</v>
      </c>
      <c r="D17" s="2" t="s">
        <v>3305</v>
      </c>
      <c r="E17" s="12"/>
      <c r="F17" s="60">
        <v>110</v>
      </c>
      <c r="G17" s="8">
        <f>VLOOKUP(F17,episodes!$A$1:$B$76,2,FALSE)</f>
        <v>11</v>
      </c>
      <c r="H17" s="7" t="str">
        <f>VLOOKUP(F17,episodes!$A$1:$E$76,5,FALSE)</f>
        <v>The Corbomite Maneuver</v>
      </c>
      <c r="I17" s="7">
        <f>VLOOKUP(F17,episodes!$A$1:$D$76,3,FALSE)</f>
        <v>1</v>
      </c>
      <c r="J17" s="7">
        <f>VLOOKUP(F17,episodes!$A$1:$D$76,4,FALSE)</f>
        <v>10</v>
      </c>
      <c r="L17" s="40">
        <f>COUNTIFS(A:A,A16)</f>
        <v>9</v>
      </c>
      <c r="M17" s="40">
        <f>COUNTIFS(B:B,B17)</f>
        <v>11</v>
      </c>
      <c r="N17" s="40">
        <f>LEN(C17)+LEN(H17)</f>
        <v>102</v>
      </c>
      <c r="Q17" s="45" t="s">
        <v>77</v>
      </c>
      <c r="R17" s="39" t="s">
        <v>2485</v>
      </c>
    </row>
    <row r="18" spans="1:18" x14ac:dyDescent="0.3">
      <c r="A18" s="2" t="s">
        <v>1661</v>
      </c>
      <c r="B18" s="1" t="s">
        <v>744</v>
      </c>
      <c r="C18" s="25" t="s">
        <v>3012</v>
      </c>
      <c r="D18" s="2" t="s">
        <v>3305</v>
      </c>
      <c r="E18" s="17">
        <v>1</v>
      </c>
      <c r="F18" s="61">
        <v>121</v>
      </c>
      <c r="G18" s="8">
        <f>VLOOKUP(F18,episodes!$A$1:$B$76,2,FALSE)</f>
        <v>22</v>
      </c>
      <c r="H18" s="7" t="str">
        <f>VLOOKUP(F18,episodes!$A$1:$E$76,5,FALSE)</f>
        <v>The Return of the Archons</v>
      </c>
      <c r="I18" s="7">
        <f>VLOOKUP(F18,episodes!$A$1:$D$76,3,FALSE)</f>
        <v>1</v>
      </c>
      <c r="J18" s="7">
        <f>VLOOKUP(F18,episodes!$A$1:$D$76,4,FALSE)</f>
        <v>21</v>
      </c>
      <c r="L18" s="40">
        <f>COUNTIFS(A:A,A17)</f>
        <v>9</v>
      </c>
      <c r="M18" s="40">
        <f>COUNTIFS(B:B,B18)</f>
        <v>11</v>
      </c>
      <c r="N18" s="40">
        <f>LEN(C18)</f>
        <v>134</v>
      </c>
      <c r="O18" s="42" t="s">
        <v>1011</v>
      </c>
      <c r="P18" s="42"/>
      <c r="Q18" s="42" t="s">
        <v>398</v>
      </c>
      <c r="R18" s="42" t="s">
        <v>2485</v>
      </c>
    </row>
    <row r="19" spans="1:18" x14ac:dyDescent="0.25">
      <c r="A19" s="2" t="s">
        <v>1661</v>
      </c>
      <c r="B19" s="1" t="s">
        <v>744</v>
      </c>
      <c r="C19" s="25" t="s">
        <v>3057</v>
      </c>
      <c r="D19" s="2" t="s">
        <v>21</v>
      </c>
      <c r="E19" s="12">
        <v>1</v>
      </c>
      <c r="F19" s="61">
        <v>123</v>
      </c>
      <c r="G19" s="8">
        <f>VLOOKUP(F19,episodes!$A$1:$B$76,2,FALSE)</f>
        <v>24</v>
      </c>
      <c r="H19" s="7" t="str">
        <f>VLOOKUP(F19,episodes!$A$1:$E$76,5,FALSE)</f>
        <v>A Taste of Armageddon</v>
      </c>
      <c r="I19" s="7">
        <f>VLOOKUP(F19,episodes!$A$1:$D$76,3,FALSE)</f>
        <v>1</v>
      </c>
      <c r="J19" s="7">
        <f>VLOOKUP(F19,episodes!$A$1:$D$76,4,FALSE)</f>
        <v>23</v>
      </c>
      <c r="L19" s="40">
        <f>COUNTIFS(A:A,A18)</f>
        <v>9</v>
      </c>
      <c r="M19" s="40">
        <f>COUNTIFS(B:B,B19)</f>
        <v>11</v>
      </c>
      <c r="N19" s="40">
        <f>LEN(C19)</f>
        <v>120</v>
      </c>
      <c r="O19" s="42"/>
      <c r="P19" s="42"/>
      <c r="Q19" s="47" t="s">
        <v>78</v>
      </c>
      <c r="R19" s="42" t="s">
        <v>2485</v>
      </c>
    </row>
    <row r="20" spans="1:18" x14ac:dyDescent="0.3">
      <c r="A20" s="2" t="s">
        <v>1661</v>
      </c>
      <c r="B20" s="1" t="s">
        <v>744</v>
      </c>
      <c r="C20" s="25" t="s">
        <v>3056</v>
      </c>
      <c r="D20" s="2" t="s">
        <v>21</v>
      </c>
      <c r="F20" s="61">
        <v>123</v>
      </c>
      <c r="G20" s="8">
        <f>VLOOKUP(F20,episodes!$A$1:$B$76,2,FALSE)</f>
        <v>24</v>
      </c>
      <c r="H20" s="7" t="str">
        <f>VLOOKUP(F20,episodes!$A$1:$E$76,5,FALSE)</f>
        <v>A Taste of Armageddon</v>
      </c>
      <c r="I20" s="7">
        <f>VLOOKUP(F20,episodes!$A$1:$D$76,3,FALSE)</f>
        <v>1</v>
      </c>
      <c r="J20" s="7">
        <f>VLOOKUP(F20,episodes!$A$1:$D$76,4,FALSE)</f>
        <v>23</v>
      </c>
      <c r="L20" s="40">
        <f>COUNTIFS(A:A,A19)</f>
        <v>9</v>
      </c>
      <c r="M20" s="40">
        <f>COUNTIFS(B:B,B20)</f>
        <v>11</v>
      </c>
      <c r="N20" s="40">
        <f>LEN(C20)</f>
        <v>76</v>
      </c>
      <c r="O20" s="42" t="s">
        <v>2065</v>
      </c>
      <c r="P20" s="42"/>
      <c r="Q20" s="42" t="s">
        <v>211</v>
      </c>
      <c r="R20" s="42" t="s">
        <v>2485</v>
      </c>
    </row>
    <row r="21" spans="1:18" x14ac:dyDescent="0.3">
      <c r="A21" s="2" t="s">
        <v>1661</v>
      </c>
      <c r="B21" s="1" t="s">
        <v>744</v>
      </c>
      <c r="C21" s="25" t="s">
        <v>3055</v>
      </c>
      <c r="D21" s="2" t="s">
        <v>3305</v>
      </c>
      <c r="F21" s="61">
        <v>123</v>
      </c>
      <c r="G21" s="8">
        <f>VLOOKUP(F21,episodes!$A$1:$B$76,2,FALSE)</f>
        <v>24</v>
      </c>
      <c r="H21" s="7" t="str">
        <f>VLOOKUP(F21,episodes!$A$1:$E$76,5,FALSE)</f>
        <v>A Taste of Armageddon</v>
      </c>
      <c r="I21" s="7">
        <f>VLOOKUP(F21,episodes!$A$1:$D$76,3,FALSE)</f>
        <v>1</v>
      </c>
      <c r="J21" s="7">
        <f>VLOOKUP(F21,episodes!$A$1:$D$76,4,FALSE)</f>
        <v>23</v>
      </c>
      <c r="L21" s="40">
        <f>COUNTIFS(A:A,A20)</f>
        <v>9</v>
      </c>
      <c r="M21" s="40">
        <f>COUNTIFS(B:B,B21)</f>
        <v>11</v>
      </c>
      <c r="N21" s="40">
        <f>LEN(C21)</f>
        <v>118</v>
      </c>
      <c r="O21" s="42"/>
      <c r="P21" s="42"/>
      <c r="Q21" s="42" t="s">
        <v>638</v>
      </c>
      <c r="R21" s="42" t="s">
        <v>2485</v>
      </c>
    </row>
    <row r="22" spans="1:18" x14ac:dyDescent="0.25">
      <c r="A22" s="2" t="s">
        <v>1661</v>
      </c>
      <c r="B22" s="1" t="s">
        <v>744</v>
      </c>
      <c r="C22" s="25" t="s">
        <v>3200</v>
      </c>
      <c r="D22" s="2" t="s">
        <v>21</v>
      </c>
      <c r="E22" s="12">
        <v>1</v>
      </c>
      <c r="F22" s="11">
        <v>126</v>
      </c>
      <c r="G22" s="8">
        <f>VLOOKUP(F22,episodes!$A$1:$B$76,2,FALSE)</f>
        <v>27</v>
      </c>
      <c r="H22" s="7" t="str">
        <f>VLOOKUP(F22,episodes!$A$1:$E$76,5,FALSE)</f>
        <v>Errand of Mercy</v>
      </c>
      <c r="I22" s="7">
        <f>VLOOKUP(F22,episodes!$A$1:$D$76,3,FALSE)</f>
        <v>1</v>
      </c>
      <c r="J22" s="7">
        <f>VLOOKUP(F22,episodes!$A$1:$D$76,4,FALSE)</f>
        <v>26</v>
      </c>
      <c r="L22" s="40">
        <f>COUNTIFS(A:A,A21)</f>
        <v>9</v>
      </c>
      <c r="M22" s="40">
        <f>COUNTIFS(B:B,B22)</f>
        <v>11</v>
      </c>
      <c r="N22" s="40">
        <f>LEN(C22)</f>
        <v>83</v>
      </c>
      <c r="O22" s="42"/>
      <c r="P22" s="42"/>
      <c r="Q22" s="47" t="s">
        <v>933</v>
      </c>
      <c r="R22" s="42" t="s">
        <v>2485</v>
      </c>
    </row>
    <row r="23" spans="1:18" x14ac:dyDescent="0.25">
      <c r="A23" s="2" t="s">
        <v>1661</v>
      </c>
      <c r="B23" s="1" t="s">
        <v>744</v>
      </c>
      <c r="C23" s="25" t="s">
        <v>3201</v>
      </c>
      <c r="D23" s="2" t="s">
        <v>21</v>
      </c>
      <c r="E23" s="12">
        <v>1</v>
      </c>
      <c r="F23" s="61">
        <v>126</v>
      </c>
      <c r="G23" s="8">
        <f>VLOOKUP(F23,episodes!$A$1:$B$76,2,FALSE)</f>
        <v>27</v>
      </c>
      <c r="H23" s="7" t="str">
        <f>VLOOKUP(F23,episodes!$A$1:$E$76,5,FALSE)</f>
        <v>Errand of Mercy</v>
      </c>
      <c r="I23" s="7">
        <f>VLOOKUP(F23,episodes!$A$1:$D$76,3,FALSE)</f>
        <v>1</v>
      </c>
      <c r="J23" s="7">
        <f>VLOOKUP(F23,episodes!$A$1:$D$76,4,FALSE)</f>
        <v>26</v>
      </c>
      <c r="L23" s="40">
        <f>COUNTIFS(A:A,A22)</f>
        <v>9</v>
      </c>
      <c r="M23" s="40">
        <f>COUNTIFS(B:B,B23)</f>
        <v>11</v>
      </c>
      <c r="N23" s="40">
        <f>LEN(C23)</f>
        <v>109</v>
      </c>
      <c r="O23" s="42"/>
      <c r="P23" s="42"/>
      <c r="Q23" s="47" t="s">
        <v>78</v>
      </c>
      <c r="R23" s="42" t="s">
        <v>2485</v>
      </c>
    </row>
    <row r="24" spans="1:18" x14ac:dyDescent="0.25">
      <c r="A24" s="2" t="s">
        <v>1661</v>
      </c>
      <c r="B24" s="2" t="s">
        <v>2749</v>
      </c>
      <c r="C24" s="23" t="s">
        <v>2750</v>
      </c>
      <c r="D24" s="2" t="s">
        <v>21</v>
      </c>
      <c r="E24" s="12">
        <v>1</v>
      </c>
      <c r="F24" s="60">
        <v>205</v>
      </c>
      <c r="G24" s="8">
        <f>VLOOKUP(F24,episodes!$A$1:$B$81,2,FALSE)</f>
        <v>35</v>
      </c>
      <c r="H24" s="7" t="str">
        <f>VLOOKUP(F24,episodes!$A$1:$E$81,5,FALSE)</f>
        <v>The Apple</v>
      </c>
      <c r="I24" s="7">
        <f>VLOOKUP(F24,episodes!$A$1:$D$81,3,FALSE)</f>
        <v>2</v>
      </c>
      <c r="J24" s="7">
        <f>VLOOKUP(F24,episodes!$A$1:$D$81,4,FALSE)</f>
        <v>5</v>
      </c>
      <c r="L24" s="40">
        <f>COUNTIFS(A:A,A23)</f>
        <v>9</v>
      </c>
      <c r="M24" s="40">
        <f>COUNTIFS(B:B,B24)</f>
        <v>1</v>
      </c>
      <c r="N24" s="40">
        <f>LEN(C24)</f>
        <v>46</v>
      </c>
    </row>
    <row r="25" spans="1:18" x14ac:dyDescent="0.3">
      <c r="A25" s="2" t="s">
        <v>1662</v>
      </c>
      <c r="B25" s="1" t="s">
        <v>678</v>
      </c>
      <c r="C25" s="25" t="s">
        <v>3034</v>
      </c>
      <c r="D25" s="2" t="s">
        <v>3305</v>
      </c>
      <c r="F25" s="61">
        <v>122</v>
      </c>
      <c r="G25" s="8">
        <f>VLOOKUP(F25,episodes!$A$1:$B$76,2,FALSE)</f>
        <v>23</v>
      </c>
      <c r="H25" s="7" t="str">
        <f>VLOOKUP(F25,episodes!$A$1:$E$76,5,FALSE)</f>
        <v>Space Seed</v>
      </c>
      <c r="I25" s="7">
        <f>VLOOKUP(F25,episodes!$A$1:$D$76,3,FALSE)</f>
        <v>1</v>
      </c>
      <c r="J25" s="7">
        <f>VLOOKUP(F25,episodes!$A$1:$D$76,4,FALSE)</f>
        <v>22</v>
      </c>
      <c r="L25" s="40">
        <f>COUNTIFS(A:A,A24)</f>
        <v>9</v>
      </c>
      <c r="M25" s="40">
        <f>COUNTIFS(B:B,B25)</f>
        <v>23</v>
      </c>
      <c r="N25" s="40">
        <f>LEN(C25)</f>
        <v>61</v>
      </c>
      <c r="O25" s="42" t="s">
        <v>207</v>
      </c>
      <c r="P25" s="44" t="s">
        <v>511</v>
      </c>
      <c r="Q25" s="42" t="s">
        <v>1551</v>
      </c>
      <c r="R25" s="42" t="s">
        <v>2485</v>
      </c>
    </row>
    <row r="26" spans="1:18" x14ac:dyDescent="0.3">
      <c r="A26" s="2" t="s">
        <v>1663</v>
      </c>
      <c r="B26" s="1" t="s">
        <v>863</v>
      </c>
      <c r="C26" s="25" t="s">
        <v>2169</v>
      </c>
      <c r="D26" s="2" t="s">
        <v>3305</v>
      </c>
      <c r="F26" s="60">
        <v>100</v>
      </c>
      <c r="G26" s="8">
        <f>VLOOKUP(F26,episodes!$A$1:$B$76,2,FALSE)</f>
        <v>1</v>
      </c>
      <c r="H26" s="7" t="str">
        <f>VLOOKUP(F26,episodes!$A$1:$E$76,5,FALSE)</f>
        <v>The Cage</v>
      </c>
      <c r="I26" s="7">
        <f>VLOOKUP(F26,episodes!$A$1:$D$76,3,FALSE)</f>
        <v>1</v>
      </c>
      <c r="J26" s="7">
        <f>VLOOKUP(F26,episodes!$A$1:$D$76,4,FALSE)</f>
        <v>0</v>
      </c>
      <c r="L26" s="40">
        <f>COUNTIFS(A:A,A25)</f>
        <v>1</v>
      </c>
      <c r="M26" s="40">
        <f>COUNTIFS(B:B,B26)</f>
        <v>8</v>
      </c>
      <c r="N26" s="40">
        <f>LEN(C26)+LEN(H26)</f>
        <v>37</v>
      </c>
      <c r="O26" s="39" t="s">
        <v>1011</v>
      </c>
      <c r="P26" s="41"/>
      <c r="Q26" s="39" t="s">
        <v>129</v>
      </c>
      <c r="R26" s="39" t="s">
        <v>2485</v>
      </c>
    </row>
    <row r="27" spans="1:18" x14ac:dyDescent="0.3">
      <c r="A27" s="2" t="s">
        <v>1663</v>
      </c>
      <c r="B27" s="1" t="s">
        <v>862</v>
      </c>
      <c r="C27" s="25" t="s">
        <v>2171</v>
      </c>
      <c r="D27" s="2" t="s">
        <v>21</v>
      </c>
      <c r="F27" s="60">
        <v>100</v>
      </c>
      <c r="G27" s="8">
        <f>VLOOKUP(F27,episodes!$A$1:$B$76,2,FALSE)</f>
        <v>1</v>
      </c>
      <c r="H27" s="7" t="str">
        <f>VLOOKUP(F27,episodes!$A$1:$E$76,5,FALSE)</f>
        <v>The Cage</v>
      </c>
      <c r="I27" s="7">
        <f>VLOOKUP(F27,episodes!$A$1:$D$76,3,FALSE)</f>
        <v>1</v>
      </c>
      <c r="J27" s="7">
        <f>VLOOKUP(F27,episodes!$A$1:$D$76,4,FALSE)</f>
        <v>0</v>
      </c>
      <c r="L27" s="40">
        <f>COUNTIFS(A:A,A26)</f>
        <v>41</v>
      </c>
      <c r="M27" s="40">
        <f>COUNTIFS(B:B,B27)</f>
        <v>2</v>
      </c>
      <c r="N27" s="40">
        <f>LEN(C27)+LEN(H27)</f>
        <v>78</v>
      </c>
      <c r="O27" s="39" t="s">
        <v>517</v>
      </c>
      <c r="P27" s="41"/>
      <c r="R27" s="39" t="s">
        <v>3366</v>
      </c>
    </row>
    <row r="28" spans="1:18" x14ac:dyDescent="0.3">
      <c r="A28" s="2" t="s">
        <v>1663</v>
      </c>
      <c r="B28" s="1" t="s">
        <v>501</v>
      </c>
      <c r="C28" s="25" t="s">
        <v>1834</v>
      </c>
      <c r="D28" s="2" t="s">
        <v>3305</v>
      </c>
      <c r="F28" s="60">
        <v>101</v>
      </c>
      <c r="G28" s="8">
        <f>VLOOKUP(F28,episodes!$A$1:$B$76,2,FALSE)</f>
        <v>2</v>
      </c>
      <c r="H28" s="7" t="str">
        <f>VLOOKUP(F28,episodes!$A$1:$E$76,5,FALSE)</f>
        <v>The Man Trap</v>
      </c>
      <c r="I28" s="7">
        <f>VLOOKUP(F28,episodes!$A$1:$D$76,3,FALSE)</f>
        <v>1</v>
      </c>
      <c r="J28" s="7">
        <f>VLOOKUP(F28,episodes!$A$1:$D$76,4,FALSE)</f>
        <v>1</v>
      </c>
      <c r="L28" s="40">
        <f>COUNTIFS(A:A,A27)</f>
        <v>41</v>
      </c>
      <c r="M28" s="40">
        <f>COUNTIFS(B:B,B28)</f>
        <v>45</v>
      </c>
      <c r="N28" s="40">
        <f>LEN(C28)+LEN(H28)</f>
        <v>33</v>
      </c>
      <c r="P28" s="41"/>
      <c r="Q28" s="39" t="s">
        <v>293</v>
      </c>
      <c r="R28" s="39" t="s">
        <v>2485</v>
      </c>
    </row>
    <row r="29" spans="1:18" x14ac:dyDescent="0.3">
      <c r="A29" s="2" t="s">
        <v>1663</v>
      </c>
      <c r="B29" s="2" t="s">
        <v>501</v>
      </c>
      <c r="C29" s="25" t="s">
        <v>1834</v>
      </c>
      <c r="D29" s="2" t="s">
        <v>3305</v>
      </c>
      <c r="F29" s="17">
        <v>101</v>
      </c>
      <c r="G29" s="8">
        <f>VLOOKUP(F29,episodes!$A$1:$B$81,2,FALSE)</f>
        <v>2</v>
      </c>
      <c r="H29" s="7" t="s">
        <v>41</v>
      </c>
      <c r="I29" s="7">
        <f>VLOOKUP(F29,episodes!$A$1:$D$81,3,FALSE)</f>
        <v>1</v>
      </c>
      <c r="J29" s="7">
        <f>VLOOKUP(F29,episodes!$A$1:$D$81,4,FALSE)</f>
        <v>1</v>
      </c>
      <c r="L29" s="40">
        <f>COUNTIFS(A:A,A28)</f>
        <v>41</v>
      </c>
      <c r="M29" s="40">
        <f>COUNTIFS(B:B,B29)</f>
        <v>45</v>
      </c>
      <c r="N29" s="40">
        <f>LEN(C29)+LEN(H29)</f>
        <v>33</v>
      </c>
      <c r="Q29" s="39" t="s">
        <v>872</v>
      </c>
      <c r="R29" s="39" t="s">
        <v>2485</v>
      </c>
    </row>
    <row r="30" spans="1:18" x14ac:dyDescent="0.3">
      <c r="A30" s="2" t="s">
        <v>1663</v>
      </c>
      <c r="B30" s="1" t="s">
        <v>501</v>
      </c>
      <c r="C30" s="25" t="s">
        <v>3116</v>
      </c>
      <c r="D30" s="2" t="s">
        <v>3305</v>
      </c>
      <c r="F30" s="60">
        <v>103</v>
      </c>
      <c r="G30" s="8">
        <f>VLOOKUP(F30,episodes!$A$1:$B$76,2,FALSE)</f>
        <v>4</v>
      </c>
      <c r="H30" s="7" t="str">
        <f>VLOOKUP(F30,episodes!$A$1:$E$76,5,FALSE)</f>
        <v>Where No Man Has Gone Before</v>
      </c>
      <c r="I30" s="7">
        <f>VLOOKUP(F30,episodes!$A$1:$D$76,3,FALSE)</f>
        <v>1</v>
      </c>
      <c r="J30" s="7">
        <f>VLOOKUP(F30,episodes!$A$1:$D$76,4,FALSE)</f>
        <v>3</v>
      </c>
      <c r="L30" s="40">
        <f>COUNTIFS(A:A,A29)</f>
        <v>41</v>
      </c>
      <c r="M30" s="40">
        <f>COUNTIFS(B:B,B30)</f>
        <v>45</v>
      </c>
      <c r="N30" s="40">
        <f>LEN(C30)+LEN(H30)</f>
        <v>63</v>
      </c>
      <c r="P30" s="41"/>
      <c r="Q30" s="39" t="s">
        <v>293</v>
      </c>
      <c r="R30" s="39" t="s">
        <v>2485</v>
      </c>
    </row>
    <row r="31" spans="1:18" x14ac:dyDescent="0.3">
      <c r="A31" s="2" t="s">
        <v>1663</v>
      </c>
      <c r="B31" s="1" t="s">
        <v>501</v>
      </c>
      <c r="C31" s="25" t="s">
        <v>3123</v>
      </c>
      <c r="D31" s="2" t="s">
        <v>3305</v>
      </c>
      <c r="F31" s="60">
        <v>105</v>
      </c>
      <c r="G31" s="8">
        <f>VLOOKUP(F31,episodes!$A$1:$B$76,2,FALSE)</f>
        <v>6</v>
      </c>
      <c r="H31" s="7" t="str">
        <f>VLOOKUP(F31,episodes!$A$1:$E$76,5,FALSE)</f>
        <v>The Enemy Within</v>
      </c>
      <c r="I31" s="7">
        <f>VLOOKUP(F31,episodes!$A$1:$D$76,3,FALSE)</f>
        <v>1</v>
      </c>
      <c r="J31" s="7">
        <f>VLOOKUP(F31,episodes!$A$1:$D$76,4,FALSE)</f>
        <v>5</v>
      </c>
      <c r="L31" s="40">
        <f>COUNTIFS(A:A,A30)</f>
        <v>41</v>
      </c>
      <c r="M31" s="40">
        <f>COUNTIFS(B:B,B31)</f>
        <v>45</v>
      </c>
      <c r="N31" s="40">
        <f>LEN(C31)+LEN(H31)</f>
        <v>77</v>
      </c>
      <c r="P31" s="41"/>
      <c r="Q31" s="39" t="s">
        <v>1590</v>
      </c>
      <c r="R31" s="39" t="s">
        <v>2485</v>
      </c>
    </row>
    <row r="32" spans="1:18" x14ac:dyDescent="0.3">
      <c r="A32" s="2" t="s">
        <v>1663</v>
      </c>
      <c r="B32" s="1" t="s">
        <v>501</v>
      </c>
      <c r="C32" s="25" t="s">
        <v>906</v>
      </c>
      <c r="D32" s="2" t="s">
        <v>3305</v>
      </c>
      <c r="F32" s="60">
        <v>106</v>
      </c>
      <c r="G32" s="8">
        <f>VLOOKUP(F32,episodes!$A$1:$B$76,2,FALSE)</f>
        <v>7</v>
      </c>
      <c r="H32" s="7" t="str">
        <f>VLOOKUP(F32,episodes!$A$1:$E$76,5,FALSE)</f>
        <v>Mudd's Women</v>
      </c>
      <c r="I32" s="7">
        <f>VLOOKUP(F32,episodes!$A$1:$D$76,3,FALSE)</f>
        <v>1</v>
      </c>
      <c r="J32" s="7">
        <f>VLOOKUP(F32,episodes!$A$1:$D$76,4,FALSE)</f>
        <v>6</v>
      </c>
      <c r="L32" s="40">
        <f>COUNTIFS(A:A,A31)</f>
        <v>41</v>
      </c>
      <c r="M32" s="40">
        <f>COUNTIFS(B:B,B32)</f>
        <v>45</v>
      </c>
      <c r="N32" s="40">
        <f>LEN(C32)+LEN(H32)</f>
        <v>58</v>
      </c>
      <c r="P32" s="41"/>
      <c r="Q32" s="39" t="s">
        <v>1591</v>
      </c>
      <c r="R32" s="39" t="s">
        <v>2485</v>
      </c>
    </row>
    <row r="33" spans="1:18" x14ac:dyDescent="0.3">
      <c r="A33" s="2" t="s">
        <v>1663</v>
      </c>
      <c r="B33" s="1" t="s">
        <v>501</v>
      </c>
      <c r="C33" s="25" t="s">
        <v>3129</v>
      </c>
      <c r="D33" s="2" t="s">
        <v>3305</v>
      </c>
      <c r="F33" s="60">
        <v>107</v>
      </c>
      <c r="G33" s="8">
        <f>VLOOKUP(F33,episodes!$A$1:$B$76,2,FALSE)</f>
        <v>8</v>
      </c>
      <c r="H33" s="7" t="str">
        <f>VLOOKUP(F33,episodes!$A$1:$E$76,5,FALSE)</f>
        <v>What Are Little Girls Made Of?</v>
      </c>
      <c r="I33" s="7">
        <f>VLOOKUP(F33,episodes!$A$1:$D$76,3,FALSE)</f>
        <v>1</v>
      </c>
      <c r="J33" s="7">
        <f>VLOOKUP(F33,episodes!$A$1:$D$76,4,FALSE)</f>
        <v>7</v>
      </c>
      <c r="L33" s="40">
        <f>COUNTIFS(A:A,A32)</f>
        <v>41</v>
      </c>
      <c r="M33" s="40">
        <f>COUNTIFS(B:B,B33)</f>
        <v>45</v>
      </c>
      <c r="N33" s="40">
        <f>LEN(C33)+LEN(H33)</f>
        <v>68</v>
      </c>
      <c r="P33" s="41"/>
      <c r="Q33" s="39" t="s">
        <v>378</v>
      </c>
      <c r="R33" s="39" t="s">
        <v>2485</v>
      </c>
    </row>
    <row r="34" spans="1:18" x14ac:dyDescent="0.3">
      <c r="A34" s="2" t="s">
        <v>1663</v>
      </c>
      <c r="B34" s="1" t="s">
        <v>501</v>
      </c>
      <c r="C34" s="25" t="s">
        <v>907</v>
      </c>
      <c r="D34" s="2" t="s">
        <v>3305</v>
      </c>
      <c r="F34" s="60">
        <v>108</v>
      </c>
      <c r="G34" s="8">
        <f>VLOOKUP(F34,episodes!$A$1:$B$76,2,FALSE)</f>
        <v>9</v>
      </c>
      <c r="H34" s="7" t="str">
        <f>VLOOKUP(F34,episodes!$A$1:$E$76,5,FALSE)</f>
        <v>Miri</v>
      </c>
      <c r="I34" s="7">
        <f>VLOOKUP(F34,episodes!$A$1:$D$76,3,FALSE)</f>
        <v>1</v>
      </c>
      <c r="J34" s="7">
        <f>VLOOKUP(F34,episodes!$A$1:$D$76,4,FALSE)</f>
        <v>8</v>
      </c>
      <c r="L34" s="40">
        <f>COUNTIFS(A:A,A33)</f>
        <v>41</v>
      </c>
      <c r="M34" s="40">
        <f>COUNTIFS(B:B,B34)</f>
        <v>45</v>
      </c>
      <c r="N34" s="40">
        <f>LEN(C34)+LEN(H34)</f>
        <v>55</v>
      </c>
      <c r="P34" s="41"/>
      <c r="Q34" s="39" t="s">
        <v>381</v>
      </c>
      <c r="R34" s="39" t="s">
        <v>2485</v>
      </c>
    </row>
    <row r="35" spans="1:18" x14ac:dyDescent="0.3">
      <c r="A35" s="2" t="s">
        <v>1663</v>
      </c>
      <c r="B35" s="1" t="s">
        <v>862</v>
      </c>
      <c r="C35" s="25" t="s">
        <v>912</v>
      </c>
      <c r="D35" s="2" t="s">
        <v>3305</v>
      </c>
      <c r="F35" s="60">
        <v>108</v>
      </c>
      <c r="G35" s="8">
        <f>VLOOKUP(F35,episodes!$A$1:$B$76,2,FALSE)</f>
        <v>9</v>
      </c>
      <c r="H35" s="7" t="str">
        <f>VLOOKUP(F35,episodes!$A$1:$E$76,5,FALSE)</f>
        <v>Miri</v>
      </c>
      <c r="I35" s="7">
        <f>VLOOKUP(F35,episodes!$A$1:$D$76,3,FALSE)</f>
        <v>1</v>
      </c>
      <c r="J35" s="7">
        <f>VLOOKUP(F35,episodes!$A$1:$D$76,4,FALSE)</f>
        <v>8</v>
      </c>
      <c r="L35" s="40">
        <f>COUNTIFS(A:A,A34)</f>
        <v>41</v>
      </c>
      <c r="M35" s="40">
        <f>COUNTIFS(B:B,B35)</f>
        <v>2</v>
      </c>
      <c r="N35" s="40">
        <f>LEN(C35)+LEN(H35)</f>
        <v>63</v>
      </c>
      <c r="P35" s="41"/>
      <c r="Q35" s="39" t="s">
        <v>117</v>
      </c>
      <c r="R35" s="39" t="s">
        <v>2485</v>
      </c>
    </row>
    <row r="36" spans="1:18" x14ac:dyDescent="0.3">
      <c r="A36" s="2" t="s">
        <v>1663</v>
      </c>
      <c r="B36" s="1" t="s">
        <v>863</v>
      </c>
      <c r="C36" s="25" t="s">
        <v>2842</v>
      </c>
      <c r="D36" s="2" t="s">
        <v>3305</v>
      </c>
      <c r="F36" s="60">
        <v>113</v>
      </c>
      <c r="G36" s="8">
        <f>VLOOKUP(F36,episodes!$A$1:$B$76,2,FALSE)</f>
        <v>14</v>
      </c>
      <c r="H36" s="7" t="str">
        <f>VLOOKUP(F36,episodes!$A$1:$E$76,5,FALSE)</f>
        <v>The Conscience of the King</v>
      </c>
      <c r="I36" s="7">
        <f>VLOOKUP(F36,episodes!$A$1:$D$76,3,FALSE)</f>
        <v>1</v>
      </c>
      <c r="J36" s="7">
        <f>VLOOKUP(F36,episodes!$A$1:$D$76,4,FALSE)</f>
        <v>13</v>
      </c>
      <c r="L36" s="40">
        <f>COUNTIFS(A:A,A35)</f>
        <v>41</v>
      </c>
      <c r="M36" s="40">
        <f>COUNTIFS(B:B,B36)</f>
        <v>8</v>
      </c>
      <c r="N36" s="40">
        <f>LEN(C36)+LEN(H36)</f>
        <v>57</v>
      </c>
      <c r="P36" s="41"/>
      <c r="Q36" s="39" t="s">
        <v>129</v>
      </c>
      <c r="R36" s="39" t="s">
        <v>2485</v>
      </c>
    </row>
    <row r="37" spans="1:18" x14ac:dyDescent="0.3">
      <c r="A37" s="2" t="s">
        <v>1663</v>
      </c>
      <c r="B37" s="1" t="s">
        <v>501</v>
      </c>
      <c r="C37" s="25" t="s">
        <v>908</v>
      </c>
      <c r="D37" s="2" t="s">
        <v>3305</v>
      </c>
      <c r="F37" s="61">
        <v>115</v>
      </c>
      <c r="G37" s="8">
        <f>VLOOKUP(F37,episodes!$A$1:$B$76,2,FALSE)</f>
        <v>16</v>
      </c>
      <c r="H37" s="7" t="str">
        <f>VLOOKUP(F37,episodes!$A$1:$E$76,5,FALSE)</f>
        <v>Shore Leave</v>
      </c>
      <c r="I37" s="7">
        <f>VLOOKUP(F37,episodes!$A$1:$D$76,3,FALSE)</f>
        <v>1</v>
      </c>
      <c r="J37" s="7">
        <f>VLOOKUP(F37,episodes!$A$1:$D$76,4,FALSE)</f>
        <v>15</v>
      </c>
      <c r="L37" s="40">
        <f>COUNTIFS(A:A,A36)</f>
        <v>41</v>
      </c>
      <c r="M37" s="40">
        <f>COUNTIFS(B:B,B37)</f>
        <v>45</v>
      </c>
      <c r="N37" s="40">
        <f>LEN(C37)+LEN(H37)</f>
        <v>75</v>
      </c>
      <c r="O37" s="42"/>
      <c r="P37" s="42"/>
      <c r="Q37" s="42" t="s">
        <v>183</v>
      </c>
      <c r="R37" s="42" t="s">
        <v>2485</v>
      </c>
    </row>
    <row r="38" spans="1:18" x14ac:dyDescent="0.3">
      <c r="A38" s="2" t="s">
        <v>1663</v>
      </c>
      <c r="B38" s="1" t="s">
        <v>501</v>
      </c>
      <c r="C38" s="25" t="s">
        <v>3140</v>
      </c>
      <c r="D38" s="2" t="s">
        <v>3305</v>
      </c>
      <c r="F38" s="60">
        <v>116</v>
      </c>
      <c r="G38" s="8">
        <f>VLOOKUP(F38,episodes!$A$1:$B$76,2,FALSE)</f>
        <v>17</v>
      </c>
      <c r="H38" s="7" t="str">
        <f>VLOOKUP(F38,episodes!$A$1:$E$76,5,FALSE)</f>
        <v>The Galileo Seven</v>
      </c>
      <c r="I38" s="7">
        <f>VLOOKUP(F38,episodes!$A$1:$D$76,3,FALSE)</f>
        <v>1</v>
      </c>
      <c r="J38" s="7">
        <f>VLOOKUP(F38,episodes!$A$1:$D$76,4,FALSE)</f>
        <v>16</v>
      </c>
      <c r="L38" s="40">
        <f>COUNTIFS(A:A,A37)</f>
        <v>41</v>
      </c>
      <c r="M38" s="40">
        <f>COUNTIFS(B:B,B38)</f>
        <v>45</v>
      </c>
      <c r="N38" s="40">
        <f>LEN(C38)+LEN(H38)</f>
        <v>59</v>
      </c>
      <c r="P38" s="41"/>
      <c r="Q38" s="39" t="s">
        <v>293</v>
      </c>
      <c r="R38" s="39" t="s">
        <v>2485</v>
      </c>
    </row>
    <row r="39" spans="1:18" x14ac:dyDescent="0.3">
      <c r="A39" s="2" t="s">
        <v>1663</v>
      </c>
      <c r="B39" s="1" t="s">
        <v>501</v>
      </c>
      <c r="C39" s="25" t="s">
        <v>909</v>
      </c>
      <c r="D39" s="2" t="s">
        <v>3305</v>
      </c>
      <c r="F39" s="60">
        <v>117</v>
      </c>
      <c r="G39" s="8">
        <f>VLOOKUP(F39,episodes!$A$1:$B$76,2,FALSE)</f>
        <v>18</v>
      </c>
      <c r="H39" s="7" t="str">
        <f>VLOOKUP(F39,episodes!$A$1:$E$76,5,FALSE)</f>
        <v>The Squire of Gothos</v>
      </c>
      <c r="I39" s="7">
        <f>VLOOKUP(F39,episodes!$A$1:$D$76,3,FALSE)</f>
        <v>1</v>
      </c>
      <c r="J39" s="7">
        <f>VLOOKUP(F39,episodes!$A$1:$D$76,4,FALSE)</f>
        <v>17</v>
      </c>
      <c r="L39" s="40">
        <f>COUNTIFS(A:A,A38)</f>
        <v>41</v>
      </c>
      <c r="M39" s="40">
        <f>COUNTIFS(B:B,B39)</f>
        <v>45</v>
      </c>
      <c r="N39" s="40">
        <f>LEN(C39)+LEN(H39)</f>
        <v>78</v>
      </c>
      <c r="P39" s="41"/>
      <c r="Q39" s="39" t="s">
        <v>1592</v>
      </c>
      <c r="R39" s="39" t="s">
        <v>2485</v>
      </c>
    </row>
    <row r="40" spans="1:18" x14ac:dyDescent="0.3">
      <c r="A40" s="2" t="s">
        <v>1663</v>
      </c>
      <c r="B40" s="1" t="s">
        <v>501</v>
      </c>
      <c r="C40" s="25" t="s">
        <v>2966</v>
      </c>
      <c r="D40" s="2" t="s">
        <v>3305</v>
      </c>
      <c r="F40" s="60">
        <v>118</v>
      </c>
      <c r="G40" s="8">
        <f>VLOOKUP(F40,episodes!$A$1:$B$76,2,FALSE)</f>
        <v>19</v>
      </c>
      <c r="H40" s="7" t="str">
        <f>VLOOKUP(F40,episodes!$A$1:$E$76,5,FALSE)</f>
        <v>Arena</v>
      </c>
      <c r="I40" s="7">
        <f>VLOOKUP(F40,episodes!$A$1:$D$76,3,FALSE)</f>
        <v>1</v>
      </c>
      <c r="J40" s="7">
        <f>VLOOKUP(F40,episodes!$A$1:$D$76,4,FALSE)</f>
        <v>18</v>
      </c>
      <c r="L40" s="40">
        <f>COUNTIFS(A:A,A39)</f>
        <v>41</v>
      </c>
      <c r="M40" s="40">
        <f>COUNTIFS(B:B,B40)</f>
        <v>45</v>
      </c>
      <c r="N40" s="40">
        <f>LEN(C40)+LEN(H40)</f>
        <v>41</v>
      </c>
      <c r="P40" s="41"/>
      <c r="Q40" s="39" t="s">
        <v>293</v>
      </c>
      <c r="R40" s="39" t="s">
        <v>2485</v>
      </c>
    </row>
    <row r="41" spans="1:18" x14ac:dyDescent="0.3">
      <c r="A41" s="2" t="s">
        <v>1663</v>
      </c>
      <c r="B41" s="1" t="s">
        <v>501</v>
      </c>
      <c r="C41" s="25" t="s">
        <v>3013</v>
      </c>
      <c r="D41" s="2" t="s">
        <v>3305</v>
      </c>
      <c r="F41" s="60">
        <v>121</v>
      </c>
      <c r="G41" s="8">
        <f>VLOOKUP(F41,episodes!$A$1:$B$76,2,FALSE)</f>
        <v>22</v>
      </c>
      <c r="H41" s="7" t="str">
        <f>VLOOKUP(F41,episodes!$A$1:$E$76,5,FALSE)</f>
        <v>The Return of the Archons</v>
      </c>
      <c r="I41" s="7">
        <f>VLOOKUP(F41,episodes!$A$1:$D$76,3,FALSE)</f>
        <v>1</v>
      </c>
      <c r="J41" s="7">
        <f>VLOOKUP(F41,episodes!$A$1:$D$76,4,FALSE)</f>
        <v>21</v>
      </c>
      <c r="L41" s="40">
        <f>COUNTIFS(A:A,#REF!)</f>
        <v>0</v>
      </c>
      <c r="M41" s="40">
        <f>COUNTIFS(B:B,B41)</f>
        <v>45</v>
      </c>
      <c r="N41" s="40">
        <f>LEN(C41)</f>
        <v>48</v>
      </c>
      <c r="P41" s="41"/>
      <c r="Q41" s="39" t="s">
        <v>399</v>
      </c>
      <c r="R41" s="39" t="s">
        <v>2485</v>
      </c>
    </row>
    <row r="42" spans="1:18" x14ac:dyDescent="0.3">
      <c r="A42" s="2" t="s">
        <v>1663</v>
      </c>
      <c r="B42" s="1" t="s">
        <v>501</v>
      </c>
      <c r="C42" s="25" t="s">
        <v>3035</v>
      </c>
      <c r="D42" s="2" t="s">
        <v>3305</v>
      </c>
      <c r="F42" s="60">
        <v>122</v>
      </c>
      <c r="G42" s="8">
        <f>VLOOKUP(F42,episodes!$A$1:$B$76,2,FALSE)</f>
        <v>23</v>
      </c>
      <c r="H42" s="7" t="str">
        <f>VLOOKUP(F42,episodes!$A$1:$E$76,5,FALSE)</f>
        <v>Space Seed</v>
      </c>
      <c r="I42" s="7">
        <f>VLOOKUP(F42,episodes!$A$1:$D$76,3,FALSE)</f>
        <v>1</v>
      </c>
      <c r="J42" s="7">
        <f>VLOOKUP(F42,episodes!$A$1:$D$76,4,FALSE)</f>
        <v>22</v>
      </c>
      <c r="L42" s="40">
        <f>COUNTIFS(A:A,A41)</f>
        <v>41</v>
      </c>
      <c r="M42" s="40">
        <f>COUNTIFS(B:B,B42)</f>
        <v>45</v>
      </c>
      <c r="N42" s="40">
        <f>LEN(C42)</f>
        <v>86</v>
      </c>
      <c r="P42" s="41"/>
      <c r="Q42" s="39" t="s">
        <v>294</v>
      </c>
      <c r="R42" s="39" t="s">
        <v>2485</v>
      </c>
    </row>
    <row r="43" spans="1:18" x14ac:dyDescent="0.3">
      <c r="A43" s="2" t="s">
        <v>1663</v>
      </c>
      <c r="B43" s="1" t="s">
        <v>501</v>
      </c>
      <c r="C43" s="25" t="s">
        <v>3085</v>
      </c>
      <c r="D43" s="2" t="s">
        <v>3305</v>
      </c>
      <c r="F43" s="61">
        <v>124</v>
      </c>
      <c r="G43" s="8">
        <f>VLOOKUP(F43,episodes!$A$1:$B$76,2,FALSE)</f>
        <v>25</v>
      </c>
      <c r="H43" s="7" t="str">
        <f>VLOOKUP(F43,episodes!$A$1:$E$76,5,FALSE)</f>
        <v>This Side of Paradise</v>
      </c>
      <c r="I43" s="7">
        <f>VLOOKUP(F43,episodes!$A$1:$D$76,3,FALSE)</f>
        <v>1</v>
      </c>
      <c r="J43" s="7">
        <f>VLOOKUP(F43,episodes!$A$1:$D$76,4,FALSE)</f>
        <v>24</v>
      </c>
      <c r="L43" s="40">
        <f>COUNTIFS(A:A,A42)</f>
        <v>41</v>
      </c>
      <c r="M43" s="40">
        <f>COUNTIFS(B:B,B43)</f>
        <v>45</v>
      </c>
      <c r="N43" s="40">
        <f>LEN(C43)</f>
        <v>50</v>
      </c>
      <c r="O43" s="42"/>
      <c r="P43" s="44"/>
      <c r="Q43" s="42" t="s">
        <v>213</v>
      </c>
      <c r="R43" s="42" t="s">
        <v>2485</v>
      </c>
    </row>
    <row r="44" spans="1:18" x14ac:dyDescent="0.3">
      <c r="A44" s="2" t="s">
        <v>1663</v>
      </c>
      <c r="B44" s="1" t="s">
        <v>501</v>
      </c>
      <c r="C44" s="25" t="s">
        <v>3310</v>
      </c>
      <c r="D44" s="2" t="s">
        <v>3305</v>
      </c>
      <c r="F44" s="60">
        <v>124</v>
      </c>
      <c r="G44" s="8">
        <f>VLOOKUP(F44,episodes!$A$1:$B$76,2,FALSE)</f>
        <v>25</v>
      </c>
      <c r="H44" s="7" t="str">
        <f>VLOOKUP(F44,episodes!$A$1:$E$76,5,FALSE)</f>
        <v>This Side of Paradise</v>
      </c>
      <c r="I44" s="7">
        <f>VLOOKUP(F44,episodes!$A$1:$D$76,3,FALSE)</f>
        <v>1</v>
      </c>
      <c r="J44" s="7">
        <f>VLOOKUP(F44,episodes!$A$1:$D$76,4,FALSE)</f>
        <v>24</v>
      </c>
      <c r="L44" s="40">
        <f>COUNTIFS(A:A,A43)</f>
        <v>41</v>
      </c>
      <c r="M44" s="40">
        <f>COUNTIFS(B:B,B44)</f>
        <v>45</v>
      </c>
      <c r="N44" s="40">
        <f>LEN(C44)</f>
        <v>117</v>
      </c>
      <c r="P44" s="41"/>
      <c r="Q44" s="39" t="s">
        <v>400</v>
      </c>
      <c r="R44" s="39" t="s">
        <v>2485</v>
      </c>
    </row>
    <row r="45" spans="1:18" x14ac:dyDescent="0.3">
      <c r="A45" s="2" t="s">
        <v>1663</v>
      </c>
      <c r="B45" s="1" t="s">
        <v>501</v>
      </c>
      <c r="C45" s="25" t="s">
        <v>2239</v>
      </c>
      <c r="D45" s="2" t="s">
        <v>3305</v>
      </c>
      <c r="F45" s="60">
        <v>125</v>
      </c>
      <c r="G45" s="8">
        <f>VLOOKUP(F45,episodes!$A$1:$B$76,2,FALSE)</f>
        <v>26</v>
      </c>
      <c r="H45" s="7" t="str">
        <f>VLOOKUP(F45,episodes!$A$1:$E$76,5,FALSE)</f>
        <v>The Devil in the Dark</v>
      </c>
      <c r="I45" s="7">
        <f>VLOOKUP(F45,episodes!$A$1:$D$76,3,FALSE)</f>
        <v>1</v>
      </c>
      <c r="J45" s="7">
        <f>VLOOKUP(F45,episodes!$A$1:$D$76,4,FALSE)</f>
        <v>25</v>
      </c>
      <c r="L45" s="40">
        <f>COUNTIFS(A:A,A44)</f>
        <v>41</v>
      </c>
      <c r="M45" s="40">
        <f>COUNTIFS(B:B,B45)</f>
        <v>45</v>
      </c>
      <c r="N45" s="40">
        <f>LEN(C45)</f>
        <v>68</v>
      </c>
      <c r="P45" s="41"/>
      <c r="Q45" s="39" t="s">
        <v>1593</v>
      </c>
      <c r="R45" s="39" t="s">
        <v>2485</v>
      </c>
    </row>
    <row r="46" spans="1:18" x14ac:dyDescent="0.3">
      <c r="A46" s="2" t="s">
        <v>1663</v>
      </c>
      <c r="B46" s="1" t="s">
        <v>501</v>
      </c>
      <c r="C46" s="25" t="s">
        <v>3202</v>
      </c>
      <c r="D46" s="2" t="s">
        <v>3305</v>
      </c>
      <c r="F46" s="60">
        <v>126</v>
      </c>
      <c r="G46" s="8">
        <f>VLOOKUP(F46,episodes!$A$1:$B$76,2,FALSE)</f>
        <v>27</v>
      </c>
      <c r="H46" s="7" t="str">
        <f>VLOOKUP(F46,episodes!$A$1:$E$76,5,FALSE)</f>
        <v>Errand of Mercy</v>
      </c>
      <c r="I46" s="7">
        <f>VLOOKUP(F46,episodes!$A$1:$D$76,3,FALSE)</f>
        <v>1</v>
      </c>
      <c r="J46" s="7">
        <f>VLOOKUP(F46,episodes!$A$1:$D$76,4,FALSE)</f>
        <v>26</v>
      </c>
      <c r="L46" s="40">
        <f>COUNTIFS(A:A,A45)</f>
        <v>41</v>
      </c>
      <c r="M46" s="40">
        <f>COUNTIFS(B:B,B46)</f>
        <v>45</v>
      </c>
      <c r="N46" s="40">
        <f>LEN(C46)</f>
        <v>55</v>
      </c>
      <c r="P46" s="41"/>
      <c r="Q46" s="39" t="s">
        <v>295</v>
      </c>
      <c r="R46" s="39" t="s">
        <v>2485</v>
      </c>
    </row>
    <row r="47" spans="1:18" x14ac:dyDescent="0.25">
      <c r="A47" s="2" t="s">
        <v>1663</v>
      </c>
      <c r="B47" s="2" t="s">
        <v>501</v>
      </c>
      <c r="C47" s="37" t="s">
        <v>3158</v>
      </c>
      <c r="D47" s="2" t="s">
        <v>3305</v>
      </c>
      <c r="E47" s="12"/>
      <c r="F47" s="17">
        <v>126</v>
      </c>
      <c r="G47" s="8">
        <f>VLOOKUP(F47,episodes!$A$1:$B$81,2,FALSE)</f>
        <v>27</v>
      </c>
      <c r="H47" s="7" t="s">
        <v>154</v>
      </c>
      <c r="I47" s="7">
        <f>VLOOKUP(F47,episodes!$A$1:$D$81,3,FALSE)</f>
        <v>1</v>
      </c>
      <c r="J47" s="7">
        <f>VLOOKUP(F47,episodes!$A$1:$D$81,4,FALSE)</f>
        <v>26</v>
      </c>
      <c r="L47" s="40">
        <f>COUNTIFS(A:A,A46)</f>
        <v>41</v>
      </c>
      <c r="M47" s="40">
        <f>COUNTIFS(B:B,B47)</f>
        <v>45</v>
      </c>
      <c r="N47" s="40">
        <f>LEN(C47)</f>
        <v>45</v>
      </c>
      <c r="Q47" s="39" t="s">
        <v>872</v>
      </c>
      <c r="R47" s="39" t="s">
        <v>2485</v>
      </c>
    </row>
    <row r="48" spans="1:18" x14ac:dyDescent="0.3">
      <c r="A48" s="2" t="s">
        <v>1663</v>
      </c>
      <c r="B48" s="1" t="s">
        <v>501</v>
      </c>
      <c r="C48" s="25" t="s">
        <v>3220</v>
      </c>
      <c r="D48" s="2" t="s">
        <v>3305</v>
      </c>
      <c r="F48" s="60">
        <v>127</v>
      </c>
      <c r="G48" s="8">
        <f>VLOOKUP(F48,episodes!$A$1:$B$76,2,FALSE)</f>
        <v>28</v>
      </c>
      <c r="H48" s="7" t="str">
        <f>VLOOKUP(F48,episodes!$A$1:$E$76,5,FALSE)</f>
        <v>The Alternative Factor</v>
      </c>
      <c r="I48" s="7">
        <f>VLOOKUP(F48,episodes!$A$1:$D$76,3,FALSE)</f>
        <v>1</v>
      </c>
      <c r="J48" s="7">
        <f>VLOOKUP(F48,episodes!$A$1:$D$76,4,FALSE)</f>
        <v>27</v>
      </c>
      <c r="L48" s="40">
        <f>COUNTIFS(A:A,A47)</f>
        <v>41</v>
      </c>
      <c r="M48" s="40">
        <f>COUNTIFS(B:B,B48)</f>
        <v>45</v>
      </c>
      <c r="N48" s="40">
        <f>LEN(C48)</f>
        <v>41</v>
      </c>
      <c r="P48" s="41"/>
      <c r="Q48" s="39" t="s">
        <v>293</v>
      </c>
      <c r="R48" s="39" t="s">
        <v>2485</v>
      </c>
    </row>
    <row r="49" spans="1:18" x14ac:dyDescent="0.3">
      <c r="A49" s="2" t="s">
        <v>1663</v>
      </c>
      <c r="B49" s="1" t="s">
        <v>501</v>
      </c>
      <c r="C49" s="25" t="s">
        <v>3234</v>
      </c>
      <c r="D49" s="2" t="s">
        <v>3305</v>
      </c>
      <c r="F49" s="60">
        <v>128</v>
      </c>
      <c r="G49" s="8">
        <f>VLOOKUP(F49,episodes!$A$1:$B$76,2,FALSE)</f>
        <v>29</v>
      </c>
      <c r="H49" s="7" t="str">
        <f>VLOOKUP(F49,episodes!$A$1:$E$76,5,FALSE)</f>
        <v>The City on the Edge of Forever</v>
      </c>
      <c r="I49" s="7">
        <f>VLOOKUP(F49,episodes!$A$1:$D$76,3,FALSE)</f>
        <v>1</v>
      </c>
      <c r="J49" s="7">
        <f>VLOOKUP(F49,episodes!$A$1:$D$76,4,FALSE)</f>
        <v>28</v>
      </c>
      <c r="L49" s="40">
        <f>COUNTIFS(A:A,A48)</f>
        <v>41</v>
      </c>
      <c r="M49" s="40">
        <f>COUNTIFS(B:B,B49)</f>
        <v>45</v>
      </c>
      <c r="N49" s="40">
        <f>LEN(C49)</f>
        <v>42</v>
      </c>
      <c r="P49" s="41"/>
      <c r="Q49" s="39" t="s">
        <v>293</v>
      </c>
      <c r="R49" s="39" t="s">
        <v>2485</v>
      </c>
    </row>
    <row r="50" spans="1:18" x14ac:dyDescent="0.3">
      <c r="A50" s="2" t="s">
        <v>1663</v>
      </c>
      <c r="B50" s="1" t="s">
        <v>501</v>
      </c>
      <c r="C50" s="1" t="s">
        <v>910</v>
      </c>
      <c r="D50" s="2" t="s">
        <v>3305</v>
      </c>
      <c r="F50" s="60">
        <v>129</v>
      </c>
      <c r="G50" s="8">
        <f>VLOOKUP(F50,episodes!$A$1:$B$76,2,FALSE)</f>
        <v>30</v>
      </c>
      <c r="H50" s="7" t="str">
        <f>VLOOKUP(F50,episodes!$A$1:$E$76,5,FALSE)</f>
        <v>Operation: Annihilate!</v>
      </c>
      <c r="I50" s="7">
        <f>VLOOKUP(F50,episodes!$A$1:$D$76,3,FALSE)</f>
        <v>1</v>
      </c>
      <c r="J50" s="7">
        <f>VLOOKUP(F50,episodes!$A$1:$D$76,4,FALSE)</f>
        <v>29</v>
      </c>
      <c r="L50" s="40">
        <f>COUNTIFS(A:A,A49)</f>
        <v>41</v>
      </c>
      <c r="M50" s="40">
        <f>COUNTIFS(B:B,B50)</f>
        <v>45</v>
      </c>
      <c r="N50" s="40">
        <f>LEN(C50)</f>
        <v>50</v>
      </c>
      <c r="P50" s="41"/>
      <c r="Q50" s="39" t="s">
        <v>291</v>
      </c>
      <c r="R50" s="39" t="s">
        <v>2485</v>
      </c>
    </row>
    <row r="51" spans="1:18" x14ac:dyDescent="0.3">
      <c r="A51" s="2" t="s">
        <v>1663</v>
      </c>
      <c r="B51" s="1" t="s">
        <v>501</v>
      </c>
      <c r="C51" s="1" t="s">
        <v>911</v>
      </c>
      <c r="D51" s="2" t="s">
        <v>3305</v>
      </c>
      <c r="F51" s="60">
        <v>201</v>
      </c>
      <c r="G51" s="8">
        <f>VLOOKUP(F51,episodes!$A$1:$B$76,2,FALSE)</f>
        <v>31</v>
      </c>
      <c r="H51" s="7" t="str">
        <f>VLOOKUP(F51,episodes!$A$1:$E$76,5,FALSE)</f>
        <v>Amok Time</v>
      </c>
      <c r="I51" s="7">
        <f>VLOOKUP(F51,episodes!$A$1:$D$76,3,FALSE)</f>
        <v>2</v>
      </c>
      <c r="J51" s="7">
        <f>VLOOKUP(F51,episodes!$A$1:$D$76,4,FALSE)</f>
        <v>1</v>
      </c>
      <c r="L51" s="40">
        <f>COUNTIFS(A:A,A50)</f>
        <v>41</v>
      </c>
      <c r="M51" s="40">
        <f>COUNTIFS(B:B,B51)</f>
        <v>45</v>
      </c>
      <c r="N51" s="40">
        <f>LEN(C51)</f>
        <v>69</v>
      </c>
      <c r="P51" s="41"/>
      <c r="Q51" s="39" t="s">
        <v>1594</v>
      </c>
      <c r="R51" s="42" t="s">
        <v>2485</v>
      </c>
    </row>
    <row r="52" spans="1:18" x14ac:dyDescent="0.25">
      <c r="A52" s="24" t="s">
        <v>1663</v>
      </c>
      <c r="B52" s="24" t="s">
        <v>501</v>
      </c>
      <c r="C52" s="23" t="s">
        <v>2870</v>
      </c>
      <c r="D52" s="2" t="s">
        <v>3305</v>
      </c>
      <c r="E52" s="12"/>
      <c r="F52" s="17">
        <v>202</v>
      </c>
      <c r="G52" s="8">
        <f>VLOOKUP(F52,episodes!$A$1:$B$81,2,FALSE)</f>
        <v>32</v>
      </c>
      <c r="H52" s="7" t="s">
        <v>50</v>
      </c>
      <c r="I52" s="7">
        <f>VLOOKUP(F52,episodes!$A$1:$D$81,3,FALSE)</f>
        <v>2</v>
      </c>
      <c r="J52" s="7">
        <f>VLOOKUP(F52,episodes!$A$1:$D$81,4,FALSE)</f>
        <v>2</v>
      </c>
      <c r="L52" s="40">
        <f>COUNTIFS(A:A,A51)</f>
        <v>41</v>
      </c>
      <c r="M52" s="40">
        <f>COUNTIFS(B:B,B52)</f>
        <v>45</v>
      </c>
      <c r="N52" s="40">
        <f>LEN(C52)</f>
        <v>7</v>
      </c>
      <c r="Q52" s="39" t="s">
        <v>872</v>
      </c>
      <c r="R52" s="39" t="s">
        <v>2485</v>
      </c>
    </row>
    <row r="53" spans="1:18" x14ac:dyDescent="0.3">
      <c r="A53" s="2" t="s">
        <v>1663</v>
      </c>
      <c r="B53" s="1" t="s">
        <v>501</v>
      </c>
      <c r="C53" s="1" t="s">
        <v>3171</v>
      </c>
      <c r="D53" s="2" t="s">
        <v>3305</v>
      </c>
      <c r="F53" s="60">
        <v>202</v>
      </c>
      <c r="G53" s="8">
        <f>VLOOKUP(F53,episodes!$A$1:$B$76,2,FALSE)</f>
        <v>32</v>
      </c>
      <c r="H53" s="7" t="str">
        <f>VLOOKUP(F53,episodes!$A$1:$E$76,5,FALSE)</f>
        <v>Who Mourns for Adonais?</v>
      </c>
      <c r="I53" s="7">
        <f>VLOOKUP(F53,episodes!$A$1:$D$76,3,FALSE)</f>
        <v>2</v>
      </c>
      <c r="J53" s="7">
        <f>VLOOKUP(F53,episodes!$A$1:$D$76,4,FALSE)</f>
        <v>2</v>
      </c>
      <c r="L53" s="40">
        <f>COUNTIFS(A:A,A52)</f>
        <v>41</v>
      </c>
      <c r="M53" s="40">
        <f>COUNTIFS(B:B,B53)</f>
        <v>45</v>
      </c>
      <c r="N53" s="40">
        <f>LEN(C53)</f>
        <v>32</v>
      </c>
      <c r="P53" s="41"/>
      <c r="Q53" s="39" t="s">
        <v>483</v>
      </c>
      <c r="R53" s="42" t="s">
        <v>2485</v>
      </c>
    </row>
    <row r="54" spans="1:18" x14ac:dyDescent="0.25">
      <c r="A54" s="24" t="s">
        <v>1663</v>
      </c>
      <c r="B54" s="24" t="s">
        <v>501</v>
      </c>
      <c r="C54" s="23" t="s">
        <v>2870</v>
      </c>
      <c r="D54" s="2" t="s">
        <v>3305</v>
      </c>
      <c r="E54" s="12"/>
      <c r="F54" s="17">
        <v>212</v>
      </c>
      <c r="G54" s="8">
        <f>VLOOKUP(F54,episodes!$A$1:$B$81,2,FALSE)</f>
        <v>42</v>
      </c>
      <c r="H54" s="7" t="s">
        <v>63</v>
      </c>
      <c r="I54" s="7">
        <f>VLOOKUP(F54,episodes!$A$1:$D$81,3,FALSE)</f>
        <v>2</v>
      </c>
      <c r="J54" s="7">
        <f>VLOOKUP(F54,episodes!$A$1:$D$81,4,FALSE)</f>
        <v>12</v>
      </c>
      <c r="L54" s="40">
        <f>COUNTIFS(A:A,A53)</f>
        <v>41</v>
      </c>
      <c r="M54" s="40">
        <f>COUNTIFS(B:B,B54)</f>
        <v>45</v>
      </c>
      <c r="N54" s="40">
        <f>LEN(C54)</f>
        <v>7</v>
      </c>
      <c r="Q54" s="39" t="s">
        <v>872</v>
      </c>
      <c r="R54" s="39" t="s">
        <v>2485</v>
      </c>
    </row>
    <row r="55" spans="1:18" x14ac:dyDescent="0.25">
      <c r="A55" s="24" t="s">
        <v>1663</v>
      </c>
      <c r="B55" s="24" t="s">
        <v>863</v>
      </c>
      <c r="C55" s="23" t="e">
        <v>#VALUE!</v>
      </c>
      <c r="D55" s="2" t="s">
        <v>3305</v>
      </c>
      <c r="E55" s="12"/>
      <c r="F55" s="17">
        <v>212</v>
      </c>
      <c r="G55" s="8">
        <f>VLOOKUP(F55,episodes!$A$1:$B$81,2,FALSE)</f>
        <v>42</v>
      </c>
      <c r="H55" s="7" t="str">
        <f>VLOOKUP(F55,episodes!$A$1:$E$81,5,FALSE)</f>
        <v>The Deadly Years</v>
      </c>
      <c r="I55" s="7">
        <f>VLOOKUP(F55,episodes!$A$1:$D$81,3,FALSE)</f>
        <v>2</v>
      </c>
      <c r="J55" s="7">
        <f>VLOOKUP(F55,episodes!$A$1:$D$81,4,FALSE)</f>
        <v>12</v>
      </c>
      <c r="L55" s="40">
        <f>COUNTIFS(A:A,A54)</f>
        <v>41</v>
      </c>
      <c r="M55" s="40">
        <f>COUNTIFS(B:B,B55)</f>
        <v>8</v>
      </c>
      <c r="N55" s="40" t="e">
        <f>LEN(C55)</f>
        <v>#VALUE!</v>
      </c>
      <c r="Q55" s="51"/>
      <c r="R55" s="39" t="s">
        <v>2485</v>
      </c>
    </row>
    <row r="56" spans="1:18" x14ac:dyDescent="0.25">
      <c r="A56" s="24" t="s">
        <v>1663</v>
      </c>
      <c r="B56" s="24" t="s">
        <v>501</v>
      </c>
      <c r="C56" s="23" t="s">
        <v>2870</v>
      </c>
      <c r="D56" s="2" t="s">
        <v>3305</v>
      </c>
      <c r="E56" s="12"/>
      <c r="F56" s="17">
        <v>219</v>
      </c>
      <c r="G56" s="8">
        <f>VLOOKUP(F56,episodes!$A$1:$B$81,2,FALSE)</f>
        <v>49</v>
      </c>
      <c r="H56" s="7" t="s">
        <v>65</v>
      </c>
      <c r="I56" s="7">
        <f>VLOOKUP(F56,episodes!$A$1:$D$81,3,FALSE)</f>
        <v>2</v>
      </c>
      <c r="J56" s="7">
        <f>VLOOKUP(F56,episodes!$A$1:$D$81,4,FALSE)</f>
        <v>19</v>
      </c>
      <c r="L56" s="40">
        <f>COUNTIFS(A:A,A55)</f>
        <v>41</v>
      </c>
      <c r="M56" s="40">
        <f>COUNTIFS(B:B,B56)</f>
        <v>45</v>
      </c>
      <c r="N56" s="40">
        <f>LEN(C56)</f>
        <v>7</v>
      </c>
      <c r="Q56" s="39" t="s">
        <v>872</v>
      </c>
      <c r="R56" s="39" t="s">
        <v>2485</v>
      </c>
    </row>
    <row r="57" spans="1:18" x14ac:dyDescent="0.25">
      <c r="A57" s="24" t="s">
        <v>1663</v>
      </c>
      <c r="B57" s="24" t="s">
        <v>863</v>
      </c>
      <c r="C57" s="23" t="e">
        <v>#VALUE!</v>
      </c>
      <c r="D57" s="2" t="s">
        <v>3305</v>
      </c>
      <c r="E57" s="12"/>
      <c r="F57" s="17">
        <v>219</v>
      </c>
      <c r="G57" s="8">
        <f>VLOOKUP(F57,episodes!$A$1:$B$81,2,FALSE)</f>
        <v>49</v>
      </c>
      <c r="H57" s="7" t="str">
        <f>VLOOKUP(F57,episodes!$A$1:$E$81,5,FALSE)</f>
        <v>A Private Little War</v>
      </c>
      <c r="I57" s="7">
        <f>VLOOKUP(F57,episodes!$A$1:$D$81,3,FALSE)</f>
        <v>2</v>
      </c>
      <c r="J57" s="7">
        <f>VLOOKUP(F57,episodes!$A$1:$D$81,4,FALSE)</f>
        <v>19</v>
      </c>
      <c r="L57" s="40">
        <f>COUNTIFS(A:A,A56)</f>
        <v>41</v>
      </c>
      <c r="M57" s="40">
        <f>COUNTIFS(B:B,B57)</f>
        <v>8</v>
      </c>
      <c r="N57" s="40" t="e">
        <f>LEN(C57)</f>
        <v>#VALUE!</v>
      </c>
      <c r="R57" s="39" t="s">
        <v>2485</v>
      </c>
    </row>
    <row r="58" spans="1:18" x14ac:dyDescent="0.25">
      <c r="A58" s="24" t="s">
        <v>1663</v>
      </c>
      <c r="B58" s="24" t="s">
        <v>501</v>
      </c>
      <c r="C58" s="23" t="s">
        <v>2870</v>
      </c>
      <c r="D58" s="2" t="s">
        <v>3305</v>
      </c>
      <c r="E58" s="12"/>
      <c r="F58" s="17">
        <v>220</v>
      </c>
      <c r="G58" s="8">
        <f>VLOOKUP(F58,episodes!$A$1:$B$81,2,FALSE)</f>
        <v>50</v>
      </c>
      <c r="H58" s="7" t="s">
        <v>58</v>
      </c>
      <c r="I58" s="7">
        <f>VLOOKUP(F58,episodes!$A$1:$D$81,3,FALSE)</f>
        <v>2</v>
      </c>
      <c r="J58" s="7">
        <f>VLOOKUP(F58,episodes!$A$1:$D$81,4,FALSE)</f>
        <v>20</v>
      </c>
      <c r="L58" s="40">
        <f>COUNTIFS(A:A,A57)</f>
        <v>41</v>
      </c>
      <c r="M58" s="40">
        <f>COUNTIFS(B:B,B58)</f>
        <v>45</v>
      </c>
      <c r="N58" s="40">
        <f>LEN(C58)</f>
        <v>7</v>
      </c>
      <c r="Q58" s="39" t="s">
        <v>872</v>
      </c>
      <c r="R58" s="39" t="s">
        <v>2485</v>
      </c>
    </row>
    <row r="59" spans="1:18" x14ac:dyDescent="0.25">
      <c r="A59" s="24" t="s">
        <v>1663</v>
      </c>
      <c r="B59" s="24" t="s">
        <v>863</v>
      </c>
      <c r="C59" s="23" t="e">
        <v>#VALUE!</v>
      </c>
      <c r="D59" s="2" t="s">
        <v>3305</v>
      </c>
      <c r="E59" s="12"/>
      <c r="F59" s="17">
        <v>220</v>
      </c>
      <c r="G59" s="8">
        <f>VLOOKUP(F59,episodes!$A$1:$B$81,2,FALSE)</f>
        <v>50</v>
      </c>
      <c r="H59" s="7" t="str">
        <f>VLOOKUP(F59,episodes!$A$1:$E$81,5,FALSE)</f>
        <v>Return to Tomorrow</v>
      </c>
      <c r="I59" s="7">
        <f>VLOOKUP(F59,episodes!$A$1:$D$81,3,FALSE)</f>
        <v>2</v>
      </c>
      <c r="J59" s="7">
        <f>VLOOKUP(F59,episodes!$A$1:$D$81,4,FALSE)</f>
        <v>20</v>
      </c>
      <c r="L59" s="40">
        <f>COUNTIFS(A:A,A58)</f>
        <v>41</v>
      </c>
      <c r="M59" s="40">
        <f>COUNTIFS(B:B,B59)</f>
        <v>8</v>
      </c>
      <c r="N59" s="40" t="e">
        <f>LEN(C59)</f>
        <v>#VALUE!</v>
      </c>
      <c r="R59" s="39" t="s">
        <v>2485</v>
      </c>
    </row>
    <row r="60" spans="1:18" x14ac:dyDescent="0.25">
      <c r="A60" s="24" t="s">
        <v>1663</v>
      </c>
      <c r="B60" s="24" t="s">
        <v>501</v>
      </c>
      <c r="C60" s="23" t="s">
        <v>2870</v>
      </c>
      <c r="D60" s="2" t="s">
        <v>3305</v>
      </c>
      <c r="E60" s="12"/>
      <c r="F60" s="17">
        <v>224</v>
      </c>
      <c r="G60" s="8">
        <f>VLOOKUP(F60,episodes!$A$1:$B$81,2,FALSE)</f>
        <v>54</v>
      </c>
      <c r="H60" s="7" t="s">
        <v>45</v>
      </c>
      <c r="I60" s="7">
        <f>VLOOKUP(F60,episodes!$A$1:$D$81,3,FALSE)</f>
        <v>2</v>
      </c>
      <c r="J60" s="7">
        <f>VLOOKUP(F60,episodes!$A$1:$D$81,4,FALSE)</f>
        <v>24</v>
      </c>
      <c r="L60" s="40">
        <f>COUNTIFS(A:A,A59)</f>
        <v>41</v>
      </c>
      <c r="M60" s="40">
        <f>COUNTIFS(B:B,B60)</f>
        <v>45</v>
      </c>
      <c r="N60" s="40">
        <f>LEN(C60)</f>
        <v>7</v>
      </c>
      <c r="Q60" s="39" t="s">
        <v>872</v>
      </c>
      <c r="R60" s="39" t="s">
        <v>2485</v>
      </c>
    </row>
    <row r="61" spans="1:18" x14ac:dyDescent="0.25">
      <c r="A61" s="24" t="s">
        <v>1663</v>
      </c>
      <c r="B61" s="24" t="s">
        <v>863</v>
      </c>
      <c r="C61" s="23" t="e">
        <v>#VALUE!</v>
      </c>
      <c r="D61" s="2" t="s">
        <v>3305</v>
      </c>
      <c r="E61" s="12"/>
      <c r="F61" s="17">
        <v>224</v>
      </c>
      <c r="G61" s="8">
        <f>VLOOKUP(F61,episodes!$A$1:$B$81,2,FALSE)</f>
        <v>54</v>
      </c>
      <c r="H61" s="7" t="str">
        <f>VLOOKUP(F61,episodes!$A$1:$E$81,5,FALSE)</f>
        <v>The Ultimate Computer</v>
      </c>
      <c r="I61" s="7">
        <f>VLOOKUP(F61,episodes!$A$1:$D$81,3,FALSE)</f>
        <v>2</v>
      </c>
      <c r="J61" s="7">
        <f>VLOOKUP(F61,episodes!$A$1:$D$81,4,FALSE)</f>
        <v>24</v>
      </c>
      <c r="L61" s="40">
        <f>COUNTIFS(A:A,A60)</f>
        <v>41</v>
      </c>
      <c r="M61" s="40">
        <f>COUNTIFS(B:B,B61)</f>
        <v>8</v>
      </c>
      <c r="N61" s="40" t="e">
        <f>LEN(C61)</f>
        <v>#VALUE!</v>
      </c>
      <c r="R61" s="39" t="s">
        <v>2485</v>
      </c>
    </row>
    <row r="62" spans="1:18" x14ac:dyDescent="0.25">
      <c r="A62" s="24" t="s">
        <v>1663</v>
      </c>
      <c r="B62" s="24" t="s">
        <v>501</v>
      </c>
      <c r="C62" s="23" t="s">
        <v>2870</v>
      </c>
      <c r="D62" s="2" t="s">
        <v>3305</v>
      </c>
      <c r="E62" s="12"/>
      <c r="F62" s="17">
        <v>225</v>
      </c>
      <c r="G62" s="8">
        <f>VLOOKUP(F62,episodes!$A$1:$B$81,2,FALSE)</f>
        <v>55</v>
      </c>
      <c r="H62" s="7" t="s">
        <v>60</v>
      </c>
      <c r="I62" s="7">
        <f>VLOOKUP(F62,episodes!$A$1:$D$81,3,FALSE)</f>
        <v>2</v>
      </c>
      <c r="J62" s="7">
        <f>VLOOKUP(F62,episodes!$A$1:$D$81,4,FALSE)</f>
        <v>25</v>
      </c>
      <c r="L62" s="40">
        <f>COUNTIFS(A:A,A61)</f>
        <v>41</v>
      </c>
      <c r="M62" s="40">
        <f>COUNTIFS(B:B,B62)</f>
        <v>45</v>
      </c>
      <c r="N62" s="40">
        <f>LEN(C62)</f>
        <v>7</v>
      </c>
      <c r="Q62" s="39" t="s">
        <v>872</v>
      </c>
      <c r="R62" s="39" t="s">
        <v>2485</v>
      </c>
    </row>
    <row r="63" spans="1:18" x14ac:dyDescent="0.25">
      <c r="A63" s="24" t="s">
        <v>1663</v>
      </c>
      <c r="B63" s="24" t="s">
        <v>863</v>
      </c>
      <c r="C63" s="23" t="e">
        <v>#VALUE!</v>
      </c>
      <c r="D63" s="2" t="s">
        <v>3305</v>
      </c>
      <c r="E63" s="12"/>
      <c r="F63" s="17">
        <v>225</v>
      </c>
      <c r="G63" s="8">
        <f>VLOOKUP(F63,episodes!$A$1:$B$81,2,FALSE)</f>
        <v>55</v>
      </c>
      <c r="H63" s="7" t="str">
        <f>VLOOKUP(F63,episodes!$A$1:$E$81,5,FALSE)</f>
        <v>Bread and Circuses</v>
      </c>
      <c r="I63" s="7">
        <f>VLOOKUP(F63,episodes!$A$1:$D$81,3,FALSE)</f>
        <v>2</v>
      </c>
      <c r="J63" s="7">
        <f>VLOOKUP(F63,episodes!$A$1:$D$81,4,FALSE)</f>
        <v>25</v>
      </c>
      <c r="L63" s="40">
        <f>COUNTIFS(A:A,A62)</f>
        <v>41</v>
      </c>
      <c r="M63" s="40">
        <f>COUNTIFS(B:B,B63)</f>
        <v>8</v>
      </c>
      <c r="N63" s="40" t="e">
        <f>LEN(C63)</f>
        <v>#VALUE!</v>
      </c>
      <c r="R63" s="39" t="s">
        <v>2485</v>
      </c>
    </row>
    <row r="64" spans="1:18" x14ac:dyDescent="0.25">
      <c r="A64" s="24" t="s">
        <v>1663</v>
      </c>
      <c r="B64" s="24" t="s">
        <v>501</v>
      </c>
      <c r="C64" s="23" t="s">
        <v>2870</v>
      </c>
      <c r="D64" s="2" t="s">
        <v>3305</v>
      </c>
      <c r="E64" s="12"/>
      <c r="F64" s="17">
        <v>301</v>
      </c>
      <c r="G64" s="8">
        <f>VLOOKUP(F64,episodes!$A$1:$B$81,2,FALSE)</f>
        <v>57</v>
      </c>
      <c r="H64" s="7" t="s">
        <v>871</v>
      </c>
      <c r="I64" s="7">
        <f>VLOOKUP(F64,episodes!$A$1:$D$81,3,FALSE)</f>
        <v>3</v>
      </c>
      <c r="J64" s="7">
        <f>VLOOKUP(F64,episodes!$A$1:$D$81,4,FALSE)</f>
        <v>1</v>
      </c>
      <c r="L64" s="40">
        <f>COUNTIFS(A:A,A63)</f>
        <v>41</v>
      </c>
      <c r="M64" s="40">
        <f>COUNTIFS(B:B,B64)</f>
        <v>45</v>
      </c>
      <c r="N64" s="40">
        <f>LEN(C64)</f>
        <v>7</v>
      </c>
      <c r="Q64" s="39" t="s">
        <v>872</v>
      </c>
      <c r="R64" s="39" t="s">
        <v>2485</v>
      </c>
    </row>
    <row r="65" spans="1:18" x14ac:dyDescent="0.25">
      <c r="A65" s="24" t="s">
        <v>1663</v>
      </c>
      <c r="B65" s="24" t="s">
        <v>863</v>
      </c>
      <c r="C65" s="23" t="e">
        <v>#VALUE!</v>
      </c>
      <c r="D65" s="2" t="s">
        <v>3305</v>
      </c>
      <c r="E65" s="12"/>
      <c r="F65" s="17">
        <v>301</v>
      </c>
      <c r="G65" s="8">
        <f>VLOOKUP(F65,episodes!$A$1:$B$81,2,FALSE)</f>
        <v>57</v>
      </c>
      <c r="H65" s="7" t="str">
        <f>VLOOKUP(F65,episodes!$A$1:$E$81,5,FALSE)</f>
        <v>Spock's Brain</v>
      </c>
      <c r="I65" s="7">
        <f>VLOOKUP(F65,episodes!$A$1:$D$81,3,FALSE)</f>
        <v>3</v>
      </c>
      <c r="J65" s="7">
        <f>VLOOKUP(F65,episodes!$A$1:$D$81,4,FALSE)</f>
        <v>1</v>
      </c>
      <c r="L65" s="40">
        <f>COUNTIFS(A:A,A64)</f>
        <v>41</v>
      </c>
      <c r="M65" s="40">
        <f>COUNTIFS(B:B,B65)</f>
        <v>8</v>
      </c>
      <c r="N65" s="40" t="e">
        <f>LEN(C65)</f>
        <v>#VALUE!</v>
      </c>
      <c r="R65" s="39" t="s">
        <v>2485</v>
      </c>
    </row>
    <row r="66" spans="1:18" x14ac:dyDescent="0.25">
      <c r="A66" s="24" t="s">
        <v>1663</v>
      </c>
      <c r="B66" s="24" t="s">
        <v>501</v>
      </c>
      <c r="C66" s="23" t="s">
        <v>2870</v>
      </c>
      <c r="D66" s="2" t="s">
        <v>3305</v>
      </c>
      <c r="E66" s="12"/>
      <c r="F66" s="17">
        <v>323</v>
      </c>
      <c r="G66" s="8">
        <f>VLOOKUP(F66,episodes!$A$1:$B$81,2,FALSE)</f>
        <v>79</v>
      </c>
      <c r="H66" s="7" t="s">
        <v>61</v>
      </c>
      <c r="I66" s="7">
        <f>VLOOKUP(F66,episodes!$A$1:$D$81,3,FALSE)</f>
        <v>3</v>
      </c>
      <c r="J66" s="7">
        <f>VLOOKUP(F66,episodes!$A$1:$D$81,4,FALSE)</f>
        <v>23</v>
      </c>
      <c r="L66" s="40">
        <f>COUNTIFS(A:A,A65)</f>
        <v>41</v>
      </c>
      <c r="M66" s="40">
        <f>COUNTIFS(B:B,B66)</f>
        <v>45</v>
      </c>
      <c r="N66" s="40">
        <f>LEN(C66)</f>
        <v>7</v>
      </c>
      <c r="Q66" s="39" t="s">
        <v>872</v>
      </c>
      <c r="R66" s="39" t="s">
        <v>2485</v>
      </c>
    </row>
    <row r="67" spans="1:18" x14ac:dyDescent="0.3">
      <c r="A67" s="2" t="s">
        <v>1664</v>
      </c>
      <c r="B67" s="1" t="s">
        <v>678</v>
      </c>
      <c r="C67" s="25" t="s">
        <v>913</v>
      </c>
      <c r="D67" s="2" t="s">
        <v>3305</v>
      </c>
      <c r="F67" s="60">
        <v>113</v>
      </c>
      <c r="G67" s="8">
        <f>VLOOKUP(F67,episodes!$A$1:$B$76,2,FALSE)</f>
        <v>14</v>
      </c>
      <c r="H67" s="7" t="str">
        <f>VLOOKUP(F67,episodes!$A$1:$E$76,5,FALSE)</f>
        <v>The Conscience of the King</v>
      </c>
      <c r="I67" s="7">
        <f>VLOOKUP(F67,episodes!$A$1:$D$76,3,FALSE)</f>
        <v>1</v>
      </c>
      <c r="J67" s="7">
        <f>VLOOKUP(F67,episodes!$A$1:$D$76,4,FALSE)</f>
        <v>13</v>
      </c>
      <c r="L67" s="40">
        <f>COUNTIFS(A:A,A66)</f>
        <v>41</v>
      </c>
      <c r="M67" s="40">
        <f>COUNTIFS(B:B,B67)</f>
        <v>23</v>
      </c>
      <c r="N67" s="40">
        <f>LEN(C67)+LEN(H67)</f>
        <v>86</v>
      </c>
      <c r="O67" s="42" t="s">
        <v>2065</v>
      </c>
      <c r="P67" s="41" t="s">
        <v>141</v>
      </c>
      <c r="Q67" s="39" t="s">
        <v>1446</v>
      </c>
      <c r="R67" s="39" t="s">
        <v>2485</v>
      </c>
    </row>
    <row r="68" spans="1:18" x14ac:dyDescent="0.25">
      <c r="A68" s="2" t="s">
        <v>1665</v>
      </c>
      <c r="B68" s="1" t="s">
        <v>748</v>
      </c>
      <c r="C68" s="25" t="s">
        <v>914</v>
      </c>
      <c r="D68" s="63" t="s">
        <v>3305</v>
      </c>
      <c r="F68" s="61">
        <v>127</v>
      </c>
      <c r="G68" s="8">
        <f>VLOOKUP(F68,episodes!$A$1:$B$76,2,FALSE)</f>
        <v>28</v>
      </c>
      <c r="H68" s="7" t="str">
        <f>VLOOKUP(F68,episodes!$A$1:$E$76,5,FALSE)</f>
        <v>The Alternative Factor</v>
      </c>
      <c r="I68" s="7">
        <f>VLOOKUP(F68,episodes!$A$1:$D$76,3,FALSE)</f>
        <v>1</v>
      </c>
      <c r="J68" s="7">
        <f>VLOOKUP(F68,episodes!$A$1:$D$76,4,FALSE)</f>
        <v>27</v>
      </c>
      <c r="L68" s="40">
        <f>COUNTIFS(A:A,A67)</f>
        <v>1</v>
      </c>
      <c r="M68" s="40">
        <f>COUNTIFS(B:B,B68)</f>
        <v>2</v>
      </c>
      <c r="N68" s="40">
        <f>LEN(C68)</f>
        <v>45</v>
      </c>
      <c r="O68" s="42"/>
      <c r="P68" s="42"/>
      <c r="Q68" s="42" t="s">
        <v>1339</v>
      </c>
      <c r="R68" s="42" t="s">
        <v>2485</v>
      </c>
    </row>
    <row r="69" spans="1:18" x14ac:dyDescent="0.25">
      <c r="A69" s="2" t="s">
        <v>1665</v>
      </c>
      <c r="B69" s="2" t="s">
        <v>748</v>
      </c>
      <c r="C69" s="1" t="s">
        <v>2623</v>
      </c>
      <c r="D69" s="2" t="s">
        <v>21</v>
      </c>
      <c r="E69" s="12">
        <v>1</v>
      </c>
      <c r="F69" s="60">
        <v>204</v>
      </c>
      <c r="G69" s="8">
        <f>VLOOKUP(F69,episodes!$A$1:$B$81,2,FALSE)</f>
        <v>34</v>
      </c>
      <c r="H69" s="7" t="str">
        <f>VLOOKUP(F69,episodes!$A$1:$E$81,5,FALSE)</f>
        <v>Mirror, Mirror</v>
      </c>
      <c r="I69" s="7">
        <f>VLOOKUP(F69,episodes!$A$1:$D$81,3,FALSE)</f>
        <v>2</v>
      </c>
      <c r="J69" s="7">
        <f>VLOOKUP(F69,episodes!$A$1:$D$81,4,FALSE)</f>
        <v>4</v>
      </c>
      <c r="L69" s="40">
        <f>COUNTIFS(A:A,A68)</f>
        <v>2</v>
      </c>
      <c r="M69" s="40">
        <f>COUNTIFS(B:B,B69)</f>
        <v>2</v>
      </c>
      <c r="N69" s="40">
        <f>LEN(C69)</f>
        <v>67</v>
      </c>
      <c r="P69" s="39" t="s">
        <v>192</v>
      </c>
      <c r="Q69" s="50"/>
      <c r="R69" s="39" t="s">
        <v>2485</v>
      </c>
    </row>
    <row r="70" spans="1:18" x14ac:dyDescent="0.3">
      <c r="A70" s="2" t="s">
        <v>1666</v>
      </c>
      <c r="B70" s="1" t="s">
        <v>741</v>
      </c>
      <c r="C70" s="25" t="s">
        <v>915</v>
      </c>
      <c r="D70" s="2" t="s">
        <v>3655</v>
      </c>
      <c r="F70" s="60">
        <v>104</v>
      </c>
      <c r="G70" s="8">
        <f>VLOOKUP(F70,episodes!$A$1:$B$76,2,FALSE)</f>
        <v>5</v>
      </c>
      <c r="H70" s="7" t="str">
        <f>VLOOKUP(F70,episodes!$A$1:$E$76,5,FALSE)</f>
        <v>The Naked Time</v>
      </c>
      <c r="I70" s="7">
        <f>VLOOKUP(F70,episodes!$A$1:$D$76,3,FALSE)</f>
        <v>1</v>
      </c>
      <c r="J70" s="7">
        <f>VLOOKUP(F70,episodes!$A$1:$D$76,4,FALSE)</f>
        <v>4</v>
      </c>
      <c r="L70" s="40">
        <f>COUNTIFS(A:A,A69)</f>
        <v>2</v>
      </c>
      <c r="M70" s="40">
        <f>COUNTIFS(B:B,B70)</f>
        <v>6</v>
      </c>
      <c r="N70" s="40">
        <f>LEN(C70)+LEN(H70)</f>
        <v>40</v>
      </c>
      <c r="O70" s="39" t="s">
        <v>515</v>
      </c>
      <c r="P70" s="41" t="s">
        <v>1011</v>
      </c>
      <c r="Q70" s="39" t="s">
        <v>1316</v>
      </c>
      <c r="R70" s="39" t="s">
        <v>3392</v>
      </c>
    </row>
    <row r="71" spans="1:18" x14ac:dyDescent="0.3">
      <c r="A71" s="2" t="s">
        <v>1667</v>
      </c>
      <c r="B71" s="11" t="s">
        <v>2670</v>
      </c>
      <c r="C71" s="25" t="s">
        <v>2899</v>
      </c>
      <c r="D71" s="2" t="s">
        <v>3305</v>
      </c>
      <c r="F71" s="60">
        <v>116</v>
      </c>
      <c r="G71" s="8">
        <f>VLOOKUP(F71,episodes!$A$1:$B$76,2,FALSE)</f>
        <v>17</v>
      </c>
      <c r="H71" s="7" t="str">
        <f>VLOOKUP(F71,episodes!$A$1:$E$76,5,FALSE)</f>
        <v>The Galileo Seven</v>
      </c>
      <c r="I71" s="7">
        <f>VLOOKUP(F71,episodes!$A$1:$D$76,3,FALSE)</f>
        <v>1</v>
      </c>
      <c r="J71" s="7">
        <f>VLOOKUP(F71,episodes!$A$1:$D$76,4,FALSE)</f>
        <v>16</v>
      </c>
      <c r="L71" s="40">
        <f>COUNTIFS(A:A,A70)</f>
        <v>1</v>
      </c>
      <c r="M71" s="40">
        <f>COUNTIFS(B:B,B71)</f>
        <v>3</v>
      </c>
      <c r="N71" s="40">
        <f>LEN(C71)+LEN(H71)</f>
        <v>119</v>
      </c>
      <c r="O71" s="39" t="s">
        <v>585</v>
      </c>
      <c r="P71" s="41"/>
      <c r="Q71" s="39" t="s">
        <v>934</v>
      </c>
      <c r="R71" s="39" t="s">
        <v>2485</v>
      </c>
    </row>
    <row r="72" spans="1:18" x14ac:dyDescent="0.3">
      <c r="A72" s="2" t="s">
        <v>1667</v>
      </c>
      <c r="B72" s="11" t="s">
        <v>2670</v>
      </c>
      <c r="C72" s="25" t="s">
        <v>916</v>
      </c>
      <c r="D72" s="2" t="s">
        <v>3305</v>
      </c>
      <c r="F72" s="60">
        <v>123</v>
      </c>
      <c r="G72" s="8">
        <f>VLOOKUP(F72,episodes!$A$1:$B$76,2,FALSE)</f>
        <v>24</v>
      </c>
      <c r="H72" s="7" t="str">
        <f>VLOOKUP(F72,episodes!$A$1:$E$76,5,FALSE)</f>
        <v>A Taste of Armageddon</v>
      </c>
      <c r="I72" s="7">
        <f>VLOOKUP(F72,episodes!$A$1:$D$76,3,FALSE)</f>
        <v>1</v>
      </c>
      <c r="J72" s="7">
        <f>VLOOKUP(F72,episodes!$A$1:$D$76,4,FALSE)</f>
        <v>23</v>
      </c>
      <c r="L72" s="40">
        <f>COUNTIFS(A:A,A71)</f>
        <v>2</v>
      </c>
      <c r="M72" s="40">
        <f>COUNTIFS(B:B,B72)</f>
        <v>3</v>
      </c>
      <c r="N72" s="40">
        <f>LEN(C72)</f>
        <v>80</v>
      </c>
      <c r="O72" s="39" t="s">
        <v>586</v>
      </c>
      <c r="P72" s="41"/>
      <c r="Q72" s="39" t="s">
        <v>331</v>
      </c>
      <c r="R72" s="39" t="s">
        <v>2485</v>
      </c>
    </row>
    <row r="73" spans="1:18" x14ac:dyDescent="0.25">
      <c r="A73" s="2" t="s">
        <v>1668</v>
      </c>
      <c r="B73" s="11" t="s">
        <v>727</v>
      </c>
      <c r="C73" s="25" t="s">
        <v>918</v>
      </c>
      <c r="D73" s="2" t="s">
        <v>21</v>
      </c>
      <c r="E73" s="12">
        <v>1</v>
      </c>
      <c r="F73" s="60">
        <v>110</v>
      </c>
      <c r="G73" s="8">
        <f>VLOOKUP(F73,episodes!$A$1:$B$76,2,FALSE)</f>
        <v>11</v>
      </c>
      <c r="H73" s="7" t="str">
        <f>VLOOKUP(F73,episodes!$A$1:$E$76,5,FALSE)</f>
        <v>The Corbomite Maneuver</v>
      </c>
      <c r="I73" s="7">
        <f>VLOOKUP(F73,episodes!$A$1:$D$76,3,FALSE)</f>
        <v>1</v>
      </c>
      <c r="J73" s="7">
        <f>VLOOKUP(F73,episodes!$A$1:$D$76,4,FALSE)</f>
        <v>10</v>
      </c>
      <c r="L73" s="40">
        <f>COUNTIFS(A:A,A72)</f>
        <v>2</v>
      </c>
      <c r="M73" s="40">
        <f>COUNTIFS(B:B,B73)</f>
        <v>5</v>
      </c>
      <c r="N73" s="40">
        <f>LEN(C73)+LEN(H73)</f>
        <v>61</v>
      </c>
      <c r="O73" s="39" t="s">
        <v>2065</v>
      </c>
      <c r="P73" s="41"/>
      <c r="Q73" s="39" t="s">
        <v>1527</v>
      </c>
      <c r="R73" s="39" t="s">
        <v>2485</v>
      </c>
    </row>
    <row r="74" spans="1:18" x14ac:dyDescent="0.25">
      <c r="A74" s="2" t="s">
        <v>1668</v>
      </c>
      <c r="B74" s="1" t="s">
        <v>717</v>
      </c>
      <c r="C74" s="1" t="s">
        <v>917</v>
      </c>
      <c r="D74" s="2" t="s">
        <v>3655</v>
      </c>
      <c r="E74" s="12">
        <v>1</v>
      </c>
      <c r="F74" s="60">
        <v>129</v>
      </c>
      <c r="G74" s="8">
        <f>VLOOKUP(F74,episodes!$A$1:$B$76,2,FALSE)</f>
        <v>30</v>
      </c>
      <c r="H74" s="7" t="str">
        <f>VLOOKUP(F74,episodes!$A$1:$E$76,5,FALSE)</f>
        <v>Operation: Annihilate!</v>
      </c>
      <c r="I74" s="7">
        <f>VLOOKUP(F74,episodes!$A$1:$D$76,3,FALSE)</f>
        <v>1</v>
      </c>
      <c r="J74" s="7">
        <f>VLOOKUP(F74,episodes!$A$1:$D$76,4,FALSE)</f>
        <v>29</v>
      </c>
      <c r="L74" s="40">
        <f>COUNTIFS(A:A,A73)</f>
        <v>4</v>
      </c>
      <c r="M74" s="40">
        <f>COUNTIFS(B:B,B74)</f>
        <v>1</v>
      </c>
      <c r="N74" s="40">
        <f>LEN(C74)</f>
        <v>39</v>
      </c>
      <c r="O74" s="39" t="s">
        <v>1011</v>
      </c>
      <c r="P74" s="41"/>
      <c r="Q74" s="39" t="s">
        <v>1009</v>
      </c>
      <c r="R74" s="39" t="s">
        <v>2485</v>
      </c>
    </row>
    <row r="75" spans="1:18" x14ac:dyDescent="0.25">
      <c r="A75" s="24" t="s">
        <v>1668</v>
      </c>
      <c r="B75" s="24" t="s">
        <v>690</v>
      </c>
      <c r="C75" s="23" t="s">
        <v>1001</v>
      </c>
      <c r="D75" s="2" t="s">
        <v>3305</v>
      </c>
      <c r="E75" s="12"/>
      <c r="F75" s="60">
        <v>212</v>
      </c>
      <c r="G75" s="8">
        <f>VLOOKUP(F75,episodes!$A$1:$B$81,2,FALSE)</f>
        <v>42</v>
      </c>
      <c r="H75" s="7" t="str">
        <f>VLOOKUP(F75,episodes!$A$1:$E$81,5,FALSE)</f>
        <v>The Deadly Years</v>
      </c>
      <c r="I75" s="7">
        <f>VLOOKUP(F75,episodes!$A$1:$D$81,3,FALSE)</f>
        <v>2</v>
      </c>
      <c r="J75" s="7">
        <f>VLOOKUP(F75,episodes!$A$1:$D$81,4,FALSE)</f>
        <v>12</v>
      </c>
      <c r="L75" s="40">
        <f>COUNTIFS(A:A,A74)</f>
        <v>4</v>
      </c>
      <c r="M75" s="40">
        <f>COUNTIFS(B:B,B75)</f>
        <v>1</v>
      </c>
      <c r="N75" s="40">
        <f>LEN(C75)</f>
        <v>80</v>
      </c>
      <c r="O75" s="39" t="s">
        <v>2065</v>
      </c>
      <c r="Q75" s="45" t="s">
        <v>1001</v>
      </c>
      <c r="R75" s="39" t="s">
        <v>2485</v>
      </c>
    </row>
    <row r="76" spans="1:18" x14ac:dyDescent="0.25">
      <c r="A76" s="24" t="s">
        <v>1668</v>
      </c>
      <c r="B76" s="24" t="s">
        <v>353</v>
      </c>
      <c r="C76" s="23" t="s">
        <v>1004</v>
      </c>
      <c r="D76" s="2" t="s">
        <v>21</v>
      </c>
      <c r="E76" s="12">
        <v>1</v>
      </c>
      <c r="F76" s="17">
        <v>217</v>
      </c>
      <c r="G76" s="8">
        <f>VLOOKUP(F76,episodes!$A$1:$B$81,2,FALSE)</f>
        <v>47</v>
      </c>
      <c r="H76" s="7" t="str">
        <f>VLOOKUP(F76,episodes!$A$1:$E$81,5,FALSE)</f>
        <v>A Piece of the Action</v>
      </c>
      <c r="I76" s="7">
        <f>VLOOKUP(F76,episodes!$A$1:$D$81,3,FALSE)</f>
        <v>2</v>
      </c>
      <c r="J76" s="7">
        <f>VLOOKUP(F76,episodes!$A$1:$D$81,4,FALSE)</f>
        <v>17</v>
      </c>
      <c r="L76" s="40">
        <f>COUNTIFS(A:A,A75)</f>
        <v>4</v>
      </c>
      <c r="M76" s="40">
        <f>COUNTIFS(B:B,B76)</f>
        <v>1</v>
      </c>
      <c r="N76" s="40">
        <f>LEN(C76)</f>
        <v>55</v>
      </c>
      <c r="O76" s="39" t="s">
        <v>2065</v>
      </c>
      <c r="Q76" s="52" t="s">
        <v>1004</v>
      </c>
      <c r="R76" s="39" t="s">
        <v>2485</v>
      </c>
    </row>
    <row r="77" spans="1:18" x14ac:dyDescent="0.3">
      <c r="A77" s="2" t="s">
        <v>1669</v>
      </c>
      <c r="B77" s="1" t="s">
        <v>679</v>
      </c>
      <c r="C77" s="25" t="s">
        <v>919</v>
      </c>
      <c r="D77" s="2" t="s">
        <v>3305</v>
      </c>
      <c r="F77" s="60">
        <v>105</v>
      </c>
      <c r="G77" s="8">
        <f>VLOOKUP(F77,episodes!$A$1:$B$76,2,FALSE)</f>
        <v>6</v>
      </c>
      <c r="H77" s="7" t="str">
        <f>VLOOKUP(F77,episodes!$A$1:$E$76,5,FALSE)</f>
        <v>The Enemy Within</v>
      </c>
      <c r="I77" s="7">
        <f>VLOOKUP(F77,episodes!$A$1:$D$76,3,FALSE)</f>
        <v>1</v>
      </c>
      <c r="J77" s="7">
        <f>VLOOKUP(F77,episodes!$A$1:$D$76,4,FALSE)</f>
        <v>5</v>
      </c>
      <c r="L77" s="40">
        <f>COUNTIFS(A:A,A76)</f>
        <v>4</v>
      </c>
      <c r="M77" s="40">
        <f>COUNTIFS(B:B,B77)</f>
        <v>1</v>
      </c>
      <c r="N77" s="40">
        <f>LEN(C77)+LEN(H77)</f>
        <v>55</v>
      </c>
      <c r="O77" s="39" t="s">
        <v>2068</v>
      </c>
      <c r="P77" s="39" t="s">
        <v>577</v>
      </c>
      <c r="Q77" s="39" t="s">
        <v>1454</v>
      </c>
      <c r="R77" s="39" t="s">
        <v>2485</v>
      </c>
    </row>
    <row r="78" spans="1:18" x14ac:dyDescent="0.3">
      <c r="A78" s="2" t="s">
        <v>1670</v>
      </c>
      <c r="B78" s="1" t="s">
        <v>847</v>
      </c>
      <c r="C78" s="25" t="s">
        <v>920</v>
      </c>
      <c r="D78" s="2" t="s">
        <v>3305</v>
      </c>
      <c r="F78" s="60">
        <v>106</v>
      </c>
      <c r="G78" s="8">
        <f>VLOOKUP(F78,episodes!$A$1:$B$76,2,FALSE)</f>
        <v>7</v>
      </c>
      <c r="H78" s="7" t="str">
        <f>VLOOKUP(F78,episodes!$A$1:$E$76,5,FALSE)</f>
        <v>Mudd's Women</v>
      </c>
      <c r="I78" s="7">
        <f>VLOOKUP(F78,episodes!$A$1:$D$76,3,FALSE)</f>
        <v>1</v>
      </c>
      <c r="J78" s="7">
        <f>VLOOKUP(F78,episodes!$A$1:$D$76,4,FALSE)</f>
        <v>6</v>
      </c>
      <c r="L78" s="40">
        <f>COUNTIFS(A:A,A77)</f>
        <v>1</v>
      </c>
      <c r="M78" s="40">
        <f>COUNTIFS(B:B,B78)</f>
        <v>4</v>
      </c>
      <c r="N78" s="40">
        <f>LEN(C78)+LEN(H78)</f>
        <v>73</v>
      </c>
      <c r="Q78" s="39" t="s">
        <v>376</v>
      </c>
      <c r="R78" s="39" t="s">
        <v>2485</v>
      </c>
    </row>
    <row r="79" spans="1:18" x14ac:dyDescent="0.25">
      <c r="A79" s="2" t="s">
        <v>1670</v>
      </c>
      <c r="B79" s="1" t="s">
        <v>847</v>
      </c>
      <c r="C79" s="25" t="s">
        <v>3221</v>
      </c>
      <c r="D79" s="2" t="s">
        <v>3655</v>
      </c>
      <c r="E79" s="12">
        <v>1</v>
      </c>
      <c r="F79" s="61">
        <v>127</v>
      </c>
      <c r="G79" s="8">
        <f>VLOOKUP(F79,episodes!$A$1:$B$76,2,FALSE)</f>
        <v>28</v>
      </c>
      <c r="H79" s="7" t="str">
        <f>VLOOKUP(F79,episodes!$A$1:$E$76,5,FALSE)</f>
        <v>The Alternative Factor</v>
      </c>
      <c r="I79" s="7">
        <f>VLOOKUP(F79,episodes!$A$1:$D$76,3,FALSE)</f>
        <v>1</v>
      </c>
      <c r="J79" s="7">
        <f>VLOOKUP(F79,episodes!$A$1:$D$76,4,FALSE)</f>
        <v>27</v>
      </c>
      <c r="L79" s="40">
        <f>COUNTIFS(A:A,A78)</f>
        <v>4</v>
      </c>
      <c r="M79" s="40">
        <f>COUNTIFS(B:B,B79)</f>
        <v>4</v>
      </c>
      <c r="N79" s="40">
        <f>LEN(C79)</f>
        <v>99</v>
      </c>
      <c r="O79" s="42" t="s">
        <v>1011</v>
      </c>
      <c r="P79" s="42"/>
      <c r="Q79" s="42" t="s">
        <v>3566</v>
      </c>
      <c r="R79" s="42" t="s">
        <v>2485</v>
      </c>
    </row>
    <row r="80" spans="1:18" x14ac:dyDescent="0.3">
      <c r="A80" s="2" t="s">
        <v>1670</v>
      </c>
      <c r="B80" s="1" t="s">
        <v>847</v>
      </c>
      <c r="C80" s="25" t="s">
        <v>921</v>
      </c>
      <c r="D80" s="2" t="s">
        <v>3305</v>
      </c>
      <c r="F80" s="61">
        <v>128</v>
      </c>
      <c r="G80" s="8">
        <f>VLOOKUP(F80,episodes!$A$1:$B$76,2,FALSE)</f>
        <v>29</v>
      </c>
      <c r="H80" s="7" t="str">
        <f>VLOOKUP(F80,episodes!$A$1:$E$76,5,FALSE)</f>
        <v>The City on the Edge of Forever</v>
      </c>
      <c r="I80" s="7">
        <f>VLOOKUP(F80,episodes!$A$1:$D$76,3,FALSE)</f>
        <v>1</v>
      </c>
      <c r="J80" s="7">
        <f>VLOOKUP(F80,episodes!$A$1:$D$76,4,FALSE)</f>
        <v>28</v>
      </c>
      <c r="L80" s="40">
        <f>COUNTIFS(A:A,A79)</f>
        <v>4</v>
      </c>
      <c r="M80" s="40">
        <f>COUNTIFS(B:B,B80)</f>
        <v>4</v>
      </c>
      <c r="N80" s="40">
        <f>LEN(C80)</f>
        <v>56</v>
      </c>
      <c r="O80" s="42"/>
      <c r="P80" s="44"/>
      <c r="Q80" s="42" t="s">
        <v>341</v>
      </c>
      <c r="R80" s="42" t="s">
        <v>2485</v>
      </c>
    </row>
    <row r="81" spans="1:18" x14ac:dyDescent="0.3">
      <c r="A81" s="2" t="s">
        <v>1670</v>
      </c>
      <c r="B81" s="1" t="s">
        <v>847</v>
      </c>
      <c r="C81" s="1" t="s">
        <v>922</v>
      </c>
      <c r="D81" s="2" t="s">
        <v>3305</v>
      </c>
      <c r="F81" s="61">
        <v>202</v>
      </c>
      <c r="G81" s="8">
        <f>VLOOKUP(F81,episodes!$A$1:$B$76,2,FALSE)</f>
        <v>32</v>
      </c>
      <c r="H81" s="7" t="str">
        <f>VLOOKUP(F81,episodes!$A$1:$E$76,5,FALSE)</f>
        <v>Who Mourns for Adonais?</v>
      </c>
      <c r="I81" s="7">
        <f>VLOOKUP(F81,episodes!$A$1:$D$76,3,FALSE)</f>
        <v>2</v>
      </c>
      <c r="J81" s="7">
        <f>VLOOKUP(F81,episodes!$A$1:$D$76,4,FALSE)</f>
        <v>2</v>
      </c>
      <c r="L81" s="40">
        <f>COUNTIFS(A:A,A80)</f>
        <v>4</v>
      </c>
      <c r="M81" s="40">
        <f>COUNTIFS(B:B,B81)</f>
        <v>4</v>
      </c>
      <c r="N81" s="40">
        <f>LEN(C81)</f>
        <v>104</v>
      </c>
      <c r="O81" s="42"/>
      <c r="P81" s="44"/>
      <c r="Q81" s="42" t="s">
        <v>1353</v>
      </c>
      <c r="R81" s="42" t="s">
        <v>2485</v>
      </c>
    </row>
    <row r="82" spans="1:18" x14ac:dyDescent="0.25">
      <c r="A82" s="2" t="s">
        <v>1671</v>
      </c>
      <c r="B82" s="1" t="s">
        <v>800</v>
      </c>
      <c r="C82" s="25" t="s">
        <v>2967</v>
      </c>
      <c r="D82" s="2" t="s">
        <v>21</v>
      </c>
      <c r="E82" s="12">
        <v>1</v>
      </c>
      <c r="F82" s="61">
        <v>118</v>
      </c>
      <c r="G82" s="8">
        <f>VLOOKUP(F82,episodes!$A$1:$B$76,2,FALSE)</f>
        <v>19</v>
      </c>
      <c r="H82" s="7" t="str">
        <f>VLOOKUP(F82,episodes!$A$1:$E$76,5,FALSE)</f>
        <v>Arena</v>
      </c>
      <c r="I82" s="7">
        <f>VLOOKUP(F82,episodes!$A$1:$D$76,3,FALSE)</f>
        <v>1</v>
      </c>
      <c r="J82" s="7">
        <f>VLOOKUP(F82,episodes!$A$1:$D$76,4,FALSE)</f>
        <v>18</v>
      </c>
      <c r="L82" s="40">
        <f>COUNTIFS(A:A,A81)</f>
        <v>4</v>
      </c>
      <c r="M82" s="40">
        <f>COUNTIFS(B:B,B82)</f>
        <v>13</v>
      </c>
      <c r="N82" s="40">
        <f>LEN(C82)+LEN(H82)</f>
        <v>54</v>
      </c>
      <c r="O82" s="42" t="s">
        <v>2065</v>
      </c>
      <c r="P82" s="42" t="s">
        <v>523</v>
      </c>
      <c r="Q82" s="42" t="s">
        <v>1433</v>
      </c>
      <c r="R82" s="42" t="s">
        <v>2485</v>
      </c>
    </row>
    <row r="83" spans="1:18" x14ac:dyDescent="0.25">
      <c r="A83" s="2" t="s">
        <v>1671</v>
      </c>
      <c r="B83" s="1" t="s">
        <v>249</v>
      </c>
      <c r="C83" s="37" t="s">
        <v>3574</v>
      </c>
      <c r="D83" s="2" t="s">
        <v>3655</v>
      </c>
      <c r="E83" s="12">
        <v>1</v>
      </c>
      <c r="F83" s="61">
        <v>128</v>
      </c>
      <c r="G83" s="8">
        <f>VLOOKUP(F83,episodes!$A$1:$B$81,2,FALSE)</f>
        <v>29</v>
      </c>
      <c r="H83" s="7" t="str">
        <f>VLOOKUP(F83,episodes!$A$1:$E$81,5,FALSE)</f>
        <v>The City on the Edge of Forever</v>
      </c>
      <c r="I83" s="7">
        <f>VLOOKUP(F83,episodes!$A$1:$D$81,3,FALSE)</f>
        <v>1</v>
      </c>
      <c r="J83" s="7">
        <f>VLOOKUP(F83,episodes!$A$1:$D$81,4,FALSE)</f>
        <v>28</v>
      </c>
      <c r="L83" s="40">
        <f>COUNTIFS(A:A,A82)</f>
        <v>2</v>
      </c>
      <c r="M83" s="40">
        <f>COUNTIFS(B:B,B83)</f>
        <v>4</v>
      </c>
      <c r="N83" s="40">
        <f>LEN(C83)</f>
        <v>220</v>
      </c>
      <c r="O83" s="42"/>
      <c r="P83" s="44"/>
      <c r="Q83" s="42"/>
      <c r="R83" s="42"/>
    </row>
    <row r="84" spans="1:18" x14ac:dyDescent="0.25">
      <c r="A84" s="24" t="s">
        <v>695</v>
      </c>
      <c r="B84" s="24" t="s">
        <v>498</v>
      </c>
      <c r="C84" s="23" t="e">
        <v>#VALUE!</v>
      </c>
      <c r="D84" s="2" t="s">
        <v>3305</v>
      </c>
      <c r="E84" s="12"/>
      <c r="F84" s="61">
        <v>216</v>
      </c>
      <c r="G84" s="8">
        <f>VLOOKUP(F84,episodes!$A$1:$B$81,2,FALSE)</f>
        <v>46</v>
      </c>
      <c r="H84" s="7" t="str">
        <f>VLOOKUP(F84,episodes!$A$1:$E$81,5,FALSE)</f>
        <v>The Gamesters of Triskelion</v>
      </c>
      <c r="I84" s="7">
        <f>VLOOKUP(F84,episodes!$A$1:$D$81,3,FALSE)</f>
        <v>2</v>
      </c>
      <c r="J84" s="7">
        <f>VLOOKUP(F84,episodes!$A$1:$D$81,4,FALSE)</f>
        <v>16</v>
      </c>
      <c r="L84" s="40">
        <f>COUNTIFS(A:A,A83)</f>
        <v>2</v>
      </c>
      <c r="M84" s="40">
        <f>COUNTIFS(B:B,B84)</f>
        <v>7</v>
      </c>
      <c r="N84" s="40" t="e">
        <f>LEN(C84)</f>
        <v>#VALUE!</v>
      </c>
      <c r="O84" s="42" t="s">
        <v>2065</v>
      </c>
      <c r="P84" s="42" t="s">
        <v>696</v>
      </c>
      <c r="Q84" s="42"/>
      <c r="R84" s="39" t="s">
        <v>2485</v>
      </c>
    </row>
    <row r="85" spans="1:18" x14ac:dyDescent="0.25">
      <c r="A85" s="24" t="s">
        <v>2672</v>
      </c>
      <c r="B85" s="24" t="s">
        <v>2673</v>
      </c>
      <c r="C85" s="23" t="s">
        <v>2881</v>
      </c>
      <c r="D85" s="2" t="s">
        <v>21</v>
      </c>
      <c r="E85" s="12"/>
      <c r="F85" s="17">
        <v>206</v>
      </c>
      <c r="G85" s="8">
        <f>VLOOKUP(F85,episodes!$A$1:$B$81,2,FALSE)</f>
        <v>36</v>
      </c>
      <c r="H85" s="7" t="str">
        <f>VLOOKUP(F85,episodes!$A$1:$E$81,5,FALSE)</f>
        <v>The Doomsday Machine</v>
      </c>
      <c r="I85" s="7">
        <f>VLOOKUP(F85,episodes!$A$1:$D$81,3,FALSE)</f>
        <v>2</v>
      </c>
      <c r="J85" s="7">
        <f>VLOOKUP(F85,episodes!$A$1:$D$81,4,FALSE)</f>
        <v>6</v>
      </c>
      <c r="L85" s="40">
        <f>COUNTIFS(A:A,A84)</f>
        <v>1</v>
      </c>
      <c r="M85" s="40">
        <f>COUNTIFS(B:B,B85)</f>
        <v>1</v>
      </c>
      <c r="N85" s="40">
        <f>LEN(C85)</f>
        <v>156</v>
      </c>
      <c r="O85" s="39" t="s">
        <v>624</v>
      </c>
      <c r="Q85" s="39" t="s">
        <v>1089</v>
      </c>
      <c r="R85" s="39" t="s">
        <v>2485</v>
      </c>
    </row>
    <row r="86" spans="1:18" x14ac:dyDescent="0.25">
      <c r="A86" s="24" t="s">
        <v>2672</v>
      </c>
      <c r="B86" s="24" t="s">
        <v>2674</v>
      </c>
      <c r="C86" s="23" t="s">
        <v>1006</v>
      </c>
      <c r="D86" s="2" t="s">
        <v>3305</v>
      </c>
      <c r="E86" s="12"/>
      <c r="F86" s="17">
        <v>313</v>
      </c>
      <c r="G86" s="8">
        <f>VLOOKUP(F86,episodes!$A$1:$B$81,2,FALSE)</f>
        <v>69</v>
      </c>
      <c r="H86" s="7" t="str">
        <f>VLOOKUP(F86,episodes!$A$1:$E$81,5,FALSE)</f>
        <v>Elaan of Troyius</v>
      </c>
      <c r="I86" s="7">
        <f>VLOOKUP(F86,episodes!$A$1:$D$81,3,FALSE)</f>
        <v>3</v>
      </c>
      <c r="J86" s="7">
        <f>VLOOKUP(F86,episodes!$A$1:$D$81,4,FALSE)</f>
        <v>13</v>
      </c>
      <c r="L86" s="40">
        <f>COUNTIFS(A:A,A85)</f>
        <v>2</v>
      </c>
      <c r="M86" s="40">
        <f>COUNTIFS(B:B,B86)</f>
        <v>1</v>
      </c>
      <c r="N86" s="40">
        <f>LEN(C86)</f>
        <v>113</v>
      </c>
      <c r="Q86" s="39" t="s">
        <v>1006</v>
      </c>
      <c r="R86" s="39" t="s">
        <v>2485</v>
      </c>
    </row>
    <row r="87" spans="1:18" x14ac:dyDescent="0.25">
      <c r="A87" s="2" t="s">
        <v>1672</v>
      </c>
      <c r="B87" s="1" t="s">
        <v>678</v>
      </c>
      <c r="C87" s="25" t="s">
        <v>2505</v>
      </c>
      <c r="D87" s="2" t="s">
        <v>21</v>
      </c>
      <c r="E87" s="12">
        <v>1</v>
      </c>
      <c r="F87" s="60">
        <v>109</v>
      </c>
      <c r="G87" s="8">
        <f>VLOOKUP(F87,episodes!$A$1:$B$76,2,FALSE)</f>
        <v>10</v>
      </c>
      <c r="H87" s="7" t="str">
        <f>VLOOKUP(F87,episodes!$A$1:$E$76,5,FALSE)</f>
        <v>Dagger of the Mind</v>
      </c>
      <c r="I87" s="7">
        <f>VLOOKUP(F87,episodes!$A$1:$D$76,3,FALSE)</f>
        <v>1</v>
      </c>
      <c r="J87" s="7">
        <f>VLOOKUP(F87,episodes!$A$1:$D$76,4,FALSE)</f>
        <v>9</v>
      </c>
      <c r="L87" s="40">
        <f>COUNTIFS(A:A,A86)</f>
        <v>2</v>
      </c>
      <c r="M87" s="40">
        <f>COUNTIFS(B:B,B87)</f>
        <v>23</v>
      </c>
      <c r="N87" s="40">
        <f>LEN(C87)+LEN(H87)</f>
        <v>90</v>
      </c>
      <c r="O87" s="39" t="s">
        <v>510</v>
      </c>
      <c r="P87" s="41" t="s">
        <v>2065</v>
      </c>
      <c r="Q87" s="39" t="s">
        <v>935</v>
      </c>
      <c r="R87" s="39" t="s">
        <v>2485</v>
      </c>
    </row>
    <row r="88" spans="1:18" x14ac:dyDescent="0.25">
      <c r="A88" s="2" t="s">
        <v>1672</v>
      </c>
      <c r="B88" s="2" t="s">
        <v>678</v>
      </c>
      <c r="C88" s="23" t="s">
        <v>2636</v>
      </c>
      <c r="D88" s="2" t="s">
        <v>21</v>
      </c>
      <c r="E88" s="12">
        <v>1</v>
      </c>
      <c r="F88" s="60">
        <v>204</v>
      </c>
      <c r="G88" s="8">
        <f>VLOOKUP(F88,episodes!$A$1:$B$81,2,FALSE)</f>
        <v>34</v>
      </c>
      <c r="H88" s="7" t="str">
        <f>VLOOKUP(F88,episodes!$A$1:$E$81,5,FALSE)</f>
        <v>Mirror, Mirror</v>
      </c>
      <c r="I88" s="7">
        <f>VLOOKUP(F88,episodes!$A$1:$D$81,3,FALSE)</f>
        <v>2</v>
      </c>
      <c r="J88" s="7">
        <f>VLOOKUP(F88,episodes!$A$1:$D$81,4,FALSE)</f>
        <v>4</v>
      </c>
      <c r="L88" s="40">
        <f>COUNTIFS(A:A,A87)</f>
        <v>2</v>
      </c>
      <c r="M88" s="40">
        <f>COUNTIFS(B:B,B88)</f>
        <v>23</v>
      </c>
      <c r="N88" s="40">
        <f>LEN(C88)</f>
        <v>45</v>
      </c>
      <c r="O88" s="39" t="s">
        <v>192</v>
      </c>
      <c r="P88" s="39" t="s">
        <v>192</v>
      </c>
      <c r="Q88" s="39" t="s">
        <v>192</v>
      </c>
      <c r="R88" s="39" t="s">
        <v>2485</v>
      </c>
    </row>
    <row r="89" spans="1:18" x14ac:dyDescent="0.25">
      <c r="A89" s="2" t="s">
        <v>1673</v>
      </c>
      <c r="B89" s="11" t="s">
        <v>779</v>
      </c>
      <c r="C89" s="25" t="s">
        <v>925</v>
      </c>
      <c r="D89" s="2" t="s">
        <v>3655</v>
      </c>
      <c r="E89" s="12">
        <v>1</v>
      </c>
      <c r="F89" s="60">
        <v>102</v>
      </c>
      <c r="G89" s="8">
        <f>VLOOKUP(F89,episodes!$A$1:$B$76,2,FALSE)</f>
        <v>3</v>
      </c>
      <c r="H89" s="7" t="str">
        <f>VLOOKUP(F89,episodes!$A$1:$E$76,5,FALSE)</f>
        <v>Charlie X</v>
      </c>
      <c r="I89" s="7">
        <f>VLOOKUP(F89,episodes!$A$1:$D$76,3,FALSE)</f>
        <v>1</v>
      </c>
      <c r="J89" s="7">
        <f>VLOOKUP(F89,episodes!$A$1:$D$76,4,FALSE)</f>
        <v>2</v>
      </c>
      <c r="L89" s="40">
        <f>COUNTIFS(A:A,A88)</f>
        <v>2</v>
      </c>
      <c r="M89" s="40">
        <f>COUNTIFS(B:B,B89)</f>
        <v>7</v>
      </c>
      <c r="N89" s="40">
        <f>LEN(C89)+LEN(H89)</f>
        <v>45</v>
      </c>
      <c r="O89" s="39" t="s">
        <v>1011</v>
      </c>
      <c r="Q89" s="39" t="s">
        <v>1010</v>
      </c>
      <c r="R89" s="39" t="s">
        <v>2485</v>
      </c>
    </row>
    <row r="90" spans="1:18" x14ac:dyDescent="0.25">
      <c r="A90" s="2" t="s">
        <v>1673</v>
      </c>
      <c r="B90" s="11" t="s">
        <v>779</v>
      </c>
      <c r="C90" s="25" t="s">
        <v>924</v>
      </c>
      <c r="D90" s="2" t="s">
        <v>85</v>
      </c>
      <c r="E90" s="12">
        <v>1</v>
      </c>
      <c r="F90" s="60">
        <v>113</v>
      </c>
      <c r="G90" s="8">
        <f>VLOOKUP(F90,episodes!$A$1:$B$76,2,FALSE)</f>
        <v>14</v>
      </c>
      <c r="H90" s="7" t="str">
        <f>VLOOKUP(F90,episodes!$A$1:$E$76,5,FALSE)</f>
        <v>The Conscience of the King</v>
      </c>
      <c r="I90" s="7">
        <f>VLOOKUP(F90,episodes!$A$1:$D$76,3,FALSE)</f>
        <v>1</v>
      </c>
      <c r="J90" s="7">
        <f>VLOOKUP(F90,episodes!$A$1:$D$76,4,FALSE)</f>
        <v>13</v>
      </c>
      <c r="L90" s="40">
        <f>COUNTIFS(A:A,A89)</f>
        <v>3</v>
      </c>
      <c r="M90" s="40">
        <f>COUNTIFS(B:B,B90)</f>
        <v>7</v>
      </c>
      <c r="N90" s="40">
        <f>LEN(C90)+LEN(H90)</f>
        <v>50</v>
      </c>
      <c r="O90" s="39" t="s">
        <v>1182</v>
      </c>
      <c r="Q90" s="39" t="s">
        <v>1164</v>
      </c>
      <c r="R90" s="39" t="s">
        <v>2485</v>
      </c>
    </row>
    <row r="91" spans="1:18" x14ac:dyDescent="0.25">
      <c r="A91" s="2" t="s">
        <v>1673</v>
      </c>
      <c r="B91" s="11" t="s">
        <v>779</v>
      </c>
      <c r="C91" s="1" t="s">
        <v>926</v>
      </c>
      <c r="D91" s="2" t="s">
        <v>3655</v>
      </c>
      <c r="E91" s="12">
        <v>1</v>
      </c>
      <c r="F91" s="61">
        <v>201</v>
      </c>
      <c r="G91" s="8">
        <f>VLOOKUP(F91,episodes!$A$1:$B$76,2,FALSE)</f>
        <v>31</v>
      </c>
      <c r="H91" s="7" t="str">
        <f>VLOOKUP(F91,episodes!$A$1:$E$76,5,FALSE)</f>
        <v>Amok Time</v>
      </c>
      <c r="I91" s="7">
        <f>VLOOKUP(F91,episodes!$A$1:$D$76,3,FALSE)</f>
        <v>2</v>
      </c>
      <c r="J91" s="7">
        <f>VLOOKUP(F91,episodes!$A$1:$D$76,4,FALSE)</f>
        <v>1</v>
      </c>
      <c r="L91" s="40">
        <f>COUNTIFS(A:A,A90)</f>
        <v>3</v>
      </c>
      <c r="M91" s="40">
        <f>COUNTIFS(B:B,B91)</f>
        <v>7</v>
      </c>
      <c r="N91" s="40">
        <f>LEN(C91)</f>
        <v>40</v>
      </c>
      <c r="O91" s="42" t="s">
        <v>1011</v>
      </c>
      <c r="P91" s="44"/>
      <c r="Q91" s="42" t="s">
        <v>284</v>
      </c>
      <c r="R91" s="42" t="s">
        <v>2485</v>
      </c>
    </row>
    <row r="92" spans="1:18" x14ac:dyDescent="0.3">
      <c r="A92" s="2" t="s">
        <v>1674</v>
      </c>
      <c r="B92" s="2" t="s">
        <v>721</v>
      </c>
      <c r="C92" s="1" t="s">
        <v>927</v>
      </c>
      <c r="D92" s="2" t="s">
        <v>3305</v>
      </c>
      <c r="F92" s="61">
        <v>201</v>
      </c>
      <c r="G92" s="8">
        <f>VLOOKUP(F92,episodes!$A$1:$B$76,2,FALSE)</f>
        <v>31</v>
      </c>
      <c r="H92" s="7" t="str">
        <f>VLOOKUP(F92,episodes!$A$1:$E$76,5,FALSE)</f>
        <v>Amok Time</v>
      </c>
      <c r="I92" s="7">
        <f>VLOOKUP(F92,episodes!$A$1:$D$76,3,FALSE)</f>
        <v>2</v>
      </c>
      <c r="J92" s="7">
        <f>VLOOKUP(F92,episodes!$A$1:$D$76,4,FALSE)</f>
        <v>1</v>
      </c>
      <c r="L92" s="40">
        <f>COUNTIFS(A:A,A91)</f>
        <v>3</v>
      </c>
      <c r="M92" s="40">
        <f>COUNTIFS(B:B,B92)</f>
        <v>2</v>
      </c>
      <c r="N92" s="40">
        <f>LEN(C92)</f>
        <v>53</v>
      </c>
      <c r="O92" s="42"/>
      <c r="P92" s="44"/>
      <c r="Q92" s="42" t="s">
        <v>345</v>
      </c>
      <c r="R92" s="42" t="s">
        <v>2485</v>
      </c>
    </row>
    <row r="93" spans="1:18" x14ac:dyDescent="0.3">
      <c r="A93" s="2" t="s">
        <v>1674</v>
      </c>
      <c r="B93" s="2" t="s">
        <v>721</v>
      </c>
      <c r="C93" s="1" t="s">
        <v>928</v>
      </c>
      <c r="D93" s="2" t="s">
        <v>3305</v>
      </c>
      <c r="F93" s="61">
        <v>201</v>
      </c>
      <c r="G93" s="8">
        <f>VLOOKUP(F93,episodes!$A$1:$B$76,2,FALSE)</f>
        <v>31</v>
      </c>
      <c r="H93" s="7" t="str">
        <f>VLOOKUP(F93,episodes!$A$1:$E$76,5,FALSE)</f>
        <v>Amok Time</v>
      </c>
      <c r="I93" s="7">
        <f>VLOOKUP(F93,episodes!$A$1:$D$76,3,FALSE)</f>
        <v>2</v>
      </c>
      <c r="J93" s="7">
        <f>VLOOKUP(F93,episodes!$A$1:$D$76,4,FALSE)</f>
        <v>1</v>
      </c>
      <c r="L93" s="40">
        <f>COUNTIFS(A:A,A92)</f>
        <v>2</v>
      </c>
      <c r="M93" s="40">
        <f>COUNTIFS(B:B,B93)</f>
        <v>2</v>
      </c>
      <c r="N93" s="40">
        <f>LEN(C93)</f>
        <v>50</v>
      </c>
      <c r="O93" s="42"/>
      <c r="P93" s="44"/>
      <c r="Q93" s="42" t="s">
        <v>346</v>
      </c>
      <c r="R93" s="42" t="s">
        <v>2485</v>
      </c>
    </row>
    <row r="94" spans="1:18" x14ac:dyDescent="0.3">
      <c r="A94" s="2" t="s">
        <v>1675</v>
      </c>
      <c r="B94" s="2" t="s">
        <v>81</v>
      </c>
      <c r="C94" s="25" t="s">
        <v>2900</v>
      </c>
      <c r="D94" s="2" t="s">
        <v>3305</v>
      </c>
      <c r="F94" s="61">
        <v>116</v>
      </c>
      <c r="G94" s="8">
        <f>VLOOKUP(F94,episodes!$A$1:$B$76,2,FALSE)</f>
        <v>17</v>
      </c>
      <c r="H94" s="7" t="str">
        <f>VLOOKUP(F94,episodes!$A$1:$E$76,5,FALSE)</f>
        <v>The Galileo Seven</v>
      </c>
      <c r="I94" s="7">
        <f>VLOOKUP(F94,episodes!$A$1:$D$76,3,FALSE)</f>
        <v>1</v>
      </c>
      <c r="J94" s="7">
        <f>VLOOKUP(F94,episodes!$A$1:$D$76,4,FALSE)</f>
        <v>16</v>
      </c>
      <c r="L94" s="40">
        <f>COUNTIFS(A:A,A93)</f>
        <v>2</v>
      </c>
      <c r="M94" s="40">
        <f>COUNTIFS(B:B,B94)</f>
        <v>7</v>
      </c>
      <c r="N94" s="40">
        <f>LEN(C94)+LEN(H94)</f>
        <v>83</v>
      </c>
      <c r="O94" s="42"/>
      <c r="P94" s="44"/>
      <c r="Q94" s="42" t="s">
        <v>199</v>
      </c>
      <c r="R94" s="42" t="s">
        <v>2485</v>
      </c>
    </row>
    <row r="95" spans="1:18" x14ac:dyDescent="0.25">
      <c r="A95" s="2" t="s">
        <v>1676</v>
      </c>
      <c r="B95" s="1" t="s">
        <v>28</v>
      </c>
      <c r="C95" s="25" t="s">
        <v>3121</v>
      </c>
      <c r="D95" s="2" t="s">
        <v>3655</v>
      </c>
      <c r="E95" s="12">
        <v>1</v>
      </c>
      <c r="F95" s="60">
        <v>104</v>
      </c>
      <c r="G95" s="8">
        <f>VLOOKUP(F95,episodes!$A$1:$B$76,2,FALSE)</f>
        <v>5</v>
      </c>
      <c r="H95" s="7" t="str">
        <f>VLOOKUP(F95,episodes!$A$1:$E$76,5,FALSE)</f>
        <v>The Naked Time</v>
      </c>
      <c r="I95" s="7">
        <f>VLOOKUP(F95,episodes!$A$1:$D$76,3,FALSE)</f>
        <v>1</v>
      </c>
      <c r="J95" s="7">
        <f>VLOOKUP(F95,episodes!$A$1:$D$76,4,FALSE)</f>
        <v>4</v>
      </c>
      <c r="L95" s="40">
        <f>COUNTIFS(A:A,A94)</f>
        <v>1</v>
      </c>
      <c r="M95" s="40">
        <f>COUNTIFS(B:B,B95)</f>
        <v>10</v>
      </c>
      <c r="N95" s="40">
        <f>LEN(C95)+LEN(H95)</f>
        <v>77</v>
      </c>
      <c r="O95" s="39" t="s">
        <v>1011</v>
      </c>
      <c r="P95" s="41"/>
      <c r="Q95" s="39" t="s">
        <v>96</v>
      </c>
      <c r="R95" s="39" t="s">
        <v>2485</v>
      </c>
    </row>
    <row r="96" spans="1:18" x14ac:dyDescent="0.25">
      <c r="A96" s="2" t="s">
        <v>350</v>
      </c>
      <c r="B96" s="2" t="s">
        <v>2662</v>
      </c>
      <c r="C96" s="23" t="s">
        <v>1198</v>
      </c>
      <c r="D96" s="2" t="s">
        <v>21</v>
      </c>
      <c r="E96" s="12"/>
      <c r="F96" s="17">
        <v>204</v>
      </c>
      <c r="G96" s="8">
        <f>VLOOKUP(F96,episodes!$A$1:$B$81,2,FALSE)</f>
        <v>34</v>
      </c>
      <c r="H96" s="7" t="str">
        <f>VLOOKUP(F96,episodes!$A$1:$E$81,5,FALSE)</f>
        <v>Mirror, Mirror</v>
      </c>
      <c r="I96" s="7">
        <f>VLOOKUP(F96,episodes!$A$1:$D$81,3,FALSE)</f>
        <v>2</v>
      </c>
      <c r="J96" s="7">
        <f>VLOOKUP(F96,episodes!$A$1:$D$81,4,FALSE)</f>
        <v>4</v>
      </c>
      <c r="L96" s="40">
        <f>COUNTIFS(A:A,A95)</f>
        <v>1</v>
      </c>
      <c r="M96" s="40">
        <f>COUNTIFS(B:B,B96)</f>
        <v>1</v>
      </c>
      <c r="N96" s="40">
        <f>LEN(C96)</f>
        <v>34</v>
      </c>
      <c r="O96" s="39" t="s">
        <v>31</v>
      </c>
      <c r="Q96" s="39" t="s">
        <v>1198</v>
      </c>
      <c r="R96" s="39" t="s">
        <v>2485</v>
      </c>
    </row>
    <row r="97" spans="1:18" x14ac:dyDescent="0.25">
      <c r="A97" s="24" t="s">
        <v>350</v>
      </c>
      <c r="B97" s="24" t="s">
        <v>2675</v>
      </c>
      <c r="C97" s="23" t="s">
        <v>1199</v>
      </c>
      <c r="D97" s="2" t="s">
        <v>21</v>
      </c>
      <c r="E97" s="12"/>
      <c r="F97" s="17">
        <v>212</v>
      </c>
      <c r="G97" s="8">
        <f>VLOOKUP(F97,episodes!$A$1:$B$81,2,FALSE)</f>
        <v>42</v>
      </c>
      <c r="H97" s="7" t="str">
        <f>VLOOKUP(F97,episodes!$A$1:$E$81,5,FALSE)</f>
        <v>The Deadly Years</v>
      </c>
      <c r="I97" s="7">
        <f>VLOOKUP(F97,episodes!$A$1:$D$81,3,FALSE)</f>
        <v>2</v>
      </c>
      <c r="J97" s="7">
        <f>VLOOKUP(F97,episodes!$A$1:$D$81,4,FALSE)</f>
        <v>12</v>
      </c>
      <c r="L97" s="40">
        <f>COUNTIFS(A:A,A96)</f>
        <v>2</v>
      </c>
      <c r="M97" s="40">
        <f>COUNTIFS(B:B,B97)</f>
        <v>1</v>
      </c>
      <c r="N97" s="40">
        <f>LEN(C97)</f>
        <v>134</v>
      </c>
      <c r="O97" s="39" t="s">
        <v>31</v>
      </c>
      <c r="Q97" s="51" t="s">
        <v>1199</v>
      </c>
      <c r="R97" s="39" t="s">
        <v>2485</v>
      </c>
    </row>
    <row r="98" spans="1:18" x14ac:dyDescent="0.25">
      <c r="A98" s="2" t="s">
        <v>1819</v>
      </c>
      <c r="B98" s="1" t="s">
        <v>766</v>
      </c>
      <c r="C98" s="25" t="s">
        <v>1835</v>
      </c>
      <c r="D98" s="2" t="s">
        <v>21</v>
      </c>
      <c r="E98" s="12">
        <v>1</v>
      </c>
      <c r="F98" s="60">
        <v>101</v>
      </c>
      <c r="G98" s="8">
        <f>VLOOKUP(F98,episodes!$A$1:$B$76,2,FALSE)</f>
        <v>2</v>
      </c>
      <c r="H98" s="7" t="str">
        <f>VLOOKUP(F98,episodes!$A$1:$E$76,5,FALSE)</f>
        <v>The Man Trap</v>
      </c>
      <c r="I98" s="7">
        <f>VLOOKUP(F98,episodes!$A$1:$D$76,3,FALSE)</f>
        <v>1</v>
      </c>
      <c r="J98" s="7">
        <f>VLOOKUP(F98,episodes!$A$1:$D$76,4,FALSE)</f>
        <v>1</v>
      </c>
      <c r="L98" s="40">
        <f>COUNTIFS(A:A,A97)</f>
        <v>2</v>
      </c>
      <c r="M98" s="40">
        <f>COUNTIFS(B:B,B98)</f>
        <v>115</v>
      </c>
      <c r="N98" s="40">
        <f>LEN(C98)+LEN(H98)</f>
        <v>47</v>
      </c>
      <c r="O98" s="39" t="s">
        <v>2065</v>
      </c>
      <c r="Q98" s="39" t="s">
        <v>159</v>
      </c>
      <c r="R98" s="39" t="s">
        <v>2485</v>
      </c>
    </row>
    <row r="99" spans="1:18" x14ac:dyDescent="0.25">
      <c r="A99" s="2" t="s">
        <v>1819</v>
      </c>
      <c r="B99" s="1" t="s">
        <v>766</v>
      </c>
      <c r="C99" s="25" t="s">
        <v>1836</v>
      </c>
      <c r="D99" s="2" t="s">
        <v>21</v>
      </c>
      <c r="E99" s="12">
        <v>1</v>
      </c>
      <c r="F99" s="60">
        <v>101</v>
      </c>
      <c r="G99" s="8">
        <f>VLOOKUP(F99,episodes!$A$1:$B$76,2,FALSE)</f>
        <v>2</v>
      </c>
      <c r="H99" s="7" t="str">
        <f>VLOOKUP(F99,episodes!$A$1:$E$76,5,FALSE)</f>
        <v>The Man Trap</v>
      </c>
      <c r="I99" s="7">
        <f>VLOOKUP(F99,episodes!$A$1:$D$76,3,FALSE)</f>
        <v>1</v>
      </c>
      <c r="J99" s="7">
        <f>VLOOKUP(F99,episodes!$A$1:$D$76,4,FALSE)</f>
        <v>1</v>
      </c>
      <c r="L99" s="40">
        <f>COUNTIFS(A:A,A98)</f>
        <v>115</v>
      </c>
      <c r="M99" s="40">
        <f>COUNTIFS(B:B,B99)</f>
        <v>115</v>
      </c>
      <c r="N99" s="40">
        <f>LEN(C99)+LEN(H99)</f>
        <v>39</v>
      </c>
      <c r="O99" s="39" t="s">
        <v>2065</v>
      </c>
      <c r="R99" s="39" t="s">
        <v>2485</v>
      </c>
    </row>
    <row r="100" spans="1:18" x14ac:dyDescent="0.25">
      <c r="A100" s="2" t="s">
        <v>1819</v>
      </c>
      <c r="B100" s="1" t="s">
        <v>766</v>
      </c>
      <c r="C100" s="25" t="s">
        <v>1836</v>
      </c>
      <c r="D100" s="2" t="s">
        <v>21</v>
      </c>
      <c r="E100" s="12">
        <v>1</v>
      </c>
      <c r="F100" s="60">
        <v>101</v>
      </c>
      <c r="G100" s="8">
        <f>VLOOKUP(F100,episodes!$A$1:$B$76,2,FALSE)</f>
        <v>2</v>
      </c>
      <c r="H100" s="7" t="str">
        <f>VLOOKUP(F100,episodes!$A$1:$E$76,5,FALSE)</f>
        <v>The Man Trap</v>
      </c>
      <c r="I100" s="7">
        <f>VLOOKUP(F100,episodes!$A$1:$D$76,3,FALSE)</f>
        <v>1</v>
      </c>
      <c r="J100" s="7">
        <f>VLOOKUP(F100,episodes!$A$1:$D$76,4,FALSE)</f>
        <v>1</v>
      </c>
      <c r="L100" s="40">
        <f>COUNTIFS(A:A,A99)</f>
        <v>115</v>
      </c>
      <c r="M100" s="40">
        <f>COUNTIFS(B:B,B100)</f>
        <v>115</v>
      </c>
      <c r="N100" s="40">
        <f>LEN(C100)+LEN(H100)</f>
        <v>39</v>
      </c>
      <c r="O100" s="39" t="s">
        <v>2065</v>
      </c>
      <c r="R100" s="39" t="s">
        <v>2485</v>
      </c>
    </row>
    <row r="101" spans="1:18" x14ac:dyDescent="0.25">
      <c r="A101" s="2" t="s">
        <v>1819</v>
      </c>
      <c r="B101" s="1" t="s">
        <v>766</v>
      </c>
      <c r="C101" s="25" t="s">
        <v>1836</v>
      </c>
      <c r="D101" s="2" t="s">
        <v>21</v>
      </c>
      <c r="E101" s="12">
        <v>1</v>
      </c>
      <c r="F101" s="60">
        <v>101</v>
      </c>
      <c r="G101" s="8">
        <f>VLOOKUP(F101,episodes!$A$1:$B$76,2,FALSE)</f>
        <v>2</v>
      </c>
      <c r="H101" s="7" t="str">
        <f>VLOOKUP(F101,episodes!$A$1:$E$76,5,FALSE)</f>
        <v>The Man Trap</v>
      </c>
      <c r="I101" s="7">
        <f>VLOOKUP(F101,episodes!$A$1:$D$76,3,FALSE)</f>
        <v>1</v>
      </c>
      <c r="J101" s="7">
        <f>VLOOKUP(F101,episodes!$A$1:$D$76,4,FALSE)</f>
        <v>1</v>
      </c>
      <c r="L101" s="40">
        <f>COUNTIFS(A:A,A100)</f>
        <v>115</v>
      </c>
      <c r="M101" s="40">
        <f>COUNTIFS(B:B,B101)</f>
        <v>115</v>
      </c>
      <c r="N101" s="40">
        <f>LEN(C101)+LEN(H101)</f>
        <v>39</v>
      </c>
      <c r="O101" s="39" t="s">
        <v>2065</v>
      </c>
      <c r="R101" s="39" t="s">
        <v>2485</v>
      </c>
    </row>
    <row r="102" spans="1:18" x14ac:dyDescent="0.25">
      <c r="A102" s="2" t="s">
        <v>1819</v>
      </c>
      <c r="B102" s="1" t="s">
        <v>766</v>
      </c>
      <c r="C102" s="25" t="s">
        <v>1836</v>
      </c>
      <c r="D102" s="2" t="s">
        <v>21</v>
      </c>
      <c r="E102" s="12">
        <v>1</v>
      </c>
      <c r="F102" s="60">
        <v>101</v>
      </c>
      <c r="G102" s="8">
        <f>VLOOKUP(F102,episodes!$A$1:$B$76,2,FALSE)</f>
        <v>2</v>
      </c>
      <c r="H102" s="7" t="str">
        <f>VLOOKUP(F102,episodes!$A$1:$E$76,5,FALSE)</f>
        <v>The Man Trap</v>
      </c>
      <c r="I102" s="7">
        <f>VLOOKUP(F102,episodes!$A$1:$D$76,3,FALSE)</f>
        <v>1</v>
      </c>
      <c r="J102" s="7">
        <f>VLOOKUP(F102,episodes!$A$1:$D$76,4,FALSE)</f>
        <v>1</v>
      </c>
      <c r="L102" s="40">
        <f>COUNTIFS(A:A,A101)</f>
        <v>115</v>
      </c>
      <c r="M102" s="40">
        <f>COUNTIFS(B:B,B102)</f>
        <v>115</v>
      </c>
      <c r="N102" s="40">
        <f>LEN(C102)+LEN(H102)</f>
        <v>39</v>
      </c>
      <c r="O102" s="39" t="s">
        <v>2065</v>
      </c>
      <c r="R102" s="39" t="s">
        <v>2485</v>
      </c>
    </row>
    <row r="103" spans="1:18" x14ac:dyDescent="0.25">
      <c r="A103" s="2" t="s">
        <v>1819</v>
      </c>
      <c r="B103" s="1" t="s">
        <v>766</v>
      </c>
      <c r="C103" s="25" t="s">
        <v>1836</v>
      </c>
      <c r="D103" s="2" t="s">
        <v>21</v>
      </c>
      <c r="E103" s="12">
        <v>1</v>
      </c>
      <c r="F103" s="60">
        <v>101</v>
      </c>
      <c r="G103" s="8">
        <f>VLOOKUP(F103,episodes!$A$1:$B$76,2,FALSE)</f>
        <v>2</v>
      </c>
      <c r="H103" s="7" t="str">
        <f>VLOOKUP(F103,episodes!$A$1:$E$76,5,FALSE)</f>
        <v>The Man Trap</v>
      </c>
      <c r="I103" s="7">
        <f>VLOOKUP(F103,episodes!$A$1:$D$76,3,FALSE)</f>
        <v>1</v>
      </c>
      <c r="J103" s="7">
        <f>VLOOKUP(F103,episodes!$A$1:$D$76,4,FALSE)</f>
        <v>1</v>
      </c>
      <c r="L103" s="40">
        <f>COUNTIFS(A:A,A102)</f>
        <v>115</v>
      </c>
      <c r="M103" s="40">
        <f>COUNTIFS(B:B,B103)</f>
        <v>115</v>
      </c>
      <c r="N103" s="40">
        <f>LEN(C103)+LEN(H103)</f>
        <v>39</v>
      </c>
      <c r="O103" s="39" t="s">
        <v>2065</v>
      </c>
      <c r="R103" s="39" t="s">
        <v>2485</v>
      </c>
    </row>
    <row r="104" spans="1:18" x14ac:dyDescent="0.25">
      <c r="A104" s="2" t="s">
        <v>1819</v>
      </c>
      <c r="B104" s="1" t="s">
        <v>766</v>
      </c>
      <c r="C104" s="25" t="s">
        <v>1836</v>
      </c>
      <c r="D104" s="2" t="s">
        <v>21</v>
      </c>
      <c r="E104" s="12">
        <v>1</v>
      </c>
      <c r="F104" s="60">
        <v>102</v>
      </c>
      <c r="G104" s="8">
        <f>VLOOKUP(F104,episodes!$A$1:$B$76,2,FALSE)</f>
        <v>3</v>
      </c>
      <c r="H104" s="7" t="str">
        <f>VLOOKUP(F104,episodes!$A$1:$E$76,5,FALSE)</f>
        <v>Charlie X</v>
      </c>
      <c r="I104" s="7">
        <f>VLOOKUP(F104,episodes!$A$1:$D$76,3,FALSE)</f>
        <v>1</v>
      </c>
      <c r="J104" s="7">
        <f>VLOOKUP(F104,episodes!$A$1:$D$76,4,FALSE)</f>
        <v>2</v>
      </c>
      <c r="L104" s="40">
        <f>COUNTIFS(A:A,A103)</f>
        <v>115</v>
      </c>
      <c r="M104" s="40">
        <f>COUNTIFS(B:B,B104)</f>
        <v>115</v>
      </c>
      <c r="N104" s="40">
        <f>LEN(C104)+LEN(H104)</f>
        <v>36</v>
      </c>
      <c r="O104" s="39" t="s">
        <v>2065</v>
      </c>
      <c r="R104" s="39" t="s">
        <v>2485</v>
      </c>
    </row>
    <row r="105" spans="1:18" x14ac:dyDescent="0.25">
      <c r="A105" s="2" t="s">
        <v>1819</v>
      </c>
      <c r="B105" s="1" t="s">
        <v>766</v>
      </c>
      <c r="C105" s="25" t="s">
        <v>1836</v>
      </c>
      <c r="D105" s="2" t="s">
        <v>21</v>
      </c>
      <c r="E105" s="12">
        <v>1</v>
      </c>
      <c r="F105" s="60">
        <v>103</v>
      </c>
      <c r="G105" s="8">
        <f>VLOOKUP(F105,episodes!$A$1:$B$76,2,FALSE)</f>
        <v>4</v>
      </c>
      <c r="H105" s="7" t="str">
        <f>VLOOKUP(F105,episodes!$A$1:$E$76,5,FALSE)</f>
        <v>Where No Man Has Gone Before</v>
      </c>
      <c r="I105" s="7">
        <f>VLOOKUP(F105,episodes!$A$1:$D$76,3,FALSE)</f>
        <v>1</v>
      </c>
      <c r="J105" s="7">
        <f>VLOOKUP(F105,episodes!$A$1:$D$76,4,FALSE)</f>
        <v>3</v>
      </c>
      <c r="L105" s="40">
        <f>COUNTIFS(A:A,A104)</f>
        <v>115</v>
      </c>
      <c r="M105" s="40">
        <f>COUNTIFS(B:B,B105)</f>
        <v>115</v>
      </c>
      <c r="N105" s="40">
        <f>LEN(C105)+LEN(H105)</f>
        <v>55</v>
      </c>
      <c r="O105" s="39" t="s">
        <v>2065</v>
      </c>
      <c r="R105" s="39" t="s">
        <v>2485</v>
      </c>
    </row>
    <row r="106" spans="1:18" x14ac:dyDescent="0.25">
      <c r="A106" s="2" t="s">
        <v>1819</v>
      </c>
      <c r="B106" s="1" t="s">
        <v>766</v>
      </c>
      <c r="C106" s="25" t="s">
        <v>1836</v>
      </c>
      <c r="D106" s="2" t="s">
        <v>21</v>
      </c>
      <c r="E106" s="12">
        <v>1</v>
      </c>
      <c r="F106" s="60">
        <v>103</v>
      </c>
      <c r="G106" s="8">
        <f>VLOOKUP(F106,episodes!$A$1:$B$76,2,FALSE)</f>
        <v>4</v>
      </c>
      <c r="H106" s="7" t="str">
        <f>VLOOKUP(F106,episodes!$A$1:$E$76,5,FALSE)</f>
        <v>Where No Man Has Gone Before</v>
      </c>
      <c r="I106" s="7">
        <f>VLOOKUP(F106,episodes!$A$1:$D$76,3,FALSE)</f>
        <v>1</v>
      </c>
      <c r="J106" s="7">
        <f>VLOOKUP(F106,episodes!$A$1:$D$76,4,FALSE)</f>
        <v>3</v>
      </c>
      <c r="L106" s="40">
        <f>COUNTIFS(A:A,A105)</f>
        <v>115</v>
      </c>
      <c r="M106" s="40">
        <f>COUNTIFS(B:B,B106)</f>
        <v>115</v>
      </c>
      <c r="N106" s="40">
        <f>LEN(C106)+LEN(H106)</f>
        <v>55</v>
      </c>
      <c r="O106" s="39" t="s">
        <v>2065</v>
      </c>
      <c r="R106" s="39" t="s">
        <v>2485</v>
      </c>
    </row>
    <row r="107" spans="1:18" x14ac:dyDescent="0.25">
      <c r="A107" s="2" t="s">
        <v>1819</v>
      </c>
      <c r="B107" s="1" t="s">
        <v>766</v>
      </c>
      <c r="C107" s="25" t="s">
        <v>1836</v>
      </c>
      <c r="D107" s="2" t="s">
        <v>21</v>
      </c>
      <c r="E107" s="12">
        <v>1</v>
      </c>
      <c r="F107" s="60">
        <v>103</v>
      </c>
      <c r="G107" s="8">
        <f>VLOOKUP(F107,episodes!$A$1:$B$76,2,FALSE)</f>
        <v>4</v>
      </c>
      <c r="H107" s="7" t="str">
        <f>VLOOKUP(F107,episodes!$A$1:$E$76,5,FALSE)</f>
        <v>Where No Man Has Gone Before</v>
      </c>
      <c r="I107" s="7">
        <f>VLOOKUP(F107,episodes!$A$1:$D$76,3,FALSE)</f>
        <v>1</v>
      </c>
      <c r="J107" s="7">
        <f>VLOOKUP(F107,episodes!$A$1:$D$76,4,FALSE)</f>
        <v>3</v>
      </c>
      <c r="L107" s="40">
        <f>COUNTIFS(A:A,A106)</f>
        <v>115</v>
      </c>
      <c r="M107" s="40">
        <f>COUNTIFS(B:B,B107)</f>
        <v>115</v>
      </c>
      <c r="N107" s="40">
        <f>LEN(C107)+LEN(H107)</f>
        <v>55</v>
      </c>
      <c r="O107" s="39" t="s">
        <v>2065</v>
      </c>
      <c r="R107" s="39" t="s">
        <v>2485</v>
      </c>
    </row>
    <row r="108" spans="1:18" x14ac:dyDescent="0.25">
      <c r="A108" s="2" t="s">
        <v>1819</v>
      </c>
      <c r="B108" s="1" t="s">
        <v>766</v>
      </c>
      <c r="C108" s="25" t="s">
        <v>1836</v>
      </c>
      <c r="D108" s="2" t="s">
        <v>21</v>
      </c>
      <c r="E108" s="12">
        <v>1</v>
      </c>
      <c r="F108" s="60">
        <v>103</v>
      </c>
      <c r="G108" s="8">
        <f>VLOOKUP(F108,episodes!$A$1:$B$76,2,FALSE)</f>
        <v>4</v>
      </c>
      <c r="H108" s="7" t="str">
        <f>VLOOKUP(F108,episodes!$A$1:$E$76,5,FALSE)</f>
        <v>Where No Man Has Gone Before</v>
      </c>
      <c r="I108" s="7">
        <f>VLOOKUP(F108,episodes!$A$1:$D$76,3,FALSE)</f>
        <v>1</v>
      </c>
      <c r="J108" s="7">
        <f>VLOOKUP(F108,episodes!$A$1:$D$76,4,FALSE)</f>
        <v>3</v>
      </c>
      <c r="L108" s="40">
        <f>COUNTIFS(A:A,A107)</f>
        <v>115</v>
      </c>
      <c r="M108" s="40">
        <f>COUNTIFS(B:B,B108)</f>
        <v>115</v>
      </c>
      <c r="N108" s="40">
        <f>LEN(C108)+LEN(H108)</f>
        <v>55</v>
      </c>
      <c r="O108" s="39" t="s">
        <v>2065</v>
      </c>
      <c r="R108" s="39" t="s">
        <v>2485</v>
      </c>
    </row>
    <row r="109" spans="1:18" x14ac:dyDescent="0.25">
      <c r="A109" s="2" t="s">
        <v>1819</v>
      </c>
      <c r="B109" s="1" t="s">
        <v>766</v>
      </c>
      <c r="C109" s="25" t="s">
        <v>1852</v>
      </c>
      <c r="D109" s="2" t="s">
        <v>21</v>
      </c>
      <c r="E109" s="12">
        <v>1</v>
      </c>
      <c r="F109" s="60">
        <v>104</v>
      </c>
      <c r="G109" s="8">
        <f>VLOOKUP(F109,episodes!$A$1:$B$76,2,FALSE)</f>
        <v>5</v>
      </c>
      <c r="H109" s="7" t="str">
        <f>VLOOKUP(F109,episodes!$A$1:$E$76,5,FALSE)</f>
        <v>The Naked Time</v>
      </c>
      <c r="I109" s="7">
        <f>VLOOKUP(F109,episodes!$A$1:$D$76,3,FALSE)</f>
        <v>1</v>
      </c>
      <c r="J109" s="7">
        <f>VLOOKUP(F109,episodes!$A$1:$D$76,4,FALSE)</f>
        <v>4</v>
      </c>
      <c r="L109" s="40">
        <f>COUNTIFS(A:A,A108)</f>
        <v>115</v>
      </c>
      <c r="M109" s="40">
        <f>COUNTIFS(B:B,B109)</f>
        <v>115</v>
      </c>
      <c r="N109" s="40">
        <f>LEN(C109)+LEN(H109)</f>
        <v>55</v>
      </c>
      <c r="O109" s="39" t="s">
        <v>2065</v>
      </c>
      <c r="P109" s="41"/>
      <c r="Q109" s="39" t="s">
        <v>162</v>
      </c>
      <c r="R109" s="39" t="s">
        <v>2485</v>
      </c>
    </row>
    <row r="110" spans="1:18" x14ac:dyDescent="0.25">
      <c r="A110" s="2" t="s">
        <v>1819</v>
      </c>
      <c r="B110" s="1" t="s">
        <v>766</v>
      </c>
      <c r="C110" s="25" t="s">
        <v>1852</v>
      </c>
      <c r="D110" s="2" t="s">
        <v>21</v>
      </c>
      <c r="E110" s="12">
        <v>1</v>
      </c>
      <c r="F110" s="60">
        <v>104</v>
      </c>
      <c r="G110" s="8">
        <f>VLOOKUP(F110,episodes!$A$1:$B$76,2,FALSE)</f>
        <v>5</v>
      </c>
      <c r="H110" s="7" t="str">
        <f>VLOOKUP(F110,episodes!$A$1:$E$76,5,FALSE)</f>
        <v>The Naked Time</v>
      </c>
      <c r="I110" s="7">
        <f>VLOOKUP(F110,episodes!$A$1:$D$76,3,FALSE)</f>
        <v>1</v>
      </c>
      <c r="J110" s="7">
        <f>VLOOKUP(F110,episodes!$A$1:$D$76,4,FALSE)</f>
        <v>4</v>
      </c>
      <c r="L110" s="40">
        <f>COUNTIFS(A:A,A109)</f>
        <v>115</v>
      </c>
      <c r="M110" s="40">
        <f>COUNTIFS(B:B,B110)</f>
        <v>115</v>
      </c>
      <c r="N110" s="40">
        <f>LEN(C110)+LEN(H110)</f>
        <v>55</v>
      </c>
      <c r="O110" s="39" t="s">
        <v>2065</v>
      </c>
      <c r="P110" s="41"/>
      <c r="Q110" s="39" t="s">
        <v>162</v>
      </c>
      <c r="R110" s="39" t="s">
        <v>2485</v>
      </c>
    </row>
    <row r="111" spans="1:18" x14ac:dyDescent="0.25">
      <c r="A111" s="2" t="s">
        <v>1819</v>
      </c>
      <c r="B111" s="1" t="s">
        <v>766</v>
      </c>
      <c r="C111" s="25" t="s">
        <v>1835</v>
      </c>
      <c r="D111" s="2" t="s">
        <v>21</v>
      </c>
      <c r="E111" s="12">
        <v>1</v>
      </c>
      <c r="F111" s="60">
        <v>104</v>
      </c>
      <c r="G111" s="8">
        <f>VLOOKUP(F111,episodes!$A$1:$B$76,2,FALSE)</f>
        <v>5</v>
      </c>
      <c r="H111" s="7" t="str">
        <f>VLOOKUP(F111,episodes!$A$1:$E$76,5,FALSE)</f>
        <v>The Naked Time</v>
      </c>
      <c r="I111" s="7">
        <f>VLOOKUP(F111,episodes!$A$1:$D$76,3,FALSE)</f>
        <v>1</v>
      </c>
      <c r="J111" s="7">
        <f>VLOOKUP(F111,episodes!$A$1:$D$76,4,FALSE)</f>
        <v>4</v>
      </c>
      <c r="L111" s="40">
        <f>COUNTIFS(A:A,A110)</f>
        <v>115</v>
      </c>
      <c r="M111" s="40">
        <f>COUNTIFS(B:B,B111)</f>
        <v>115</v>
      </c>
      <c r="N111" s="40">
        <f>LEN(C111)+LEN(H111)</f>
        <v>49</v>
      </c>
      <c r="O111" s="39" t="s">
        <v>2065</v>
      </c>
      <c r="P111" s="41"/>
      <c r="Q111" s="39" t="s">
        <v>159</v>
      </c>
      <c r="R111" s="39" t="s">
        <v>2485</v>
      </c>
    </row>
    <row r="112" spans="1:18" x14ac:dyDescent="0.25">
      <c r="A112" s="2" t="s">
        <v>1819</v>
      </c>
      <c r="B112" s="1" t="s">
        <v>766</v>
      </c>
      <c r="C112" s="25" t="s">
        <v>1836</v>
      </c>
      <c r="D112" s="2" t="s">
        <v>21</v>
      </c>
      <c r="E112" s="12">
        <v>1</v>
      </c>
      <c r="F112" s="60">
        <v>104</v>
      </c>
      <c r="G112" s="8">
        <f>VLOOKUP(F112,episodes!$A$1:$B$76,2,FALSE)</f>
        <v>5</v>
      </c>
      <c r="H112" s="7" t="str">
        <f>VLOOKUP(F112,episodes!$A$1:$E$76,5,FALSE)</f>
        <v>The Naked Time</v>
      </c>
      <c r="I112" s="7">
        <f>VLOOKUP(F112,episodes!$A$1:$D$76,3,FALSE)</f>
        <v>1</v>
      </c>
      <c r="J112" s="7">
        <f>VLOOKUP(F112,episodes!$A$1:$D$76,4,FALSE)</f>
        <v>4</v>
      </c>
      <c r="L112" s="40">
        <f>COUNTIFS(A:A,A111)</f>
        <v>115</v>
      </c>
      <c r="M112" s="40">
        <f>COUNTIFS(B:B,B112)</f>
        <v>115</v>
      </c>
      <c r="N112" s="40">
        <f>LEN(C112)+LEN(H112)</f>
        <v>41</v>
      </c>
      <c r="O112" s="39" t="s">
        <v>2065</v>
      </c>
      <c r="P112" s="41"/>
      <c r="R112" s="39" t="s">
        <v>2485</v>
      </c>
    </row>
    <row r="113" spans="1:18" x14ac:dyDescent="0.25">
      <c r="A113" s="2" t="s">
        <v>1819</v>
      </c>
      <c r="B113" s="1" t="s">
        <v>766</v>
      </c>
      <c r="C113" s="25" t="s">
        <v>1836</v>
      </c>
      <c r="D113" s="2" t="s">
        <v>21</v>
      </c>
      <c r="E113" s="12">
        <v>1</v>
      </c>
      <c r="F113" s="60">
        <v>104</v>
      </c>
      <c r="G113" s="8">
        <f>VLOOKUP(F113,episodes!$A$1:$B$76,2,FALSE)</f>
        <v>5</v>
      </c>
      <c r="H113" s="7" t="str">
        <f>VLOOKUP(F113,episodes!$A$1:$E$76,5,FALSE)</f>
        <v>The Naked Time</v>
      </c>
      <c r="I113" s="7">
        <f>VLOOKUP(F113,episodes!$A$1:$D$76,3,FALSE)</f>
        <v>1</v>
      </c>
      <c r="J113" s="7">
        <f>VLOOKUP(F113,episodes!$A$1:$D$76,4,FALSE)</f>
        <v>4</v>
      </c>
      <c r="L113" s="40">
        <f>COUNTIFS(A:A,A112)</f>
        <v>115</v>
      </c>
      <c r="M113" s="40">
        <f>COUNTIFS(B:B,B113)</f>
        <v>115</v>
      </c>
      <c r="N113" s="40">
        <f>LEN(C113)+LEN(H113)</f>
        <v>41</v>
      </c>
      <c r="O113" s="39" t="s">
        <v>2065</v>
      </c>
      <c r="P113" s="41"/>
      <c r="R113" s="39" t="s">
        <v>2485</v>
      </c>
    </row>
    <row r="114" spans="1:18" x14ac:dyDescent="0.25">
      <c r="A114" s="2" t="s">
        <v>1819</v>
      </c>
      <c r="B114" s="1" t="s">
        <v>766</v>
      </c>
      <c r="C114" s="25" t="s">
        <v>1836</v>
      </c>
      <c r="D114" s="2" t="s">
        <v>21</v>
      </c>
      <c r="E114" s="12">
        <v>1</v>
      </c>
      <c r="F114" s="60">
        <v>104</v>
      </c>
      <c r="G114" s="8">
        <f>VLOOKUP(F114,episodes!$A$1:$B$76,2,FALSE)</f>
        <v>5</v>
      </c>
      <c r="H114" s="7" t="str">
        <f>VLOOKUP(F114,episodes!$A$1:$E$76,5,FALSE)</f>
        <v>The Naked Time</v>
      </c>
      <c r="I114" s="7">
        <f>VLOOKUP(F114,episodes!$A$1:$D$76,3,FALSE)</f>
        <v>1</v>
      </c>
      <c r="J114" s="7">
        <f>VLOOKUP(F114,episodes!$A$1:$D$76,4,FALSE)</f>
        <v>4</v>
      </c>
      <c r="L114" s="40">
        <f>COUNTIFS(A:A,A113)</f>
        <v>115</v>
      </c>
      <c r="M114" s="40">
        <f>COUNTIFS(B:B,B114)</f>
        <v>115</v>
      </c>
      <c r="N114" s="40">
        <f>LEN(C114)+LEN(H114)</f>
        <v>41</v>
      </c>
      <c r="O114" s="39" t="s">
        <v>2065</v>
      </c>
      <c r="P114" s="41"/>
      <c r="R114" s="39" t="s">
        <v>2485</v>
      </c>
    </row>
    <row r="115" spans="1:18" x14ac:dyDescent="0.25">
      <c r="A115" s="2" t="s">
        <v>1819</v>
      </c>
      <c r="B115" s="1" t="s">
        <v>766</v>
      </c>
      <c r="C115" s="25" t="s">
        <v>1835</v>
      </c>
      <c r="D115" s="2" t="s">
        <v>21</v>
      </c>
      <c r="E115" s="12">
        <v>1</v>
      </c>
      <c r="F115" s="60">
        <v>105</v>
      </c>
      <c r="G115" s="8">
        <f>VLOOKUP(F115,episodes!$A$1:$B$76,2,FALSE)</f>
        <v>6</v>
      </c>
      <c r="H115" s="7" t="str">
        <f>VLOOKUP(F115,episodes!$A$1:$E$76,5,FALSE)</f>
        <v>The Enemy Within</v>
      </c>
      <c r="I115" s="7">
        <f>VLOOKUP(F115,episodes!$A$1:$D$76,3,FALSE)</f>
        <v>1</v>
      </c>
      <c r="J115" s="7">
        <f>VLOOKUP(F115,episodes!$A$1:$D$76,4,FALSE)</f>
        <v>5</v>
      </c>
      <c r="L115" s="40">
        <f>COUNTIFS(A:A,A114)</f>
        <v>115</v>
      </c>
      <c r="M115" s="40">
        <f>COUNTIFS(B:B,B115)</f>
        <v>115</v>
      </c>
      <c r="N115" s="40">
        <f>LEN(C115)+LEN(H115)</f>
        <v>51</v>
      </c>
      <c r="O115" s="39" t="s">
        <v>2065</v>
      </c>
      <c r="Q115" s="39" t="s">
        <v>159</v>
      </c>
      <c r="R115" s="39" t="s">
        <v>2485</v>
      </c>
    </row>
    <row r="116" spans="1:18" x14ac:dyDescent="0.25">
      <c r="A116" s="2" t="s">
        <v>1819</v>
      </c>
      <c r="B116" s="1" t="s">
        <v>766</v>
      </c>
      <c r="C116" s="25" t="s">
        <v>1836</v>
      </c>
      <c r="D116" s="2" t="s">
        <v>21</v>
      </c>
      <c r="E116" s="12">
        <v>1</v>
      </c>
      <c r="F116" s="60">
        <v>105</v>
      </c>
      <c r="G116" s="8">
        <f>VLOOKUP(F116,episodes!$A$1:$B$76,2,FALSE)</f>
        <v>6</v>
      </c>
      <c r="H116" s="7" t="str">
        <f>VLOOKUP(F116,episodes!$A$1:$E$76,5,FALSE)</f>
        <v>The Enemy Within</v>
      </c>
      <c r="I116" s="7">
        <f>VLOOKUP(F116,episodes!$A$1:$D$76,3,FALSE)</f>
        <v>1</v>
      </c>
      <c r="J116" s="7">
        <f>VLOOKUP(F116,episodes!$A$1:$D$76,4,FALSE)</f>
        <v>5</v>
      </c>
      <c r="L116" s="40">
        <f>COUNTIFS(A:A,A115)</f>
        <v>115</v>
      </c>
      <c r="M116" s="40">
        <f>COUNTIFS(B:B,B116)</f>
        <v>115</v>
      </c>
      <c r="N116" s="40">
        <f>LEN(C116)+LEN(H116)</f>
        <v>43</v>
      </c>
      <c r="O116" s="39" t="s">
        <v>2065</v>
      </c>
      <c r="R116" s="39" t="s">
        <v>2485</v>
      </c>
    </row>
    <row r="117" spans="1:18" x14ac:dyDescent="0.25">
      <c r="A117" s="2" t="s">
        <v>1819</v>
      </c>
      <c r="B117" s="1" t="s">
        <v>766</v>
      </c>
      <c r="C117" s="25" t="s">
        <v>1836</v>
      </c>
      <c r="D117" s="2" t="s">
        <v>21</v>
      </c>
      <c r="E117" s="12">
        <v>1</v>
      </c>
      <c r="F117" s="60">
        <v>105</v>
      </c>
      <c r="G117" s="8">
        <f>VLOOKUP(F117,episodes!$A$1:$B$76,2,FALSE)</f>
        <v>6</v>
      </c>
      <c r="H117" s="7" t="str">
        <f>VLOOKUP(F117,episodes!$A$1:$E$76,5,FALSE)</f>
        <v>The Enemy Within</v>
      </c>
      <c r="I117" s="7">
        <f>VLOOKUP(F117,episodes!$A$1:$D$76,3,FALSE)</f>
        <v>1</v>
      </c>
      <c r="J117" s="7">
        <f>VLOOKUP(F117,episodes!$A$1:$D$76,4,FALSE)</f>
        <v>5</v>
      </c>
      <c r="L117" s="40">
        <f>COUNTIFS(A:A,A116)</f>
        <v>115</v>
      </c>
      <c r="M117" s="40">
        <f>COUNTIFS(B:B,B117)</f>
        <v>115</v>
      </c>
      <c r="N117" s="40">
        <f>LEN(C117)+LEN(H117)</f>
        <v>43</v>
      </c>
      <c r="O117" s="39" t="s">
        <v>2065</v>
      </c>
      <c r="R117" s="39" t="s">
        <v>2485</v>
      </c>
    </row>
    <row r="118" spans="1:18" x14ac:dyDescent="0.25">
      <c r="A118" s="2" t="s">
        <v>1819</v>
      </c>
      <c r="B118" s="1" t="s">
        <v>766</v>
      </c>
      <c r="C118" s="25" t="s">
        <v>1836</v>
      </c>
      <c r="D118" s="2" t="s">
        <v>21</v>
      </c>
      <c r="E118" s="12">
        <v>1</v>
      </c>
      <c r="F118" s="60">
        <v>105</v>
      </c>
      <c r="G118" s="8">
        <f>VLOOKUP(F118,episodes!$A$1:$B$76,2,FALSE)</f>
        <v>6</v>
      </c>
      <c r="H118" s="7" t="str">
        <f>VLOOKUP(F118,episodes!$A$1:$E$76,5,FALSE)</f>
        <v>The Enemy Within</v>
      </c>
      <c r="I118" s="7">
        <f>VLOOKUP(F118,episodes!$A$1:$D$76,3,FALSE)</f>
        <v>1</v>
      </c>
      <c r="J118" s="7">
        <f>VLOOKUP(F118,episodes!$A$1:$D$76,4,FALSE)</f>
        <v>5</v>
      </c>
      <c r="L118" s="40">
        <f>COUNTIFS(A:A,A117)</f>
        <v>115</v>
      </c>
      <c r="M118" s="40">
        <f>COUNTIFS(B:B,B118)</f>
        <v>115</v>
      </c>
      <c r="N118" s="40">
        <f>LEN(C118)+LEN(H118)</f>
        <v>43</v>
      </c>
      <c r="O118" s="39" t="s">
        <v>2065</v>
      </c>
      <c r="R118" s="39" t="s">
        <v>2485</v>
      </c>
    </row>
    <row r="119" spans="1:18" x14ac:dyDescent="0.25">
      <c r="A119" s="2" t="s">
        <v>1819</v>
      </c>
      <c r="B119" s="1" t="s">
        <v>766</v>
      </c>
      <c r="C119" s="25" t="s">
        <v>1862</v>
      </c>
      <c r="D119" s="2" t="s">
        <v>3655</v>
      </c>
      <c r="E119" s="12">
        <v>1</v>
      </c>
      <c r="F119" s="60">
        <v>105</v>
      </c>
      <c r="G119" s="8">
        <f>VLOOKUP(F119,episodes!$A$1:$B$76,2,FALSE)</f>
        <v>6</v>
      </c>
      <c r="H119" s="7" t="str">
        <f>VLOOKUP(F119,episodes!$A$1:$E$76,5,FALSE)</f>
        <v>The Enemy Within</v>
      </c>
      <c r="I119" s="7">
        <f>VLOOKUP(F119,episodes!$A$1:$D$76,3,FALSE)</f>
        <v>1</v>
      </c>
      <c r="J119" s="7">
        <f>VLOOKUP(F119,episodes!$A$1:$D$76,4,FALSE)</f>
        <v>5</v>
      </c>
      <c r="L119" s="40">
        <f>COUNTIFS(A:A,A118)</f>
        <v>115</v>
      </c>
      <c r="M119" s="40">
        <f>COUNTIFS(B:B,B119)</f>
        <v>115</v>
      </c>
      <c r="N119" s="40">
        <f>LEN(C119)+LEN(H119)</f>
        <v>41</v>
      </c>
      <c r="O119" s="39" t="s">
        <v>1011</v>
      </c>
      <c r="Q119" s="39" t="s">
        <v>1011</v>
      </c>
      <c r="R119" s="39" t="s">
        <v>2485</v>
      </c>
    </row>
    <row r="120" spans="1:18" x14ac:dyDescent="0.25">
      <c r="A120" s="2" t="s">
        <v>1819</v>
      </c>
      <c r="B120" s="1" t="s">
        <v>766</v>
      </c>
      <c r="C120" s="25" t="s">
        <v>1836</v>
      </c>
      <c r="D120" s="2" t="s">
        <v>21</v>
      </c>
      <c r="E120" s="12">
        <v>1</v>
      </c>
      <c r="F120" s="60">
        <v>106</v>
      </c>
      <c r="G120" s="8">
        <f>VLOOKUP(F120,episodes!$A$1:$B$76,2,FALSE)</f>
        <v>7</v>
      </c>
      <c r="H120" s="7" t="str">
        <f>VLOOKUP(F120,episodes!$A$1:$E$76,5,FALSE)</f>
        <v>Mudd's Women</v>
      </c>
      <c r="I120" s="7">
        <f>VLOOKUP(F120,episodes!$A$1:$D$76,3,FALSE)</f>
        <v>1</v>
      </c>
      <c r="J120" s="7">
        <f>VLOOKUP(F120,episodes!$A$1:$D$76,4,FALSE)</f>
        <v>6</v>
      </c>
      <c r="L120" s="40">
        <f>COUNTIFS(A:A,A119)</f>
        <v>115</v>
      </c>
      <c r="M120" s="40">
        <f>COUNTIFS(B:B,B120)</f>
        <v>115</v>
      </c>
      <c r="N120" s="40">
        <f>LEN(C120)+LEN(H120)</f>
        <v>39</v>
      </c>
      <c r="O120" s="39" t="s">
        <v>2065</v>
      </c>
      <c r="R120" s="39" t="s">
        <v>2485</v>
      </c>
    </row>
    <row r="121" spans="1:18" x14ac:dyDescent="0.25">
      <c r="A121" s="2" t="s">
        <v>1819</v>
      </c>
      <c r="B121" s="1" t="s">
        <v>766</v>
      </c>
      <c r="C121" s="25" t="s">
        <v>1836</v>
      </c>
      <c r="D121" s="2" t="s">
        <v>21</v>
      </c>
      <c r="E121" s="12">
        <v>1</v>
      </c>
      <c r="F121" s="60">
        <v>106</v>
      </c>
      <c r="G121" s="8">
        <f>VLOOKUP(F121,episodes!$A$1:$B$76,2,FALSE)</f>
        <v>7</v>
      </c>
      <c r="H121" s="7" t="str">
        <f>VLOOKUP(F121,episodes!$A$1:$E$76,5,FALSE)</f>
        <v>Mudd's Women</v>
      </c>
      <c r="I121" s="7">
        <f>VLOOKUP(F121,episodes!$A$1:$D$76,3,FALSE)</f>
        <v>1</v>
      </c>
      <c r="J121" s="7">
        <f>VLOOKUP(F121,episodes!$A$1:$D$76,4,FALSE)</f>
        <v>6</v>
      </c>
      <c r="L121" s="40">
        <f>COUNTIFS(A:A,A120)</f>
        <v>115</v>
      </c>
      <c r="M121" s="40">
        <f>COUNTIFS(B:B,B121)</f>
        <v>115</v>
      </c>
      <c r="N121" s="40">
        <f>LEN(C121)+LEN(H121)</f>
        <v>39</v>
      </c>
      <c r="O121" s="39" t="s">
        <v>2065</v>
      </c>
      <c r="R121" s="39" t="s">
        <v>2485</v>
      </c>
    </row>
    <row r="122" spans="1:18" x14ac:dyDescent="0.25">
      <c r="A122" s="2" t="s">
        <v>1819</v>
      </c>
      <c r="B122" s="1" t="s">
        <v>766</v>
      </c>
      <c r="C122" s="25" t="s">
        <v>1836</v>
      </c>
      <c r="D122" s="2" t="s">
        <v>21</v>
      </c>
      <c r="E122" s="12">
        <v>1</v>
      </c>
      <c r="F122" s="60">
        <v>106</v>
      </c>
      <c r="G122" s="8">
        <f>VLOOKUP(F122,episodes!$A$1:$B$76,2,FALSE)</f>
        <v>7</v>
      </c>
      <c r="H122" s="7" t="str">
        <f>VLOOKUP(F122,episodes!$A$1:$E$76,5,FALSE)</f>
        <v>Mudd's Women</v>
      </c>
      <c r="I122" s="7">
        <f>VLOOKUP(F122,episodes!$A$1:$D$76,3,FALSE)</f>
        <v>1</v>
      </c>
      <c r="J122" s="7">
        <f>VLOOKUP(F122,episodes!$A$1:$D$76,4,FALSE)</f>
        <v>6</v>
      </c>
      <c r="L122" s="40">
        <f>COUNTIFS(A:A,A121)</f>
        <v>115</v>
      </c>
      <c r="M122" s="40">
        <f>COUNTIFS(B:B,B122)</f>
        <v>115</v>
      </c>
      <c r="N122" s="40">
        <f>LEN(C122)+LEN(H122)</f>
        <v>39</v>
      </c>
      <c r="O122" s="39" t="s">
        <v>2065</v>
      </c>
      <c r="R122" s="39" t="s">
        <v>2485</v>
      </c>
    </row>
    <row r="123" spans="1:18" x14ac:dyDescent="0.25">
      <c r="A123" s="2" t="s">
        <v>1819</v>
      </c>
      <c r="B123" s="1" t="s">
        <v>766</v>
      </c>
      <c r="C123" s="25" t="s">
        <v>1836</v>
      </c>
      <c r="D123" s="2" t="s">
        <v>21</v>
      </c>
      <c r="E123" s="12">
        <v>1</v>
      </c>
      <c r="F123" s="60">
        <v>106</v>
      </c>
      <c r="G123" s="8">
        <f>VLOOKUP(F123,episodes!$A$1:$B$76,2,FALSE)</f>
        <v>7</v>
      </c>
      <c r="H123" s="7" t="str">
        <f>VLOOKUP(F123,episodes!$A$1:$E$76,5,FALSE)</f>
        <v>Mudd's Women</v>
      </c>
      <c r="I123" s="7">
        <f>VLOOKUP(F123,episodes!$A$1:$D$76,3,FALSE)</f>
        <v>1</v>
      </c>
      <c r="J123" s="7">
        <f>VLOOKUP(F123,episodes!$A$1:$D$76,4,FALSE)</f>
        <v>6</v>
      </c>
      <c r="L123" s="40">
        <f>COUNTIFS(A:A,A122)</f>
        <v>115</v>
      </c>
      <c r="M123" s="40">
        <f>COUNTIFS(B:B,B123)</f>
        <v>115</v>
      </c>
      <c r="N123" s="40">
        <f>LEN(C123)+LEN(H123)</f>
        <v>39</v>
      </c>
      <c r="O123" s="39" t="s">
        <v>2065</v>
      </c>
      <c r="R123" s="39" t="s">
        <v>2485</v>
      </c>
    </row>
    <row r="124" spans="1:18" x14ac:dyDescent="0.25">
      <c r="A124" s="2" t="s">
        <v>1819</v>
      </c>
      <c r="B124" s="1" t="s">
        <v>766</v>
      </c>
      <c r="C124" s="25" t="s">
        <v>1836</v>
      </c>
      <c r="D124" s="2" t="s">
        <v>21</v>
      </c>
      <c r="E124" s="12">
        <v>1</v>
      </c>
      <c r="F124" s="60">
        <v>106</v>
      </c>
      <c r="G124" s="8">
        <f>VLOOKUP(F124,episodes!$A$1:$B$76,2,FALSE)</f>
        <v>7</v>
      </c>
      <c r="H124" s="7" t="str">
        <f>VLOOKUP(F124,episodes!$A$1:$E$76,5,FALSE)</f>
        <v>Mudd's Women</v>
      </c>
      <c r="I124" s="7">
        <f>VLOOKUP(F124,episodes!$A$1:$D$76,3,FALSE)</f>
        <v>1</v>
      </c>
      <c r="J124" s="7">
        <f>VLOOKUP(F124,episodes!$A$1:$D$76,4,FALSE)</f>
        <v>6</v>
      </c>
      <c r="L124" s="40">
        <f>COUNTIFS(A:A,A123)</f>
        <v>115</v>
      </c>
      <c r="M124" s="40">
        <f>COUNTIFS(B:B,B124)</f>
        <v>115</v>
      </c>
      <c r="N124" s="40">
        <f>LEN(C124)+LEN(H124)</f>
        <v>39</v>
      </c>
      <c r="O124" s="39" t="s">
        <v>2065</v>
      </c>
      <c r="R124" s="39" t="s">
        <v>2485</v>
      </c>
    </row>
    <row r="125" spans="1:18" x14ac:dyDescent="0.25">
      <c r="A125" s="2" t="s">
        <v>1819</v>
      </c>
      <c r="B125" s="1" t="s">
        <v>766</v>
      </c>
      <c r="C125" s="25" t="s">
        <v>1836</v>
      </c>
      <c r="D125" s="2" t="s">
        <v>21</v>
      </c>
      <c r="E125" s="12">
        <v>1</v>
      </c>
      <c r="F125" s="60">
        <v>106</v>
      </c>
      <c r="G125" s="8">
        <f>VLOOKUP(F125,episodes!$A$1:$B$76,2,FALSE)</f>
        <v>7</v>
      </c>
      <c r="H125" s="7" t="str">
        <f>VLOOKUP(F125,episodes!$A$1:$E$76,5,FALSE)</f>
        <v>Mudd's Women</v>
      </c>
      <c r="I125" s="7">
        <f>VLOOKUP(F125,episodes!$A$1:$D$76,3,FALSE)</f>
        <v>1</v>
      </c>
      <c r="J125" s="7">
        <f>VLOOKUP(F125,episodes!$A$1:$D$76,4,FALSE)</f>
        <v>6</v>
      </c>
      <c r="L125" s="40">
        <f>COUNTIFS(A:A,A124)</f>
        <v>115</v>
      </c>
      <c r="M125" s="40">
        <f>COUNTIFS(B:B,B125)</f>
        <v>115</v>
      </c>
      <c r="N125" s="40">
        <f>LEN(C125)+LEN(H125)</f>
        <v>39</v>
      </c>
      <c r="O125" s="39" t="s">
        <v>2065</v>
      </c>
      <c r="R125" s="39" t="s">
        <v>2485</v>
      </c>
    </row>
    <row r="126" spans="1:18" x14ac:dyDescent="0.25">
      <c r="A126" s="2" t="s">
        <v>1819</v>
      </c>
      <c r="B126" s="1" t="s">
        <v>766</v>
      </c>
      <c r="C126" s="25" t="s">
        <v>1836</v>
      </c>
      <c r="D126" s="2" t="s">
        <v>21</v>
      </c>
      <c r="E126" s="12">
        <v>1</v>
      </c>
      <c r="F126" s="60">
        <v>107</v>
      </c>
      <c r="G126" s="8">
        <f>VLOOKUP(F126,episodes!$A$1:$B$76,2,FALSE)</f>
        <v>8</v>
      </c>
      <c r="H126" s="7" t="str">
        <f>VLOOKUP(F126,episodes!$A$1:$E$76,5,FALSE)</f>
        <v>What Are Little Girls Made Of?</v>
      </c>
      <c r="I126" s="7">
        <f>VLOOKUP(F126,episodes!$A$1:$D$76,3,FALSE)</f>
        <v>1</v>
      </c>
      <c r="J126" s="7">
        <f>VLOOKUP(F126,episodes!$A$1:$D$76,4,FALSE)</f>
        <v>7</v>
      </c>
      <c r="L126" s="40">
        <f>COUNTIFS(A:A,A125)</f>
        <v>115</v>
      </c>
      <c r="M126" s="40">
        <f>COUNTIFS(B:B,B126)</f>
        <v>115</v>
      </c>
      <c r="N126" s="40">
        <f>LEN(C126)+LEN(H126)</f>
        <v>57</v>
      </c>
      <c r="O126" s="39" t="s">
        <v>2065</v>
      </c>
      <c r="R126" s="39" t="s">
        <v>2485</v>
      </c>
    </row>
    <row r="127" spans="1:18" x14ac:dyDescent="0.25">
      <c r="A127" s="2" t="s">
        <v>1819</v>
      </c>
      <c r="B127" s="1" t="s">
        <v>766</v>
      </c>
      <c r="C127" s="25" t="s">
        <v>1836</v>
      </c>
      <c r="D127" s="2" t="s">
        <v>21</v>
      </c>
      <c r="E127" s="12">
        <v>1</v>
      </c>
      <c r="F127" s="60">
        <v>108</v>
      </c>
      <c r="G127" s="8">
        <f>VLOOKUP(F127,episodes!$A$1:$B$76,2,FALSE)</f>
        <v>9</v>
      </c>
      <c r="H127" s="7" t="str">
        <f>VLOOKUP(F127,episodes!$A$1:$E$76,5,FALSE)</f>
        <v>Miri</v>
      </c>
      <c r="I127" s="7">
        <f>VLOOKUP(F127,episodes!$A$1:$D$76,3,FALSE)</f>
        <v>1</v>
      </c>
      <c r="J127" s="7">
        <f>VLOOKUP(F127,episodes!$A$1:$D$76,4,FALSE)</f>
        <v>8</v>
      </c>
      <c r="L127" s="40">
        <f>COUNTIFS(A:A,A126)</f>
        <v>115</v>
      </c>
      <c r="M127" s="40">
        <f>COUNTIFS(B:B,B127)</f>
        <v>115</v>
      </c>
      <c r="N127" s="40">
        <f>LEN(C127)+LEN(H127)</f>
        <v>31</v>
      </c>
      <c r="O127" s="39" t="s">
        <v>2065</v>
      </c>
      <c r="P127" s="41"/>
      <c r="R127" s="39" t="s">
        <v>2485</v>
      </c>
    </row>
    <row r="128" spans="1:18" x14ac:dyDescent="0.25">
      <c r="A128" s="2" t="s">
        <v>1819</v>
      </c>
      <c r="B128" s="1" t="s">
        <v>766</v>
      </c>
      <c r="C128" s="25" t="s">
        <v>1836</v>
      </c>
      <c r="D128" s="2" t="s">
        <v>21</v>
      </c>
      <c r="E128" s="12">
        <v>1</v>
      </c>
      <c r="F128" s="60">
        <v>108</v>
      </c>
      <c r="G128" s="8">
        <f>VLOOKUP(F128,episodes!$A$1:$B$76,2,FALSE)</f>
        <v>9</v>
      </c>
      <c r="H128" s="7" t="str">
        <f>VLOOKUP(F128,episodes!$A$1:$E$76,5,FALSE)</f>
        <v>Miri</v>
      </c>
      <c r="I128" s="7">
        <f>VLOOKUP(F128,episodes!$A$1:$D$76,3,FALSE)</f>
        <v>1</v>
      </c>
      <c r="J128" s="7">
        <f>VLOOKUP(F128,episodes!$A$1:$D$76,4,FALSE)</f>
        <v>8</v>
      </c>
      <c r="L128" s="40">
        <f>COUNTIFS(A:A,A127)</f>
        <v>115</v>
      </c>
      <c r="M128" s="40">
        <f>COUNTIFS(B:B,B128)</f>
        <v>115</v>
      </c>
      <c r="N128" s="40">
        <f>LEN(C128)+LEN(H128)</f>
        <v>31</v>
      </c>
      <c r="O128" s="39" t="s">
        <v>2065</v>
      </c>
      <c r="P128" s="41"/>
      <c r="R128" s="39" t="s">
        <v>2485</v>
      </c>
    </row>
    <row r="129" spans="1:18" x14ac:dyDescent="0.25">
      <c r="A129" s="2" t="s">
        <v>1819</v>
      </c>
      <c r="B129" s="1" t="s">
        <v>766</v>
      </c>
      <c r="C129" s="25" t="s">
        <v>1836</v>
      </c>
      <c r="D129" s="2" t="s">
        <v>21</v>
      </c>
      <c r="E129" s="12">
        <v>1</v>
      </c>
      <c r="F129" s="60">
        <v>108</v>
      </c>
      <c r="G129" s="8">
        <f>VLOOKUP(F129,episodes!$A$1:$B$76,2,FALSE)</f>
        <v>9</v>
      </c>
      <c r="H129" s="7" t="str">
        <f>VLOOKUP(F129,episodes!$A$1:$E$76,5,FALSE)</f>
        <v>Miri</v>
      </c>
      <c r="I129" s="7">
        <f>VLOOKUP(F129,episodes!$A$1:$D$76,3,FALSE)</f>
        <v>1</v>
      </c>
      <c r="J129" s="7">
        <f>VLOOKUP(F129,episodes!$A$1:$D$76,4,FALSE)</f>
        <v>8</v>
      </c>
      <c r="L129" s="40">
        <f>COUNTIFS(A:A,A128)</f>
        <v>115</v>
      </c>
      <c r="M129" s="40">
        <f>COUNTIFS(B:B,B129)</f>
        <v>115</v>
      </c>
      <c r="N129" s="40">
        <f>LEN(C129)+LEN(H129)</f>
        <v>31</v>
      </c>
      <c r="O129" s="39" t="s">
        <v>2065</v>
      </c>
      <c r="P129" s="41"/>
      <c r="R129" s="39" t="s">
        <v>2485</v>
      </c>
    </row>
    <row r="130" spans="1:18" x14ac:dyDescent="0.25">
      <c r="A130" s="2" t="s">
        <v>1819</v>
      </c>
      <c r="B130" s="1" t="s">
        <v>766</v>
      </c>
      <c r="C130" s="25" t="s">
        <v>1836</v>
      </c>
      <c r="D130" s="2" t="s">
        <v>21</v>
      </c>
      <c r="E130" s="12">
        <v>1</v>
      </c>
      <c r="F130" s="60">
        <v>108</v>
      </c>
      <c r="G130" s="8">
        <f>VLOOKUP(F130,episodes!$A$1:$B$76,2,FALSE)</f>
        <v>9</v>
      </c>
      <c r="H130" s="7" t="str">
        <f>VLOOKUP(F130,episodes!$A$1:$E$76,5,FALSE)</f>
        <v>Miri</v>
      </c>
      <c r="I130" s="7">
        <f>VLOOKUP(F130,episodes!$A$1:$D$76,3,FALSE)</f>
        <v>1</v>
      </c>
      <c r="J130" s="7">
        <f>VLOOKUP(F130,episodes!$A$1:$D$76,4,FALSE)</f>
        <v>8</v>
      </c>
      <c r="L130" s="40">
        <f>COUNTIFS(A:A,A129)</f>
        <v>115</v>
      </c>
      <c r="M130" s="40">
        <f>COUNTIFS(B:B,B130)</f>
        <v>115</v>
      </c>
      <c r="N130" s="40">
        <f>LEN(C130)+LEN(H130)</f>
        <v>31</v>
      </c>
      <c r="O130" s="39" t="s">
        <v>2065</v>
      </c>
      <c r="P130" s="41"/>
      <c r="R130" s="39" t="s">
        <v>2485</v>
      </c>
    </row>
    <row r="131" spans="1:18" x14ac:dyDescent="0.25">
      <c r="A131" s="2" t="s">
        <v>1819</v>
      </c>
      <c r="B131" s="1" t="s">
        <v>766</v>
      </c>
      <c r="C131" s="25" t="s">
        <v>1836</v>
      </c>
      <c r="D131" s="2" t="s">
        <v>21</v>
      </c>
      <c r="E131" s="12">
        <v>1</v>
      </c>
      <c r="F131" s="60">
        <v>109</v>
      </c>
      <c r="G131" s="8">
        <f>VLOOKUP(F131,episodes!$A$1:$B$76,2,FALSE)</f>
        <v>10</v>
      </c>
      <c r="H131" s="7" t="str">
        <f>VLOOKUP(F131,episodes!$A$1:$E$76,5,FALSE)</f>
        <v>Dagger of the Mind</v>
      </c>
      <c r="I131" s="7">
        <f>VLOOKUP(F131,episodes!$A$1:$D$76,3,FALSE)</f>
        <v>1</v>
      </c>
      <c r="J131" s="7">
        <f>VLOOKUP(F131,episodes!$A$1:$D$76,4,FALSE)</f>
        <v>9</v>
      </c>
      <c r="L131" s="40">
        <f>COUNTIFS(A:A,A130)</f>
        <v>115</v>
      </c>
      <c r="M131" s="40">
        <f>COUNTIFS(B:B,B131)</f>
        <v>115</v>
      </c>
      <c r="N131" s="40">
        <f>LEN(C131)+LEN(H131)</f>
        <v>45</v>
      </c>
      <c r="O131" s="39" t="s">
        <v>2065</v>
      </c>
      <c r="P131" s="41"/>
      <c r="R131" s="39" t="s">
        <v>2485</v>
      </c>
    </row>
    <row r="132" spans="1:18" x14ac:dyDescent="0.25">
      <c r="A132" s="2" t="s">
        <v>1819</v>
      </c>
      <c r="B132" s="1" t="s">
        <v>766</v>
      </c>
      <c r="C132" s="25" t="s">
        <v>1836</v>
      </c>
      <c r="D132" s="2" t="s">
        <v>21</v>
      </c>
      <c r="E132" s="12">
        <v>1</v>
      </c>
      <c r="F132" s="60">
        <v>109</v>
      </c>
      <c r="G132" s="8">
        <f>VLOOKUP(F132,episodes!$A$1:$B$76,2,FALSE)</f>
        <v>10</v>
      </c>
      <c r="H132" s="7" t="str">
        <f>VLOOKUP(F132,episodes!$A$1:$E$76,5,FALSE)</f>
        <v>Dagger of the Mind</v>
      </c>
      <c r="I132" s="7">
        <f>VLOOKUP(F132,episodes!$A$1:$D$76,3,FALSE)</f>
        <v>1</v>
      </c>
      <c r="J132" s="7">
        <f>VLOOKUP(F132,episodes!$A$1:$D$76,4,FALSE)</f>
        <v>9</v>
      </c>
      <c r="L132" s="40">
        <f>COUNTIFS(A:A,A131)</f>
        <v>115</v>
      </c>
      <c r="M132" s="40">
        <f>COUNTIFS(B:B,B132)</f>
        <v>115</v>
      </c>
      <c r="N132" s="40">
        <f>LEN(C132)+LEN(H132)</f>
        <v>45</v>
      </c>
      <c r="O132" s="39" t="s">
        <v>2065</v>
      </c>
      <c r="P132" s="41"/>
      <c r="R132" s="39" t="s">
        <v>2485</v>
      </c>
    </row>
    <row r="133" spans="1:18" x14ac:dyDescent="0.25">
      <c r="A133" s="2" t="s">
        <v>1819</v>
      </c>
      <c r="B133" s="1" t="s">
        <v>766</v>
      </c>
      <c r="C133" s="25" t="s">
        <v>1836</v>
      </c>
      <c r="D133" s="2" t="s">
        <v>21</v>
      </c>
      <c r="E133" s="12">
        <v>1</v>
      </c>
      <c r="F133" s="60">
        <v>110</v>
      </c>
      <c r="G133" s="8">
        <f>VLOOKUP(F133,episodes!$A$1:$B$76,2,FALSE)</f>
        <v>11</v>
      </c>
      <c r="H133" s="7" t="str">
        <f>VLOOKUP(F133,episodes!$A$1:$E$76,5,FALSE)</f>
        <v>The Corbomite Maneuver</v>
      </c>
      <c r="I133" s="7">
        <f>VLOOKUP(F133,episodes!$A$1:$D$76,3,FALSE)</f>
        <v>1</v>
      </c>
      <c r="J133" s="7">
        <f>VLOOKUP(F133,episodes!$A$1:$D$76,4,FALSE)</f>
        <v>10</v>
      </c>
      <c r="L133" s="40">
        <f>COUNTIFS(A:A,A132)</f>
        <v>115</v>
      </c>
      <c r="M133" s="40">
        <f>COUNTIFS(B:B,B133)</f>
        <v>115</v>
      </c>
      <c r="N133" s="40">
        <f>LEN(C133)+LEN(H133)</f>
        <v>49</v>
      </c>
      <c r="O133" s="39" t="s">
        <v>2065</v>
      </c>
      <c r="R133" s="39" t="s">
        <v>2485</v>
      </c>
    </row>
    <row r="134" spans="1:18" x14ac:dyDescent="0.25">
      <c r="A134" s="2" t="s">
        <v>1819</v>
      </c>
      <c r="B134" s="1" t="s">
        <v>766</v>
      </c>
      <c r="C134" s="25" t="s">
        <v>1836</v>
      </c>
      <c r="D134" s="2" t="s">
        <v>21</v>
      </c>
      <c r="E134" s="12">
        <v>1</v>
      </c>
      <c r="F134" s="60">
        <v>110</v>
      </c>
      <c r="G134" s="8">
        <f>VLOOKUP(F134,episodes!$A$1:$B$76,2,FALSE)</f>
        <v>11</v>
      </c>
      <c r="H134" s="7" t="str">
        <f>VLOOKUP(F134,episodes!$A$1:$E$76,5,FALSE)</f>
        <v>The Corbomite Maneuver</v>
      </c>
      <c r="I134" s="7">
        <f>VLOOKUP(F134,episodes!$A$1:$D$76,3,FALSE)</f>
        <v>1</v>
      </c>
      <c r="J134" s="7">
        <f>VLOOKUP(F134,episodes!$A$1:$D$76,4,FALSE)</f>
        <v>10</v>
      </c>
      <c r="L134" s="40">
        <f>COUNTIFS(A:A,A133)</f>
        <v>115</v>
      </c>
      <c r="M134" s="40">
        <f>COUNTIFS(B:B,B134)</f>
        <v>115</v>
      </c>
      <c r="N134" s="40">
        <f>LEN(C134)+LEN(H134)</f>
        <v>49</v>
      </c>
      <c r="O134" s="39" t="s">
        <v>2065</v>
      </c>
      <c r="R134" s="39" t="s">
        <v>2485</v>
      </c>
    </row>
    <row r="135" spans="1:18" x14ac:dyDescent="0.25">
      <c r="A135" s="2" t="s">
        <v>1819</v>
      </c>
      <c r="B135" s="1" t="s">
        <v>766</v>
      </c>
      <c r="C135" s="25" t="s">
        <v>1836</v>
      </c>
      <c r="D135" s="2" t="s">
        <v>21</v>
      </c>
      <c r="E135" s="12">
        <v>1</v>
      </c>
      <c r="F135" s="60">
        <v>110</v>
      </c>
      <c r="G135" s="8">
        <f>VLOOKUP(F135,episodes!$A$1:$B$76,2,FALSE)</f>
        <v>11</v>
      </c>
      <c r="H135" s="7" t="str">
        <f>VLOOKUP(F135,episodes!$A$1:$E$76,5,FALSE)</f>
        <v>The Corbomite Maneuver</v>
      </c>
      <c r="I135" s="7">
        <f>VLOOKUP(F135,episodes!$A$1:$D$76,3,FALSE)</f>
        <v>1</v>
      </c>
      <c r="J135" s="7">
        <f>VLOOKUP(F135,episodes!$A$1:$D$76,4,FALSE)</f>
        <v>10</v>
      </c>
      <c r="L135" s="40">
        <f>COUNTIFS(A:A,A134)</f>
        <v>115</v>
      </c>
      <c r="M135" s="40">
        <f>COUNTIFS(B:B,B135)</f>
        <v>115</v>
      </c>
      <c r="N135" s="40">
        <f>LEN(C135)+LEN(H135)</f>
        <v>49</v>
      </c>
      <c r="O135" s="39" t="s">
        <v>2065</v>
      </c>
      <c r="R135" s="39" t="s">
        <v>2485</v>
      </c>
    </row>
    <row r="136" spans="1:18" x14ac:dyDescent="0.25">
      <c r="A136" s="2" t="s">
        <v>1819</v>
      </c>
      <c r="B136" s="1" t="s">
        <v>766</v>
      </c>
      <c r="C136" s="25" t="s">
        <v>1852</v>
      </c>
      <c r="D136" s="2" t="s">
        <v>21</v>
      </c>
      <c r="E136" s="12">
        <v>1</v>
      </c>
      <c r="F136" s="60">
        <v>111</v>
      </c>
      <c r="G136" s="8">
        <f>VLOOKUP(F136,episodes!$A$1:$B$76,2,FALSE)</f>
        <v>12</v>
      </c>
      <c r="H136" s="7" t="str">
        <f>VLOOKUP(F136,episodes!$A$1:$E$76,5,FALSE)</f>
        <v>The Menagerie, Part I</v>
      </c>
      <c r="I136" s="7">
        <f>VLOOKUP(F136,episodes!$A$1:$D$76,3,FALSE)</f>
        <v>1</v>
      </c>
      <c r="J136" s="7">
        <f>VLOOKUP(F136,episodes!$A$1:$D$76,4,FALSE)</f>
        <v>11</v>
      </c>
      <c r="L136" s="40">
        <f>COUNTIFS(A:A,A135)</f>
        <v>115</v>
      </c>
      <c r="M136" s="40">
        <f>COUNTIFS(B:B,B136)</f>
        <v>115</v>
      </c>
      <c r="N136" s="40">
        <f>LEN(C136)+LEN(H136)</f>
        <v>62</v>
      </c>
      <c r="O136" s="39" t="s">
        <v>2065</v>
      </c>
      <c r="P136" s="41"/>
      <c r="Q136" s="39" t="s">
        <v>162</v>
      </c>
      <c r="R136" s="39" t="s">
        <v>2485</v>
      </c>
    </row>
    <row r="137" spans="1:18" x14ac:dyDescent="0.25">
      <c r="A137" s="2" t="s">
        <v>1819</v>
      </c>
      <c r="B137" s="1" t="s">
        <v>766</v>
      </c>
      <c r="C137" s="25" t="s">
        <v>1836</v>
      </c>
      <c r="D137" s="2" t="s">
        <v>21</v>
      </c>
      <c r="E137" s="12">
        <v>1</v>
      </c>
      <c r="F137" s="60">
        <v>111</v>
      </c>
      <c r="G137" s="8">
        <f>VLOOKUP(F137,episodes!$A$1:$B$76,2,FALSE)</f>
        <v>12</v>
      </c>
      <c r="H137" s="7" t="str">
        <f>VLOOKUP(F137,episodes!$A$1:$E$76,5,FALSE)</f>
        <v>The Menagerie, Part I</v>
      </c>
      <c r="I137" s="7">
        <f>VLOOKUP(F137,episodes!$A$1:$D$76,3,FALSE)</f>
        <v>1</v>
      </c>
      <c r="J137" s="7">
        <f>VLOOKUP(F137,episodes!$A$1:$D$76,4,FALSE)</f>
        <v>11</v>
      </c>
      <c r="L137" s="40">
        <f>COUNTIFS(A:A,A136)</f>
        <v>115</v>
      </c>
      <c r="M137" s="40">
        <f>COUNTIFS(B:B,B137)</f>
        <v>115</v>
      </c>
      <c r="N137" s="40">
        <f>LEN(C137)+LEN(H137)</f>
        <v>48</v>
      </c>
      <c r="O137" s="39" t="s">
        <v>2065</v>
      </c>
      <c r="P137" s="41"/>
      <c r="R137" s="39" t="s">
        <v>2485</v>
      </c>
    </row>
    <row r="138" spans="1:18" x14ac:dyDescent="0.25">
      <c r="A138" s="2" t="s">
        <v>1819</v>
      </c>
      <c r="B138" s="1" t="s">
        <v>766</v>
      </c>
      <c r="C138" s="25" t="s">
        <v>1836</v>
      </c>
      <c r="D138" s="2" t="s">
        <v>21</v>
      </c>
      <c r="E138" s="12">
        <v>1</v>
      </c>
      <c r="F138" s="60">
        <v>111</v>
      </c>
      <c r="G138" s="8">
        <f>VLOOKUP(F138,episodes!$A$1:$B$76,2,FALSE)</f>
        <v>12</v>
      </c>
      <c r="H138" s="7" t="str">
        <f>VLOOKUP(F138,episodes!$A$1:$E$76,5,FALSE)</f>
        <v>The Menagerie, Part I</v>
      </c>
      <c r="I138" s="7">
        <f>VLOOKUP(F138,episodes!$A$1:$D$76,3,FALSE)</f>
        <v>1</v>
      </c>
      <c r="J138" s="7">
        <f>VLOOKUP(F138,episodes!$A$1:$D$76,4,FALSE)</f>
        <v>11</v>
      </c>
      <c r="L138" s="40">
        <f>COUNTIFS(A:A,A137)</f>
        <v>115</v>
      </c>
      <c r="M138" s="40">
        <f>COUNTIFS(B:B,B138)</f>
        <v>115</v>
      </c>
      <c r="N138" s="40">
        <f>LEN(C138)+LEN(H138)</f>
        <v>48</v>
      </c>
      <c r="O138" s="39" t="s">
        <v>2065</v>
      </c>
      <c r="P138" s="41"/>
      <c r="R138" s="39" t="s">
        <v>2485</v>
      </c>
    </row>
    <row r="139" spans="1:18" x14ac:dyDescent="0.25">
      <c r="A139" s="2" t="s">
        <v>1819</v>
      </c>
      <c r="B139" s="1" t="s">
        <v>766</v>
      </c>
      <c r="C139" s="25" t="s">
        <v>1836</v>
      </c>
      <c r="D139" s="2" t="s">
        <v>21</v>
      </c>
      <c r="E139" s="12">
        <v>1</v>
      </c>
      <c r="F139" s="60">
        <v>111</v>
      </c>
      <c r="G139" s="8">
        <f>VLOOKUP(F139,episodes!$A$1:$B$76,2,FALSE)</f>
        <v>12</v>
      </c>
      <c r="H139" s="7" t="str">
        <f>VLOOKUP(F139,episodes!$A$1:$E$76,5,FALSE)</f>
        <v>The Menagerie, Part I</v>
      </c>
      <c r="I139" s="7">
        <f>VLOOKUP(F139,episodes!$A$1:$D$76,3,FALSE)</f>
        <v>1</v>
      </c>
      <c r="J139" s="7">
        <f>VLOOKUP(F139,episodes!$A$1:$D$76,4,FALSE)</f>
        <v>11</v>
      </c>
      <c r="L139" s="40">
        <f>COUNTIFS(A:A,A138)</f>
        <v>115</v>
      </c>
      <c r="M139" s="40">
        <f>COUNTIFS(B:B,B139)</f>
        <v>115</v>
      </c>
      <c r="N139" s="40">
        <f>LEN(C139)+LEN(H139)</f>
        <v>48</v>
      </c>
      <c r="O139" s="39" t="s">
        <v>2065</v>
      </c>
      <c r="P139" s="41"/>
      <c r="R139" s="39" t="s">
        <v>2485</v>
      </c>
    </row>
    <row r="140" spans="1:18" x14ac:dyDescent="0.25">
      <c r="A140" s="2" t="s">
        <v>1819</v>
      </c>
      <c r="B140" s="1" t="s">
        <v>766</v>
      </c>
      <c r="C140" s="25" t="s">
        <v>1836</v>
      </c>
      <c r="D140" s="2" t="s">
        <v>21</v>
      </c>
      <c r="E140" s="12">
        <v>1</v>
      </c>
      <c r="F140" s="60">
        <v>111</v>
      </c>
      <c r="G140" s="8">
        <f>VLOOKUP(F140,episodes!$A$1:$B$76,2,FALSE)</f>
        <v>12</v>
      </c>
      <c r="H140" s="7" t="str">
        <f>VLOOKUP(F140,episodes!$A$1:$E$76,5,FALSE)</f>
        <v>The Menagerie, Part I</v>
      </c>
      <c r="I140" s="7">
        <f>VLOOKUP(F140,episodes!$A$1:$D$76,3,FALSE)</f>
        <v>1</v>
      </c>
      <c r="J140" s="7">
        <f>VLOOKUP(F140,episodes!$A$1:$D$76,4,FALSE)</f>
        <v>11</v>
      </c>
      <c r="L140" s="40">
        <f>COUNTIFS(A:A,A139)</f>
        <v>115</v>
      </c>
      <c r="M140" s="40">
        <f>COUNTIFS(B:B,B140)</f>
        <v>115</v>
      </c>
      <c r="N140" s="40">
        <f>LEN(C140)+LEN(H140)</f>
        <v>48</v>
      </c>
      <c r="O140" s="39" t="s">
        <v>2065</v>
      </c>
      <c r="P140" s="41"/>
      <c r="R140" s="39" t="s">
        <v>2485</v>
      </c>
    </row>
    <row r="141" spans="1:18" x14ac:dyDescent="0.25">
      <c r="A141" s="2" t="s">
        <v>1819</v>
      </c>
      <c r="B141" s="1" t="s">
        <v>766</v>
      </c>
      <c r="C141" s="25" t="s">
        <v>1836</v>
      </c>
      <c r="D141" s="2" t="s">
        <v>21</v>
      </c>
      <c r="E141" s="12">
        <v>1</v>
      </c>
      <c r="F141" s="60">
        <v>111</v>
      </c>
      <c r="G141" s="8">
        <f>VLOOKUP(F141,episodes!$A$1:$B$76,2,FALSE)</f>
        <v>12</v>
      </c>
      <c r="H141" s="7" t="str">
        <f>VLOOKUP(F141,episodes!$A$1:$E$76,5,FALSE)</f>
        <v>The Menagerie, Part I</v>
      </c>
      <c r="I141" s="7">
        <f>VLOOKUP(F141,episodes!$A$1:$D$76,3,FALSE)</f>
        <v>1</v>
      </c>
      <c r="J141" s="7">
        <f>VLOOKUP(F141,episodes!$A$1:$D$76,4,FALSE)</f>
        <v>11</v>
      </c>
      <c r="L141" s="40">
        <f>COUNTIFS(A:A,A140)</f>
        <v>115</v>
      </c>
      <c r="M141" s="40">
        <f>COUNTIFS(B:B,B141)</f>
        <v>115</v>
      </c>
      <c r="N141" s="40">
        <f>LEN(C141)+LEN(H141)</f>
        <v>48</v>
      </c>
      <c r="O141" s="39" t="s">
        <v>2065</v>
      </c>
      <c r="P141" s="41"/>
      <c r="R141" s="39" t="s">
        <v>2485</v>
      </c>
    </row>
    <row r="142" spans="1:18" x14ac:dyDescent="0.25">
      <c r="A142" s="2" t="s">
        <v>1819</v>
      </c>
      <c r="B142" s="1" t="s">
        <v>766</v>
      </c>
      <c r="C142" s="25" t="s">
        <v>1836</v>
      </c>
      <c r="D142" s="2" t="s">
        <v>21</v>
      </c>
      <c r="E142" s="12">
        <v>1</v>
      </c>
      <c r="F142" s="60">
        <v>111</v>
      </c>
      <c r="G142" s="8">
        <f>VLOOKUP(F142,episodes!$A$1:$B$76,2,FALSE)</f>
        <v>12</v>
      </c>
      <c r="H142" s="7" t="str">
        <f>VLOOKUP(F142,episodes!$A$1:$E$76,5,FALSE)</f>
        <v>The Menagerie, Part I</v>
      </c>
      <c r="I142" s="7">
        <f>VLOOKUP(F142,episodes!$A$1:$D$76,3,FALSE)</f>
        <v>1</v>
      </c>
      <c r="J142" s="7">
        <f>VLOOKUP(F142,episodes!$A$1:$D$76,4,FALSE)</f>
        <v>11</v>
      </c>
      <c r="L142" s="40">
        <f>COUNTIFS(A:A,A141)</f>
        <v>115</v>
      </c>
      <c r="M142" s="40">
        <f>COUNTIFS(B:B,B142)</f>
        <v>115</v>
      </c>
      <c r="N142" s="40">
        <f>LEN(C142)+LEN(H142)</f>
        <v>48</v>
      </c>
      <c r="O142" s="39" t="s">
        <v>2065</v>
      </c>
      <c r="P142" s="41"/>
      <c r="R142" s="39" t="s">
        <v>2485</v>
      </c>
    </row>
    <row r="143" spans="1:18" x14ac:dyDescent="0.25">
      <c r="A143" s="2" t="s">
        <v>1819</v>
      </c>
      <c r="B143" s="1" t="s">
        <v>766</v>
      </c>
      <c r="C143" s="25" t="s">
        <v>1836</v>
      </c>
      <c r="D143" s="2" t="s">
        <v>21</v>
      </c>
      <c r="E143" s="12">
        <v>1</v>
      </c>
      <c r="F143" s="60">
        <v>113</v>
      </c>
      <c r="G143" s="8">
        <f>VLOOKUP(F143,episodes!$A$1:$B$76,2,FALSE)</f>
        <v>14</v>
      </c>
      <c r="H143" s="7" t="str">
        <f>VLOOKUP(F143,episodes!$A$1:$E$76,5,FALSE)</f>
        <v>The Conscience of the King</v>
      </c>
      <c r="I143" s="7">
        <f>VLOOKUP(F143,episodes!$A$1:$D$76,3,FALSE)</f>
        <v>1</v>
      </c>
      <c r="J143" s="7">
        <f>VLOOKUP(F143,episodes!$A$1:$D$76,4,FALSE)</f>
        <v>13</v>
      </c>
      <c r="L143" s="40">
        <f>COUNTIFS(A:A,A142)</f>
        <v>115</v>
      </c>
      <c r="M143" s="40">
        <f>COUNTIFS(B:B,B143)</f>
        <v>115</v>
      </c>
      <c r="N143" s="40">
        <f>LEN(C143)+LEN(H143)</f>
        <v>53</v>
      </c>
      <c r="O143" s="39" t="s">
        <v>2065</v>
      </c>
      <c r="R143" s="39" t="s">
        <v>2485</v>
      </c>
    </row>
    <row r="144" spans="1:18" x14ac:dyDescent="0.25">
      <c r="A144" s="2" t="s">
        <v>1819</v>
      </c>
      <c r="B144" s="1" t="s">
        <v>766</v>
      </c>
      <c r="C144" s="25" t="s">
        <v>1836</v>
      </c>
      <c r="D144" s="2" t="s">
        <v>21</v>
      </c>
      <c r="E144" s="12">
        <v>1</v>
      </c>
      <c r="F144" s="60">
        <v>113</v>
      </c>
      <c r="G144" s="8">
        <f>VLOOKUP(F144,episodes!$A$1:$B$76,2,FALSE)</f>
        <v>14</v>
      </c>
      <c r="H144" s="7" t="str">
        <f>VLOOKUP(F144,episodes!$A$1:$E$76,5,FALSE)</f>
        <v>The Conscience of the King</v>
      </c>
      <c r="I144" s="7">
        <f>VLOOKUP(F144,episodes!$A$1:$D$76,3,FALSE)</f>
        <v>1</v>
      </c>
      <c r="J144" s="7">
        <f>VLOOKUP(F144,episodes!$A$1:$D$76,4,FALSE)</f>
        <v>13</v>
      </c>
      <c r="L144" s="40">
        <f>COUNTIFS(A:A,A143)</f>
        <v>115</v>
      </c>
      <c r="M144" s="40">
        <f>COUNTIFS(B:B,B144)</f>
        <v>115</v>
      </c>
      <c r="N144" s="40">
        <f>LEN(C144)+LEN(H144)</f>
        <v>53</v>
      </c>
      <c r="O144" s="39" t="s">
        <v>2065</v>
      </c>
      <c r="R144" s="39" t="s">
        <v>2485</v>
      </c>
    </row>
    <row r="145" spans="1:18" x14ac:dyDescent="0.25">
      <c r="A145" s="2" t="s">
        <v>1819</v>
      </c>
      <c r="B145" s="1" t="s">
        <v>766</v>
      </c>
      <c r="C145" s="25" t="s">
        <v>1836</v>
      </c>
      <c r="D145" s="2" t="s">
        <v>21</v>
      </c>
      <c r="E145" s="12">
        <v>1</v>
      </c>
      <c r="F145" s="60">
        <v>113</v>
      </c>
      <c r="G145" s="8">
        <f>VLOOKUP(F145,episodes!$A$1:$B$76,2,FALSE)</f>
        <v>14</v>
      </c>
      <c r="H145" s="7" t="str">
        <f>VLOOKUP(F145,episodes!$A$1:$E$76,5,FALSE)</f>
        <v>The Conscience of the King</v>
      </c>
      <c r="I145" s="7">
        <f>VLOOKUP(F145,episodes!$A$1:$D$76,3,FALSE)</f>
        <v>1</v>
      </c>
      <c r="J145" s="7">
        <f>VLOOKUP(F145,episodes!$A$1:$D$76,4,FALSE)</f>
        <v>13</v>
      </c>
      <c r="L145" s="40">
        <f>COUNTIFS(A:A,A144)</f>
        <v>115</v>
      </c>
      <c r="M145" s="40">
        <f>COUNTIFS(B:B,B145)</f>
        <v>115</v>
      </c>
      <c r="N145" s="40">
        <f>LEN(C145)+LEN(H145)</f>
        <v>53</v>
      </c>
      <c r="O145" s="39" t="s">
        <v>2065</v>
      </c>
      <c r="R145" s="39" t="s">
        <v>2485</v>
      </c>
    </row>
    <row r="146" spans="1:18" x14ac:dyDescent="0.25">
      <c r="A146" s="2" t="s">
        <v>1819</v>
      </c>
      <c r="B146" s="1" t="s">
        <v>766</v>
      </c>
      <c r="C146" s="25" t="s">
        <v>1836</v>
      </c>
      <c r="D146" s="2" t="s">
        <v>21</v>
      </c>
      <c r="E146" s="12">
        <v>1</v>
      </c>
      <c r="F146" s="60">
        <v>113</v>
      </c>
      <c r="G146" s="8">
        <f>VLOOKUP(F146,episodes!$A$1:$B$76,2,FALSE)</f>
        <v>14</v>
      </c>
      <c r="H146" s="7" t="str">
        <f>VLOOKUP(F146,episodes!$A$1:$E$76,5,FALSE)</f>
        <v>The Conscience of the King</v>
      </c>
      <c r="I146" s="7">
        <f>VLOOKUP(F146,episodes!$A$1:$D$76,3,FALSE)</f>
        <v>1</v>
      </c>
      <c r="J146" s="7">
        <f>VLOOKUP(F146,episodes!$A$1:$D$76,4,FALSE)</f>
        <v>13</v>
      </c>
      <c r="L146" s="40">
        <f>COUNTIFS(A:A,A145)</f>
        <v>115</v>
      </c>
      <c r="M146" s="40">
        <f>COUNTIFS(B:B,B146)</f>
        <v>115</v>
      </c>
      <c r="N146" s="40">
        <f>LEN(C146)+LEN(H146)</f>
        <v>53</v>
      </c>
      <c r="O146" s="39" t="s">
        <v>2065</v>
      </c>
      <c r="R146" s="39" t="s">
        <v>2485</v>
      </c>
    </row>
    <row r="147" spans="1:18" x14ac:dyDescent="0.25">
      <c r="A147" s="2" t="s">
        <v>1819</v>
      </c>
      <c r="B147" s="1" t="s">
        <v>766</v>
      </c>
      <c r="C147" s="25" t="s">
        <v>1909</v>
      </c>
      <c r="D147" s="2" t="s">
        <v>3652</v>
      </c>
      <c r="E147" s="12">
        <v>1</v>
      </c>
      <c r="F147" s="60">
        <v>113</v>
      </c>
      <c r="G147" s="8">
        <f>VLOOKUP(F147,episodes!$A$1:$B$76,2,FALSE)</f>
        <v>14</v>
      </c>
      <c r="H147" s="7" t="str">
        <f>VLOOKUP(F147,episodes!$A$1:$E$76,5,FALSE)</f>
        <v>The Conscience of the King</v>
      </c>
      <c r="I147" s="7">
        <f>VLOOKUP(F147,episodes!$A$1:$D$76,3,FALSE)</f>
        <v>1</v>
      </c>
      <c r="J147" s="7">
        <f>VLOOKUP(F147,episodes!$A$1:$D$76,4,FALSE)</f>
        <v>13</v>
      </c>
      <c r="L147" s="40">
        <f>COUNTIFS(A:A,A146)</f>
        <v>115</v>
      </c>
      <c r="M147" s="40">
        <f>COUNTIFS(B:B,B147)</f>
        <v>115</v>
      </c>
      <c r="N147" s="40">
        <f>LEN(C147)+LEN(H147)</f>
        <v>52</v>
      </c>
      <c r="O147" s="39" t="s">
        <v>2116</v>
      </c>
      <c r="Q147" s="39" t="s">
        <v>148</v>
      </c>
      <c r="R147" s="39" t="s">
        <v>2485</v>
      </c>
    </row>
    <row r="148" spans="1:18" x14ac:dyDescent="0.25">
      <c r="A148" s="2" t="s">
        <v>1819</v>
      </c>
      <c r="B148" s="1" t="s">
        <v>766</v>
      </c>
      <c r="C148" s="25" t="s">
        <v>1852</v>
      </c>
      <c r="D148" s="2" t="s">
        <v>21</v>
      </c>
      <c r="E148" s="12">
        <v>1</v>
      </c>
      <c r="F148" s="61">
        <v>114</v>
      </c>
      <c r="G148" s="8">
        <f>VLOOKUP(F148,episodes!$A$1:$B$76,2,FALSE)</f>
        <v>15</v>
      </c>
      <c r="H148" s="7" t="str">
        <f>VLOOKUP(F148,episodes!$A$1:$E$76,5,FALSE)</f>
        <v>Balance of Terror</v>
      </c>
      <c r="I148" s="7">
        <f>VLOOKUP(F148,episodes!$A$1:$D$76,3,FALSE)</f>
        <v>1</v>
      </c>
      <c r="J148" s="7">
        <f>VLOOKUP(F148,episodes!$A$1:$D$76,4,FALSE)</f>
        <v>14</v>
      </c>
      <c r="L148" s="40">
        <f>COUNTIFS(A:A,A147)</f>
        <v>115</v>
      </c>
      <c r="M148" s="40">
        <f>COUNTIFS(B:B,B148)</f>
        <v>115</v>
      </c>
      <c r="N148" s="40">
        <f>LEN(C148)+LEN(H148)</f>
        <v>58</v>
      </c>
      <c r="O148" s="42" t="s">
        <v>2065</v>
      </c>
      <c r="P148" s="42"/>
      <c r="Q148" s="39" t="s">
        <v>162</v>
      </c>
      <c r="R148" s="42" t="s">
        <v>2485</v>
      </c>
    </row>
    <row r="149" spans="1:18" x14ac:dyDescent="0.25">
      <c r="A149" s="2" t="s">
        <v>1819</v>
      </c>
      <c r="B149" s="1" t="s">
        <v>766</v>
      </c>
      <c r="C149" s="25" t="s">
        <v>1836</v>
      </c>
      <c r="D149" s="2" t="s">
        <v>21</v>
      </c>
      <c r="E149" s="12">
        <v>1</v>
      </c>
      <c r="F149" s="61">
        <v>114</v>
      </c>
      <c r="G149" s="8">
        <f>VLOOKUP(F149,episodes!$A$1:$B$76,2,FALSE)</f>
        <v>15</v>
      </c>
      <c r="H149" s="7" t="str">
        <f>VLOOKUP(F149,episodes!$A$1:$E$76,5,FALSE)</f>
        <v>Balance of Terror</v>
      </c>
      <c r="I149" s="7">
        <f>VLOOKUP(F149,episodes!$A$1:$D$76,3,FALSE)</f>
        <v>1</v>
      </c>
      <c r="J149" s="7">
        <f>VLOOKUP(F149,episodes!$A$1:$D$76,4,FALSE)</f>
        <v>14</v>
      </c>
      <c r="L149" s="40">
        <f>COUNTIFS(A:A,A148)</f>
        <v>115</v>
      </c>
      <c r="M149" s="40">
        <f>COUNTIFS(B:B,B149)</f>
        <v>115</v>
      </c>
      <c r="N149" s="40">
        <f>LEN(C149)+LEN(H149)</f>
        <v>44</v>
      </c>
      <c r="O149" s="42" t="s">
        <v>2065</v>
      </c>
      <c r="P149" s="42"/>
      <c r="Q149" s="42"/>
      <c r="R149" s="42" t="s">
        <v>2485</v>
      </c>
    </row>
    <row r="150" spans="1:18" x14ac:dyDescent="0.25">
      <c r="A150" s="2" t="s">
        <v>1819</v>
      </c>
      <c r="B150" s="1" t="s">
        <v>766</v>
      </c>
      <c r="C150" s="25" t="s">
        <v>1836</v>
      </c>
      <c r="D150" s="2" t="s">
        <v>21</v>
      </c>
      <c r="E150" s="12">
        <v>1</v>
      </c>
      <c r="F150" s="61">
        <v>114</v>
      </c>
      <c r="G150" s="8">
        <f>VLOOKUP(F150,episodes!$A$1:$B$76,2,FALSE)</f>
        <v>15</v>
      </c>
      <c r="H150" s="7" t="str">
        <f>VLOOKUP(F150,episodes!$A$1:$E$76,5,FALSE)</f>
        <v>Balance of Terror</v>
      </c>
      <c r="I150" s="7">
        <f>VLOOKUP(F150,episodes!$A$1:$D$76,3,FALSE)</f>
        <v>1</v>
      </c>
      <c r="J150" s="7">
        <f>VLOOKUP(F150,episodes!$A$1:$D$76,4,FALSE)</f>
        <v>14</v>
      </c>
      <c r="L150" s="40">
        <f>COUNTIFS(A:A,A149)</f>
        <v>115</v>
      </c>
      <c r="M150" s="40">
        <f>COUNTIFS(B:B,B150)</f>
        <v>115</v>
      </c>
      <c r="N150" s="40">
        <f>LEN(C150)+LEN(H150)</f>
        <v>44</v>
      </c>
      <c r="O150" s="42" t="s">
        <v>2065</v>
      </c>
      <c r="P150" s="42"/>
      <c r="Q150" s="42"/>
      <c r="R150" s="42" t="s">
        <v>2485</v>
      </c>
    </row>
    <row r="151" spans="1:18" x14ac:dyDescent="0.25">
      <c r="A151" s="2" t="s">
        <v>1819</v>
      </c>
      <c r="B151" s="1" t="s">
        <v>766</v>
      </c>
      <c r="C151" s="25" t="s">
        <v>1852</v>
      </c>
      <c r="D151" s="2" t="s">
        <v>21</v>
      </c>
      <c r="E151" s="12">
        <v>1</v>
      </c>
      <c r="F151" s="61">
        <v>115</v>
      </c>
      <c r="G151" s="8">
        <f>VLOOKUP(F151,episodes!$A$1:$B$76,2,FALSE)</f>
        <v>16</v>
      </c>
      <c r="H151" s="7" t="str">
        <f>VLOOKUP(F151,episodes!$A$1:$E$76,5,FALSE)</f>
        <v>Shore Leave</v>
      </c>
      <c r="I151" s="7">
        <f>VLOOKUP(F151,episodes!$A$1:$D$76,3,FALSE)</f>
        <v>1</v>
      </c>
      <c r="J151" s="7">
        <f>VLOOKUP(F151,episodes!$A$1:$D$76,4,FALSE)</f>
        <v>15</v>
      </c>
      <c r="L151" s="40">
        <f>COUNTIFS(A:A,A150)</f>
        <v>115</v>
      </c>
      <c r="M151" s="40">
        <f>COUNTIFS(B:B,B151)</f>
        <v>115</v>
      </c>
      <c r="N151" s="40">
        <f>LEN(C151)+LEN(H151)</f>
        <v>52</v>
      </c>
      <c r="O151" s="42" t="s">
        <v>2065</v>
      </c>
      <c r="P151" s="44"/>
      <c r="Q151" s="39" t="s">
        <v>162</v>
      </c>
      <c r="R151" s="42" t="s">
        <v>2485</v>
      </c>
    </row>
    <row r="152" spans="1:18" x14ac:dyDescent="0.25">
      <c r="A152" s="2" t="s">
        <v>1819</v>
      </c>
      <c r="B152" s="1" t="s">
        <v>766</v>
      </c>
      <c r="C152" s="25" t="s">
        <v>1836</v>
      </c>
      <c r="D152" s="2" t="s">
        <v>21</v>
      </c>
      <c r="E152" s="12">
        <v>1</v>
      </c>
      <c r="F152" s="61">
        <v>115</v>
      </c>
      <c r="G152" s="8">
        <f>VLOOKUP(F152,episodes!$A$1:$B$76,2,FALSE)</f>
        <v>16</v>
      </c>
      <c r="H152" s="7" t="str">
        <f>VLOOKUP(F152,episodes!$A$1:$E$76,5,FALSE)</f>
        <v>Shore Leave</v>
      </c>
      <c r="I152" s="7">
        <f>VLOOKUP(F152,episodes!$A$1:$D$76,3,FALSE)</f>
        <v>1</v>
      </c>
      <c r="J152" s="7">
        <f>VLOOKUP(F152,episodes!$A$1:$D$76,4,FALSE)</f>
        <v>15</v>
      </c>
      <c r="L152" s="40">
        <f>COUNTIFS(A:A,A151)</f>
        <v>115</v>
      </c>
      <c r="M152" s="40">
        <f>COUNTIFS(B:B,B152)</f>
        <v>115</v>
      </c>
      <c r="N152" s="40">
        <f>LEN(C152)+LEN(H152)</f>
        <v>38</v>
      </c>
      <c r="O152" s="42" t="s">
        <v>2065</v>
      </c>
      <c r="P152" s="44"/>
      <c r="Q152" s="42"/>
      <c r="R152" s="42" t="s">
        <v>2485</v>
      </c>
    </row>
    <row r="153" spans="1:18" x14ac:dyDescent="0.25">
      <c r="A153" s="2" t="s">
        <v>1819</v>
      </c>
      <c r="B153" s="1" t="s">
        <v>766</v>
      </c>
      <c r="C153" s="25" t="s">
        <v>1836</v>
      </c>
      <c r="D153" s="2" t="s">
        <v>21</v>
      </c>
      <c r="E153" s="12">
        <v>1</v>
      </c>
      <c r="F153" s="61">
        <v>115</v>
      </c>
      <c r="G153" s="8">
        <f>VLOOKUP(F153,episodes!$A$1:$B$76,2,FALSE)</f>
        <v>16</v>
      </c>
      <c r="H153" s="7" t="str">
        <f>VLOOKUP(F153,episodes!$A$1:$E$76,5,FALSE)</f>
        <v>Shore Leave</v>
      </c>
      <c r="I153" s="7">
        <f>VLOOKUP(F153,episodes!$A$1:$D$76,3,FALSE)</f>
        <v>1</v>
      </c>
      <c r="J153" s="7">
        <f>VLOOKUP(F153,episodes!$A$1:$D$76,4,FALSE)</f>
        <v>15</v>
      </c>
      <c r="L153" s="40">
        <f>COUNTIFS(A:A,A152)</f>
        <v>115</v>
      </c>
      <c r="M153" s="40">
        <f>COUNTIFS(B:B,B153)</f>
        <v>115</v>
      </c>
      <c r="N153" s="40">
        <f>LEN(C153)+LEN(H153)</f>
        <v>38</v>
      </c>
      <c r="O153" s="42" t="s">
        <v>2065</v>
      </c>
      <c r="P153" s="44"/>
      <c r="Q153" s="42"/>
      <c r="R153" s="42" t="s">
        <v>2485</v>
      </c>
    </row>
    <row r="154" spans="1:18" x14ac:dyDescent="0.25">
      <c r="A154" s="2" t="s">
        <v>1819</v>
      </c>
      <c r="B154" s="1" t="s">
        <v>766</v>
      </c>
      <c r="C154" s="25" t="s">
        <v>1836</v>
      </c>
      <c r="D154" s="2" t="s">
        <v>21</v>
      </c>
      <c r="E154" s="12">
        <v>1</v>
      </c>
      <c r="F154" s="61">
        <v>115</v>
      </c>
      <c r="G154" s="8">
        <f>VLOOKUP(F154,episodes!$A$1:$B$76,2,FALSE)</f>
        <v>16</v>
      </c>
      <c r="H154" s="7" t="str">
        <f>VLOOKUP(F154,episodes!$A$1:$E$76,5,FALSE)</f>
        <v>Shore Leave</v>
      </c>
      <c r="I154" s="7">
        <f>VLOOKUP(F154,episodes!$A$1:$D$76,3,FALSE)</f>
        <v>1</v>
      </c>
      <c r="J154" s="7">
        <f>VLOOKUP(F154,episodes!$A$1:$D$76,4,FALSE)</f>
        <v>15</v>
      </c>
      <c r="L154" s="40">
        <f>COUNTIFS(A:A,A153)</f>
        <v>115</v>
      </c>
      <c r="M154" s="40">
        <f>COUNTIFS(B:B,B154)</f>
        <v>115</v>
      </c>
      <c r="N154" s="40">
        <f>LEN(C154)+LEN(H154)</f>
        <v>38</v>
      </c>
      <c r="O154" s="42" t="s">
        <v>2065</v>
      </c>
      <c r="P154" s="44"/>
      <c r="Q154" s="42"/>
      <c r="R154" s="42" t="s">
        <v>2485</v>
      </c>
    </row>
    <row r="155" spans="1:18" x14ac:dyDescent="0.25">
      <c r="A155" s="2" t="s">
        <v>1819</v>
      </c>
      <c r="B155" s="1" t="s">
        <v>766</v>
      </c>
      <c r="C155" s="25" t="s">
        <v>1836</v>
      </c>
      <c r="D155" s="2" t="s">
        <v>21</v>
      </c>
      <c r="E155" s="12">
        <v>1</v>
      </c>
      <c r="F155" s="61">
        <v>115</v>
      </c>
      <c r="G155" s="8">
        <f>VLOOKUP(F155,episodes!$A$1:$B$76,2,FALSE)</f>
        <v>16</v>
      </c>
      <c r="H155" s="7" t="str">
        <f>VLOOKUP(F155,episodes!$A$1:$E$76,5,FALSE)</f>
        <v>Shore Leave</v>
      </c>
      <c r="I155" s="7">
        <f>VLOOKUP(F155,episodes!$A$1:$D$76,3,FALSE)</f>
        <v>1</v>
      </c>
      <c r="J155" s="7">
        <f>VLOOKUP(F155,episodes!$A$1:$D$76,4,FALSE)</f>
        <v>15</v>
      </c>
      <c r="L155" s="40">
        <f>COUNTIFS(A:A,A154)</f>
        <v>115</v>
      </c>
      <c r="M155" s="40">
        <f>COUNTIFS(B:B,B155)</f>
        <v>115</v>
      </c>
      <c r="N155" s="40">
        <f>LEN(C155)+LEN(H155)</f>
        <v>38</v>
      </c>
      <c r="O155" s="42" t="s">
        <v>2065</v>
      </c>
      <c r="P155" s="44"/>
      <c r="Q155" s="42"/>
      <c r="R155" s="42" t="s">
        <v>2485</v>
      </c>
    </row>
    <row r="156" spans="1:18" x14ac:dyDescent="0.25">
      <c r="A156" s="2" t="s">
        <v>1819</v>
      </c>
      <c r="B156" s="1" t="s">
        <v>766</v>
      </c>
      <c r="C156" s="25" t="s">
        <v>1836</v>
      </c>
      <c r="D156" s="2" t="s">
        <v>21</v>
      </c>
      <c r="E156" s="12">
        <v>1</v>
      </c>
      <c r="F156" s="61">
        <v>116</v>
      </c>
      <c r="G156" s="8">
        <f>VLOOKUP(F156,episodes!$A$1:$B$76,2,FALSE)</f>
        <v>17</v>
      </c>
      <c r="H156" s="7" t="str">
        <f>VLOOKUP(F156,episodes!$A$1:$E$76,5,FALSE)</f>
        <v>The Galileo Seven</v>
      </c>
      <c r="I156" s="7">
        <f>VLOOKUP(F156,episodes!$A$1:$D$76,3,FALSE)</f>
        <v>1</v>
      </c>
      <c r="J156" s="7">
        <f>VLOOKUP(F156,episodes!$A$1:$D$76,4,FALSE)</f>
        <v>16</v>
      </c>
      <c r="L156" s="40">
        <f>COUNTIFS(A:A,A155)</f>
        <v>115</v>
      </c>
      <c r="M156" s="40">
        <f>COUNTIFS(B:B,B156)</f>
        <v>115</v>
      </c>
      <c r="N156" s="40">
        <f>LEN(C156)+LEN(H156)</f>
        <v>44</v>
      </c>
      <c r="O156" s="42" t="s">
        <v>2065</v>
      </c>
      <c r="P156" s="44"/>
      <c r="Q156" s="42"/>
      <c r="R156" s="42" t="s">
        <v>2485</v>
      </c>
    </row>
    <row r="157" spans="1:18" x14ac:dyDescent="0.25">
      <c r="A157" s="2" t="s">
        <v>1819</v>
      </c>
      <c r="B157" s="1" t="s">
        <v>766</v>
      </c>
      <c r="C157" s="25" t="s">
        <v>1836</v>
      </c>
      <c r="D157" s="2" t="s">
        <v>21</v>
      </c>
      <c r="E157" s="12">
        <v>1</v>
      </c>
      <c r="F157" s="61">
        <v>116</v>
      </c>
      <c r="G157" s="8">
        <f>VLOOKUP(F157,episodes!$A$1:$B$76,2,FALSE)</f>
        <v>17</v>
      </c>
      <c r="H157" s="7" t="str">
        <f>VLOOKUP(F157,episodes!$A$1:$E$76,5,FALSE)</f>
        <v>The Galileo Seven</v>
      </c>
      <c r="I157" s="7">
        <f>VLOOKUP(F157,episodes!$A$1:$D$76,3,FALSE)</f>
        <v>1</v>
      </c>
      <c r="J157" s="7">
        <f>VLOOKUP(F157,episodes!$A$1:$D$76,4,FALSE)</f>
        <v>16</v>
      </c>
      <c r="L157" s="40">
        <f>COUNTIFS(A:A,A156)</f>
        <v>115</v>
      </c>
      <c r="M157" s="40">
        <f>COUNTIFS(B:B,B157)</f>
        <v>115</v>
      </c>
      <c r="N157" s="40">
        <f>LEN(C157)+LEN(H157)</f>
        <v>44</v>
      </c>
      <c r="O157" s="42" t="s">
        <v>2065</v>
      </c>
      <c r="P157" s="44"/>
      <c r="Q157" s="42"/>
      <c r="R157" s="42" t="s">
        <v>2485</v>
      </c>
    </row>
    <row r="158" spans="1:18" x14ac:dyDescent="0.25">
      <c r="A158" s="2" t="s">
        <v>1819</v>
      </c>
      <c r="B158" s="1" t="s">
        <v>766</v>
      </c>
      <c r="C158" s="25" t="s">
        <v>1836</v>
      </c>
      <c r="D158" s="2" t="s">
        <v>21</v>
      </c>
      <c r="E158" s="12">
        <v>1</v>
      </c>
      <c r="F158" s="61">
        <v>116</v>
      </c>
      <c r="G158" s="8">
        <f>VLOOKUP(F158,episodes!$A$1:$B$76,2,FALSE)</f>
        <v>17</v>
      </c>
      <c r="H158" s="7" t="str">
        <f>VLOOKUP(F158,episodes!$A$1:$E$76,5,FALSE)</f>
        <v>The Galileo Seven</v>
      </c>
      <c r="I158" s="7">
        <f>VLOOKUP(F158,episodes!$A$1:$D$76,3,FALSE)</f>
        <v>1</v>
      </c>
      <c r="J158" s="7">
        <f>VLOOKUP(F158,episodes!$A$1:$D$76,4,FALSE)</f>
        <v>16</v>
      </c>
      <c r="L158" s="40">
        <f>COUNTIFS(A:A,A157)</f>
        <v>115</v>
      </c>
      <c r="M158" s="40">
        <f>COUNTIFS(B:B,B158)</f>
        <v>115</v>
      </c>
      <c r="N158" s="40">
        <f>LEN(C158)+LEN(H158)</f>
        <v>44</v>
      </c>
      <c r="O158" s="42" t="s">
        <v>2065</v>
      </c>
      <c r="P158" s="44"/>
      <c r="Q158" s="42"/>
      <c r="R158" s="42" t="s">
        <v>2485</v>
      </c>
    </row>
    <row r="159" spans="1:18" x14ac:dyDescent="0.25">
      <c r="A159" s="2" t="s">
        <v>1819</v>
      </c>
      <c r="B159" s="1" t="s">
        <v>766</v>
      </c>
      <c r="C159" s="25" t="s">
        <v>1836</v>
      </c>
      <c r="D159" s="2" t="s">
        <v>21</v>
      </c>
      <c r="E159" s="12">
        <v>1</v>
      </c>
      <c r="F159" s="61">
        <v>116</v>
      </c>
      <c r="G159" s="8">
        <f>VLOOKUP(F159,episodes!$A$1:$B$76,2,FALSE)</f>
        <v>17</v>
      </c>
      <c r="H159" s="7" t="str">
        <f>VLOOKUP(F159,episodes!$A$1:$E$76,5,FALSE)</f>
        <v>The Galileo Seven</v>
      </c>
      <c r="I159" s="7">
        <f>VLOOKUP(F159,episodes!$A$1:$D$76,3,FALSE)</f>
        <v>1</v>
      </c>
      <c r="J159" s="7">
        <f>VLOOKUP(F159,episodes!$A$1:$D$76,4,FALSE)</f>
        <v>16</v>
      </c>
      <c r="L159" s="40">
        <f>COUNTIFS(A:A,A158)</f>
        <v>115</v>
      </c>
      <c r="M159" s="40">
        <f>COUNTIFS(B:B,B159)</f>
        <v>115</v>
      </c>
      <c r="N159" s="40">
        <f>LEN(C159)+LEN(H159)</f>
        <v>44</v>
      </c>
      <c r="O159" s="42" t="s">
        <v>2065</v>
      </c>
      <c r="P159" s="44"/>
      <c r="Q159" s="42"/>
      <c r="R159" s="42" t="s">
        <v>2485</v>
      </c>
    </row>
    <row r="160" spans="1:18" x14ac:dyDescent="0.25">
      <c r="A160" s="2" t="s">
        <v>1819</v>
      </c>
      <c r="B160" s="1" t="s">
        <v>766</v>
      </c>
      <c r="C160" s="25" t="s">
        <v>1836</v>
      </c>
      <c r="D160" s="2" t="s">
        <v>21</v>
      </c>
      <c r="E160" s="12">
        <v>1</v>
      </c>
      <c r="F160" s="61">
        <v>116</v>
      </c>
      <c r="G160" s="8">
        <f>VLOOKUP(F160,episodes!$A$1:$B$76,2,FALSE)</f>
        <v>17</v>
      </c>
      <c r="H160" s="7" t="str">
        <f>VLOOKUP(F160,episodes!$A$1:$E$76,5,FALSE)</f>
        <v>The Galileo Seven</v>
      </c>
      <c r="I160" s="7">
        <f>VLOOKUP(F160,episodes!$A$1:$D$76,3,FALSE)</f>
        <v>1</v>
      </c>
      <c r="J160" s="7">
        <f>VLOOKUP(F160,episodes!$A$1:$D$76,4,FALSE)</f>
        <v>16</v>
      </c>
      <c r="L160" s="40">
        <f>COUNTIFS(A:A,A159)</f>
        <v>115</v>
      </c>
      <c r="M160" s="40">
        <f>COUNTIFS(B:B,B160)</f>
        <v>115</v>
      </c>
      <c r="N160" s="40">
        <f>LEN(C160)+LEN(H160)</f>
        <v>44</v>
      </c>
      <c r="O160" s="42" t="s">
        <v>2065</v>
      </c>
      <c r="P160" s="44"/>
      <c r="Q160" s="42"/>
      <c r="R160" s="42" t="s">
        <v>2485</v>
      </c>
    </row>
    <row r="161" spans="1:18" x14ac:dyDescent="0.25">
      <c r="A161" s="2" t="s">
        <v>1819</v>
      </c>
      <c r="B161" s="1" t="s">
        <v>766</v>
      </c>
      <c r="C161" s="25" t="s">
        <v>1836</v>
      </c>
      <c r="D161" s="2" t="s">
        <v>21</v>
      </c>
      <c r="E161" s="12">
        <v>1</v>
      </c>
      <c r="F161" s="61">
        <v>117</v>
      </c>
      <c r="G161" s="8">
        <f>VLOOKUP(F161,episodes!$A$1:$B$76,2,FALSE)</f>
        <v>18</v>
      </c>
      <c r="H161" s="7" t="str">
        <f>VLOOKUP(F161,episodes!$A$1:$E$76,5,FALSE)</f>
        <v>The Squire of Gothos</v>
      </c>
      <c r="I161" s="7">
        <f>VLOOKUP(F161,episodes!$A$1:$D$76,3,FALSE)</f>
        <v>1</v>
      </c>
      <c r="J161" s="7">
        <f>VLOOKUP(F161,episodes!$A$1:$D$76,4,FALSE)</f>
        <v>17</v>
      </c>
      <c r="L161" s="40">
        <f>COUNTIFS(A:A,A160)</f>
        <v>115</v>
      </c>
      <c r="M161" s="40">
        <f>COUNTIFS(B:B,B161)</f>
        <v>115</v>
      </c>
      <c r="N161" s="40">
        <f>LEN(C161)+LEN(H161)</f>
        <v>47</v>
      </c>
      <c r="O161" s="42" t="s">
        <v>2065</v>
      </c>
      <c r="P161" s="44"/>
      <c r="Q161" s="42"/>
      <c r="R161" s="42" t="s">
        <v>2485</v>
      </c>
    </row>
    <row r="162" spans="1:18" x14ac:dyDescent="0.25">
      <c r="A162" s="2" t="s">
        <v>1819</v>
      </c>
      <c r="B162" s="1" t="s">
        <v>766</v>
      </c>
      <c r="C162" s="25" t="s">
        <v>1862</v>
      </c>
      <c r="D162" s="2" t="s">
        <v>3655</v>
      </c>
      <c r="E162" s="12">
        <v>1</v>
      </c>
      <c r="F162" s="61">
        <v>117</v>
      </c>
      <c r="G162" s="8">
        <f>VLOOKUP(F162,episodes!$A$1:$B$76,2,FALSE)</f>
        <v>18</v>
      </c>
      <c r="H162" s="7" t="str">
        <f>VLOOKUP(F162,episodes!$A$1:$E$76,5,FALSE)</f>
        <v>The Squire of Gothos</v>
      </c>
      <c r="I162" s="7">
        <f>VLOOKUP(F162,episodes!$A$1:$D$76,3,FALSE)</f>
        <v>1</v>
      </c>
      <c r="J162" s="7">
        <f>VLOOKUP(F162,episodes!$A$1:$D$76,4,FALSE)</f>
        <v>17</v>
      </c>
      <c r="L162" s="40">
        <f>COUNTIFS(A:A,A161)</f>
        <v>115</v>
      </c>
      <c r="M162" s="40">
        <f>COUNTIFS(B:B,B162)</f>
        <v>115</v>
      </c>
      <c r="N162" s="40">
        <f>LEN(C162)+LEN(H162)</f>
        <v>45</v>
      </c>
      <c r="O162" s="42" t="s">
        <v>1011</v>
      </c>
      <c r="P162" s="44"/>
      <c r="Q162" s="42" t="s">
        <v>1011</v>
      </c>
      <c r="R162" s="42" t="s">
        <v>2485</v>
      </c>
    </row>
    <row r="163" spans="1:18" x14ac:dyDescent="0.25">
      <c r="A163" s="2" t="s">
        <v>1819</v>
      </c>
      <c r="B163" s="1" t="s">
        <v>766</v>
      </c>
      <c r="C163" s="25" t="s">
        <v>1862</v>
      </c>
      <c r="D163" s="2" t="s">
        <v>3655</v>
      </c>
      <c r="E163" s="12">
        <v>1</v>
      </c>
      <c r="F163" s="61">
        <v>117</v>
      </c>
      <c r="G163" s="8">
        <f>VLOOKUP(F163,episodes!$A$1:$B$76,2,FALSE)</f>
        <v>18</v>
      </c>
      <c r="H163" s="7" t="str">
        <f>VLOOKUP(F163,episodes!$A$1:$E$76,5,FALSE)</f>
        <v>The Squire of Gothos</v>
      </c>
      <c r="I163" s="7">
        <f>VLOOKUP(F163,episodes!$A$1:$D$76,3,FALSE)</f>
        <v>1</v>
      </c>
      <c r="J163" s="7">
        <f>VLOOKUP(F163,episodes!$A$1:$D$76,4,FALSE)</f>
        <v>17</v>
      </c>
      <c r="L163" s="40">
        <f>COUNTIFS(A:A,A162)</f>
        <v>115</v>
      </c>
      <c r="M163" s="40">
        <f>COUNTIFS(B:B,B163)</f>
        <v>115</v>
      </c>
      <c r="N163" s="40">
        <f>LEN(C163)+LEN(H163)</f>
        <v>45</v>
      </c>
      <c r="O163" s="42" t="s">
        <v>1011</v>
      </c>
      <c r="P163" s="44"/>
      <c r="Q163" s="42" t="s">
        <v>1011</v>
      </c>
      <c r="R163" s="42" t="s">
        <v>2485</v>
      </c>
    </row>
    <row r="164" spans="1:18" x14ac:dyDescent="0.25">
      <c r="A164" s="2" t="s">
        <v>1819</v>
      </c>
      <c r="B164" s="1" t="s">
        <v>766</v>
      </c>
      <c r="C164" s="25" t="s">
        <v>1862</v>
      </c>
      <c r="D164" s="2" t="s">
        <v>3655</v>
      </c>
      <c r="E164" s="12">
        <v>1</v>
      </c>
      <c r="F164" s="61">
        <v>117</v>
      </c>
      <c r="G164" s="8">
        <f>VLOOKUP(F164,episodes!$A$1:$B$76,2,FALSE)</f>
        <v>18</v>
      </c>
      <c r="H164" s="7" t="str">
        <f>VLOOKUP(F164,episodes!$A$1:$E$76,5,FALSE)</f>
        <v>The Squire of Gothos</v>
      </c>
      <c r="I164" s="7">
        <f>VLOOKUP(F164,episodes!$A$1:$D$76,3,FALSE)</f>
        <v>1</v>
      </c>
      <c r="J164" s="7">
        <f>VLOOKUP(F164,episodes!$A$1:$D$76,4,FALSE)</f>
        <v>17</v>
      </c>
      <c r="L164" s="40">
        <f>COUNTIFS(A:A,A163)</f>
        <v>115</v>
      </c>
      <c r="M164" s="40">
        <f>COUNTIFS(B:B,B164)</f>
        <v>115</v>
      </c>
      <c r="N164" s="40">
        <f>LEN(C164)+LEN(H164)</f>
        <v>45</v>
      </c>
      <c r="O164" s="42" t="s">
        <v>1011</v>
      </c>
      <c r="P164" s="44"/>
      <c r="Q164" s="42" t="s">
        <v>1011</v>
      </c>
      <c r="R164" s="42" t="s">
        <v>2485</v>
      </c>
    </row>
    <row r="165" spans="1:18" x14ac:dyDescent="0.25">
      <c r="A165" s="2" t="s">
        <v>1819</v>
      </c>
      <c r="B165" s="1" t="s">
        <v>766</v>
      </c>
      <c r="C165" s="25" t="s">
        <v>1836</v>
      </c>
      <c r="D165" s="2" t="s">
        <v>21</v>
      </c>
      <c r="E165" s="12">
        <v>1</v>
      </c>
      <c r="F165" s="61">
        <v>118</v>
      </c>
      <c r="G165" s="8">
        <f>VLOOKUP(F165,episodes!$A$1:$B$76,2,FALSE)</f>
        <v>19</v>
      </c>
      <c r="H165" s="7" t="str">
        <f>VLOOKUP(F165,episodes!$A$1:$E$76,5,FALSE)</f>
        <v>Arena</v>
      </c>
      <c r="I165" s="7">
        <f>VLOOKUP(F165,episodes!$A$1:$D$76,3,FALSE)</f>
        <v>1</v>
      </c>
      <c r="J165" s="7">
        <f>VLOOKUP(F165,episodes!$A$1:$D$76,4,FALSE)</f>
        <v>18</v>
      </c>
      <c r="L165" s="40">
        <f>COUNTIFS(A:A,A164)</f>
        <v>115</v>
      </c>
      <c r="M165" s="40">
        <f>COUNTIFS(B:B,B165)</f>
        <v>115</v>
      </c>
      <c r="N165" s="40">
        <f>LEN(C165)+LEN(H165)</f>
        <v>32</v>
      </c>
      <c r="O165" s="42" t="s">
        <v>2065</v>
      </c>
      <c r="P165" s="42"/>
      <c r="Q165" s="42"/>
      <c r="R165" s="42" t="s">
        <v>2485</v>
      </c>
    </row>
    <row r="166" spans="1:18" x14ac:dyDescent="0.25">
      <c r="A166" s="2" t="s">
        <v>1819</v>
      </c>
      <c r="B166" s="1" t="s">
        <v>766</v>
      </c>
      <c r="C166" s="25" t="s">
        <v>1836</v>
      </c>
      <c r="D166" s="2" t="s">
        <v>21</v>
      </c>
      <c r="E166" s="12">
        <v>1</v>
      </c>
      <c r="F166" s="61">
        <v>118</v>
      </c>
      <c r="G166" s="8">
        <f>VLOOKUP(F166,episodes!$A$1:$B$76,2,FALSE)</f>
        <v>19</v>
      </c>
      <c r="H166" s="7" t="str">
        <f>VLOOKUP(F166,episodes!$A$1:$E$76,5,FALSE)</f>
        <v>Arena</v>
      </c>
      <c r="I166" s="7">
        <f>VLOOKUP(F166,episodes!$A$1:$D$76,3,FALSE)</f>
        <v>1</v>
      </c>
      <c r="J166" s="7">
        <f>VLOOKUP(F166,episodes!$A$1:$D$76,4,FALSE)</f>
        <v>18</v>
      </c>
      <c r="L166" s="40">
        <f>COUNTIFS(A:A,A165)</f>
        <v>115</v>
      </c>
      <c r="M166" s="40">
        <f>COUNTIFS(B:B,B166)</f>
        <v>115</v>
      </c>
      <c r="N166" s="40">
        <f>LEN(C166)+LEN(H166)</f>
        <v>32</v>
      </c>
      <c r="O166" s="42" t="s">
        <v>2065</v>
      </c>
      <c r="P166" s="42"/>
      <c r="Q166" s="42"/>
      <c r="R166" s="42" t="s">
        <v>2485</v>
      </c>
    </row>
    <row r="167" spans="1:18" x14ac:dyDescent="0.25">
      <c r="A167" s="2" t="s">
        <v>1819</v>
      </c>
      <c r="B167" s="1" t="s">
        <v>766</v>
      </c>
      <c r="C167" s="25" t="s">
        <v>1836</v>
      </c>
      <c r="D167" s="2" t="s">
        <v>21</v>
      </c>
      <c r="E167" s="12">
        <v>1</v>
      </c>
      <c r="F167" s="61">
        <v>118</v>
      </c>
      <c r="G167" s="8">
        <f>VLOOKUP(F167,episodes!$A$1:$B$76,2,FALSE)</f>
        <v>19</v>
      </c>
      <c r="H167" s="7" t="str">
        <f>VLOOKUP(F167,episodes!$A$1:$E$76,5,FALSE)</f>
        <v>Arena</v>
      </c>
      <c r="I167" s="7">
        <f>VLOOKUP(F167,episodes!$A$1:$D$76,3,FALSE)</f>
        <v>1</v>
      </c>
      <c r="J167" s="7">
        <f>VLOOKUP(F167,episodes!$A$1:$D$76,4,FALSE)</f>
        <v>18</v>
      </c>
      <c r="L167" s="40">
        <f>COUNTIFS(A:A,A166)</f>
        <v>115</v>
      </c>
      <c r="M167" s="40">
        <f>COUNTIFS(B:B,B167)</f>
        <v>115</v>
      </c>
      <c r="N167" s="40">
        <f>LEN(C167)+LEN(H167)</f>
        <v>32</v>
      </c>
      <c r="O167" s="42" t="s">
        <v>2065</v>
      </c>
      <c r="P167" s="42"/>
      <c r="Q167" s="42"/>
      <c r="R167" s="42" t="s">
        <v>2485</v>
      </c>
    </row>
    <row r="168" spans="1:18" x14ac:dyDescent="0.25">
      <c r="A168" s="2" t="s">
        <v>1819</v>
      </c>
      <c r="B168" s="1" t="s">
        <v>766</v>
      </c>
      <c r="C168" s="25" t="s">
        <v>1836</v>
      </c>
      <c r="D168" s="2" t="s">
        <v>21</v>
      </c>
      <c r="E168" s="12">
        <v>1</v>
      </c>
      <c r="F168" s="61">
        <v>118</v>
      </c>
      <c r="G168" s="8">
        <f>VLOOKUP(F168,episodes!$A$1:$B$76,2,FALSE)</f>
        <v>19</v>
      </c>
      <c r="H168" s="7" t="str">
        <f>VLOOKUP(F168,episodes!$A$1:$E$76,5,FALSE)</f>
        <v>Arena</v>
      </c>
      <c r="I168" s="7">
        <f>VLOOKUP(F168,episodes!$A$1:$D$76,3,FALSE)</f>
        <v>1</v>
      </c>
      <c r="J168" s="7">
        <f>VLOOKUP(F168,episodes!$A$1:$D$76,4,FALSE)</f>
        <v>18</v>
      </c>
      <c r="L168" s="40">
        <f>COUNTIFS(A:A,A167)</f>
        <v>115</v>
      </c>
      <c r="M168" s="40">
        <f>COUNTIFS(B:B,B168)</f>
        <v>115</v>
      </c>
      <c r="N168" s="40">
        <f>LEN(C168)+LEN(H168)</f>
        <v>32</v>
      </c>
      <c r="O168" s="42" t="s">
        <v>2065</v>
      </c>
      <c r="P168" s="42"/>
      <c r="Q168" s="42"/>
      <c r="R168" s="42" t="s">
        <v>2485</v>
      </c>
    </row>
    <row r="169" spans="1:18" x14ac:dyDescent="0.25">
      <c r="A169" s="2" t="s">
        <v>1819</v>
      </c>
      <c r="B169" s="1" t="s">
        <v>766</v>
      </c>
      <c r="C169" s="25" t="s">
        <v>1836</v>
      </c>
      <c r="D169" s="2" t="s">
        <v>21</v>
      </c>
      <c r="E169" s="12">
        <v>1</v>
      </c>
      <c r="F169" s="61">
        <v>119</v>
      </c>
      <c r="G169" s="8">
        <f>VLOOKUP(F169,episodes!$A$1:$B$76,2,FALSE)</f>
        <v>20</v>
      </c>
      <c r="H169" s="7" t="str">
        <f>VLOOKUP(F169,episodes!$A$1:$E$76,5,FALSE)</f>
        <v>Tomorrow Is Yesterday</v>
      </c>
      <c r="I169" s="7">
        <f>VLOOKUP(F169,episodes!$A$1:$D$76,3,FALSE)</f>
        <v>1</v>
      </c>
      <c r="J169" s="7">
        <f>VLOOKUP(F169,episodes!$A$1:$D$76,4,FALSE)</f>
        <v>19</v>
      </c>
      <c r="L169" s="40">
        <f>COUNTIFS(A:A,A168)</f>
        <v>115</v>
      </c>
      <c r="M169" s="40">
        <f>COUNTIFS(B:B,B169)</f>
        <v>115</v>
      </c>
      <c r="N169" s="40">
        <f>LEN(C169)</f>
        <v>27</v>
      </c>
      <c r="O169" s="42" t="s">
        <v>2065</v>
      </c>
      <c r="P169" s="42"/>
      <c r="Q169" s="42"/>
      <c r="R169" s="42" t="s">
        <v>2485</v>
      </c>
    </row>
    <row r="170" spans="1:18" x14ac:dyDescent="0.25">
      <c r="A170" s="2" t="s">
        <v>1819</v>
      </c>
      <c r="B170" s="1" t="s">
        <v>766</v>
      </c>
      <c r="C170" s="25" t="s">
        <v>1836</v>
      </c>
      <c r="D170" s="2" t="s">
        <v>21</v>
      </c>
      <c r="E170" s="12">
        <v>1</v>
      </c>
      <c r="F170" s="61">
        <v>119</v>
      </c>
      <c r="G170" s="8">
        <f>VLOOKUP(F170,episodes!$A$1:$B$76,2,FALSE)</f>
        <v>20</v>
      </c>
      <c r="H170" s="7" t="str">
        <f>VLOOKUP(F170,episodes!$A$1:$E$76,5,FALSE)</f>
        <v>Tomorrow Is Yesterday</v>
      </c>
      <c r="I170" s="7">
        <f>VLOOKUP(F170,episodes!$A$1:$D$76,3,FALSE)</f>
        <v>1</v>
      </c>
      <c r="J170" s="7">
        <f>VLOOKUP(F170,episodes!$A$1:$D$76,4,FALSE)</f>
        <v>19</v>
      </c>
      <c r="L170" s="40">
        <f>COUNTIFS(A:A,A169)</f>
        <v>115</v>
      </c>
      <c r="M170" s="40">
        <f>COUNTIFS(B:B,B170)</f>
        <v>115</v>
      </c>
      <c r="N170" s="40">
        <f>LEN(C170)</f>
        <v>27</v>
      </c>
      <c r="O170" s="42" t="s">
        <v>2065</v>
      </c>
      <c r="P170" s="42"/>
      <c r="Q170" s="42"/>
      <c r="R170" s="42" t="s">
        <v>2485</v>
      </c>
    </row>
    <row r="171" spans="1:18" x14ac:dyDescent="0.25">
      <c r="A171" s="2" t="s">
        <v>1819</v>
      </c>
      <c r="B171" s="1" t="s">
        <v>766</v>
      </c>
      <c r="C171" s="25" t="s">
        <v>1836</v>
      </c>
      <c r="D171" s="2" t="s">
        <v>21</v>
      </c>
      <c r="E171" s="12">
        <v>1</v>
      </c>
      <c r="F171" s="61">
        <v>119</v>
      </c>
      <c r="G171" s="8">
        <f>VLOOKUP(F171,episodes!$A$1:$B$76,2,FALSE)</f>
        <v>20</v>
      </c>
      <c r="H171" s="7" t="str">
        <f>VLOOKUP(F171,episodes!$A$1:$E$76,5,FALSE)</f>
        <v>Tomorrow Is Yesterday</v>
      </c>
      <c r="I171" s="7">
        <f>VLOOKUP(F171,episodes!$A$1:$D$76,3,FALSE)</f>
        <v>1</v>
      </c>
      <c r="J171" s="7">
        <f>VLOOKUP(F171,episodes!$A$1:$D$76,4,FALSE)</f>
        <v>19</v>
      </c>
      <c r="L171" s="40">
        <f>COUNTIFS(A:A,A170)</f>
        <v>115</v>
      </c>
      <c r="M171" s="40">
        <f>COUNTIFS(B:B,B171)</f>
        <v>115</v>
      </c>
      <c r="N171" s="40">
        <f>LEN(C171)</f>
        <v>27</v>
      </c>
      <c r="O171" s="42" t="s">
        <v>2065</v>
      </c>
      <c r="P171" s="42"/>
      <c r="Q171" s="42"/>
      <c r="R171" s="42" t="s">
        <v>2485</v>
      </c>
    </row>
    <row r="172" spans="1:18" x14ac:dyDescent="0.25">
      <c r="A172" s="2" t="s">
        <v>1819</v>
      </c>
      <c r="B172" s="1" t="s">
        <v>766</v>
      </c>
      <c r="C172" s="25" t="s">
        <v>1862</v>
      </c>
      <c r="D172" s="2" t="s">
        <v>3655</v>
      </c>
      <c r="E172" s="12">
        <v>1</v>
      </c>
      <c r="F172" s="61">
        <v>119</v>
      </c>
      <c r="G172" s="8">
        <f>VLOOKUP(F172,episodes!$A$1:$B$76,2,FALSE)</f>
        <v>20</v>
      </c>
      <c r="H172" s="7" t="str">
        <f>VLOOKUP(F172,episodes!$A$1:$E$76,5,FALSE)</f>
        <v>Tomorrow Is Yesterday</v>
      </c>
      <c r="I172" s="7">
        <f>VLOOKUP(F172,episodes!$A$1:$D$76,3,FALSE)</f>
        <v>1</v>
      </c>
      <c r="J172" s="7">
        <f>VLOOKUP(F172,episodes!$A$1:$D$76,4,FALSE)</f>
        <v>19</v>
      </c>
      <c r="L172" s="40">
        <f>COUNTIFS(A:A,A171)</f>
        <v>115</v>
      </c>
      <c r="M172" s="40">
        <f>COUNTIFS(B:B,B172)</f>
        <v>115</v>
      </c>
      <c r="N172" s="40">
        <f>LEN(C172)</f>
        <v>25</v>
      </c>
      <c r="O172" s="42" t="s">
        <v>1011</v>
      </c>
      <c r="P172" s="42"/>
      <c r="Q172" s="42" t="s">
        <v>1011</v>
      </c>
      <c r="R172" s="42" t="s">
        <v>2485</v>
      </c>
    </row>
    <row r="173" spans="1:18" x14ac:dyDescent="0.25">
      <c r="A173" s="2" t="s">
        <v>1819</v>
      </c>
      <c r="B173" s="1" t="s">
        <v>766</v>
      </c>
      <c r="C173" s="25" t="s">
        <v>1836</v>
      </c>
      <c r="D173" s="2" t="s">
        <v>21</v>
      </c>
      <c r="E173" s="12">
        <v>1</v>
      </c>
      <c r="F173" s="61">
        <v>120</v>
      </c>
      <c r="G173" s="8">
        <f>VLOOKUP(F173,episodes!$A$1:$B$76,2,FALSE)</f>
        <v>21</v>
      </c>
      <c r="H173" s="7" t="str">
        <f>VLOOKUP(F173,episodes!$A$1:$E$76,5,FALSE)</f>
        <v>Court Martial</v>
      </c>
      <c r="I173" s="7">
        <f>VLOOKUP(F173,episodes!$A$1:$D$76,3,FALSE)</f>
        <v>1</v>
      </c>
      <c r="J173" s="7">
        <f>VLOOKUP(F173,episodes!$A$1:$D$76,4,FALSE)</f>
        <v>20</v>
      </c>
      <c r="L173" s="40">
        <f>COUNTIFS(A:A,A172)</f>
        <v>115</v>
      </c>
      <c r="M173" s="40">
        <f>COUNTIFS(B:B,B173)</f>
        <v>115</v>
      </c>
      <c r="N173" s="40">
        <f>LEN(C173)</f>
        <v>27</v>
      </c>
      <c r="O173" s="42" t="s">
        <v>2065</v>
      </c>
      <c r="P173" s="42"/>
      <c r="Q173" s="42"/>
      <c r="R173" s="42" t="s">
        <v>2485</v>
      </c>
    </row>
    <row r="174" spans="1:18" x14ac:dyDescent="0.25">
      <c r="A174" s="2" t="s">
        <v>1819</v>
      </c>
      <c r="B174" s="1" t="s">
        <v>766</v>
      </c>
      <c r="C174" s="25" t="s">
        <v>1836</v>
      </c>
      <c r="D174" s="2" t="s">
        <v>21</v>
      </c>
      <c r="E174" s="12">
        <v>1</v>
      </c>
      <c r="F174" s="61">
        <v>120</v>
      </c>
      <c r="G174" s="8">
        <f>VLOOKUP(F174,episodes!$A$1:$B$76,2,FALSE)</f>
        <v>21</v>
      </c>
      <c r="H174" s="7" t="str">
        <f>VLOOKUP(F174,episodes!$A$1:$E$76,5,FALSE)</f>
        <v>Court Martial</v>
      </c>
      <c r="I174" s="7">
        <f>VLOOKUP(F174,episodes!$A$1:$D$76,3,FALSE)</f>
        <v>1</v>
      </c>
      <c r="J174" s="7">
        <f>VLOOKUP(F174,episodes!$A$1:$D$76,4,FALSE)</f>
        <v>20</v>
      </c>
      <c r="L174" s="40">
        <f>COUNTIFS(A:A,A173)</f>
        <v>115</v>
      </c>
      <c r="M174" s="40">
        <f>COUNTIFS(B:B,B174)</f>
        <v>115</v>
      </c>
      <c r="N174" s="40">
        <f>LEN(C174)</f>
        <v>27</v>
      </c>
      <c r="O174" s="42" t="s">
        <v>2065</v>
      </c>
      <c r="P174" s="42"/>
      <c r="Q174" s="42"/>
      <c r="R174" s="42" t="s">
        <v>2485</v>
      </c>
    </row>
    <row r="175" spans="1:18" x14ac:dyDescent="0.25">
      <c r="A175" s="2" t="s">
        <v>1819</v>
      </c>
      <c r="B175" s="1" t="s">
        <v>766</v>
      </c>
      <c r="C175" s="25" t="s">
        <v>1836</v>
      </c>
      <c r="D175" s="2" t="s">
        <v>21</v>
      </c>
      <c r="E175" s="12">
        <v>1</v>
      </c>
      <c r="F175" s="61">
        <v>120</v>
      </c>
      <c r="G175" s="8">
        <f>VLOOKUP(F175,episodes!$A$1:$B$76,2,FALSE)</f>
        <v>21</v>
      </c>
      <c r="H175" s="7" t="str">
        <f>VLOOKUP(F175,episodes!$A$1:$E$76,5,FALSE)</f>
        <v>Court Martial</v>
      </c>
      <c r="I175" s="7">
        <f>VLOOKUP(F175,episodes!$A$1:$D$76,3,FALSE)</f>
        <v>1</v>
      </c>
      <c r="J175" s="7">
        <f>VLOOKUP(F175,episodes!$A$1:$D$76,4,FALSE)</f>
        <v>20</v>
      </c>
      <c r="L175" s="40">
        <f>COUNTIFS(A:A,A174)</f>
        <v>115</v>
      </c>
      <c r="M175" s="40">
        <f>COUNTIFS(B:B,B175)</f>
        <v>115</v>
      </c>
      <c r="N175" s="40">
        <f>LEN(C175)</f>
        <v>27</v>
      </c>
      <c r="O175" s="42" t="s">
        <v>2065</v>
      </c>
      <c r="P175" s="42"/>
      <c r="Q175" s="42"/>
      <c r="R175" s="42" t="s">
        <v>2485</v>
      </c>
    </row>
    <row r="176" spans="1:18" x14ac:dyDescent="0.25">
      <c r="A176" s="2" t="s">
        <v>1819</v>
      </c>
      <c r="B176" s="1" t="s">
        <v>766</v>
      </c>
      <c r="C176" s="25" t="s">
        <v>1836</v>
      </c>
      <c r="D176" s="2" t="s">
        <v>21</v>
      </c>
      <c r="E176" s="12">
        <v>1</v>
      </c>
      <c r="F176" s="61">
        <v>120</v>
      </c>
      <c r="G176" s="8">
        <f>VLOOKUP(F176,episodes!$A$1:$B$76,2,FALSE)</f>
        <v>21</v>
      </c>
      <c r="H176" s="7" t="str">
        <f>VLOOKUP(F176,episodes!$A$1:$E$76,5,FALSE)</f>
        <v>Court Martial</v>
      </c>
      <c r="I176" s="7">
        <f>VLOOKUP(F176,episodes!$A$1:$D$76,3,FALSE)</f>
        <v>1</v>
      </c>
      <c r="J176" s="7">
        <f>VLOOKUP(F176,episodes!$A$1:$D$76,4,FALSE)</f>
        <v>20</v>
      </c>
      <c r="L176" s="40">
        <f>COUNTIFS(A:A,A175)</f>
        <v>115</v>
      </c>
      <c r="M176" s="40">
        <f>COUNTIFS(B:B,B176)</f>
        <v>115</v>
      </c>
      <c r="N176" s="40">
        <f>LEN(C176)</f>
        <v>27</v>
      </c>
      <c r="O176" s="42" t="s">
        <v>2065</v>
      </c>
      <c r="P176" s="42"/>
      <c r="Q176" s="42"/>
      <c r="R176" s="42" t="s">
        <v>2485</v>
      </c>
    </row>
    <row r="177" spans="1:18" x14ac:dyDescent="0.25">
      <c r="A177" s="2" t="s">
        <v>1819</v>
      </c>
      <c r="B177" s="1" t="s">
        <v>766</v>
      </c>
      <c r="C177" s="25" t="s">
        <v>1836</v>
      </c>
      <c r="D177" s="2" t="s">
        <v>21</v>
      </c>
      <c r="E177" s="12">
        <v>1</v>
      </c>
      <c r="F177" s="61">
        <v>120</v>
      </c>
      <c r="G177" s="8">
        <f>VLOOKUP(F177,episodes!$A$1:$B$76,2,FALSE)</f>
        <v>21</v>
      </c>
      <c r="H177" s="7" t="str">
        <f>VLOOKUP(F177,episodes!$A$1:$E$76,5,FALSE)</f>
        <v>Court Martial</v>
      </c>
      <c r="I177" s="7">
        <f>VLOOKUP(F177,episodes!$A$1:$D$76,3,FALSE)</f>
        <v>1</v>
      </c>
      <c r="J177" s="7">
        <f>VLOOKUP(F177,episodes!$A$1:$D$76,4,FALSE)</f>
        <v>20</v>
      </c>
      <c r="L177" s="40">
        <f>COUNTIFS(A:A,A176)</f>
        <v>115</v>
      </c>
      <c r="M177" s="40">
        <f>COUNTIFS(B:B,B177)</f>
        <v>115</v>
      </c>
      <c r="N177" s="40">
        <f>LEN(C177)</f>
        <v>27</v>
      </c>
      <c r="O177" s="42" t="s">
        <v>2065</v>
      </c>
      <c r="P177" s="42"/>
      <c r="Q177" s="42"/>
      <c r="R177" s="42" t="s">
        <v>2485</v>
      </c>
    </row>
    <row r="178" spans="1:18" x14ac:dyDescent="0.25">
      <c r="A178" s="2" t="s">
        <v>1819</v>
      </c>
      <c r="B178" s="1" t="s">
        <v>766</v>
      </c>
      <c r="C178" s="25" t="s">
        <v>1836</v>
      </c>
      <c r="D178" s="2" t="s">
        <v>21</v>
      </c>
      <c r="E178" s="12">
        <v>1</v>
      </c>
      <c r="F178" s="61">
        <v>121</v>
      </c>
      <c r="G178" s="8">
        <f>VLOOKUP(F178,episodes!$A$1:$B$76,2,FALSE)</f>
        <v>22</v>
      </c>
      <c r="H178" s="7" t="str">
        <f>VLOOKUP(F178,episodes!$A$1:$E$76,5,FALSE)</f>
        <v>The Return of the Archons</v>
      </c>
      <c r="I178" s="7">
        <f>VLOOKUP(F178,episodes!$A$1:$D$76,3,FALSE)</f>
        <v>1</v>
      </c>
      <c r="J178" s="7">
        <f>VLOOKUP(F178,episodes!$A$1:$D$76,4,FALSE)</f>
        <v>21</v>
      </c>
      <c r="L178" s="40">
        <f>COUNTIFS(A:A,A177)</f>
        <v>115</v>
      </c>
      <c r="M178" s="40">
        <f>COUNTIFS(B:B,B178)</f>
        <v>115</v>
      </c>
      <c r="N178" s="40">
        <f>LEN(C178)</f>
        <v>27</v>
      </c>
      <c r="O178" s="42" t="s">
        <v>2065</v>
      </c>
      <c r="P178" s="42"/>
      <c r="Q178" s="42"/>
      <c r="R178" s="42" t="s">
        <v>2485</v>
      </c>
    </row>
    <row r="179" spans="1:18" x14ac:dyDescent="0.25">
      <c r="A179" s="2" t="s">
        <v>1819</v>
      </c>
      <c r="B179" s="1" t="s">
        <v>766</v>
      </c>
      <c r="C179" s="25" t="s">
        <v>1836</v>
      </c>
      <c r="D179" s="2" t="s">
        <v>21</v>
      </c>
      <c r="E179" s="12">
        <v>1</v>
      </c>
      <c r="F179" s="61">
        <v>121</v>
      </c>
      <c r="G179" s="8">
        <f>VLOOKUP(F179,episodes!$A$1:$B$76,2,FALSE)</f>
        <v>22</v>
      </c>
      <c r="H179" s="7" t="str">
        <f>VLOOKUP(F179,episodes!$A$1:$E$76,5,FALSE)</f>
        <v>The Return of the Archons</v>
      </c>
      <c r="I179" s="7">
        <f>VLOOKUP(F179,episodes!$A$1:$D$76,3,FALSE)</f>
        <v>1</v>
      </c>
      <c r="J179" s="7">
        <f>VLOOKUP(F179,episodes!$A$1:$D$76,4,FALSE)</f>
        <v>21</v>
      </c>
      <c r="L179" s="40">
        <f>COUNTIFS(A:A,A178)</f>
        <v>115</v>
      </c>
      <c r="M179" s="40">
        <f>COUNTIFS(B:B,B179)</f>
        <v>115</v>
      </c>
      <c r="N179" s="40">
        <f>LEN(C179)</f>
        <v>27</v>
      </c>
      <c r="O179" s="42" t="s">
        <v>2065</v>
      </c>
      <c r="P179" s="42"/>
      <c r="Q179" s="42"/>
      <c r="R179" s="42" t="s">
        <v>2485</v>
      </c>
    </row>
    <row r="180" spans="1:18" x14ac:dyDescent="0.25">
      <c r="A180" s="2" t="s">
        <v>1819</v>
      </c>
      <c r="B180" s="1" t="s">
        <v>766</v>
      </c>
      <c r="C180" s="25" t="s">
        <v>1836</v>
      </c>
      <c r="D180" s="2" t="s">
        <v>21</v>
      </c>
      <c r="E180" s="12">
        <v>1</v>
      </c>
      <c r="F180" s="61">
        <v>121</v>
      </c>
      <c r="G180" s="8">
        <f>VLOOKUP(F180,episodes!$A$1:$B$76,2,FALSE)</f>
        <v>22</v>
      </c>
      <c r="H180" s="7" t="str">
        <f>VLOOKUP(F180,episodes!$A$1:$E$76,5,FALSE)</f>
        <v>The Return of the Archons</v>
      </c>
      <c r="I180" s="7">
        <f>VLOOKUP(F180,episodes!$A$1:$D$76,3,FALSE)</f>
        <v>1</v>
      </c>
      <c r="J180" s="7">
        <f>VLOOKUP(F180,episodes!$A$1:$D$76,4,FALSE)</f>
        <v>21</v>
      </c>
      <c r="L180" s="40">
        <f>COUNTIFS(A:A,A179)</f>
        <v>115</v>
      </c>
      <c r="M180" s="40">
        <f>COUNTIFS(B:B,B180)</f>
        <v>115</v>
      </c>
      <c r="N180" s="40">
        <f>LEN(C180)</f>
        <v>27</v>
      </c>
      <c r="O180" s="39" t="s">
        <v>2065</v>
      </c>
      <c r="P180" s="41"/>
      <c r="Q180" s="42"/>
      <c r="R180" s="42" t="s">
        <v>2485</v>
      </c>
    </row>
    <row r="181" spans="1:18" x14ac:dyDescent="0.25">
      <c r="A181" s="2" t="s">
        <v>1819</v>
      </c>
      <c r="B181" s="1" t="s">
        <v>766</v>
      </c>
      <c r="C181" s="25" t="s">
        <v>1852</v>
      </c>
      <c r="D181" s="2" t="s">
        <v>21</v>
      </c>
      <c r="E181" s="12">
        <v>1</v>
      </c>
      <c r="F181" s="61">
        <v>122</v>
      </c>
      <c r="G181" s="8">
        <f>VLOOKUP(F181,episodes!$A$1:$B$76,2,FALSE)</f>
        <v>23</v>
      </c>
      <c r="H181" s="7" t="str">
        <f>VLOOKUP(F181,episodes!$A$1:$E$76,5,FALSE)</f>
        <v>Space Seed</v>
      </c>
      <c r="I181" s="7">
        <f>VLOOKUP(F181,episodes!$A$1:$D$76,3,FALSE)</f>
        <v>1</v>
      </c>
      <c r="J181" s="7">
        <f>VLOOKUP(F181,episodes!$A$1:$D$76,4,FALSE)</f>
        <v>22</v>
      </c>
      <c r="L181" s="40">
        <f>COUNTIFS(A:A,A180)</f>
        <v>115</v>
      </c>
      <c r="M181" s="40">
        <f>COUNTIFS(B:B,B181)</f>
        <v>115</v>
      </c>
      <c r="N181" s="40">
        <f>LEN(C181)</f>
        <v>41</v>
      </c>
      <c r="O181" s="42" t="s">
        <v>2065</v>
      </c>
      <c r="P181" s="44"/>
      <c r="Q181" s="39" t="s">
        <v>162</v>
      </c>
      <c r="R181" s="42" t="s">
        <v>2485</v>
      </c>
    </row>
    <row r="182" spans="1:18" x14ac:dyDescent="0.25">
      <c r="A182" s="2" t="s">
        <v>1819</v>
      </c>
      <c r="B182" s="1" t="s">
        <v>766</v>
      </c>
      <c r="C182" s="25" t="s">
        <v>1836</v>
      </c>
      <c r="D182" s="2" t="s">
        <v>21</v>
      </c>
      <c r="E182" s="12">
        <v>1</v>
      </c>
      <c r="F182" s="61">
        <v>122</v>
      </c>
      <c r="G182" s="8">
        <f>VLOOKUP(F182,episodes!$A$1:$B$76,2,FALSE)</f>
        <v>23</v>
      </c>
      <c r="H182" s="7" t="str">
        <f>VLOOKUP(F182,episodes!$A$1:$E$76,5,FALSE)</f>
        <v>Space Seed</v>
      </c>
      <c r="I182" s="7">
        <f>VLOOKUP(F182,episodes!$A$1:$D$76,3,FALSE)</f>
        <v>1</v>
      </c>
      <c r="J182" s="7">
        <f>VLOOKUP(F182,episodes!$A$1:$D$76,4,FALSE)</f>
        <v>22</v>
      </c>
      <c r="L182" s="40">
        <f>COUNTIFS(A:A,A181)</f>
        <v>115</v>
      </c>
      <c r="M182" s="40">
        <f>COUNTIFS(B:B,B182)</f>
        <v>115</v>
      </c>
      <c r="N182" s="40">
        <f>LEN(C182)</f>
        <v>27</v>
      </c>
      <c r="O182" s="42" t="s">
        <v>2065</v>
      </c>
      <c r="P182" s="44"/>
      <c r="Q182" s="42"/>
      <c r="R182" s="42" t="s">
        <v>2485</v>
      </c>
    </row>
    <row r="183" spans="1:18" x14ac:dyDescent="0.25">
      <c r="A183" s="2" t="s">
        <v>1819</v>
      </c>
      <c r="B183" s="1" t="s">
        <v>766</v>
      </c>
      <c r="C183" s="25" t="s">
        <v>1836</v>
      </c>
      <c r="D183" s="2" t="s">
        <v>21</v>
      </c>
      <c r="E183" s="12">
        <v>1</v>
      </c>
      <c r="F183" s="61">
        <v>122</v>
      </c>
      <c r="G183" s="8">
        <f>VLOOKUP(F183,episodes!$A$1:$B$76,2,FALSE)</f>
        <v>23</v>
      </c>
      <c r="H183" s="7" t="str">
        <f>VLOOKUP(F183,episodes!$A$1:$E$76,5,FALSE)</f>
        <v>Space Seed</v>
      </c>
      <c r="I183" s="7">
        <f>VLOOKUP(F183,episodes!$A$1:$D$76,3,FALSE)</f>
        <v>1</v>
      </c>
      <c r="J183" s="7">
        <f>VLOOKUP(F183,episodes!$A$1:$D$76,4,FALSE)</f>
        <v>22</v>
      </c>
      <c r="L183" s="40">
        <f>COUNTIFS(A:A,A182)</f>
        <v>115</v>
      </c>
      <c r="M183" s="40">
        <f>COUNTIFS(B:B,B183)</f>
        <v>115</v>
      </c>
      <c r="N183" s="40">
        <f>LEN(C183)</f>
        <v>27</v>
      </c>
      <c r="O183" s="42" t="s">
        <v>2065</v>
      </c>
      <c r="P183" s="44"/>
      <c r="Q183" s="42"/>
      <c r="R183" s="42" t="s">
        <v>2485</v>
      </c>
    </row>
    <row r="184" spans="1:18" x14ac:dyDescent="0.25">
      <c r="A184" s="2" t="s">
        <v>1819</v>
      </c>
      <c r="B184" s="1" t="s">
        <v>766</v>
      </c>
      <c r="C184" s="25" t="s">
        <v>1836</v>
      </c>
      <c r="D184" s="2" t="s">
        <v>21</v>
      </c>
      <c r="E184" s="12">
        <v>1</v>
      </c>
      <c r="F184" s="61">
        <v>122</v>
      </c>
      <c r="G184" s="8">
        <f>VLOOKUP(F184,episodes!$A$1:$B$76,2,FALSE)</f>
        <v>23</v>
      </c>
      <c r="H184" s="7" t="str">
        <f>VLOOKUP(F184,episodes!$A$1:$E$76,5,FALSE)</f>
        <v>Space Seed</v>
      </c>
      <c r="I184" s="7">
        <f>VLOOKUP(F184,episodes!$A$1:$D$76,3,FALSE)</f>
        <v>1</v>
      </c>
      <c r="J184" s="7">
        <f>VLOOKUP(F184,episodes!$A$1:$D$76,4,FALSE)</f>
        <v>22</v>
      </c>
      <c r="L184" s="40">
        <f>COUNTIFS(A:A,A183)</f>
        <v>115</v>
      </c>
      <c r="M184" s="40">
        <f>COUNTIFS(B:B,B184)</f>
        <v>115</v>
      </c>
      <c r="N184" s="40">
        <f>LEN(C184)</f>
        <v>27</v>
      </c>
      <c r="O184" s="42" t="s">
        <v>2065</v>
      </c>
      <c r="P184" s="44"/>
      <c r="Q184" s="42"/>
      <c r="R184" s="42" t="s">
        <v>2485</v>
      </c>
    </row>
    <row r="185" spans="1:18" x14ac:dyDescent="0.25">
      <c r="A185" s="2" t="s">
        <v>1819</v>
      </c>
      <c r="B185" s="1" t="s">
        <v>766</v>
      </c>
      <c r="C185" s="25" t="s">
        <v>1960</v>
      </c>
      <c r="D185" s="2" t="s">
        <v>21</v>
      </c>
      <c r="E185" s="12">
        <v>1</v>
      </c>
      <c r="F185" s="61">
        <v>123</v>
      </c>
      <c r="G185" s="8">
        <f>VLOOKUP(F185,episodes!$A$1:$B$76,2,FALSE)</f>
        <v>24</v>
      </c>
      <c r="H185" s="7" t="str">
        <f>VLOOKUP(F185,episodes!$A$1:$E$76,5,FALSE)</f>
        <v>A Taste of Armageddon</v>
      </c>
      <c r="I185" s="7">
        <f>VLOOKUP(F185,episodes!$A$1:$D$76,3,FALSE)</f>
        <v>1</v>
      </c>
      <c r="J185" s="7">
        <f>VLOOKUP(F185,episodes!$A$1:$D$76,4,FALSE)</f>
        <v>23</v>
      </c>
      <c r="L185" s="40">
        <f>COUNTIFS(A:A,A184)</f>
        <v>115</v>
      </c>
      <c r="M185" s="40">
        <f>COUNTIFS(B:B,B185)</f>
        <v>115</v>
      </c>
      <c r="N185" s="40">
        <f>LEN(C185)</f>
        <v>36</v>
      </c>
      <c r="O185" s="42" t="s">
        <v>2065</v>
      </c>
      <c r="P185" s="42"/>
      <c r="Q185" s="42" t="s">
        <v>356</v>
      </c>
      <c r="R185" s="42" t="s">
        <v>2485</v>
      </c>
    </row>
    <row r="186" spans="1:18" x14ac:dyDescent="0.25">
      <c r="A186" s="2" t="s">
        <v>1819</v>
      </c>
      <c r="B186" s="1" t="s">
        <v>766</v>
      </c>
      <c r="C186" s="25" t="s">
        <v>1836</v>
      </c>
      <c r="D186" s="2" t="s">
        <v>21</v>
      </c>
      <c r="E186" s="12">
        <v>1</v>
      </c>
      <c r="F186" s="61">
        <v>123</v>
      </c>
      <c r="G186" s="8">
        <f>VLOOKUP(F186,episodes!$A$1:$B$76,2,FALSE)</f>
        <v>24</v>
      </c>
      <c r="H186" s="7" t="str">
        <f>VLOOKUP(F186,episodes!$A$1:$E$76,5,FALSE)</f>
        <v>A Taste of Armageddon</v>
      </c>
      <c r="I186" s="7">
        <f>VLOOKUP(F186,episodes!$A$1:$D$76,3,FALSE)</f>
        <v>1</v>
      </c>
      <c r="J186" s="7">
        <f>VLOOKUP(F186,episodes!$A$1:$D$76,4,FALSE)</f>
        <v>23</v>
      </c>
      <c r="L186" s="40">
        <f>COUNTIFS(A:A,A185)</f>
        <v>115</v>
      </c>
      <c r="M186" s="40">
        <f>COUNTIFS(B:B,B186)</f>
        <v>115</v>
      </c>
      <c r="N186" s="40">
        <f>LEN(C186)</f>
        <v>27</v>
      </c>
      <c r="O186" s="42" t="s">
        <v>2065</v>
      </c>
      <c r="P186" s="42"/>
      <c r="Q186" s="42"/>
      <c r="R186" s="42" t="s">
        <v>2485</v>
      </c>
    </row>
    <row r="187" spans="1:18" x14ac:dyDescent="0.25">
      <c r="A187" s="2" t="s">
        <v>1819</v>
      </c>
      <c r="B187" s="1" t="s">
        <v>766</v>
      </c>
      <c r="C187" s="25" t="s">
        <v>1836</v>
      </c>
      <c r="D187" s="2" t="s">
        <v>21</v>
      </c>
      <c r="E187" s="12">
        <v>1</v>
      </c>
      <c r="F187" s="61">
        <v>123</v>
      </c>
      <c r="G187" s="8">
        <f>VLOOKUP(F187,episodes!$A$1:$B$76,2,FALSE)</f>
        <v>24</v>
      </c>
      <c r="H187" s="7" t="str">
        <f>VLOOKUP(F187,episodes!$A$1:$E$76,5,FALSE)</f>
        <v>A Taste of Armageddon</v>
      </c>
      <c r="I187" s="7">
        <f>VLOOKUP(F187,episodes!$A$1:$D$76,3,FALSE)</f>
        <v>1</v>
      </c>
      <c r="J187" s="7">
        <f>VLOOKUP(F187,episodes!$A$1:$D$76,4,FALSE)</f>
        <v>23</v>
      </c>
      <c r="L187" s="40">
        <f>COUNTIFS(A:A,A186)</f>
        <v>115</v>
      </c>
      <c r="M187" s="40">
        <f>COUNTIFS(B:B,B187)</f>
        <v>115</v>
      </c>
      <c r="N187" s="40">
        <f>LEN(C187)</f>
        <v>27</v>
      </c>
      <c r="O187" s="42" t="s">
        <v>2065</v>
      </c>
      <c r="P187" s="42"/>
      <c r="Q187" s="42"/>
      <c r="R187" s="42" t="s">
        <v>2485</v>
      </c>
    </row>
    <row r="188" spans="1:18" x14ac:dyDescent="0.3">
      <c r="A188" s="2" t="s">
        <v>1819</v>
      </c>
      <c r="B188" s="1" t="s">
        <v>766</v>
      </c>
      <c r="C188" s="25" t="s">
        <v>1961</v>
      </c>
      <c r="D188" s="2" t="s">
        <v>3668</v>
      </c>
      <c r="F188" s="61">
        <v>123</v>
      </c>
      <c r="G188" s="8">
        <f>VLOOKUP(F188,episodes!$A$1:$B$76,2,FALSE)</f>
        <v>24</v>
      </c>
      <c r="H188" s="7" t="str">
        <f>VLOOKUP(F188,episodes!$A$1:$E$76,5,FALSE)</f>
        <v>A Taste of Armageddon</v>
      </c>
      <c r="I188" s="7">
        <f>VLOOKUP(F188,episodes!$A$1:$D$76,3,FALSE)</f>
        <v>1</v>
      </c>
      <c r="J188" s="7">
        <f>VLOOKUP(F188,episodes!$A$1:$D$76,4,FALSE)</f>
        <v>23</v>
      </c>
      <c r="L188" s="40">
        <f>COUNTIFS(A:A,A187)</f>
        <v>115</v>
      </c>
      <c r="M188" s="40">
        <f>COUNTIFS(B:B,B188)</f>
        <v>115</v>
      </c>
      <c r="N188" s="40">
        <f>LEN(C188)</f>
        <v>26</v>
      </c>
      <c r="O188" s="42" t="s">
        <v>2110</v>
      </c>
      <c r="P188" s="42"/>
      <c r="Q188" s="42" t="s">
        <v>210</v>
      </c>
      <c r="R188" s="42" t="s">
        <v>2485</v>
      </c>
    </row>
    <row r="189" spans="1:18" x14ac:dyDescent="0.25">
      <c r="A189" s="2" t="s">
        <v>1819</v>
      </c>
      <c r="B189" s="1" t="s">
        <v>766</v>
      </c>
      <c r="C189" s="25" t="s">
        <v>1852</v>
      </c>
      <c r="D189" s="2" t="s">
        <v>21</v>
      </c>
      <c r="E189" s="12">
        <v>1</v>
      </c>
      <c r="F189" s="61">
        <v>124</v>
      </c>
      <c r="G189" s="8">
        <f>VLOOKUP(F189,episodes!$A$1:$B$76,2,FALSE)</f>
        <v>25</v>
      </c>
      <c r="H189" s="7" t="str">
        <f>VLOOKUP(F189,episodes!$A$1:$E$76,5,FALSE)</f>
        <v>This Side of Paradise</v>
      </c>
      <c r="I189" s="7">
        <f>VLOOKUP(F189,episodes!$A$1:$D$76,3,FALSE)</f>
        <v>1</v>
      </c>
      <c r="J189" s="7">
        <f>VLOOKUP(F189,episodes!$A$1:$D$76,4,FALSE)</f>
        <v>24</v>
      </c>
      <c r="L189" s="40">
        <f>COUNTIFS(A:A,A188)</f>
        <v>115</v>
      </c>
      <c r="M189" s="40">
        <f>COUNTIFS(B:B,B189)</f>
        <v>115</v>
      </c>
      <c r="N189" s="40">
        <f>LEN(C189)</f>
        <v>41</v>
      </c>
      <c r="O189" s="42" t="s">
        <v>2065</v>
      </c>
      <c r="P189" s="44"/>
      <c r="Q189" s="39" t="s">
        <v>162</v>
      </c>
      <c r="R189" s="42" t="s">
        <v>2485</v>
      </c>
    </row>
    <row r="190" spans="1:18" x14ac:dyDescent="0.25">
      <c r="A190" s="2" t="s">
        <v>1819</v>
      </c>
      <c r="B190" s="1" t="s">
        <v>766</v>
      </c>
      <c r="C190" s="25" t="s">
        <v>1836</v>
      </c>
      <c r="D190" s="2" t="s">
        <v>21</v>
      </c>
      <c r="E190" s="12">
        <v>1</v>
      </c>
      <c r="F190" s="61">
        <v>124</v>
      </c>
      <c r="G190" s="8">
        <f>VLOOKUP(F190,episodes!$A$1:$B$76,2,FALSE)</f>
        <v>25</v>
      </c>
      <c r="H190" s="7" t="str">
        <f>VLOOKUP(F190,episodes!$A$1:$E$76,5,FALSE)</f>
        <v>This Side of Paradise</v>
      </c>
      <c r="I190" s="7">
        <f>VLOOKUP(F190,episodes!$A$1:$D$76,3,FALSE)</f>
        <v>1</v>
      </c>
      <c r="J190" s="7">
        <f>VLOOKUP(F190,episodes!$A$1:$D$76,4,FALSE)</f>
        <v>24</v>
      </c>
      <c r="L190" s="40">
        <f>COUNTIFS(A:A,A189)</f>
        <v>115</v>
      </c>
      <c r="M190" s="40">
        <f>COUNTIFS(B:B,B190)</f>
        <v>115</v>
      </c>
      <c r="N190" s="40">
        <f>LEN(C190)</f>
        <v>27</v>
      </c>
      <c r="O190" s="42" t="s">
        <v>2065</v>
      </c>
      <c r="P190" s="44"/>
      <c r="Q190" s="42"/>
      <c r="R190" s="42" t="s">
        <v>2485</v>
      </c>
    </row>
    <row r="191" spans="1:18" x14ac:dyDescent="0.25">
      <c r="A191" s="2" t="s">
        <v>1819</v>
      </c>
      <c r="B191" s="1" t="s">
        <v>766</v>
      </c>
      <c r="C191" s="25" t="s">
        <v>1836</v>
      </c>
      <c r="D191" s="2" t="s">
        <v>21</v>
      </c>
      <c r="E191" s="12">
        <v>1</v>
      </c>
      <c r="F191" s="61">
        <v>124</v>
      </c>
      <c r="G191" s="8">
        <f>VLOOKUP(F191,episodes!$A$1:$B$76,2,FALSE)</f>
        <v>25</v>
      </c>
      <c r="H191" s="7" t="str">
        <f>VLOOKUP(F191,episodes!$A$1:$E$76,5,FALSE)</f>
        <v>This Side of Paradise</v>
      </c>
      <c r="I191" s="7">
        <f>VLOOKUP(F191,episodes!$A$1:$D$76,3,FALSE)</f>
        <v>1</v>
      </c>
      <c r="J191" s="7">
        <f>VLOOKUP(F191,episodes!$A$1:$D$76,4,FALSE)</f>
        <v>24</v>
      </c>
      <c r="L191" s="40">
        <f>COUNTIFS(A:A,A190)</f>
        <v>115</v>
      </c>
      <c r="M191" s="40">
        <f>COUNTIFS(B:B,B191)</f>
        <v>115</v>
      </c>
      <c r="N191" s="40">
        <f>LEN(C191)</f>
        <v>27</v>
      </c>
      <c r="O191" s="42" t="s">
        <v>2065</v>
      </c>
      <c r="P191" s="44"/>
      <c r="Q191" s="42"/>
      <c r="R191" s="42" t="s">
        <v>2485</v>
      </c>
    </row>
    <row r="192" spans="1:18" s="14" customFormat="1" x14ac:dyDescent="0.25">
      <c r="A192" s="2" t="s">
        <v>1819</v>
      </c>
      <c r="B192" s="1" t="s">
        <v>766</v>
      </c>
      <c r="C192" s="25" t="s">
        <v>1836</v>
      </c>
      <c r="D192" s="2" t="s">
        <v>21</v>
      </c>
      <c r="E192" s="12">
        <v>1</v>
      </c>
      <c r="F192" s="61">
        <v>124</v>
      </c>
      <c r="G192" s="8">
        <f>VLOOKUP(F192,episodes!$A$1:$B$76,2,FALSE)</f>
        <v>25</v>
      </c>
      <c r="H192" s="7" t="str">
        <f>VLOOKUP(F192,episodes!$A$1:$E$76,5,FALSE)</f>
        <v>This Side of Paradise</v>
      </c>
      <c r="I192" s="7">
        <f>VLOOKUP(F192,episodes!$A$1:$D$76,3,FALSE)</f>
        <v>1</v>
      </c>
      <c r="J192" s="7">
        <f>VLOOKUP(F192,episodes!$A$1:$D$76,4,FALSE)</f>
        <v>24</v>
      </c>
      <c r="K192" s="10"/>
      <c r="L192" s="40">
        <f>COUNTIFS(A:A,A191)</f>
        <v>115</v>
      </c>
      <c r="M192" s="40">
        <f>COUNTIFS(B:B,B192)</f>
        <v>115</v>
      </c>
      <c r="N192" s="40">
        <f>LEN(C192)</f>
        <v>27</v>
      </c>
      <c r="O192" s="42" t="s">
        <v>2065</v>
      </c>
      <c r="P192" s="44"/>
      <c r="Q192" s="42"/>
      <c r="R192" s="42" t="s">
        <v>2485</v>
      </c>
    </row>
    <row r="193" spans="1:18" x14ac:dyDescent="0.25">
      <c r="A193" s="2" t="s">
        <v>1819</v>
      </c>
      <c r="B193" s="1" t="s">
        <v>766</v>
      </c>
      <c r="C193" s="25" t="s">
        <v>1836</v>
      </c>
      <c r="D193" s="2" t="s">
        <v>21</v>
      </c>
      <c r="E193" s="12">
        <v>1</v>
      </c>
      <c r="F193" s="61">
        <v>124</v>
      </c>
      <c r="G193" s="8">
        <f>VLOOKUP(F193,episodes!$A$1:$B$76,2,FALSE)</f>
        <v>25</v>
      </c>
      <c r="H193" s="7" t="str">
        <f>VLOOKUP(F193,episodes!$A$1:$E$76,5,FALSE)</f>
        <v>This Side of Paradise</v>
      </c>
      <c r="I193" s="7">
        <f>VLOOKUP(F193,episodes!$A$1:$D$76,3,FALSE)</f>
        <v>1</v>
      </c>
      <c r="J193" s="7">
        <f>VLOOKUP(F193,episodes!$A$1:$D$76,4,FALSE)</f>
        <v>24</v>
      </c>
      <c r="L193" s="40">
        <f>COUNTIFS(A:A,A192)</f>
        <v>115</v>
      </c>
      <c r="M193" s="40">
        <f>COUNTIFS(B:B,B193)</f>
        <v>115</v>
      </c>
      <c r="N193" s="40">
        <f>LEN(C193)</f>
        <v>27</v>
      </c>
      <c r="O193" s="42" t="s">
        <v>2065</v>
      </c>
      <c r="P193" s="44"/>
      <c r="Q193" s="42"/>
      <c r="R193" s="42" t="s">
        <v>2485</v>
      </c>
    </row>
    <row r="194" spans="1:18" x14ac:dyDescent="0.25">
      <c r="A194" s="2" t="s">
        <v>1819</v>
      </c>
      <c r="B194" s="1" t="s">
        <v>766</v>
      </c>
      <c r="C194" s="25" t="s">
        <v>1836</v>
      </c>
      <c r="D194" s="2" t="s">
        <v>21</v>
      </c>
      <c r="E194" s="12">
        <v>1</v>
      </c>
      <c r="F194" s="61">
        <v>125</v>
      </c>
      <c r="G194" s="8">
        <f>VLOOKUP(F194,episodes!$A$1:$B$76,2,FALSE)</f>
        <v>26</v>
      </c>
      <c r="H194" s="7" t="str">
        <f>VLOOKUP(F194,episodes!$A$1:$E$76,5,FALSE)</f>
        <v>The Devil in the Dark</v>
      </c>
      <c r="I194" s="7">
        <f>VLOOKUP(F194,episodes!$A$1:$D$76,3,FALSE)</f>
        <v>1</v>
      </c>
      <c r="J194" s="7">
        <f>VLOOKUP(F194,episodes!$A$1:$D$76,4,FALSE)</f>
        <v>25</v>
      </c>
      <c r="L194" s="40">
        <f>COUNTIFS(A:A,A193)</f>
        <v>115</v>
      </c>
      <c r="M194" s="40">
        <f>COUNTIFS(B:B,B194)</f>
        <v>115</v>
      </c>
      <c r="N194" s="40">
        <f>LEN(C194)</f>
        <v>27</v>
      </c>
      <c r="O194" s="42" t="s">
        <v>2065</v>
      </c>
      <c r="Q194" s="42"/>
      <c r="R194" s="42" t="s">
        <v>2485</v>
      </c>
    </row>
    <row r="195" spans="1:18" x14ac:dyDescent="0.25">
      <c r="A195" s="2" t="s">
        <v>1819</v>
      </c>
      <c r="B195" s="1" t="s">
        <v>766</v>
      </c>
      <c r="C195" s="25" t="s">
        <v>1836</v>
      </c>
      <c r="D195" s="2" t="s">
        <v>21</v>
      </c>
      <c r="E195" s="12">
        <v>1</v>
      </c>
      <c r="F195" s="11">
        <v>126</v>
      </c>
      <c r="G195" s="8">
        <f>VLOOKUP(F195,episodes!$A$1:$B$76,2,FALSE)</f>
        <v>27</v>
      </c>
      <c r="H195" s="7" t="str">
        <f>VLOOKUP(F195,episodes!$A$1:$E$76,5,FALSE)</f>
        <v>Errand of Mercy</v>
      </c>
      <c r="I195" s="7">
        <f>VLOOKUP(F195,episodes!$A$1:$D$76,3,FALSE)</f>
        <v>1</v>
      </c>
      <c r="J195" s="7">
        <f>VLOOKUP(F195,episodes!$A$1:$D$76,4,FALSE)</f>
        <v>26</v>
      </c>
      <c r="L195" s="40">
        <f>COUNTIFS(A:A,A194)</f>
        <v>115</v>
      </c>
      <c r="M195" s="40">
        <f>COUNTIFS(B:B,B195)</f>
        <v>115</v>
      </c>
      <c r="N195" s="40">
        <f>LEN(C195)</f>
        <v>27</v>
      </c>
      <c r="O195" s="42" t="s">
        <v>2065</v>
      </c>
      <c r="Q195" s="42"/>
      <c r="R195" s="42" t="s">
        <v>2485</v>
      </c>
    </row>
    <row r="196" spans="1:18" x14ac:dyDescent="0.25">
      <c r="A196" s="2" t="s">
        <v>1819</v>
      </c>
      <c r="B196" s="1" t="s">
        <v>766</v>
      </c>
      <c r="C196" s="25" t="s">
        <v>1836</v>
      </c>
      <c r="D196" s="2" t="s">
        <v>21</v>
      </c>
      <c r="E196" s="12">
        <v>1</v>
      </c>
      <c r="F196" s="61">
        <v>127</v>
      </c>
      <c r="G196" s="8">
        <f>VLOOKUP(F196,episodes!$A$1:$B$76,2,FALSE)</f>
        <v>28</v>
      </c>
      <c r="H196" s="7" t="str">
        <f>VLOOKUP(F196,episodes!$A$1:$E$76,5,FALSE)</f>
        <v>The Alternative Factor</v>
      </c>
      <c r="I196" s="7">
        <f>VLOOKUP(F196,episodes!$A$1:$D$76,3,FALSE)</f>
        <v>1</v>
      </c>
      <c r="J196" s="7">
        <f>VLOOKUP(F196,episodes!$A$1:$D$76,4,FALSE)</f>
        <v>27</v>
      </c>
      <c r="L196" s="40">
        <f>COUNTIFS(A:A,A195)</f>
        <v>115</v>
      </c>
      <c r="M196" s="40">
        <f>COUNTIFS(B:B,B196)</f>
        <v>115</v>
      </c>
      <c r="N196" s="40">
        <f>LEN(C196)</f>
        <v>27</v>
      </c>
      <c r="O196" s="42" t="s">
        <v>2065</v>
      </c>
      <c r="P196" s="42"/>
      <c r="Q196" s="42"/>
      <c r="R196" s="42" t="s">
        <v>2485</v>
      </c>
    </row>
    <row r="197" spans="1:18" x14ac:dyDescent="0.25">
      <c r="A197" s="2" t="s">
        <v>1819</v>
      </c>
      <c r="B197" s="1" t="s">
        <v>766</v>
      </c>
      <c r="C197" s="25" t="s">
        <v>1836</v>
      </c>
      <c r="D197" s="2" t="s">
        <v>21</v>
      </c>
      <c r="E197" s="12">
        <v>1</v>
      </c>
      <c r="F197" s="61">
        <v>127</v>
      </c>
      <c r="G197" s="8">
        <f>VLOOKUP(F197,episodes!$A$1:$B$76,2,FALSE)</f>
        <v>28</v>
      </c>
      <c r="H197" s="7" t="str">
        <f>VLOOKUP(F197,episodes!$A$1:$E$76,5,FALSE)</f>
        <v>The Alternative Factor</v>
      </c>
      <c r="I197" s="7">
        <f>VLOOKUP(F197,episodes!$A$1:$D$76,3,FALSE)</f>
        <v>1</v>
      </c>
      <c r="J197" s="7">
        <f>VLOOKUP(F197,episodes!$A$1:$D$76,4,FALSE)</f>
        <v>27</v>
      </c>
      <c r="L197" s="40">
        <f>COUNTIFS(A:A,A196)</f>
        <v>115</v>
      </c>
      <c r="M197" s="40">
        <f>COUNTIFS(B:B,B197)</f>
        <v>115</v>
      </c>
      <c r="N197" s="40">
        <f>LEN(C197)</f>
        <v>27</v>
      </c>
      <c r="O197" s="42" t="s">
        <v>2065</v>
      </c>
      <c r="P197" s="42"/>
      <c r="Q197" s="42"/>
      <c r="R197" s="42" t="s">
        <v>2485</v>
      </c>
    </row>
    <row r="198" spans="1:18" x14ac:dyDescent="0.25">
      <c r="A198" s="2" t="s">
        <v>1819</v>
      </c>
      <c r="B198" s="1" t="s">
        <v>766</v>
      </c>
      <c r="C198" s="25" t="s">
        <v>1836</v>
      </c>
      <c r="D198" s="2" t="s">
        <v>21</v>
      </c>
      <c r="E198" s="12">
        <v>1</v>
      </c>
      <c r="F198" s="61">
        <v>127</v>
      </c>
      <c r="G198" s="8">
        <f>VLOOKUP(F198,episodes!$A$1:$B$76,2,FALSE)</f>
        <v>28</v>
      </c>
      <c r="H198" s="7" t="str">
        <f>VLOOKUP(F198,episodes!$A$1:$E$76,5,FALSE)</f>
        <v>The Alternative Factor</v>
      </c>
      <c r="I198" s="7">
        <f>VLOOKUP(F198,episodes!$A$1:$D$76,3,FALSE)</f>
        <v>1</v>
      </c>
      <c r="J198" s="7">
        <f>VLOOKUP(F198,episodes!$A$1:$D$76,4,FALSE)</f>
        <v>27</v>
      </c>
      <c r="L198" s="40">
        <f>COUNTIFS(A:A,A197)</f>
        <v>115</v>
      </c>
      <c r="M198" s="40">
        <f>COUNTIFS(B:B,B198)</f>
        <v>115</v>
      </c>
      <c r="N198" s="40">
        <f>LEN(C198)</f>
        <v>27</v>
      </c>
      <c r="O198" s="42" t="s">
        <v>2065</v>
      </c>
      <c r="P198" s="42"/>
      <c r="Q198" s="42"/>
      <c r="R198" s="42" t="s">
        <v>2485</v>
      </c>
    </row>
    <row r="199" spans="1:18" x14ac:dyDescent="0.25">
      <c r="A199" s="2" t="s">
        <v>1819</v>
      </c>
      <c r="B199" s="1" t="s">
        <v>766</v>
      </c>
      <c r="C199" s="25" t="s">
        <v>1986</v>
      </c>
      <c r="D199" s="2" t="s">
        <v>21</v>
      </c>
      <c r="E199" s="12">
        <v>1</v>
      </c>
      <c r="F199" s="61">
        <v>128</v>
      </c>
      <c r="G199" s="8">
        <f>VLOOKUP(F199,episodes!$A$1:$B$76,2,FALSE)</f>
        <v>29</v>
      </c>
      <c r="H199" s="7" t="str">
        <f>VLOOKUP(F199,episodes!$A$1:$E$76,5,FALSE)</f>
        <v>The City on the Edge of Forever</v>
      </c>
      <c r="I199" s="7">
        <f>VLOOKUP(F199,episodes!$A$1:$D$76,3,FALSE)</f>
        <v>1</v>
      </c>
      <c r="J199" s="7">
        <f>VLOOKUP(F199,episodes!$A$1:$D$76,4,FALSE)</f>
        <v>28</v>
      </c>
      <c r="L199" s="40">
        <f>COUNTIFS(A:A,A198)</f>
        <v>115</v>
      </c>
      <c r="M199" s="40">
        <f>COUNTIFS(B:B,B199)</f>
        <v>115</v>
      </c>
      <c r="N199" s="40">
        <f>LEN(C199)</f>
        <v>40</v>
      </c>
      <c r="O199" s="42" t="s">
        <v>2065</v>
      </c>
      <c r="P199" s="44"/>
      <c r="Q199" s="42" t="s">
        <v>357</v>
      </c>
      <c r="R199" s="42" t="s">
        <v>2485</v>
      </c>
    </row>
    <row r="200" spans="1:18" x14ac:dyDescent="0.25">
      <c r="A200" s="2" t="s">
        <v>1819</v>
      </c>
      <c r="B200" s="1" t="s">
        <v>766</v>
      </c>
      <c r="C200" s="25" t="s">
        <v>1852</v>
      </c>
      <c r="D200" s="2" t="s">
        <v>21</v>
      </c>
      <c r="E200" s="12">
        <v>1</v>
      </c>
      <c r="F200" s="61">
        <v>128</v>
      </c>
      <c r="G200" s="8">
        <f>VLOOKUP(F200,episodes!$A$1:$B$76,2,FALSE)</f>
        <v>29</v>
      </c>
      <c r="H200" s="7" t="str">
        <f>VLOOKUP(F200,episodes!$A$1:$E$76,5,FALSE)</f>
        <v>The City on the Edge of Forever</v>
      </c>
      <c r="I200" s="7">
        <f>VLOOKUP(F200,episodes!$A$1:$D$76,3,FALSE)</f>
        <v>1</v>
      </c>
      <c r="J200" s="7">
        <f>VLOOKUP(F200,episodes!$A$1:$D$76,4,FALSE)</f>
        <v>28</v>
      </c>
      <c r="L200" s="40">
        <f>COUNTIFS(A:A,A199)</f>
        <v>115</v>
      </c>
      <c r="M200" s="40">
        <f>COUNTIFS(B:B,B200)</f>
        <v>115</v>
      </c>
      <c r="N200" s="40">
        <f>LEN(C200)</f>
        <v>41</v>
      </c>
      <c r="O200" s="42" t="s">
        <v>2065</v>
      </c>
      <c r="P200" s="44"/>
      <c r="Q200" s="39" t="s">
        <v>162</v>
      </c>
      <c r="R200" s="42" t="s">
        <v>2485</v>
      </c>
    </row>
    <row r="201" spans="1:18" x14ac:dyDescent="0.25">
      <c r="A201" s="2" t="s">
        <v>1819</v>
      </c>
      <c r="B201" s="1" t="s">
        <v>766</v>
      </c>
      <c r="C201" s="1" t="s">
        <v>1852</v>
      </c>
      <c r="D201" s="2" t="s">
        <v>21</v>
      </c>
      <c r="E201" s="12">
        <v>1</v>
      </c>
      <c r="F201" s="61">
        <v>129</v>
      </c>
      <c r="G201" s="8">
        <f>VLOOKUP(F201,episodes!$A$1:$B$76,2,FALSE)</f>
        <v>30</v>
      </c>
      <c r="H201" s="7" t="str">
        <f>VLOOKUP(F201,episodes!$A$1:$E$76,5,FALSE)</f>
        <v>Operation: Annihilate!</v>
      </c>
      <c r="I201" s="7">
        <f>VLOOKUP(F201,episodes!$A$1:$D$76,3,FALSE)</f>
        <v>1</v>
      </c>
      <c r="J201" s="7">
        <f>VLOOKUP(F201,episodes!$A$1:$D$76,4,FALSE)</f>
        <v>29</v>
      </c>
      <c r="L201" s="40">
        <f>COUNTIFS(A:A,A200)</f>
        <v>115</v>
      </c>
      <c r="M201" s="40">
        <f>COUNTIFS(B:B,B201)</f>
        <v>115</v>
      </c>
      <c r="N201" s="40">
        <f>LEN(C201)</f>
        <v>41</v>
      </c>
      <c r="O201" s="42" t="s">
        <v>2065</v>
      </c>
      <c r="P201" s="44"/>
      <c r="Q201" s="39" t="s">
        <v>162</v>
      </c>
      <c r="R201" s="42" t="s">
        <v>2485</v>
      </c>
    </row>
    <row r="202" spans="1:18" x14ac:dyDescent="0.25">
      <c r="A202" s="2" t="s">
        <v>1819</v>
      </c>
      <c r="B202" s="1" t="s">
        <v>766</v>
      </c>
      <c r="C202" s="1" t="s">
        <v>1836</v>
      </c>
      <c r="D202" s="2" t="s">
        <v>21</v>
      </c>
      <c r="E202" s="12">
        <v>1</v>
      </c>
      <c r="F202" s="61">
        <v>129</v>
      </c>
      <c r="G202" s="8">
        <f>VLOOKUP(F202,episodes!$A$1:$B$76,2,FALSE)</f>
        <v>30</v>
      </c>
      <c r="H202" s="7" t="str">
        <f>VLOOKUP(F202,episodes!$A$1:$E$76,5,FALSE)</f>
        <v>Operation: Annihilate!</v>
      </c>
      <c r="I202" s="7">
        <f>VLOOKUP(F202,episodes!$A$1:$D$76,3,FALSE)</f>
        <v>1</v>
      </c>
      <c r="J202" s="7">
        <f>VLOOKUP(F202,episodes!$A$1:$D$76,4,FALSE)</f>
        <v>29</v>
      </c>
      <c r="L202" s="40">
        <f>COUNTIFS(A:A,A201)</f>
        <v>115</v>
      </c>
      <c r="M202" s="40">
        <f>COUNTIFS(B:B,B202)</f>
        <v>115</v>
      </c>
      <c r="N202" s="40">
        <f>LEN(C202)</f>
        <v>27</v>
      </c>
      <c r="O202" s="42" t="s">
        <v>2065</v>
      </c>
      <c r="P202" s="44"/>
      <c r="Q202" s="42"/>
      <c r="R202" s="42" t="s">
        <v>2485</v>
      </c>
    </row>
    <row r="203" spans="1:18" x14ac:dyDescent="0.25">
      <c r="A203" s="2" t="s">
        <v>1819</v>
      </c>
      <c r="B203" s="1" t="s">
        <v>766</v>
      </c>
      <c r="C203" s="1" t="s">
        <v>1836</v>
      </c>
      <c r="D203" s="2" t="s">
        <v>21</v>
      </c>
      <c r="E203" s="12">
        <v>1</v>
      </c>
      <c r="F203" s="61">
        <v>129</v>
      </c>
      <c r="G203" s="8">
        <f>VLOOKUP(F203,episodes!$A$1:$B$76,2,FALSE)</f>
        <v>30</v>
      </c>
      <c r="H203" s="7" t="str">
        <f>VLOOKUP(F203,episodes!$A$1:$E$76,5,FALSE)</f>
        <v>Operation: Annihilate!</v>
      </c>
      <c r="I203" s="7">
        <f>VLOOKUP(F203,episodes!$A$1:$D$76,3,FALSE)</f>
        <v>1</v>
      </c>
      <c r="J203" s="7">
        <f>VLOOKUP(F203,episodes!$A$1:$D$76,4,FALSE)</f>
        <v>29</v>
      </c>
      <c r="L203" s="40">
        <f>COUNTIFS(A:A,A202)</f>
        <v>115</v>
      </c>
      <c r="M203" s="40">
        <f>COUNTIFS(B:B,B203)</f>
        <v>115</v>
      </c>
      <c r="N203" s="40">
        <f>LEN(C203)</f>
        <v>27</v>
      </c>
      <c r="O203" s="42" t="s">
        <v>2065</v>
      </c>
      <c r="P203" s="44"/>
      <c r="Q203" s="42"/>
      <c r="R203" s="42" t="s">
        <v>2485</v>
      </c>
    </row>
    <row r="204" spans="1:18" x14ac:dyDescent="0.25">
      <c r="A204" s="2" t="s">
        <v>1819</v>
      </c>
      <c r="B204" s="1" t="s">
        <v>766</v>
      </c>
      <c r="C204" s="1" t="s">
        <v>1836</v>
      </c>
      <c r="D204" s="2" t="s">
        <v>21</v>
      </c>
      <c r="E204" s="12">
        <v>1</v>
      </c>
      <c r="F204" s="61">
        <v>201</v>
      </c>
      <c r="G204" s="8">
        <f>VLOOKUP(F204,episodes!$A$1:$B$76,2,FALSE)</f>
        <v>31</v>
      </c>
      <c r="H204" s="7" t="str">
        <f>VLOOKUP(F204,episodes!$A$1:$E$76,5,FALSE)</f>
        <v>Amok Time</v>
      </c>
      <c r="I204" s="7">
        <f>VLOOKUP(F204,episodes!$A$1:$D$76,3,FALSE)</f>
        <v>2</v>
      </c>
      <c r="J204" s="7">
        <f>VLOOKUP(F204,episodes!$A$1:$D$76,4,FALSE)</f>
        <v>1</v>
      </c>
      <c r="L204" s="40">
        <f>COUNTIFS(A:A,A203)</f>
        <v>115</v>
      </c>
      <c r="M204" s="40">
        <f>COUNTIFS(B:B,B204)</f>
        <v>115</v>
      </c>
      <c r="N204" s="40">
        <f>LEN(C204)</f>
        <v>27</v>
      </c>
      <c r="O204" s="42" t="s">
        <v>2065</v>
      </c>
      <c r="P204" s="44"/>
      <c r="Q204" s="42"/>
      <c r="R204" s="42" t="s">
        <v>2485</v>
      </c>
    </row>
    <row r="205" spans="1:18" x14ac:dyDescent="0.25">
      <c r="A205" s="2" t="s">
        <v>1819</v>
      </c>
      <c r="B205" s="1" t="s">
        <v>766</v>
      </c>
      <c r="C205" s="1" t="s">
        <v>1836</v>
      </c>
      <c r="D205" s="2" t="s">
        <v>21</v>
      </c>
      <c r="E205" s="12">
        <v>1</v>
      </c>
      <c r="F205" s="61">
        <v>202</v>
      </c>
      <c r="G205" s="8">
        <f>VLOOKUP(F205,episodes!$A$1:$B$76,2,FALSE)</f>
        <v>32</v>
      </c>
      <c r="H205" s="7" t="str">
        <f>VLOOKUP(F205,episodes!$A$1:$E$76,5,FALSE)</f>
        <v>Who Mourns for Adonais?</v>
      </c>
      <c r="I205" s="7">
        <f>VLOOKUP(F205,episodes!$A$1:$D$76,3,FALSE)</f>
        <v>2</v>
      </c>
      <c r="J205" s="7">
        <f>VLOOKUP(F205,episodes!$A$1:$D$76,4,FALSE)</f>
        <v>2</v>
      </c>
      <c r="L205" s="40">
        <f>COUNTIFS(A:A,A204)</f>
        <v>115</v>
      </c>
      <c r="M205" s="40">
        <f>COUNTIFS(B:B,B205)</f>
        <v>115</v>
      </c>
      <c r="N205" s="40">
        <f>LEN(C205)</f>
        <v>27</v>
      </c>
      <c r="O205" s="42" t="s">
        <v>2065</v>
      </c>
      <c r="P205" s="44"/>
      <c r="Q205" s="42"/>
      <c r="R205" s="42" t="s">
        <v>2485</v>
      </c>
    </row>
    <row r="206" spans="1:18" x14ac:dyDescent="0.25">
      <c r="A206" s="2" t="s">
        <v>1819</v>
      </c>
      <c r="B206" s="1" t="s">
        <v>766</v>
      </c>
      <c r="C206" s="1" t="s">
        <v>1836</v>
      </c>
      <c r="D206" s="2" t="s">
        <v>21</v>
      </c>
      <c r="E206" s="12">
        <v>1</v>
      </c>
      <c r="F206" s="60">
        <v>203</v>
      </c>
      <c r="G206" s="8">
        <f>VLOOKUP(F206,episodes!$A$1:$B$76,2,FALSE)</f>
        <v>33</v>
      </c>
      <c r="H206" s="7" t="str">
        <f>VLOOKUP(F206,episodes!$A$1:$E$76,5,FALSE)</f>
        <v>The Changeling</v>
      </c>
      <c r="I206" s="7">
        <f>VLOOKUP(F206,episodes!$A$1:$D$76,3,FALSE)</f>
        <v>2</v>
      </c>
      <c r="J206" s="7">
        <f>VLOOKUP(F206,episodes!$A$1:$D$76,4,FALSE)</f>
        <v>3</v>
      </c>
      <c r="L206" s="40">
        <f>COUNTIFS(A:A,A205)</f>
        <v>115</v>
      </c>
      <c r="M206" s="40">
        <f>COUNTIFS(B:B,B206)</f>
        <v>115</v>
      </c>
      <c r="N206" s="40">
        <f>LEN(C206)</f>
        <v>27</v>
      </c>
      <c r="O206" s="39" t="s">
        <v>2065</v>
      </c>
      <c r="R206" s="39" t="s">
        <v>2485</v>
      </c>
    </row>
    <row r="207" spans="1:18" x14ac:dyDescent="0.25">
      <c r="A207" s="2" t="s">
        <v>1819</v>
      </c>
      <c r="B207" s="2" t="s">
        <v>766</v>
      </c>
      <c r="C207" s="1" t="s">
        <v>1852</v>
      </c>
      <c r="D207" s="2" t="s">
        <v>21</v>
      </c>
      <c r="E207" s="12">
        <v>1</v>
      </c>
      <c r="F207" s="60">
        <v>204</v>
      </c>
      <c r="G207" s="8">
        <f>VLOOKUP(F207,episodes!$A$1:$B$81,2,FALSE)</f>
        <v>34</v>
      </c>
      <c r="H207" s="7" t="str">
        <f>VLOOKUP(F207,episodes!$A$1:$E$81,5,FALSE)</f>
        <v>Mirror, Mirror</v>
      </c>
      <c r="I207" s="7">
        <f>VLOOKUP(F207,episodes!$A$1:$D$81,3,FALSE)</f>
        <v>2</v>
      </c>
      <c r="J207" s="7">
        <f>VLOOKUP(F207,episodes!$A$1:$D$81,4,FALSE)</f>
        <v>4</v>
      </c>
      <c r="L207" s="40">
        <f>COUNTIFS(A:A,A206)</f>
        <v>115</v>
      </c>
      <c r="M207" s="40">
        <f>COUNTIFS(B:B,B207)</f>
        <v>115</v>
      </c>
      <c r="N207" s="40">
        <f>LEN(C207)</f>
        <v>41</v>
      </c>
      <c r="P207" s="39" t="s">
        <v>192</v>
      </c>
      <c r="Q207" s="50"/>
      <c r="R207" s="39" t="s">
        <v>2485</v>
      </c>
    </row>
    <row r="208" spans="1:18" x14ac:dyDescent="0.25">
      <c r="A208" s="2" t="s">
        <v>1819</v>
      </c>
      <c r="B208" s="2" t="s">
        <v>766</v>
      </c>
      <c r="C208" s="1" t="s">
        <v>2843</v>
      </c>
      <c r="D208" s="2" t="s">
        <v>21</v>
      </c>
      <c r="E208" s="12">
        <v>1</v>
      </c>
      <c r="F208" s="60">
        <v>204</v>
      </c>
      <c r="G208" s="8">
        <f>VLOOKUP(F208,episodes!$A$1:$B$81,2,FALSE)</f>
        <v>34</v>
      </c>
      <c r="H208" s="7" t="str">
        <f>VLOOKUP(F208,episodes!$A$1:$E$81,5,FALSE)</f>
        <v>Mirror, Mirror</v>
      </c>
      <c r="I208" s="7">
        <f>VLOOKUP(F208,episodes!$A$1:$D$81,3,FALSE)</f>
        <v>2</v>
      </c>
      <c r="J208" s="7">
        <f>VLOOKUP(F208,episodes!$A$1:$D$81,4,FALSE)</f>
        <v>4</v>
      </c>
      <c r="L208" s="40">
        <f>COUNTIFS(A:A,A207)</f>
        <v>115</v>
      </c>
      <c r="M208" s="40">
        <f>COUNTIFS(B:B,B208)</f>
        <v>115</v>
      </c>
      <c r="N208" s="40">
        <f>LEN(C208)</f>
        <v>45</v>
      </c>
      <c r="P208" s="39" t="s">
        <v>192</v>
      </c>
      <c r="Q208" s="50"/>
      <c r="R208" s="39" t="s">
        <v>2485</v>
      </c>
    </row>
    <row r="209" spans="1:18" x14ac:dyDescent="0.25">
      <c r="A209" s="2" t="s">
        <v>1819</v>
      </c>
      <c r="B209" s="2" t="s">
        <v>766</v>
      </c>
      <c r="C209" s="1" t="s">
        <v>2843</v>
      </c>
      <c r="D209" s="2" t="s">
        <v>21</v>
      </c>
      <c r="E209" s="12">
        <v>1</v>
      </c>
      <c r="F209" s="60">
        <v>204</v>
      </c>
      <c r="G209" s="8">
        <f>VLOOKUP(F209,episodes!$A$1:$B$81,2,FALSE)</f>
        <v>34</v>
      </c>
      <c r="H209" s="7" t="str">
        <f>VLOOKUP(F209,episodes!$A$1:$E$81,5,FALSE)</f>
        <v>Mirror, Mirror</v>
      </c>
      <c r="I209" s="7">
        <f>VLOOKUP(F209,episodes!$A$1:$D$81,3,FALSE)</f>
        <v>2</v>
      </c>
      <c r="J209" s="7">
        <f>VLOOKUP(F209,episodes!$A$1:$D$81,4,FALSE)</f>
        <v>4</v>
      </c>
      <c r="L209" s="40">
        <f>COUNTIFS(A:A,A208)</f>
        <v>115</v>
      </c>
      <c r="M209" s="40">
        <f>COUNTIFS(B:B,B209)</f>
        <v>115</v>
      </c>
      <c r="N209" s="40">
        <f>LEN(C209)</f>
        <v>45</v>
      </c>
      <c r="P209" s="39" t="s">
        <v>192</v>
      </c>
      <c r="Q209" s="50"/>
      <c r="R209" s="39" t="s">
        <v>2485</v>
      </c>
    </row>
    <row r="210" spans="1:18" x14ac:dyDescent="0.25">
      <c r="A210" s="2" t="s">
        <v>1819</v>
      </c>
      <c r="B210" s="2" t="s">
        <v>766</v>
      </c>
      <c r="C210" s="1" t="s">
        <v>1852</v>
      </c>
      <c r="D210" s="2" t="s">
        <v>21</v>
      </c>
      <c r="E210" s="12">
        <v>1</v>
      </c>
      <c r="F210" s="60">
        <v>205</v>
      </c>
      <c r="G210" s="8">
        <f>VLOOKUP(F210,episodes!$A$1:$B$81,2,FALSE)</f>
        <v>35</v>
      </c>
      <c r="H210" s="7" t="str">
        <f>VLOOKUP(F210,episodes!$A$1:$E$81,5,FALSE)</f>
        <v>The Apple</v>
      </c>
      <c r="I210" s="7">
        <f>VLOOKUP(F210,episodes!$A$1:$D$81,3,FALSE)</f>
        <v>2</v>
      </c>
      <c r="J210" s="7">
        <f>VLOOKUP(F210,episodes!$A$1:$D$81,4,FALSE)</f>
        <v>5</v>
      </c>
      <c r="L210" s="40">
        <f>COUNTIFS(A:A,A209)</f>
        <v>115</v>
      </c>
      <c r="M210" s="40">
        <f>COUNTIFS(B:B,B210)</f>
        <v>115</v>
      </c>
      <c r="N210" s="40">
        <f>LEN(C210)</f>
        <v>41</v>
      </c>
      <c r="O210" s="39" t="s">
        <v>192</v>
      </c>
      <c r="P210" s="39" t="s">
        <v>192</v>
      </c>
      <c r="Q210" s="39" t="s">
        <v>192</v>
      </c>
      <c r="R210" s="39" t="s">
        <v>2485</v>
      </c>
    </row>
    <row r="211" spans="1:18" x14ac:dyDescent="0.25">
      <c r="A211" s="2" t="s">
        <v>1819</v>
      </c>
      <c r="B211" s="2" t="s">
        <v>766</v>
      </c>
      <c r="C211" s="1" t="s">
        <v>1836</v>
      </c>
      <c r="D211" s="2" t="s">
        <v>21</v>
      </c>
      <c r="E211" s="12">
        <v>1</v>
      </c>
      <c r="F211" s="60">
        <v>205</v>
      </c>
      <c r="G211" s="8">
        <f>VLOOKUP(F211,episodes!$A$1:$B$81,2,FALSE)</f>
        <v>35</v>
      </c>
      <c r="H211" s="7" t="str">
        <f>VLOOKUP(F211,episodes!$A$1:$E$81,5,FALSE)</f>
        <v>The Apple</v>
      </c>
      <c r="I211" s="7">
        <f>VLOOKUP(F211,episodes!$A$1:$D$81,3,FALSE)</f>
        <v>2</v>
      </c>
      <c r="J211" s="7">
        <f>VLOOKUP(F211,episodes!$A$1:$D$81,4,FALSE)</f>
        <v>5</v>
      </c>
      <c r="L211" s="40">
        <f>COUNTIFS(A:A,A210)</f>
        <v>115</v>
      </c>
      <c r="M211" s="40">
        <f>COUNTIFS(B:B,B211)</f>
        <v>115</v>
      </c>
      <c r="N211" s="40">
        <f>LEN(C211)</f>
        <v>27</v>
      </c>
      <c r="O211" s="39" t="s">
        <v>192</v>
      </c>
      <c r="P211" s="39" t="s">
        <v>192</v>
      </c>
      <c r="Q211" s="39" t="s">
        <v>192</v>
      </c>
      <c r="R211" s="39" t="s">
        <v>2485</v>
      </c>
    </row>
    <row r="212" spans="1:18" x14ac:dyDescent="0.25">
      <c r="A212" s="2" t="s">
        <v>1819</v>
      </c>
      <c r="B212" s="2" t="s">
        <v>766</v>
      </c>
      <c r="C212" s="1" t="s">
        <v>1836</v>
      </c>
      <c r="D212" s="2" t="s">
        <v>21</v>
      </c>
      <c r="E212" s="12">
        <v>1</v>
      </c>
      <c r="F212" s="60">
        <v>205</v>
      </c>
      <c r="G212" s="8">
        <f>VLOOKUP(F212,episodes!$A$1:$B$81,2,FALSE)</f>
        <v>35</v>
      </c>
      <c r="H212" s="7" t="str">
        <f>VLOOKUP(F212,episodes!$A$1:$E$81,5,FALSE)</f>
        <v>The Apple</v>
      </c>
      <c r="I212" s="7">
        <f>VLOOKUP(F212,episodes!$A$1:$D$81,3,FALSE)</f>
        <v>2</v>
      </c>
      <c r="J212" s="7">
        <f>VLOOKUP(F212,episodes!$A$1:$D$81,4,FALSE)</f>
        <v>5</v>
      </c>
      <c r="L212" s="40">
        <f>COUNTIFS(A:A,A211)</f>
        <v>115</v>
      </c>
      <c r="M212" s="40">
        <f>COUNTIFS(B:B,B212)</f>
        <v>115</v>
      </c>
      <c r="N212" s="40">
        <f>LEN(C212)</f>
        <v>27</v>
      </c>
      <c r="O212" s="39" t="s">
        <v>192</v>
      </c>
      <c r="P212" s="39" t="s">
        <v>192</v>
      </c>
      <c r="Q212" s="39" t="s">
        <v>192</v>
      </c>
      <c r="R212" s="39" t="s">
        <v>2485</v>
      </c>
    </row>
    <row r="213" spans="1:18" x14ac:dyDescent="0.25">
      <c r="A213" s="2" t="s">
        <v>2653</v>
      </c>
      <c r="B213" s="2" t="s">
        <v>498</v>
      </c>
      <c r="C213" s="23" t="s">
        <v>2711</v>
      </c>
      <c r="D213" s="2" t="s">
        <v>3305</v>
      </c>
      <c r="E213" s="12"/>
      <c r="F213" s="17">
        <v>204</v>
      </c>
      <c r="G213" s="8">
        <f>VLOOKUP(F213,episodes!$A$1:$B$81,2,FALSE)</f>
        <v>34</v>
      </c>
      <c r="H213" s="7" t="str">
        <f>VLOOKUP(F213,episodes!$A$1:$E$81,5,FALSE)</f>
        <v>Mirror, Mirror</v>
      </c>
      <c r="I213" s="7">
        <f>VLOOKUP(F213,episodes!$A$1:$D$81,3,FALSE)</f>
        <v>2</v>
      </c>
      <c r="J213" s="7">
        <f>VLOOKUP(F213,episodes!$A$1:$D$81,4,FALSE)</f>
        <v>4</v>
      </c>
      <c r="L213" s="40">
        <f>COUNTIFS(A:A,A212)</f>
        <v>115</v>
      </c>
      <c r="M213" s="40">
        <f>COUNTIFS(B:B,B213)</f>
        <v>7</v>
      </c>
      <c r="N213" s="40">
        <f>LEN(C213)</f>
        <v>104</v>
      </c>
      <c r="O213" s="39" t="s">
        <v>192</v>
      </c>
      <c r="P213" s="39" t="s">
        <v>192</v>
      </c>
      <c r="Q213" s="39" t="s">
        <v>2711</v>
      </c>
      <c r="R213" s="39" t="s">
        <v>2485</v>
      </c>
    </row>
    <row r="214" spans="1:18" x14ac:dyDescent="0.25">
      <c r="A214" s="2" t="s">
        <v>1677</v>
      </c>
      <c r="B214" s="1" t="s">
        <v>736</v>
      </c>
      <c r="C214" s="23" t="s">
        <v>1354</v>
      </c>
      <c r="D214" s="2" t="s">
        <v>3655</v>
      </c>
      <c r="E214" s="12"/>
      <c r="F214" s="17">
        <v>202</v>
      </c>
      <c r="G214" s="8">
        <f>VLOOKUP(F214,episodes!$A$1:$B$76,2,FALSE)</f>
        <v>32</v>
      </c>
      <c r="H214" s="7" t="str">
        <f>VLOOKUP(F214,episodes!$A$1:$E$76,5,FALSE)</f>
        <v>Who Mourns for Adonais?</v>
      </c>
      <c r="I214" s="7">
        <f>VLOOKUP(F214,episodes!$A$1:$D$76,3,FALSE)</f>
        <v>2</v>
      </c>
      <c r="J214" s="7">
        <f>VLOOKUP(F214,episodes!$A$1:$D$76,4,FALSE)</f>
        <v>2</v>
      </c>
      <c r="L214" s="40">
        <f>COUNTIFS(A:A,A213)</f>
        <v>1</v>
      </c>
      <c r="M214" s="40">
        <f>COUNTIFS(B:B,B214)</f>
        <v>1</v>
      </c>
      <c r="N214" s="40">
        <f>LEN(C214)</f>
        <v>102</v>
      </c>
      <c r="O214" s="39" t="s">
        <v>552</v>
      </c>
      <c r="P214" s="39" t="s">
        <v>343</v>
      </c>
      <c r="Q214" s="39" t="s">
        <v>1354</v>
      </c>
      <c r="R214" s="39" t="s">
        <v>2485</v>
      </c>
    </row>
    <row r="215" spans="1:18" x14ac:dyDescent="0.25">
      <c r="A215" s="2" t="s">
        <v>1678</v>
      </c>
      <c r="B215" s="1" t="s">
        <v>676</v>
      </c>
      <c r="C215" s="25" t="s">
        <v>930</v>
      </c>
      <c r="D215" s="2" t="s">
        <v>3652</v>
      </c>
      <c r="E215" s="12">
        <v>1</v>
      </c>
      <c r="F215" s="61">
        <v>115</v>
      </c>
      <c r="G215" s="8">
        <f>VLOOKUP(F215,episodes!$A$1:$B$76,2,FALSE)</f>
        <v>16</v>
      </c>
      <c r="H215" s="7" t="str">
        <f>VLOOKUP(F215,episodes!$A$1:$E$76,5,FALSE)</f>
        <v>Shore Leave</v>
      </c>
      <c r="I215" s="7">
        <f>VLOOKUP(F215,episodes!$A$1:$D$76,3,FALSE)</f>
        <v>1</v>
      </c>
      <c r="J215" s="7">
        <f>VLOOKUP(F215,episodes!$A$1:$D$76,4,FALSE)</f>
        <v>15</v>
      </c>
      <c r="L215" s="40">
        <f>COUNTIFS(A:A,A214)</f>
        <v>1</v>
      </c>
      <c r="M215" s="40">
        <f>COUNTIFS(B:B,B215)</f>
        <v>11</v>
      </c>
      <c r="N215" s="40">
        <f>LEN(C215)+LEN(H215)</f>
        <v>87</v>
      </c>
      <c r="O215" s="42" t="s">
        <v>2116</v>
      </c>
      <c r="P215" s="41" t="s">
        <v>516</v>
      </c>
      <c r="Q215" s="42" t="s">
        <v>929</v>
      </c>
      <c r="R215" s="42" t="s">
        <v>2485</v>
      </c>
    </row>
    <row r="216" spans="1:18" x14ac:dyDescent="0.25">
      <c r="A216" s="2" t="s">
        <v>1679</v>
      </c>
      <c r="B216" s="1" t="s">
        <v>706</v>
      </c>
      <c r="C216" s="25" t="s">
        <v>3670</v>
      </c>
      <c r="D216" s="2" t="s">
        <v>3652</v>
      </c>
      <c r="E216" s="12">
        <v>1</v>
      </c>
      <c r="F216" s="60">
        <v>101</v>
      </c>
      <c r="G216" s="8">
        <f>VLOOKUP(F216,episodes!$A$1:$B$76,2,FALSE)</f>
        <v>2</v>
      </c>
      <c r="H216" s="7" t="str">
        <f>VLOOKUP(F216,episodes!$A$1:$E$76,5,FALSE)</f>
        <v>The Man Trap</v>
      </c>
      <c r="I216" s="7">
        <f>VLOOKUP(F216,episodes!$A$1:$D$76,3,FALSE)</f>
        <v>1</v>
      </c>
      <c r="J216" s="7">
        <f>VLOOKUP(F216,episodes!$A$1:$D$76,4,FALSE)</f>
        <v>1</v>
      </c>
      <c r="L216" s="40">
        <f>COUNTIFS(A:A,A215)</f>
        <v>1</v>
      </c>
      <c r="M216" s="40">
        <f>COUNTIFS(B:B,B216)</f>
        <v>74</v>
      </c>
      <c r="N216" s="40">
        <f>LEN(C216)+LEN(H216)</f>
        <v>56</v>
      </c>
      <c r="O216" s="42" t="s">
        <v>2116</v>
      </c>
      <c r="P216" s="41" t="s">
        <v>2065</v>
      </c>
      <c r="Q216" s="39" t="s">
        <v>149</v>
      </c>
      <c r="R216" s="39" t="s">
        <v>3371</v>
      </c>
    </row>
    <row r="217" spans="1:18" x14ac:dyDescent="0.25">
      <c r="A217" s="2" t="s">
        <v>1679</v>
      </c>
      <c r="B217" s="1" t="s">
        <v>706</v>
      </c>
      <c r="C217" s="25" t="s">
        <v>3671</v>
      </c>
      <c r="D217" s="2" t="s">
        <v>3655</v>
      </c>
      <c r="E217" s="12">
        <v>1</v>
      </c>
      <c r="F217" s="60">
        <v>101</v>
      </c>
      <c r="G217" s="8">
        <f>VLOOKUP(F217,episodes!$A$1:$B$76,2,FALSE)</f>
        <v>2</v>
      </c>
      <c r="H217" s="7" t="str">
        <f>VLOOKUP(F217,episodes!$A$1:$E$76,5,FALSE)</f>
        <v>The Man Trap</v>
      </c>
      <c r="I217" s="7">
        <f>VLOOKUP(F217,episodes!$A$1:$D$76,3,FALSE)</f>
        <v>1</v>
      </c>
      <c r="J217" s="7">
        <f>VLOOKUP(F217,episodes!$A$1:$D$76,4,FALSE)</f>
        <v>1</v>
      </c>
      <c r="L217" s="40">
        <f>COUNTIFS(A:A,A216)</f>
        <v>45</v>
      </c>
      <c r="M217" s="40">
        <f>COUNTIFS(B:B,B217)</f>
        <v>74</v>
      </c>
      <c r="N217" s="40">
        <f>LEN(C217)+LEN(H217)</f>
        <v>101</v>
      </c>
      <c r="O217" s="39" t="s">
        <v>1011</v>
      </c>
      <c r="Q217" s="39" t="s">
        <v>32</v>
      </c>
      <c r="R217" s="39" t="s">
        <v>3372</v>
      </c>
    </row>
    <row r="218" spans="1:18" x14ac:dyDescent="0.25">
      <c r="A218" s="2" t="s">
        <v>1679</v>
      </c>
      <c r="B218" s="1" t="s">
        <v>706</v>
      </c>
      <c r="C218" s="25" t="s">
        <v>2266</v>
      </c>
      <c r="D218" s="2" t="s">
        <v>85</v>
      </c>
      <c r="E218" s="12">
        <v>1</v>
      </c>
      <c r="F218" s="17">
        <v>102</v>
      </c>
      <c r="G218" s="8">
        <f>VLOOKUP(F218,episodes!$A$1:$B$76,2,FALSE)</f>
        <v>3</v>
      </c>
      <c r="H218" s="7" t="str">
        <f>VLOOKUP(F218,episodes!$A$1:$E$76,5,FALSE)</f>
        <v>Charlie X</v>
      </c>
      <c r="I218" s="7">
        <f>VLOOKUP(F218,episodes!$A$1:$D$76,3,FALSE)</f>
        <v>1</v>
      </c>
      <c r="J218" s="7">
        <f>VLOOKUP(F218,episodes!$A$1:$D$76,4,FALSE)</f>
        <v>2</v>
      </c>
      <c r="L218" s="40">
        <f>COUNTIFS(A:A,A217)</f>
        <v>45</v>
      </c>
      <c r="M218" s="40">
        <f>COUNTIFS(B:B,B218)</f>
        <v>74</v>
      </c>
      <c r="N218" s="40">
        <f>LEN(C218)+LEN(H218)</f>
        <v>58</v>
      </c>
      <c r="O218" s="39" t="s">
        <v>1182</v>
      </c>
      <c r="P218" s="39" t="s">
        <v>2065</v>
      </c>
      <c r="Q218" s="39" t="s">
        <v>734</v>
      </c>
      <c r="R218" s="39" t="s">
        <v>3378</v>
      </c>
    </row>
    <row r="219" spans="1:18" x14ac:dyDescent="0.3">
      <c r="A219" s="2" t="s">
        <v>1679</v>
      </c>
      <c r="B219" s="1" t="s">
        <v>706</v>
      </c>
      <c r="C219" s="25" t="s">
        <v>2278</v>
      </c>
      <c r="D219" s="2" t="s">
        <v>3655</v>
      </c>
      <c r="F219" s="60">
        <v>104</v>
      </c>
      <c r="G219" s="8">
        <f>VLOOKUP(F219,episodes!$A$1:$B$76,2,FALSE)</f>
        <v>5</v>
      </c>
      <c r="H219" s="7" t="str">
        <f>VLOOKUP(F219,episodes!$A$1:$E$76,5,FALSE)</f>
        <v>The Naked Time</v>
      </c>
      <c r="I219" s="7">
        <f>VLOOKUP(F219,episodes!$A$1:$D$76,3,FALSE)</f>
        <v>1</v>
      </c>
      <c r="J219" s="7">
        <f>VLOOKUP(F219,episodes!$A$1:$D$76,4,FALSE)</f>
        <v>4</v>
      </c>
      <c r="L219" s="40">
        <f>COUNTIFS(A:A,A218)</f>
        <v>45</v>
      </c>
      <c r="M219" s="40">
        <f>COUNTIFS(B:B,B219)</f>
        <v>74</v>
      </c>
      <c r="N219" s="40">
        <f>LEN(C219)+LEN(H219)</f>
        <v>47</v>
      </c>
      <c r="O219" s="39" t="s">
        <v>515</v>
      </c>
      <c r="P219" s="41" t="s">
        <v>2116</v>
      </c>
      <c r="Q219" s="39" t="s">
        <v>149</v>
      </c>
      <c r="R219" s="39" t="s">
        <v>3393</v>
      </c>
    </row>
    <row r="220" spans="1:18" x14ac:dyDescent="0.3">
      <c r="A220" s="2" t="s">
        <v>1679</v>
      </c>
      <c r="B220" s="1" t="s">
        <v>706</v>
      </c>
      <c r="C220" s="25" t="s">
        <v>2279</v>
      </c>
      <c r="D220" s="2" t="s">
        <v>3668</v>
      </c>
      <c r="F220" s="60">
        <v>104</v>
      </c>
      <c r="G220" s="8">
        <f>VLOOKUP(F220,episodes!$A$1:$B$76,2,FALSE)</f>
        <v>5</v>
      </c>
      <c r="H220" s="7" t="str">
        <f>VLOOKUP(F220,episodes!$A$1:$E$76,5,FALSE)</f>
        <v>The Naked Time</v>
      </c>
      <c r="I220" s="7">
        <f>VLOOKUP(F220,episodes!$A$1:$D$76,3,FALSE)</f>
        <v>1</v>
      </c>
      <c r="J220" s="7">
        <f>VLOOKUP(F220,episodes!$A$1:$D$76,4,FALSE)</f>
        <v>4</v>
      </c>
      <c r="L220" s="40">
        <f>COUNTIFS(A:A,A219)</f>
        <v>45</v>
      </c>
      <c r="M220" s="40">
        <f>COUNTIFS(B:B,B220)</f>
        <v>74</v>
      </c>
      <c r="N220" s="40">
        <f>LEN(C220)+LEN(H220)</f>
        <v>59</v>
      </c>
      <c r="O220" s="42" t="s">
        <v>2110</v>
      </c>
      <c r="P220" s="41" t="s">
        <v>2065</v>
      </c>
      <c r="Q220" s="39" t="s">
        <v>632</v>
      </c>
      <c r="R220" s="39" t="s">
        <v>3394</v>
      </c>
    </row>
    <row r="221" spans="1:18" x14ac:dyDescent="0.25">
      <c r="A221" s="2" t="s">
        <v>1679</v>
      </c>
      <c r="B221" s="1" t="s">
        <v>706</v>
      </c>
      <c r="C221" s="25" t="s">
        <v>2259</v>
      </c>
      <c r="D221" s="2" t="s">
        <v>3655</v>
      </c>
      <c r="E221" s="12">
        <v>1</v>
      </c>
      <c r="F221" s="60">
        <v>104</v>
      </c>
      <c r="G221" s="8">
        <f>VLOOKUP(F221,episodes!$A$1:$B$76,2,FALSE)</f>
        <v>5</v>
      </c>
      <c r="H221" s="7" t="str">
        <f>VLOOKUP(F221,episodes!$A$1:$E$76,5,FALSE)</f>
        <v>The Naked Time</v>
      </c>
      <c r="I221" s="7">
        <f>VLOOKUP(F221,episodes!$A$1:$D$76,3,FALSE)</f>
        <v>1</v>
      </c>
      <c r="J221" s="7">
        <f>VLOOKUP(F221,episodes!$A$1:$D$76,4,FALSE)</f>
        <v>4</v>
      </c>
      <c r="L221" s="40">
        <f>COUNTIFS(A:A,A220)</f>
        <v>45</v>
      </c>
      <c r="M221" s="40">
        <f>COUNTIFS(B:B,B221)</f>
        <v>74</v>
      </c>
      <c r="N221" s="40">
        <f>LEN(C221)+LEN(H221)</f>
        <v>35</v>
      </c>
      <c r="O221" s="39" t="s">
        <v>1011</v>
      </c>
      <c r="P221" s="41"/>
      <c r="Q221" s="39" t="s">
        <v>32</v>
      </c>
      <c r="R221" s="39" t="s">
        <v>3372</v>
      </c>
    </row>
    <row r="222" spans="1:18" x14ac:dyDescent="0.25">
      <c r="A222" s="2" t="s">
        <v>1679</v>
      </c>
      <c r="B222" s="1" t="s">
        <v>706</v>
      </c>
      <c r="C222" s="25" t="s">
        <v>2258</v>
      </c>
      <c r="D222" s="2" t="s">
        <v>3652</v>
      </c>
      <c r="E222" s="12">
        <v>1</v>
      </c>
      <c r="F222" s="60">
        <v>105</v>
      </c>
      <c r="G222" s="8">
        <f>VLOOKUP(F222,episodes!$A$1:$B$76,2,FALSE)</f>
        <v>6</v>
      </c>
      <c r="H222" s="7" t="str">
        <f>VLOOKUP(F222,episodes!$A$1:$E$76,5,FALSE)</f>
        <v>The Enemy Within</v>
      </c>
      <c r="I222" s="7">
        <f>VLOOKUP(F222,episodes!$A$1:$D$76,3,FALSE)</f>
        <v>1</v>
      </c>
      <c r="J222" s="7">
        <f>VLOOKUP(F222,episodes!$A$1:$D$76,4,FALSE)</f>
        <v>5</v>
      </c>
      <c r="L222" s="40">
        <f>COUNTIFS(A:A,A221)</f>
        <v>45</v>
      </c>
      <c r="M222" s="40">
        <f>COUNTIFS(B:B,B222)</f>
        <v>74</v>
      </c>
      <c r="N222" s="40">
        <f>LEN(C222)+LEN(H222)</f>
        <v>39</v>
      </c>
      <c r="O222" s="42" t="s">
        <v>2116</v>
      </c>
      <c r="P222" s="41" t="s">
        <v>2065</v>
      </c>
      <c r="Q222" s="39" t="s">
        <v>149</v>
      </c>
      <c r="R222" s="39" t="s">
        <v>3371</v>
      </c>
    </row>
    <row r="223" spans="1:18" x14ac:dyDescent="0.3">
      <c r="A223" s="2" t="s">
        <v>1679</v>
      </c>
      <c r="B223" s="1" t="s">
        <v>706</v>
      </c>
      <c r="C223" s="25" t="s">
        <v>2237</v>
      </c>
      <c r="D223" s="2" t="s">
        <v>3305</v>
      </c>
      <c r="F223" s="61">
        <v>106</v>
      </c>
      <c r="G223" s="8">
        <f>VLOOKUP(F223,episodes!$A$1:$B$76,2,FALSE)</f>
        <v>7</v>
      </c>
      <c r="H223" s="7" t="str">
        <f>VLOOKUP(F223,episodes!$A$1:$E$76,5,FALSE)</f>
        <v>Mudd's Women</v>
      </c>
      <c r="I223" s="7">
        <f>VLOOKUP(F223,episodes!$A$1:$D$76,3,FALSE)</f>
        <v>1</v>
      </c>
      <c r="J223" s="7">
        <f>VLOOKUP(F223,episodes!$A$1:$D$76,4,FALSE)</f>
        <v>6</v>
      </c>
      <c r="L223" s="40">
        <f>COUNTIFS(A:A,A222)</f>
        <v>45</v>
      </c>
      <c r="M223" s="40">
        <f>COUNTIFS(B:B,B223)</f>
        <v>74</v>
      </c>
      <c r="N223" s="40">
        <f>LEN(C223)+LEN(H223)</f>
        <v>55</v>
      </c>
      <c r="O223" s="42" t="s">
        <v>599</v>
      </c>
      <c r="P223" s="44" t="s">
        <v>1011</v>
      </c>
      <c r="Q223" s="42" t="s">
        <v>287</v>
      </c>
      <c r="R223" s="42" t="s">
        <v>3404</v>
      </c>
    </row>
    <row r="224" spans="1:18" x14ac:dyDescent="0.25">
      <c r="A224" s="2" t="s">
        <v>1679</v>
      </c>
      <c r="B224" s="1" t="s">
        <v>706</v>
      </c>
      <c r="C224" s="25" t="s">
        <v>2292</v>
      </c>
      <c r="D224" s="2" t="s">
        <v>3305</v>
      </c>
      <c r="F224" s="60">
        <v>106</v>
      </c>
      <c r="G224" s="8">
        <f>VLOOKUP(F224,episodes!$A$1:$B$76,2,FALSE)</f>
        <v>7</v>
      </c>
      <c r="H224" s="7" t="str">
        <f>VLOOKUP(F224,episodes!$A$1:$E$76,5,FALSE)</f>
        <v>Mudd's Women</v>
      </c>
      <c r="I224" s="7">
        <f>VLOOKUP(F224,episodes!$A$1:$D$76,3,FALSE)</f>
        <v>1</v>
      </c>
      <c r="J224" s="7">
        <f>VLOOKUP(F224,episodes!$A$1:$D$76,4,FALSE)</f>
        <v>6</v>
      </c>
      <c r="L224" s="40">
        <f>COUNTIFS(A:A,A223)</f>
        <v>45</v>
      </c>
      <c r="M224" s="40">
        <f>COUNTIFS(B:B,B224)</f>
        <v>74</v>
      </c>
      <c r="N224" s="40">
        <f>LEN(C224)+LEN(H224)</f>
        <v>46</v>
      </c>
      <c r="O224" s="45" t="s">
        <v>514</v>
      </c>
      <c r="Q224" s="39" t="s">
        <v>32</v>
      </c>
      <c r="R224" s="39" t="s">
        <v>3405</v>
      </c>
    </row>
    <row r="225" spans="1:18" x14ac:dyDescent="0.25">
      <c r="A225" s="2" t="s">
        <v>1679</v>
      </c>
      <c r="B225" s="1" t="s">
        <v>706</v>
      </c>
      <c r="C225" s="25" t="s">
        <v>2310</v>
      </c>
      <c r="D225" s="2" t="s">
        <v>21</v>
      </c>
      <c r="E225" s="12">
        <v>1</v>
      </c>
      <c r="F225" s="60">
        <v>109</v>
      </c>
      <c r="G225" s="8">
        <f>VLOOKUP(F225,episodes!$A$1:$B$76,2,FALSE)</f>
        <v>10</v>
      </c>
      <c r="H225" s="7" t="str">
        <f>VLOOKUP(F225,episodes!$A$1:$E$76,5,FALSE)</f>
        <v>Dagger of the Mind</v>
      </c>
      <c r="I225" s="7">
        <f>VLOOKUP(F225,episodes!$A$1:$D$76,3,FALSE)</f>
        <v>1</v>
      </c>
      <c r="J225" s="7">
        <f>VLOOKUP(F225,episodes!$A$1:$D$76,4,FALSE)</f>
        <v>9</v>
      </c>
      <c r="L225" s="40">
        <f>COUNTIFS(A:A,A224)</f>
        <v>45</v>
      </c>
      <c r="M225" s="40">
        <f>COUNTIFS(B:B,B225)</f>
        <v>74</v>
      </c>
      <c r="N225" s="40">
        <f>LEN(C225)+LEN(H225)</f>
        <v>49</v>
      </c>
      <c r="O225" s="39" t="s">
        <v>2065</v>
      </c>
      <c r="P225" s="41"/>
      <c r="Q225" s="39" t="s">
        <v>32</v>
      </c>
      <c r="R225" s="39" t="s">
        <v>3428</v>
      </c>
    </row>
    <row r="226" spans="1:18" x14ac:dyDescent="0.25">
      <c r="A226" s="2" t="s">
        <v>1679</v>
      </c>
      <c r="B226" s="1" t="s">
        <v>706</v>
      </c>
      <c r="C226" s="25" t="s">
        <v>2514</v>
      </c>
      <c r="D226" s="2" t="s">
        <v>3652</v>
      </c>
      <c r="E226" s="12">
        <v>1</v>
      </c>
      <c r="F226" s="60">
        <v>110</v>
      </c>
      <c r="G226" s="8">
        <f>VLOOKUP(F226,episodes!$A$1:$B$76,2,FALSE)</f>
        <v>11</v>
      </c>
      <c r="H226" s="7" t="str">
        <f>VLOOKUP(F226,episodes!$A$1:$E$76,5,FALSE)</f>
        <v>The Corbomite Maneuver</v>
      </c>
      <c r="I226" s="7">
        <f>VLOOKUP(F226,episodes!$A$1:$D$76,3,FALSE)</f>
        <v>1</v>
      </c>
      <c r="J226" s="7">
        <f>VLOOKUP(F226,episodes!$A$1:$D$76,4,FALSE)</f>
        <v>10</v>
      </c>
      <c r="L226" s="40">
        <f>COUNTIFS(A:A,A225)</f>
        <v>45</v>
      </c>
      <c r="M226" s="40">
        <f>COUNTIFS(B:B,B226)</f>
        <v>74</v>
      </c>
      <c r="N226" s="40">
        <f>LEN(C226)+LEN(H226)</f>
        <v>78</v>
      </c>
      <c r="O226" s="39" t="s">
        <v>2116</v>
      </c>
      <c r="Q226" s="42" t="s">
        <v>631</v>
      </c>
      <c r="R226" s="39" t="s">
        <v>3434</v>
      </c>
    </row>
    <row r="227" spans="1:18" x14ac:dyDescent="0.25">
      <c r="A227" s="2" t="s">
        <v>1679</v>
      </c>
      <c r="B227" s="1" t="s">
        <v>706</v>
      </c>
      <c r="C227" s="25" t="s">
        <v>2259</v>
      </c>
      <c r="D227" s="2" t="s">
        <v>3655</v>
      </c>
      <c r="E227" s="12">
        <v>1</v>
      </c>
      <c r="F227" s="60">
        <v>110</v>
      </c>
      <c r="G227" s="8">
        <f>VLOOKUP(F227,episodes!$A$1:$B$76,2,FALSE)</f>
        <v>11</v>
      </c>
      <c r="H227" s="7" t="str">
        <f>VLOOKUP(F227,episodes!$A$1:$E$76,5,FALSE)</f>
        <v>The Corbomite Maneuver</v>
      </c>
      <c r="I227" s="7">
        <f>VLOOKUP(F227,episodes!$A$1:$D$76,3,FALSE)</f>
        <v>1</v>
      </c>
      <c r="J227" s="7">
        <f>VLOOKUP(F227,episodes!$A$1:$D$76,4,FALSE)</f>
        <v>10</v>
      </c>
      <c r="L227" s="40">
        <f>COUNTIFS(A:A,A226)</f>
        <v>45</v>
      </c>
      <c r="M227" s="40">
        <f>COUNTIFS(B:B,B227)</f>
        <v>74</v>
      </c>
      <c r="N227" s="40">
        <f>LEN(C227)+LEN(H227)</f>
        <v>43</v>
      </c>
      <c r="O227" s="39" t="s">
        <v>1011</v>
      </c>
      <c r="Q227" s="39" t="s">
        <v>32</v>
      </c>
      <c r="R227" s="39" t="s">
        <v>3372</v>
      </c>
    </row>
    <row r="228" spans="1:18" x14ac:dyDescent="0.25">
      <c r="A228" s="2" t="s">
        <v>1679</v>
      </c>
      <c r="B228" s="1" t="s">
        <v>706</v>
      </c>
      <c r="C228" s="25" t="s">
        <v>2550</v>
      </c>
      <c r="D228" s="2" t="s">
        <v>3655</v>
      </c>
      <c r="E228" s="12">
        <v>1</v>
      </c>
      <c r="F228" s="61">
        <v>115</v>
      </c>
      <c r="G228" s="8">
        <f>VLOOKUP(F228,episodes!$A$1:$B$76,2,FALSE)</f>
        <v>16</v>
      </c>
      <c r="H228" s="7" t="str">
        <f>VLOOKUP(F228,episodes!$A$1:$E$76,5,FALSE)</f>
        <v>Shore Leave</v>
      </c>
      <c r="I228" s="7">
        <f>VLOOKUP(F228,episodes!$A$1:$D$76,3,FALSE)</f>
        <v>1</v>
      </c>
      <c r="J228" s="7">
        <f>VLOOKUP(F228,episodes!$A$1:$D$76,4,FALSE)</f>
        <v>15</v>
      </c>
      <c r="L228" s="40">
        <f>COUNTIFS(A:A,A227)</f>
        <v>45</v>
      </c>
      <c r="M228" s="40">
        <f>COUNTIFS(B:B,B228)</f>
        <v>74</v>
      </c>
      <c r="N228" s="40">
        <f>LEN(C228)+LEN(H228)</f>
        <v>107</v>
      </c>
      <c r="O228" s="42" t="s">
        <v>1011</v>
      </c>
      <c r="P228" s="42"/>
      <c r="Q228" s="42" t="s">
        <v>32</v>
      </c>
      <c r="R228" s="42" t="s">
        <v>3476</v>
      </c>
    </row>
    <row r="229" spans="1:18" x14ac:dyDescent="0.3">
      <c r="A229" s="2" t="s">
        <v>1679</v>
      </c>
      <c r="B229" s="1" t="s">
        <v>706</v>
      </c>
      <c r="C229" s="25" t="s">
        <v>2715</v>
      </c>
      <c r="D229" s="2" t="s">
        <v>85</v>
      </c>
      <c r="F229" s="61">
        <v>115</v>
      </c>
      <c r="G229" s="8">
        <f>VLOOKUP(F229,episodes!$A$1:$B$76,2,FALSE)</f>
        <v>16</v>
      </c>
      <c r="H229" s="7" t="str">
        <f>VLOOKUP(F229,episodes!$A$1:$E$76,5,FALSE)</f>
        <v>Shore Leave</v>
      </c>
      <c r="I229" s="7">
        <f>VLOOKUP(F229,episodes!$A$1:$D$76,3,FALSE)</f>
        <v>1</v>
      </c>
      <c r="J229" s="7">
        <f>VLOOKUP(F229,episodes!$A$1:$D$76,4,FALSE)</f>
        <v>15</v>
      </c>
      <c r="L229" s="40">
        <f>COUNTIFS(A:A,A228)</f>
        <v>45</v>
      </c>
      <c r="M229" s="40">
        <f>COUNTIFS(B:B,B229)</f>
        <v>74</v>
      </c>
      <c r="N229" s="40">
        <f>LEN(C229)+LEN(H229)</f>
        <v>57</v>
      </c>
      <c r="O229" s="42" t="s">
        <v>516</v>
      </c>
      <c r="P229" s="42"/>
      <c r="Q229" s="42" t="s">
        <v>149</v>
      </c>
      <c r="R229" s="42" t="s">
        <v>3477</v>
      </c>
    </row>
    <row r="230" spans="1:18" x14ac:dyDescent="0.25">
      <c r="A230" s="2" t="s">
        <v>1679</v>
      </c>
      <c r="B230" s="1" t="s">
        <v>706</v>
      </c>
      <c r="C230" s="25" t="s">
        <v>2570</v>
      </c>
      <c r="D230" s="2" t="s">
        <v>21</v>
      </c>
      <c r="E230" s="12">
        <v>1</v>
      </c>
      <c r="F230" s="61">
        <v>117</v>
      </c>
      <c r="G230" s="8">
        <f>VLOOKUP(F230,episodes!$A$1:$B$76,2,FALSE)</f>
        <v>18</v>
      </c>
      <c r="H230" s="7" t="str">
        <f>VLOOKUP(F230,episodes!$A$1:$E$76,5,FALSE)</f>
        <v>The Squire of Gothos</v>
      </c>
      <c r="I230" s="7">
        <f>VLOOKUP(F230,episodes!$A$1:$D$76,3,FALSE)</f>
        <v>1</v>
      </c>
      <c r="J230" s="7">
        <f>VLOOKUP(F230,episodes!$A$1:$D$76,4,FALSE)</f>
        <v>17</v>
      </c>
      <c r="L230" s="40">
        <f>COUNTIFS(A:A,A229)</f>
        <v>45</v>
      </c>
      <c r="M230" s="40">
        <f>COUNTIFS(B:B,B230)</f>
        <v>74</v>
      </c>
      <c r="N230" s="40">
        <f>LEN(C230)+LEN(H230)</f>
        <v>158</v>
      </c>
      <c r="O230" s="42" t="s">
        <v>1011</v>
      </c>
      <c r="P230" s="39" t="s">
        <v>2116</v>
      </c>
      <c r="Q230" s="42" t="s">
        <v>32</v>
      </c>
      <c r="R230" s="42" t="s">
        <v>3493</v>
      </c>
    </row>
    <row r="231" spans="1:18" x14ac:dyDescent="0.25">
      <c r="A231" s="2" t="s">
        <v>1679</v>
      </c>
      <c r="B231" s="1" t="s">
        <v>706</v>
      </c>
      <c r="C231" s="25" t="s">
        <v>2360</v>
      </c>
      <c r="D231" s="2" t="s">
        <v>3655</v>
      </c>
      <c r="E231" s="12">
        <v>1</v>
      </c>
      <c r="F231" s="61">
        <v>118</v>
      </c>
      <c r="G231" s="8">
        <f>VLOOKUP(F231,episodes!$A$1:$B$76,2,FALSE)</f>
        <v>19</v>
      </c>
      <c r="H231" s="7" t="str">
        <f>VLOOKUP(F231,episodes!$A$1:$E$76,5,FALSE)</f>
        <v>Arena</v>
      </c>
      <c r="I231" s="7">
        <f>VLOOKUP(F231,episodes!$A$1:$D$76,3,FALSE)</f>
        <v>1</v>
      </c>
      <c r="J231" s="7">
        <f>VLOOKUP(F231,episodes!$A$1:$D$76,4,FALSE)</f>
        <v>18</v>
      </c>
      <c r="L231" s="40">
        <f>COUNTIFS(A:A,A230)</f>
        <v>45</v>
      </c>
      <c r="M231" s="40">
        <f>COUNTIFS(B:B,B231)</f>
        <v>74</v>
      </c>
      <c r="N231" s="40">
        <f>LEN(C231)+LEN(H231)</f>
        <v>81</v>
      </c>
      <c r="O231" s="42" t="s">
        <v>1011</v>
      </c>
      <c r="P231" s="42"/>
      <c r="Q231" s="42" t="s">
        <v>32</v>
      </c>
      <c r="R231" s="42" t="s">
        <v>3503</v>
      </c>
    </row>
    <row r="232" spans="1:18" x14ac:dyDescent="0.25">
      <c r="A232" s="2" t="s">
        <v>1679</v>
      </c>
      <c r="B232" s="1" t="s">
        <v>706</v>
      </c>
      <c r="C232" s="37" t="s">
        <v>3003</v>
      </c>
      <c r="D232" s="2" t="s">
        <v>3655</v>
      </c>
      <c r="E232" s="12">
        <v>1</v>
      </c>
      <c r="F232" s="61">
        <v>120</v>
      </c>
      <c r="G232" s="8">
        <f>VLOOKUP(F232,episodes!$A$1:$B$76,2,FALSE)</f>
        <v>21</v>
      </c>
      <c r="H232" s="7" t="str">
        <f>VLOOKUP(F232,episodes!$A$1:$E$76,5,FALSE)</f>
        <v>Court Martial</v>
      </c>
      <c r="I232" s="7">
        <f>VLOOKUP(F232,episodes!$A$1:$D$76,3,FALSE)</f>
        <v>1</v>
      </c>
      <c r="J232" s="7">
        <f>VLOOKUP(F232,episodes!$A$1:$D$76,4,FALSE)</f>
        <v>20</v>
      </c>
      <c r="L232" s="40">
        <f>COUNTIFS(A:A,A231)</f>
        <v>45</v>
      </c>
      <c r="M232" s="40">
        <f>COUNTIFS(B:B,B232)</f>
        <v>74</v>
      </c>
      <c r="N232" s="40">
        <f>LEN(C232)</f>
        <v>27</v>
      </c>
      <c r="O232" s="42" t="s">
        <v>2065</v>
      </c>
      <c r="P232" s="44"/>
      <c r="Q232" s="42" t="s">
        <v>798</v>
      </c>
      <c r="R232" s="42" t="s">
        <v>2485</v>
      </c>
    </row>
    <row r="233" spans="1:18" x14ac:dyDescent="0.25">
      <c r="A233" s="2" t="s">
        <v>1679</v>
      </c>
      <c r="B233" s="1" t="s">
        <v>706</v>
      </c>
      <c r="C233" s="25" t="s">
        <v>3014</v>
      </c>
      <c r="D233" s="2" t="s">
        <v>3655</v>
      </c>
      <c r="E233" s="12">
        <v>1</v>
      </c>
      <c r="F233" s="61">
        <v>121</v>
      </c>
      <c r="G233" s="8">
        <f>VLOOKUP(F233,episodes!$A$1:$B$76,2,FALSE)</f>
        <v>22</v>
      </c>
      <c r="H233" s="7" t="str">
        <f>VLOOKUP(F233,episodes!$A$1:$E$76,5,FALSE)</f>
        <v>The Return of the Archons</v>
      </c>
      <c r="I233" s="7">
        <f>VLOOKUP(F233,episodes!$A$1:$D$76,3,FALSE)</f>
        <v>1</v>
      </c>
      <c r="J233" s="7">
        <f>VLOOKUP(F233,episodes!$A$1:$D$76,4,FALSE)</f>
        <v>21</v>
      </c>
      <c r="L233" s="40">
        <f>COUNTIFS(A:A,A232)</f>
        <v>45</v>
      </c>
      <c r="M233" s="40">
        <f>COUNTIFS(B:B,B233)</f>
        <v>74</v>
      </c>
      <c r="N233" s="40">
        <f>LEN(C233)</f>
        <v>88</v>
      </c>
      <c r="O233" s="42" t="s">
        <v>1011</v>
      </c>
      <c r="P233" s="42"/>
      <c r="Q233" s="42" t="s">
        <v>32</v>
      </c>
      <c r="R233" s="42" t="s">
        <v>3524</v>
      </c>
    </row>
    <row r="234" spans="1:18" x14ac:dyDescent="0.25">
      <c r="A234" s="2" t="s">
        <v>1679</v>
      </c>
      <c r="B234" s="1" t="s">
        <v>706</v>
      </c>
      <c r="C234" s="25" t="s">
        <v>3059</v>
      </c>
      <c r="D234" s="2" t="s">
        <v>3652</v>
      </c>
      <c r="E234" s="12">
        <v>1</v>
      </c>
      <c r="F234" s="61">
        <v>123</v>
      </c>
      <c r="G234" s="8">
        <f>VLOOKUP(F234,episodes!$A$1:$B$76,2,FALSE)</f>
        <v>24</v>
      </c>
      <c r="H234" s="7" t="str">
        <f>VLOOKUP(F234,episodes!$A$1:$E$76,5,FALSE)</f>
        <v>A Taste of Armageddon</v>
      </c>
      <c r="I234" s="7">
        <f>VLOOKUP(F234,episodes!$A$1:$D$76,3,FALSE)</f>
        <v>1</v>
      </c>
      <c r="J234" s="7">
        <f>VLOOKUP(F234,episodes!$A$1:$D$76,4,FALSE)</f>
        <v>23</v>
      </c>
      <c r="L234" s="40">
        <f>COUNTIFS(A:A,A233)</f>
        <v>45</v>
      </c>
      <c r="M234" s="40">
        <f>COUNTIFS(B:B,B234)</f>
        <v>74</v>
      </c>
      <c r="N234" s="40">
        <f>LEN(C234)</f>
        <v>55</v>
      </c>
      <c r="O234" s="42" t="s">
        <v>2116</v>
      </c>
      <c r="P234" s="42"/>
      <c r="Q234" s="42" t="s">
        <v>631</v>
      </c>
      <c r="R234" s="42" t="s">
        <v>3059</v>
      </c>
    </row>
    <row r="235" spans="1:18" x14ac:dyDescent="0.25">
      <c r="A235" s="2" t="s">
        <v>1679</v>
      </c>
      <c r="B235" s="1" t="s">
        <v>706</v>
      </c>
      <c r="C235" s="25" t="s">
        <v>3058</v>
      </c>
      <c r="D235" s="2" t="s">
        <v>3652</v>
      </c>
      <c r="E235" s="12">
        <v>1</v>
      </c>
      <c r="F235" s="61">
        <v>123</v>
      </c>
      <c r="G235" s="8">
        <f>VLOOKUP(F235,episodes!$A$1:$B$76,2,FALSE)</f>
        <v>24</v>
      </c>
      <c r="H235" s="7" t="str">
        <f>VLOOKUP(F235,episodes!$A$1:$E$76,5,FALSE)</f>
        <v>A Taste of Armageddon</v>
      </c>
      <c r="I235" s="7">
        <f>VLOOKUP(F235,episodes!$A$1:$D$76,3,FALSE)</f>
        <v>1</v>
      </c>
      <c r="J235" s="7">
        <f>VLOOKUP(F235,episodes!$A$1:$D$76,4,FALSE)</f>
        <v>23</v>
      </c>
      <c r="L235" s="40">
        <f>COUNTIFS(A:A,A234)</f>
        <v>45</v>
      </c>
      <c r="M235" s="40">
        <f>COUNTIFS(B:B,B235)</f>
        <v>74</v>
      </c>
      <c r="N235" s="40">
        <f>LEN(C235)</f>
        <v>57</v>
      </c>
      <c r="O235" s="42" t="s">
        <v>1011</v>
      </c>
      <c r="P235" s="44"/>
      <c r="Q235" s="42" t="s">
        <v>287</v>
      </c>
      <c r="R235" s="42" t="s">
        <v>3535</v>
      </c>
    </row>
    <row r="236" spans="1:18" x14ac:dyDescent="0.3">
      <c r="A236" s="2" t="s">
        <v>1679</v>
      </c>
      <c r="B236" s="1" t="s">
        <v>706</v>
      </c>
      <c r="C236" s="25" t="s">
        <v>3660</v>
      </c>
      <c r="D236" s="2" t="s">
        <v>3305</v>
      </c>
      <c r="F236" s="61">
        <v>124</v>
      </c>
      <c r="G236" s="8">
        <f>VLOOKUP(F236,episodes!$A$1:$B$76,2,FALSE)</f>
        <v>25</v>
      </c>
      <c r="H236" s="7" t="str">
        <f>VLOOKUP(F236,episodes!$A$1:$E$76,5,FALSE)</f>
        <v>This Side of Paradise</v>
      </c>
      <c r="I236" s="7">
        <f>VLOOKUP(F236,episodes!$A$1:$D$76,3,FALSE)</f>
        <v>1</v>
      </c>
      <c r="J236" s="7">
        <f>VLOOKUP(F236,episodes!$A$1:$D$76,4,FALSE)</f>
        <v>24</v>
      </c>
      <c r="L236" s="40">
        <f>COUNTIFS(A:A,A235)</f>
        <v>45</v>
      </c>
      <c r="M236" s="40">
        <f>COUNTIFS(B:B,B236)</f>
        <v>74</v>
      </c>
      <c r="N236" s="40">
        <f>LEN(C236)</f>
        <v>36</v>
      </c>
      <c r="O236" s="42" t="s">
        <v>290</v>
      </c>
      <c r="P236" s="44" t="s">
        <v>215</v>
      </c>
      <c r="Q236" s="42" t="s">
        <v>287</v>
      </c>
      <c r="R236" s="42" t="s">
        <v>3543</v>
      </c>
    </row>
    <row r="237" spans="1:18" x14ac:dyDescent="0.25">
      <c r="A237" s="2" t="s">
        <v>1679</v>
      </c>
      <c r="B237" s="1" t="s">
        <v>706</v>
      </c>
      <c r="C237" s="25" t="s">
        <v>3180</v>
      </c>
      <c r="D237" s="2" t="s">
        <v>3652</v>
      </c>
      <c r="E237" s="12">
        <v>1</v>
      </c>
      <c r="F237" s="61">
        <v>125</v>
      </c>
      <c r="G237" s="8">
        <f>VLOOKUP(F237,episodes!$A$1:$B$76,2,FALSE)</f>
        <v>26</v>
      </c>
      <c r="H237" s="7" t="str">
        <f>VLOOKUP(F237,episodes!$A$1:$E$76,5,FALSE)</f>
        <v>The Devil in the Dark</v>
      </c>
      <c r="I237" s="7">
        <f>VLOOKUP(F237,episodes!$A$1:$D$76,3,FALSE)</f>
        <v>1</v>
      </c>
      <c r="J237" s="7">
        <f>VLOOKUP(F237,episodes!$A$1:$D$76,4,FALSE)</f>
        <v>25</v>
      </c>
      <c r="L237" s="40">
        <f>COUNTIFS(A:A,A236)</f>
        <v>45</v>
      </c>
      <c r="M237" s="40">
        <f>COUNTIFS(B:B,B237)</f>
        <v>74</v>
      </c>
      <c r="N237" s="40">
        <f>LEN(C237)</f>
        <v>85</v>
      </c>
      <c r="O237" s="42" t="s">
        <v>2116</v>
      </c>
      <c r="Q237" s="42" t="s">
        <v>631</v>
      </c>
      <c r="R237" s="42" t="s">
        <v>3550</v>
      </c>
    </row>
    <row r="238" spans="1:18" x14ac:dyDescent="0.25">
      <c r="A238" s="2" t="s">
        <v>1679</v>
      </c>
      <c r="B238" s="1" t="s">
        <v>706</v>
      </c>
      <c r="C238" s="25" t="s">
        <v>3178</v>
      </c>
      <c r="D238" s="2" t="s">
        <v>3655</v>
      </c>
      <c r="E238" s="12">
        <v>1</v>
      </c>
      <c r="F238" s="61">
        <v>125</v>
      </c>
      <c r="G238" s="8">
        <f>VLOOKUP(F238,episodes!$A$1:$B$76,2,FALSE)</f>
        <v>26</v>
      </c>
      <c r="H238" s="7" t="str">
        <f>VLOOKUP(F238,episodes!$A$1:$E$76,5,FALSE)</f>
        <v>The Devil in the Dark</v>
      </c>
      <c r="I238" s="7">
        <f>VLOOKUP(F238,episodes!$A$1:$D$76,3,FALSE)</f>
        <v>1</v>
      </c>
      <c r="J238" s="7">
        <f>VLOOKUP(F238,episodes!$A$1:$D$76,4,FALSE)</f>
        <v>25</v>
      </c>
      <c r="L238" s="40">
        <f>COUNTIFS(A:A,A237)</f>
        <v>45</v>
      </c>
      <c r="M238" s="40">
        <f>COUNTIFS(B:B,B238)</f>
        <v>74</v>
      </c>
      <c r="N238" s="40">
        <f>LEN(C238)</f>
        <v>73</v>
      </c>
      <c r="O238" s="42" t="s">
        <v>2065</v>
      </c>
      <c r="P238" s="39" t="s">
        <v>1011</v>
      </c>
      <c r="Q238" s="42" t="s">
        <v>32</v>
      </c>
      <c r="R238" s="42" t="s">
        <v>3551</v>
      </c>
    </row>
    <row r="239" spans="1:18" x14ac:dyDescent="0.25">
      <c r="A239" s="2" t="s">
        <v>1679</v>
      </c>
      <c r="B239" s="1" t="s">
        <v>706</v>
      </c>
      <c r="C239" s="25" t="s">
        <v>3179</v>
      </c>
      <c r="D239" s="2" t="s">
        <v>3655</v>
      </c>
      <c r="E239" s="12">
        <v>1</v>
      </c>
      <c r="F239" s="61">
        <v>125</v>
      </c>
      <c r="G239" s="8">
        <f>VLOOKUP(F239,episodes!$A$1:$B$76,2,FALSE)</f>
        <v>26</v>
      </c>
      <c r="H239" s="7" t="str">
        <f>VLOOKUP(F239,episodes!$A$1:$E$76,5,FALSE)</f>
        <v>The Devil in the Dark</v>
      </c>
      <c r="I239" s="7">
        <f>VLOOKUP(F239,episodes!$A$1:$D$76,3,FALSE)</f>
        <v>1</v>
      </c>
      <c r="J239" s="7">
        <f>VLOOKUP(F239,episodes!$A$1:$D$76,4,FALSE)</f>
        <v>25</v>
      </c>
      <c r="L239" s="40">
        <f>COUNTIFS(A:A,A238)</f>
        <v>45</v>
      </c>
      <c r="M239" s="40">
        <f>COUNTIFS(B:B,B239)</f>
        <v>74</v>
      </c>
      <c r="N239" s="40">
        <f>LEN(C239)</f>
        <v>109</v>
      </c>
      <c r="O239" s="42" t="s">
        <v>2065</v>
      </c>
      <c r="Q239" s="39" t="s">
        <v>1579</v>
      </c>
      <c r="R239" s="42" t="s">
        <v>3552</v>
      </c>
    </row>
    <row r="240" spans="1:18" x14ac:dyDescent="0.25">
      <c r="A240" s="2" t="s">
        <v>1679</v>
      </c>
      <c r="B240" s="1" t="s">
        <v>706</v>
      </c>
      <c r="C240" s="25" t="s">
        <v>2388</v>
      </c>
      <c r="D240" s="2" t="s">
        <v>3655</v>
      </c>
      <c r="E240" s="12">
        <v>1</v>
      </c>
      <c r="F240" s="61">
        <v>125</v>
      </c>
      <c r="G240" s="8">
        <f>VLOOKUP(F240,episodes!$A$1:$B$76,2,FALSE)</f>
        <v>26</v>
      </c>
      <c r="H240" s="7" t="str">
        <f>VLOOKUP(F240,episodes!$A$1:$E$76,5,FALSE)</f>
        <v>The Devil in the Dark</v>
      </c>
      <c r="I240" s="7">
        <f>VLOOKUP(F240,episodes!$A$1:$D$76,3,FALSE)</f>
        <v>1</v>
      </c>
      <c r="J240" s="7">
        <f>VLOOKUP(F240,episodes!$A$1:$D$76,4,FALSE)</f>
        <v>25</v>
      </c>
      <c r="L240" s="40">
        <f>COUNTIFS(A:A,A239)</f>
        <v>45</v>
      </c>
      <c r="M240" s="40">
        <f>COUNTIFS(B:B,B240)</f>
        <v>74</v>
      </c>
      <c r="N240" s="40">
        <f>LEN(C240)</f>
        <v>46</v>
      </c>
      <c r="O240" s="42" t="s">
        <v>1011</v>
      </c>
      <c r="Q240" s="42" t="s">
        <v>32</v>
      </c>
      <c r="R240" s="42" t="s">
        <v>3553</v>
      </c>
    </row>
    <row r="241" spans="1:18" x14ac:dyDescent="0.25">
      <c r="A241" s="2" t="s">
        <v>1679</v>
      </c>
      <c r="B241" s="1" t="s">
        <v>706</v>
      </c>
      <c r="C241" s="25" t="s">
        <v>2390</v>
      </c>
      <c r="D241" s="2" t="s">
        <v>21</v>
      </c>
      <c r="E241" s="12">
        <v>1</v>
      </c>
      <c r="F241" s="61">
        <v>126</v>
      </c>
      <c r="G241" s="8">
        <f>VLOOKUP(F241,episodes!$A$1:$B$76,2,FALSE)</f>
        <v>27</v>
      </c>
      <c r="H241" s="7" t="str">
        <f>VLOOKUP(F241,episodes!$A$1:$E$76,5,FALSE)</f>
        <v>Errand of Mercy</v>
      </c>
      <c r="I241" s="7">
        <f>VLOOKUP(F241,episodes!$A$1:$D$76,3,FALSE)</f>
        <v>1</v>
      </c>
      <c r="J241" s="7">
        <f>VLOOKUP(F241,episodes!$A$1:$D$76,4,FALSE)</f>
        <v>26</v>
      </c>
      <c r="L241" s="40">
        <f>COUNTIFS(A:A,A240)</f>
        <v>45</v>
      </c>
      <c r="M241" s="40">
        <f>COUNTIFS(B:B,B241)</f>
        <v>74</v>
      </c>
      <c r="N241" s="40">
        <f>LEN(C241)</f>
        <v>39</v>
      </c>
      <c r="O241" s="42" t="s">
        <v>2065</v>
      </c>
      <c r="P241" s="42"/>
      <c r="Q241" s="42" t="s">
        <v>631</v>
      </c>
      <c r="R241" s="42" t="s">
        <v>3557</v>
      </c>
    </row>
    <row r="242" spans="1:18" x14ac:dyDescent="0.3">
      <c r="A242" s="2" t="s">
        <v>1679</v>
      </c>
      <c r="B242" s="1" t="s">
        <v>706</v>
      </c>
      <c r="C242" s="25" t="s">
        <v>3203</v>
      </c>
      <c r="D242" s="2" t="s">
        <v>3305</v>
      </c>
      <c r="F242" s="61">
        <v>126</v>
      </c>
      <c r="G242" s="8">
        <f>VLOOKUP(F242,episodes!$A$1:$B$76,2,FALSE)</f>
        <v>27</v>
      </c>
      <c r="H242" s="7" t="str">
        <f>VLOOKUP(F242,episodes!$A$1:$E$76,5,FALSE)</f>
        <v>Errand of Mercy</v>
      </c>
      <c r="I242" s="7">
        <f>VLOOKUP(F242,episodes!$A$1:$D$76,3,FALSE)</f>
        <v>1</v>
      </c>
      <c r="J242" s="7">
        <f>VLOOKUP(F242,episodes!$A$1:$D$76,4,FALSE)</f>
        <v>26</v>
      </c>
      <c r="L242" s="40">
        <f>COUNTIFS(A:A,A241)</f>
        <v>45</v>
      </c>
      <c r="M242" s="40">
        <f>COUNTIFS(B:B,B242)</f>
        <v>74</v>
      </c>
      <c r="N242" s="40">
        <f>LEN(C242)</f>
        <v>48</v>
      </c>
      <c r="O242" s="42" t="s">
        <v>270</v>
      </c>
      <c r="P242" s="44"/>
      <c r="Q242" s="42" t="s">
        <v>287</v>
      </c>
      <c r="R242" s="42" t="s">
        <v>3558</v>
      </c>
    </row>
    <row r="243" spans="1:18" s="2" customFormat="1" x14ac:dyDescent="0.25">
      <c r="A243" s="2" t="s">
        <v>1679</v>
      </c>
      <c r="B243" s="1" t="s">
        <v>706</v>
      </c>
      <c r="C243" s="25" t="s">
        <v>3204</v>
      </c>
      <c r="D243" s="2" t="s">
        <v>3655</v>
      </c>
      <c r="E243" s="12">
        <v>1</v>
      </c>
      <c r="F243" s="61">
        <v>126</v>
      </c>
      <c r="G243" s="8">
        <f>VLOOKUP(F243,episodes!$A$1:$B$76,2,FALSE)</f>
        <v>27</v>
      </c>
      <c r="H243" s="7" t="str">
        <f>VLOOKUP(F243,episodes!$A$1:$E$76,5,FALSE)</f>
        <v>Errand of Mercy</v>
      </c>
      <c r="I243" s="7">
        <f>VLOOKUP(F243,episodes!$A$1:$D$76,3,FALSE)</f>
        <v>1</v>
      </c>
      <c r="J243" s="7">
        <f>VLOOKUP(F243,episodes!$A$1:$D$76,4,FALSE)</f>
        <v>26</v>
      </c>
      <c r="K243" s="10"/>
      <c r="L243" s="40">
        <f>COUNTIFS(A:A,A242)</f>
        <v>45</v>
      </c>
      <c r="M243" s="40">
        <f>COUNTIFS(B:B,B243)</f>
        <v>74</v>
      </c>
      <c r="N243" s="40">
        <f>LEN(C243)</f>
        <v>34</v>
      </c>
      <c r="O243" s="42" t="s">
        <v>1011</v>
      </c>
      <c r="P243" s="42"/>
      <c r="Q243" s="42" t="s">
        <v>32</v>
      </c>
      <c r="R243" s="42" t="s">
        <v>3559</v>
      </c>
    </row>
    <row r="244" spans="1:18" x14ac:dyDescent="0.25">
      <c r="A244" s="2" t="s">
        <v>1679</v>
      </c>
      <c r="B244" s="1" t="s">
        <v>706</v>
      </c>
      <c r="C244" s="25" t="s">
        <v>3235</v>
      </c>
      <c r="D244" s="2" t="s">
        <v>3652</v>
      </c>
      <c r="E244" s="12">
        <v>1</v>
      </c>
      <c r="F244" s="61">
        <v>128</v>
      </c>
      <c r="G244" s="8">
        <f>VLOOKUP(F244,episodes!$A$1:$B$76,2,FALSE)</f>
        <v>29</v>
      </c>
      <c r="H244" s="7" t="str">
        <f>VLOOKUP(F244,episodes!$A$1:$E$76,5,FALSE)</f>
        <v>The City on the Edge of Forever</v>
      </c>
      <c r="I244" s="7">
        <f>VLOOKUP(F244,episodes!$A$1:$D$76,3,FALSE)</f>
        <v>1</v>
      </c>
      <c r="J244" s="7">
        <f>VLOOKUP(F244,episodes!$A$1:$D$76,4,FALSE)</f>
        <v>28</v>
      </c>
      <c r="L244" s="40">
        <f>COUNTIFS(A:A,A243)</f>
        <v>45</v>
      </c>
      <c r="M244" s="40">
        <f>COUNTIFS(B:B,B244)</f>
        <v>74</v>
      </c>
      <c r="N244" s="40">
        <f>LEN(C244)</f>
        <v>42</v>
      </c>
      <c r="O244" s="42" t="s">
        <v>2116</v>
      </c>
      <c r="P244" s="42"/>
      <c r="Q244" s="42" t="s">
        <v>631</v>
      </c>
      <c r="R244" s="42" t="s">
        <v>3575</v>
      </c>
    </row>
    <row r="245" spans="1:18" x14ac:dyDescent="0.25">
      <c r="A245" s="2" t="s">
        <v>1679</v>
      </c>
      <c r="B245" s="1" t="s">
        <v>706</v>
      </c>
      <c r="C245" s="25" t="s">
        <v>3244</v>
      </c>
      <c r="D245" s="2" t="s">
        <v>3655</v>
      </c>
      <c r="E245" s="12">
        <v>1</v>
      </c>
      <c r="F245" s="61">
        <v>128</v>
      </c>
      <c r="G245" s="8">
        <f>VLOOKUP(F245,episodes!$A$1:$B$76,2,FALSE)</f>
        <v>29</v>
      </c>
      <c r="H245" s="7" t="str">
        <f>VLOOKUP(F245,episodes!$A$1:$E$76,5,FALSE)</f>
        <v>The City on the Edge of Forever</v>
      </c>
      <c r="I245" s="7">
        <f>VLOOKUP(F245,episodes!$A$1:$D$76,3,FALSE)</f>
        <v>1</v>
      </c>
      <c r="J245" s="7">
        <f>VLOOKUP(F245,episodes!$A$1:$D$76,4,FALSE)</f>
        <v>28</v>
      </c>
      <c r="L245" s="40">
        <f>COUNTIFS(A:A,A244)</f>
        <v>45</v>
      </c>
      <c r="M245" s="40">
        <f>COUNTIFS(B:B,B245)</f>
        <v>74</v>
      </c>
      <c r="N245" s="40">
        <f>LEN(C245)</f>
        <v>45</v>
      </c>
      <c r="O245" s="42" t="s">
        <v>1011</v>
      </c>
      <c r="P245" s="42"/>
      <c r="Q245" s="42" t="s">
        <v>32</v>
      </c>
      <c r="R245" s="42" t="s">
        <v>3372</v>
      </c>
    </row>
    <row r="246" spans="1:18" x14ac:dyDescent="0.25">
      <c r="A246" s="2" t="s">
        <v>1679</v>
      </c>
      <c r="B246" s="1" t="s">
        <v>706</v>
      </c>
      <c r="C246" s="1" t="s">
        <v>2404</v>
      </c>
      <c r="D246" s="2" t="s">
        <v>3655</v>
      </c>
      <c r="E246" s="12">
        <v>1</v>
      </c>
      <c r="F246" s="61">
        <v>129</v>
      </c>
      <c r="G246" s="8">
        <f>VLOOKUP(F246,episodes!$A$1:$B$76,2,FALSE)</f>
        <v>30</v>
      </c>
      <c r="H246" s="7" t="str">
        <f>VLOOKUP(F246,episodes!$A$1:$E$76,5,FALSE)</f>
        <v>Operation: Annihilate!</v>
      </c>
      <c r="I246" s="7">
        <f>VLOOKUP(F246,episodes!$A$1:$D$76,3,FALSE)</f>
        <v>1</v>
      </c>
      <c r="J246" s="7">
        <f>VLOOKUP(F246,episodes!$A$1:$D$76,4,FALSE)</f>
        <v>29</v>
      </c>
      <c r="L246" s="40">
        <f>COUNTIFS(A:A,A245)</f>
        <v>45</v>
      </c>
      <c r="M246" s="40">
        <f>COUNTIFS(B:B,B246)</f>
        <v>74</v>
      </c>
      <c r="N246" s="40">
        <f>LEN(C246)</f>
        <v>52</v>
      </c>
      <c r="O246" s="42" t="s">
        <v>1011</v>
      </c>
      <c r="P246" s="42"/>
      <c r="Q246" s="42" t="s">
        <v>735</v>
      </c>
      <c r="R246" s="42" t="s">
        <v>3586</v>
      </c>
    </row>
    <row r="247" spans="1:18" x14ac:dyDescent="0.25">
      <c r="A247" s="2" t="s">
        <v>1679</v>
      </c>
      <c r="B247" s="1" t="s">
        <v>706</v>
      </c>
      <c r="C247" s="1" t="s">
        <v>2416</v>
      </c>
      <c r="D247" s="2" t="s">
        <v>3652</v>
      </c>
      <c r="E247" s="12">
        <v>1</v>
      </c>
      <c r="F247" s="61">
        <v>201</v>
      </c>
      <c r="G247" s="8">
        <f>VLOOKUP(F247,episodes!$A$1:$B$76,2,FALSE)</f>
        <v>31</v>
      </c>
      <c r="H247" s="7" t="str">
        <f>VLOOKUP(F247,episodes!$A$1:$E$76,5,FALSE)</f>
        <v>Amok Time</v>
      </c>
      <c r="I247" s="7">
        <f>VLOOKUP(F247,episodes!$A$1:$D$76,3,FALSE)</f>
        <v>2</v>
      </c>
      <c r="J247" s="7">
        <f>VLOOKUP(F247,episodes!$A$1:$D$76,4,FALSE)</f>
        <v>1</v>
      </c>
      <c r="L247" s="40">
        <f>COUNTIFS(A:A,A246)</f>
        <v>45</v>
      </c>
      <c r="M247" s="40">
        <f>COUNTIFS(B:B,B247)</f>
        <v>74</v>
      </c>
      <c r="N247" s="40">
        <f>LEN(C247)</f>
        <v>52</v>
      </c>
      <c r="O247" s="42" t="s">
        <v>2116</v>
      </c>
      <c r="P247" s="44" t="s">
        <v>2065</v>
      </c>
      <c r="Q247" s="42" t="s">
        <v>149</v>
      </c>
      <c r="R247" s="42" t="s">
        <v>3599</v>
      </c>
    </row>
    <row r="248" spans="1:18" x14ac:dyDescent="0.25">
      <c r="A248" s="2" t="s">
        <v>1679</v>
      </c>
      <c r="B248" s="1" t="s">
        <v>706</v>
      </c>
      <c r="C248" s="1" t="s">
        <v>2417</v>
      </c>
      <c r="D248" s="2" t="s">
        <v>3655</v>
      </c>
      <c r="E248" s="12">
        <v>1</v>
      </c>
      <c r="F248" s="61">
        <v>201</v>
      </c>
      <c r="G248" s="8">
        <f>VLOOKUP(F248,episodes!$A$1:$B$76,2,FALSE)</f>
        <v>31</v>
      </c>
      <c r="H248" s="7" t="str">
        <f>VLOOKUP(F248,episodes!$A$1:$E$76,5,FALSE)</f>
        <v>Amok Time</v>
      </c>
      <c r="I248" s="7">
        <f>VLOOKUP(F248,episodes!$A$1:$D$76,3,FALSE)</f>
        <v>2</v>
      </c>
      <c r="J248" s="7">
        <f>VLOOKUP(F248,episodes!$A$1:$D$76,4,FALSE)</f>
        <v>1</v>
      </c>
      <c r="L248" s="40">
        <f>COUNTIFS(A:A,A247)</f>
        <v>45</v>
      </c>
      <c r="M248" s="40">
        <f>COUNTIFS(B:B,B248)</f>
        <v>74</v>
      </c>
      <c r="N248" s="40">
        <f>LEN(C248)</f>
        <v>32</v>
      </c>
      <c r="O248" s="42" t="s">
        <v>1011</v>
      </c>
      <c r="P248" s="44" t="s">
        <v>286</v>
      </c>
      <c r="Q248" s="42" t="s">
        <v>633</v>
      </c>
      <c r="R248" s="42" t="s">
        <v>3600</v>
      </c>
    </row>
    <row r="249" spans="1:18" x14ac:dyDescent="0.25">
      <c r="A249" s="2" t="s">
        <v>1679</v>
      </c>
      <c r="B249" s="1" t="s">
        <v>706</v>
      </c>
      <c r="C249" s="1" t="s">
        <v>2013</v>
      </c>
      <c r="D249" s="2" t="s">
        <v>3655</v>
      </c>
      <c r="E249" s="12">
        <v>1</v>
      </c>
      <c r="F249" s="61">
        <v>201</v>
      </c>
      <c r="G249" s="8">
        <f>VLOOKUP(F249,episodes!$A$1:$B$76,2,FALSE)</f>
        <v>31</v>
      </c>
      <c r="H249" s="7" t="str">
        <f>VLOOKUP(F249,episodes!$A$1:$E$76,5,FALSE)</f>
        <v>Amok Time</v>
      </c>
      <c r="I249" s="7">
        <f>VLOOKUP(F249,episodes!$A$1:$D$76,3,FALSE)</f>
        <v>2</v>
      </c>
      <c r="J249" s="7">
        <f>VLOOKUP(F249,episodes!$A$1:$D$76,4,FALSE)</f>
        <v>1</v>
      </c>
      <c r="L249" s="40">
        <f>COUNTIFS(A:A,A248)</f>
        <v>45</v>
      </c>
      <c r="M249" s="40">
        <f>COUNTIFS(B:B,B249)</f>
        <v>74</v>
      </c>
      <c r="N249" s="40">
        <f>LEN(C249)</f>
        <v>21</v>
      </c>
      <c r="O249" s="42" t="s">
        <v>1011</v>
      </c>
      <c r="P249" s="44" t="s">
        <v>286</v>
      </c>
      <c r="Q249" s="42" t="s">
        <v>634</v>
      </c>
      <c r="R249" s="42" t="s">
        <v>2485</v>
      </c>
    </row>
    <row r="250" spans="1:18" x14ac:dyDescent="0.25">
      <c r="A250" s="2" t="s">
        <v>1679</v>
      </c>
      <c r="B250" s="1" t="s">
        <v>706</v>
      </c>
      <c r="C250" s="1" t="s">
        <v>2013</v>
      </c>
      <c r="D250" s="2" t="s">
        <v>3655</v>
      </c>
      <c r="E250" s="12">
        <v>1</v>
      </c>
      <c r="F250" s="61">
        <v>201</v>
      </c>
      <c r="G250" s="8">
        <f>VLOOKUP(F250,episodes!$A$1:$B$76,2,FALSE)</f>
        <v>31</v>
      </c>
      <c r="H250" s="7" t="str">
        <f>VLOOKUP(F250,episodes!$A$1:$E$76,5,FALSE)</f>
        <v>Amok Time</v>
      </c>
      <c r="I250" s="7">
        <f>VLOOKUP(F250,episodes!$A$1:$D$76,3,FALSE)</f>
        <v>2</v>
      </c>
      <c r="J250" s="7">
        <f>VLOOKUP(F250,episodes!$A$1:$D$76,4,FALSE)</f>
        <v>1</v>
      </c>
      <c r="L250" s="40">
        <f>COUNTIFS(A:A,A249)</f>
        <v>45</v>
      </c>
      <c r="M250" s="40">
        <f>COUNTIFS(B:B,B250)</f>
        <v>74</v>
      </c>
      <c r="N250" s="40">
        <f>LEN(C250)</f>
        <v>21</v>
      </c>
      <c r="O250" s="42" t="s">
        <v>1011</v>
      </c>
      <c r="P250" s="44" t="s">
        <v>286</v>
      </c>
      <c r="Q250" s="42" t="s">
        <v>634</v>
      </c>
      <c r="R250" s="42" t="s">
        <v>2485</v>
      </c>
    </row>
    <row r="251" spans="1:18" x14ac:dyDescent="0.3">
      <c r="A251" s="2" t="s">
        <v>1679</v>
      </c>
      <c r="B251" s="1" t="s">
        <v>706</v>
      </c>
      <c r="C251" s="1" t="s">
        <v>2418</v>
      </c>
      <c r="D251" s="2" t="s">
        <v>3305</v>
      </c>
      <c r="F251" s="61">
        <v>201</v>
      </c>
      <c r="G251" s="8">
        <f>VLOOKUP(F251,episodes!$A$1:$B$76,2,FALSE)</f>
        <v>31</v>
      </c>
      <c r="H251" s="7" t="str">
        <f>VLOOKUP(F251,episodes!$A$1:$E$76,5,FALSE)</f>
        <v>Amok Time</v>
      </c>
      <c r="I251" s="7">
        <f>VLOOKUP(F251,episodes!$A$1:$D$76,3,FALSE)</f>
        <v>2</v>
      </c>
      <c r="J251" s="7">
        <f>VLOOKUP(F251,episodes!$A$1:$D$76,4,FALSE)</f>
        <v>1</v>
      </c>
      <c r="L251" s="40">
        <f>COUNTIFS(A:A,A250)</f>
        <v>45</v>
      </c>
      <c r="M251" s="40">
        <f>COUNTIFS(B:B,B251)</f>
        <v>74</v>
      </c>
      <c r="N251" s="40">
        <f>LEN(C251)</f>
        <v>32</v>
      </c>
      <c r="O251" s="42" t="s">
        <v>286</v>
      </c>
      <c r="P251" s="44" t="s">
        <v>1011</v>
      </c>
      <c r="Q251" s="42" t="s">
        <v>633</v>
      </c>
      <c r="R251" s="42" t="s">
        <v>3601</v>
      </c>
    </row>
    <row r="252" spans="1:18" x14ac:dyDescent="0.3">
      <c r="A252" s="2" t="s">
        <v>1679</v>
      </c>
      <c r="B252" s="1" t="s">
        <v>706</v>
      </c>
      <c r="C252" s="1" t="s">
        <v>2014</v>
      </c>
      <c r="D252" s="2" t="s">
        <v>3305</v>
      </c>
      <c r="F252" s="61">
        <v>201</v>
      </c>
      <c r="G252" s="8">
        <f>VLOOKUP(F252,episodes!$A$1:$B$76,2,FALSE)</f>
        <v>31</v>
      </c>
      <c r="H252" s="7" t="str">
        <f>VLOOKUP(F252,episodes!$A$1:$E$76,5,FALSE)</f>
        <v>Amok Time</v>
      </c>
      <c r="I252" s="7">
        <f>VLOOKUP(F252,episodes!$A$1:$D$76,3,FALSE)</f>
        <v>2</v>
      </c>
      <c r="J252" s="7">
        <f>VLOOKUP(F252,episodes!$A$1:$D$76,4,FALSE)</f>
        <v>1</v>
      </c>
      <c r="L252" s="40">
        <f>COUNTIFS(A:A,A251)</f>
        <v>45</v>
      </c>
      <c r="M252" s="40">
        <f>COUNTIFS(B:B,B252)</f>
        <v>74</v>
      </c>
      <c r="N252" s="40">
        <f>LEN(C252)</f>
        <v>21</v>
      </c>
      <c r="O252" s="42" t="s">
        <v>286</v>
      </c>
      <c r="P252" s="44" t="s">
        <v>1011</v>
      </c>
      <c r="Q252" s="42" t="s">
        <v>634</v>
      </c>
      <c r="R252" s="42" t="s">
        <v>2485</v>
      </c>
    </row>
    <row r="253" spans="1:18" x14ac:dyDescent="0.3">
      <c r="A253" s="2" t="s">
        <v>1679</v>
      </c>
      <c r="B253" s="1" t="s">
        <v>706</v>
      </c>
      <c r="C253" s="1" t="s">
        <v>2014</v>
      </c>
      <c r="D253" s="2" t="s">
        <v>3305</v>
      </c>
      <c r="F253" s="61">
        <v>201</v>
      </c>
      <c r="G253" s="8">
        <f>VLOOKUP(F253,episodes!$A$1:$B$76,2,FALSE)</f>
        <v>31</v>
      </c>
      <c r="H253" s="7" t="str">
        <f>VLOOKUP(F253,episodes!$A$1:$E$76,5,FALSE)</f>
        <v>Amok Time</v>
      </c>
      <c r="I253" s="7">
        <f>VLOOKUP(F253,episodes!$A$1:$D$76,3,FALSE)</f>
        <v>2</v>
      </c>
      <c r="J253" s="7">
        <f>VLOOKUP(F253,episodes!$A$1:$D$76,4,FALSE)</f>
        <v>1</v>
      </c>
      <c r="L253" s="40">
        <f>COUNTIFS(A:A,A252)</f>
        <v>45</v>
      </c>
      <c r="M253" s="40">
        <f>COUNTIFS(B:B,B253)</f>
        <v>74</v>
      </c>
      <c r="N253" s="40">
        <f>LEN(C253)</f>
        <v>21</v>
      </c>
      <c r="O253" s="42" t="s">
        <v>286</v>
      </c>
      <c r="P253" s="44" t="s">
        <v>1011</v>
      </c>
      <c r="Q253" s="42" t="s">
        <v>634</v>
      </c>
      <c r="R253" s="42" t="s">
        <v>2485</v>
      </c>
    </row>
    <row r="254" spans="1:18" x14ac:dyDescent="0.25">
      <c r="A254" s="2" t="s">
        <v>1679</v>
      </c>
      <c r="B254" s="1" t="s">
        <v>706</v>
      </c>
      <c r="C254" s="1" t="s">
        <v>2427</v>
      </c>
      <c r="D254" s="2" t="s">
        <v>3652</v>
      </c>
      <c r="E254" s="12">
        <v>1</v>
      </c>
      <c r="F254" s="61">
        <v>202</v>
      </c>
      <c r="G254" s="8">
        <f>VLOOKUP(F254,episodes!$A$1:$B$76,2,FALSE)</f>
        <v>32</v>
      </c>
      <c r="H254" s="7" t="str">
        <f>VLOOKUP(F254,episodes!$A$1:$E$76,5,FALSE)</f>
        <v>Who Mourns for Adonais?</v>
      </c>
      <c r="I254" s="7">
        <f>VLOOKUP(F254,episodes!$A$1:$D$76,3,FALSE)</f>
        <v>2</v>
      </c>
      <c r="J254" s="7">
        <f>VLOOKUP(F254,episodes!$A$1:$D$76,4,FALSE)</f>
        <v>2</v>
      </c>
      <c r="L254" s="40">
        <f>COUNTIFS(A:A,A253)</f>
        <v>45</v>
      </c>
      <c r="M254" s="40">
        <f>COUNTIFS(B:B,B254)</f>
        <v>74</v>
      </c>
      <c r="N254" s="40">
        <f>LEN(C254)</f>
        <v>40</v>
      </c>
      <c r="O254" s="42" t="s">
        <v>2116</v>
      </c>
      <c r="P254" s="44"/>
      <c r="Q254" s="42" t="s">
        <v>32</v>
      </c>
      <c r="R254" s="42" t="s">
        <v>3610</v>
      </c>
    </row>
    <row r="255" spans="1:18" x14ac:dyDescent="0.25">
      <c r="A255" s="2" t="s">
        <v>1679</v>
      </c>
      <c r="B255" s="1" t="s">
        <v>706</v>
      </c>
      <c r="C255" s="1" t="s">
        <v>2258</v>
      </c>
      <c r="D255" s="2" t="s">
        <v>3652</v>
      </c>
      <c r="E255" s="12">
        <v>1</v>
      </c>
      <c r="F255" s="60">
        <v>203</v>
      </c>
      <c r="G255" s="8">
        <f>VLOOKUP(F255,episodes!$A$1:$B$76,2,FALSE)</f>
        <v>33</v>
      </c>
      <c r="H255" s="7" t="str">
        <f>VLOOKUP(F255,episodes!$A$1:$E$76,5,FALSE)</f>
        <v>The Changeling</v>
      </c>
      <c r="I255" s="7">
        <f>VLOOKUP(F255,episodes!$A$1:$D$76,3,FALSE)</f>
        <v>2</v>
      </c>
      <c r="J255" s="7">
        <f>VLOOKUP(F255,episodes!$A$1:$D$76,4,FALSE)</f>
        <v>3</v>
      </c>
      <c r="L255" s="40">
        <f>COUNTIFS(A:A,A254)</f>
        <v>45</v>
      </c>
      <c r="M255" s="40">
        <f>COUNTIFS(B:B,B255)</f>
        <v>74</v>
      </c>
      <c r="N255" s="40">
        <f>LEN(C255)</f>
        <v>23</v>
      </c>
      <c r="O255" s="42" t="s">
        <v>2116</v>
      </c>
      <c r="P255" s="41" t="s">
        <v>2065</v>
      </c>
      <c r="Q255" s="39" t="s">
        <v>149</v>
      </c>
      <c r="R255" s="39" t="s">
        <v>3371</v>
      </c>
    </row>
    <row r="256" spans="1:18" x14ac:dyDescent="0.25">
      <c r="A256" s="2" t="s">
        <v>1679</v>
      </c>
      <c r="B256" s="1" t="s">
        <v>706</v>
      </c>
      <c r="C256" s="1" t="s">
        <v>2433</v>
      </c>
      <c r="D256" s="2" t="s">
        <v>3655</v>
      </c>
      <c r="E256" s="12">
        <v>1</v>
      </c>
      <c r="F256" s="60">
        <v>203</v>
      </c>
      <c r="G256" s="8">
        <f>VLOOKUP(F256,episodes!$A$1:$B$76,2,FALSE)</f>
        <v>33</v>
      </c>
      <c r="H256" s="7" t="str">
        <f>VLOOKUP(F256,episodes!$A$1:$E$76,5,FALSE)</f>
        <v>The Changeling</v>
      </c>
      <c r="I256" s="7">
        <f>VLOOKUP(F256,episodes!$A$1:$D$76,3,FALSE)</f>
        <v>2</v>
      </c>
      <c r="J256" s="7">
        <f>VLOOKUP(F256,episodes!$A$1:$D$76,4,FALSE)</f>
        <v>3</v>
      </c>
      <c r="L256" s="40">
        <f>COUNTIFS(A:A,A255)</f>
        <v>45</v>
      </c>
      <c r="M256" s="40">
        <f>COUNTIFS(B:B,B256)</f>
        <v>74</v>
      </c>
      <c r="N256" s="40">
        <f>LEN(C256)</f>
        <v>30</v>
      </c>
      <c r="O256" s="39" t="s">
        <v>1011</v>
      </c>
      <c r="Q256" s="39" t="s">
        <v>1394</v>
      </c>
      <c r="R256" s="39" t="s">
        <v>3624</v>
      </c>
    </row>
    <row r="257" spans="1:18" x14ac:dyDescent="0.25">
      <c r="A257" s="2" t="s">
        <v>1679</v>
      </c>
      <c r="B257" s="2" t="s">
        <v>706</v>
      </c>
      <c r="C257" s="1" t="s">
        <v>2633</v>
      </c>
      <c r="D257" s="2" t="s">
        <v>21</v>
      </c>
      <c r="E257" s="12">
        <v>1</v>
      </c>
      <c r="F257" s="60">
        <v>204</v>
      </c>
      <c r="G257" s="8">
        <f>VLOOKUP(F257,episodes!$A$1:$B$81,2,FALSE)</f>
        <v>34</v>
      </c>
      <c r="H257" s="7" t="str">
        <f>VLOOKUP(F257,episodes!$A$1:$E$81,5,FALSE)</f>
        <v>Mirror, Mirror</v>
      </c>
      <c r="I257" s="7">
        <f>VLOOKUP(F257,episodes!$A$1:$D$81,3,FALSE)</f>
        <v>2</v>
      </c>
      <c r="J257" s="7">
        <f>VLOOKUP(F257,episodes!$A$1:$D$81,4,FALSE)</f>
        <v>4</v>
      </c>
      <c r="L257" s="40">
        <f>COUNTIFS(A:A,A256)</f>
        <v>45</v>
      </c>
      <c r="M257" s="40">
        <f>COUNTIFS(B:B,B257)</f>
        <v>74</v>
      </c>
      <c r="N257" s="40">
        <f>LEN(C257)</f>
        <v>61</v>
      </c>
      <c r="P257" s="39" t="s">
        <v>192</v>
      </c>
      <c r="Q257" s="50"/>
      <c r="R257" s="39" t="s">
        <v>2485</v>
      </c>
    </row>
    <row r="258" spans="1:18" x14ac:dyDescent="0.25">
      <c r="A258" s="2" t="s">
        <v>1679</v>
      </c>
      <c r="B258" s="2" t="s">
        <v>706</v>
      </c>
      <c r="C258" s="1" t="s">
        <v>2632</v>
      </c>
      <c r="D258" s="2" t="s">
        <v>3652</v>
      </c>
      <c r="E258" s="12">
        <v>1</v>
      </c>
      <c r="F258" s="60">
        <v>204</v>
      </c>
      <c r="G258" s="8">
        <f>VLOOKUP(F258,episodes!$A$1:$B$81,2,FALSE)</f>
        <v>34</v>
      </c>
      <c r="H258" s="7" t="str">
        <f>VLOOKUP(F258,episodes!$A$1:$E$81,5,FALSE)</f>
        <v>Mirror, Mirror</v>
      </c>
      <c r="I258" s="7">
        <f>VLOOKUP(F258,episodes!$A$1:$D$81,3,FALSE)</f>
        <v>2</v>
      </c>
      <c r="J258" s="7">
        <f>VLOOKUP(F258,episodes!$A$1:$D$81,4,FALSE)</f>
        <v>4</v>
      </c>
      <c r="L258" s="40">
        <f>COUNTIFS(A:A,A257)</f>
        <v>45</v>
      </c>
      <c r="M258" s="40">
        <f>COUNTIFS(B:B,B258)</f>
        <v>74</v>
      </c>
      <c r="N258" s="40">
        <f>LEN(C258)</f>
        <v>39</v>
      </c>
      <c r="P258" s="39" t="s">
        <v>192</v>
      </c>
      <c r="Q258" s="50"/>
      <c r="R258" s="39" t="s">
        <v>2485</v>
      </c>
    </row>
    <row r="259" spans="1:18" x14ac:dyDescent="0.25">
      <c r="A259" s="2" t="s">
        <v>1679</v>
      </c>
      <c r="B259" s="2" t="s">
        <v>706</v>
      </c>
      <c r="C259" s="23" t="s">
        <v>3177</v>
      </c>
      <c r="D259" s="2" t="s">
        <v>3655</v>
      </c>
      <c r="E259" s="12">
        <v>1</v>
      </c>
      <c r="F259" s="60">
        <v>205</v>
      </c>
      <c r="G259" s="8">
        <f>VLOOKUP(F259,episodes!$A$1:$B$81,2,FALSE)</f>
        <v>35</v>
      </c>
      <c r="H259" s="7" t="str">
        <f>VLOOKUP(F259,episodes!$A$1:$E$81,5,FALSE)</f>
        <v>The Apple</v>
      </c>
      <c r="I259" s="7">
        <f>VLOOKUP(F259,episodes!$A$1:$D$81,3,FALSE)</f>
        <v>2</v>
      </c>
      <c r="J259" s="7">
        <f>VLOOKUP(F259,episodes!$A$1:$D$81,4,FALSE)</f>
        <v>5</v>
      </c>
      <c r="L259" s="40">
        <f>COUNTIFS(A:A,A258)</f>
        <v>45</v>
      </c>
      <c r="M259" s="40">
        <f>COUNTIFS(B:B,B259)</f>
        <v>74</v>
      </c>
      <c r="N259" s="40">
        <f>LEN(C259)</f>
        <v>62</v>
      </c>
    </row>
    <row r="260" spans="1:18" x14ac:dyDescent="0.25">
      <c r="A260" s="2" t="s">
        <v>1679</v>
      </c>
      <c r="B260" s="2" t="s">
        <v>706</v>
      </c>
      <c r="C260" s="23" t="s">
        <v>2742</v>
      </c>
      <c r="D260" s="2" t="s">
        <v>3655</v>
      </c>
      <c r="E260" s="12">
        <v>1</v>
      </c>
      <c r="F260" s="60">
        <v>205</v>
      </c>
      <c r="G260" s="8">
        <f>VLOOKUP(F260,episodes!$A$1:$B$81,2,FALSE)</f>
        <v>35</v>
      </c>
      <c r="H260" s="7" t="str">
        <f>VLOOKUP(F260,episodes!$A$1:$E$81,5,FALSE)</f>
        <v>The Apple</v>
      </c>
      <c r="I260" s="7">
        <f>VLOOKUP(F260,episodes!$A$1:$D$81,3,FALSE)</f>
        <v>2</v>
      </c>
      <c r="J260" s="7">
        <f>VLOOKUP(F260,episodes!$A$1:$D$81,4,FALSE)</f>
        <v>5</v>
      </c>
      <c r="L260" s="40">
        <f>COUNTIFS(A:A,A259)</f>
        <v>45</v>
      </c>
      <c r="M260" s="40">
        <f>COUNTIFS(B:B,B260)</f>
        <v>74</v>
      </c>
      <c r="N260" s="40">
        <f>LEN(C260)</f>
        <v>53</v>
      </c>
    </row>
    <row r="261" spans="1:18" x14ac:dyDescent="0.25">
      <c r="A261" s="2" t="s">
        <v>1680</v>
      </c>
      <c r="B261" s="1" t="s">
        <v>0</v>
      </c>
      <c r="C261" s="25" t="s">
        <v>1516</v>
      </c>
      <c r="D261" s="2" t="s">
        <v>21</v>
      </c>
      <c r="E261" s="12">
        <v>1</v>
      </c>
      <c r="F261" s="60">
        <v>107</v>
      </c>
      <c r="G261" s="8">
        <f>VLOOKUP(F261,episodes!$A$1:$B$76,2,FALSE)</f>
        <v>8</v>
      </c>
      <c r="H261" s="7" t="str">
        <f>VLOOKUP(F261,episodes!$A$1:$E$76,5,FALSE)</f>
        <v>What Are Little Girls Made Of?</v>
      </c>
      <c r="I261" s="7">
        <f>VLOOKUP(F261,episodes!$A$1:$D$76,3,FALSE)</f>
        <v>1</v>
      </c>
      <c r="J261" s="7">
        <f>VLOOKUP(F261,episodes!$A$1:$D$76,4,FALSE)</f>
        <v>7</v>
      </c>
      <c r="L261" s="40">
        <f>COUNTIFS(A:A,A260)</f>
        <v>45</v>
      </c>
      <c r="M261" s="40">
        <f>COUNTIFS(B:B,B261)</f>
        <v>66</v>
      </c>
      <c r="N261" s="40">
        <f>LEN(C261)+LEN(H261)</f>
        <v>81</v>
      </c>
      <c r="O261" s="42" t="s">
        <v>2065</v>
      </c>
      <c r="P261" s="39" t="s">
        <v>112</v>
      </c>
      <c r="Q261" s="39" t="s">
        <v>1518</v>
      </c>
      <c r="R261" s="39" t="s">
        <v>2485</v>
      </c>
    </row>
    <row r="262" spans="1:18" x14ac:dyDescent="0.3">
      <c r="A262" s="2" t="s">
        <v>3285</v>
      </c>
      <c r="B262" s="2" t="s">
        <v>722</v>
      </c>
      <c r="C262" s="1" t="s">
        <v>1207</v>
      </c>
      <c r="D262" s="2" t="s">
        <v>21</v>
      </c>
      <c r="F262" s="61">
        <v>202</v>
      </c>
      <c r="G262" s="8">
        <f>VLOOKUP(F262,episodes!$A$1:$B$76,2,FALSE)</f>
        <v>32</v>
      </c>
      <c r="H262" s="7" t="str">
        <f>VLOOKUP(F262,episodes!$A$1:$E$76,5,FALSE)</f>
        <v>Who Mourns for Adonais?</v>
      </c>
      <c r="I262" s="7">
        <f>VLOOKUP(F262,episodes!$A$1:$D$76,3,FALSE)</f>
        <v>2</v>
      </c>
      <c r="J262" s="7">
        <f>VLOOKUP(F262,episodes!$A$1:$D$76,4,FALSE)</f>
        <v>2</v>
      </c>
      <c r="L262" s="40">
        <f>COUNTIFS(A:A,A261)</f>
        <v>1</v>
      </c>
      <c r="M262" s="40">
        <f>COUNTIFS(B:B,B262)</f>
        <v>78</v>
      </c>
      <c r="N262" s="40">
        <f>LEN(C262)</f>
        <v>20</v>
      </c>
      <c r="O262" s="42" t="s">
        <v>31</v>
      </c>
      <c r="P262" s="42"/>
      <c r="Q262" s="42" t="s">
        <v>1196</v>
      </c>
      <c r="R262" s="42" t="s">
        <v>2485</v>
      </c>
    </row>
    <row r="263" spans="1:18" x14ac:dyDescent="0.25">
      <c r="A263" s="2" t="s">
        <v>3285</v>
      </c>
      <c r="B263" s="2" t="s">
        <v>722</v>
      </c>
      <c r="C263" s="23" t="s">
        <v>2731</v>
      </c>
      <c r="D263" s="2" t="s">
        <v>21</v>
      </c>
      <c r="E263" s="12"/>
      <c r="F263" s="60">
        <v>205</v>
      </c>
      <c r="G263" s="8">
        <f>VLOOKUP(F263,episodes!$A$1:$B$81,2,FALSE)</f>
        <v>35</v>
      </c>
      <c r="H263" s="7" t="str">
        <f>VLOOKUP(F263,episodes!$A$1:$E$81,5,FALSE)</f>
        <v>The Apple</v>
      </c>
      <c r="I263" s="7">
        <f>VLOOKUP(F263,episodes!$A$1:$D$81,3,FALSE)</f>
        <v>2</v>
      </c>
      <c r="J263" s="7">
        <f>VLOOKUP(F263,episodes!$A$1:$D$81,4,FALSE)</f>
        <v>5</v>
      </c>
      <c r="L263" s="40">
        <f>COUNTIFS(A:A,A262)</f>
        <v>2</v>
      </c>
      <c r="M263" s="40">
        <f>COUNTIFS(B:B,B263)</f>
        <v>78</v>
      </c>
      <c r="N263" s="40">
        <f>LEN(C263)</f>
        <v>34</v>
      </c>
    </row>
    <row r="264" spans="1:18" x14ac:dyDescent="0.25">
      <c r="A264" s="2" t="s">
        <v>1681</v>
      </c>
      <c r="B264" s="1" t="s">
        <v>499</v>
      </c>
      <c r="C264" s="25" t="s">
        <v>1216</v>
      </c>
      <c r="D264" s="2" t="s">
        <v>21</v>
      </c>
      <c r="E264" s="12">
        <v>1</v>
      </c>
      <c r="F264" s="60">
        <v>103</v>
      </c>
      <c r="G264" s="8">
        <f>VLOOKUP(F264,episodes!$A$1:$B$76,2,FALSE)</f>
        <v>4</v>
      </c>
      <c r="H264" s="7" t="str">
        <f>VLOOKUP(F264,episodes!$A$1:$E$76,5,FALSE)</f>
        <v>Where No Man Has Gone Before</v>
      </c>
      <c r="I264" s="7">
        <f>VLOOKUP(F264,episodes!$A$1:$D$76,3,FALSE)</f>
        <v>1</v>
      </c>
      <c r="J264" s="7">
        <f>VLOOKUP(F264,episodes!$A$1:$D$76,4,FALSE)</f>
        <v>3</v>
      </c>
      <c r="L264" s="40">
        <f>COUNTIFS(A:A,A263)</f>
        <v>2</v>
      </c>
      <c r="M264" s="40">
        <f>COUNTIFS(B:B,B264)</f>
        <v>10</v>
      </c>
      <c r="N264" s="40">
        <f>LEN(C264)+LEN(H264)</f>
        <v>72</v>
      </c>
      <c r="O264" s="39" t="s">
        <v>2065</v>
      </c>
      <c r="Q264" s="39" t="s">
        <v>1209</v>
      </c>
      <c r="R264" s="39" t="s">
        <v>2485</v>
      </c>
    </row>
    <row r="265" spans="1:18" x14ac:dyDescent="0.25">
      <c r="A265" s="2" t="s">
        <v>1681</v>
      </c>
      <c r="B265" s="1" t="s">
        <v>499</v>
      </c>
      <c r="C265" s="25" t="s">
        <v>1215</v>
      </c>
      <c r="D265" s="2" t="s">
        <v>3652</v>
      </c>
      <c r="E265" s="12">
        <v>1</v>
      </c>
      <c r="F265" s="60">
        <v>104</v>
      </c>
      <c r="G265" s="8">
        <f>VLOOKUP(F265,episodes!$A$1:$B$76,2,FALSE)</f>
        <v>5</v>
      </c>
      <c r="H265" s="7" t="str">
        <f>VLOOKUP(F265,episodes!$A$1:$E$76,5,FALSE)</f>
        <v>The Naked Time</v>
      </c>
      <c r="I265" s="7">
        <f>VLOOKUP(F265,episodes!$A$1:$D$76,3,FALSE)</f>
        <v>1</v>
      </c>
      <c r="J265" s="7">
        <f>VLOOKUP(F265,episodes!$A$1:$D$76,4,FALSE)</f>
        <v>4</v>
      </c>
      <c r="L265" s="40">
        <f>COUNTIFS(A:A,A264)</f>
        <v>7</v>
      </c>
      <c r="M265" s="40">
        <f>COUNTIFS(B:B,B265)</f>
        <v>10</v>
      </c>
      <c r="N265" s="40">
        <f>LEN(C265)+LEN(H265)</f>
        <v>63</v>
      </c>
      <c r="O265" s="39" t="s">
        <v>2065</v>
      </c>
      <c r="Q265" s="39" t="s">
        <v>1090</v>
      </c>
      <c r="R265" s="39" t="s">
        <v>2485</v>
      </c>
    </row>
    <row r="266" spans="1:18" x14ac:dyDescent="0.25">
      <c r="A266" s="2" t="s">
        <v>1681</v>
      </c>
      <c r="B266" s="1" t="s">
        <v>499</v>
      </c>
      <c r="C266" s="25" t="s">
        <v>1217</v>
      </c>
      <c r="D266" s="2" t="s">
        <v>21</v>
      </c>
      <c r="E266" s="12">
        <v>1</v>
      </c>
      <c r="F266" s="60">
        <v>108</v>
      </c>
      <c r="G266" s="8">
        <f>VLOOKUP(F266,episodes!$A$1:$B$76,2,FALSE)</f>
        <v>9</v>
      </c>
      <c r="H266" s="7" t="str">
        <f>VLOOKUP(F266,episodes!$A$1:$E$76,5,FALSE)</f>
        <v>Miri</v>
      </c>
      <c r="I266" s="7">
        <f>VLOOKUP(F266,episodes!$A$1:$D$76,3,FALSE)</f>
        <v>1</v>
      </c>
      <c r="J266" s="7">
        <f>VLOOKUP(F266,episodes!$A$1:$D$76,4,FALSE)</f>
        <v>8</v>
      </c>
      <c r="L266" s="40">
        <f>COUNTIFS(A:A,A265)</f>
        <v>7</v>
      </c>
      <c r="M266" s="40">
        <f>COUNTIFS(B:B,B266)</f>
        <v>10</v>
      </c>
      <c r="N266" s="40">
        <f>LEN(C266)+LEN(H266)</f>
        <v>43</v>
      </c>
      <c r="O266" s="39" t="s">
        <v>2065</v>
      </c>
      <c r="P266" s="41"/>
      <c r="Q266" s="39" t="s">
        <v>936</v>
      </c>
      <c r="R266" s="39" t="s">
        <v>2485</v>
      </c>
    </row>
    <row r="267" spans="1:18" x14ac:dyDescent="0.25">
      <c r="A267" s="2" t="s">
        <v>1681</v>
      </c>
      <c r="B267" s="1" t="s">
        <v>499</v>
      </c>
      <c r="C267" s="25" t="s">
        <v>2716</v>
      </c>
      <c r="D267" s="2" t="s">
        <v>21</v>
      </c>
      <c r="E267" s="12">
        <v>1</v>
      </c>
      <c r="F267" s="61">
        <v>115</v>
      </c>
      <c r="G267" s="8">
        <f>VLOOKUP(F267,episodes!$A$1:$B$76,2,FALSE)</f>
        <v>16</v>
      </c>
      <c r="H267" s="7" t="str">
        <f>VLOOKUP(F267,episodes!$A$1:$E$76,5,FALSE)</f>
        <v>Shore Leave</v>
      </c>
      <c r="I267" s="7">
        <f>VLOOKUP(F267,episodes!$A$1:$D$76,3,FALSE)</f>
        <v>1</v>
      </c>
      <c r="J267" s="7">
        <f>VLOOKUP(F267,episodes!$A$1:$D$76,4,FALSE)</f>
        <v>15</v>
      </c>
      <c r="L267" s="40">
        <f>COUNTIFS(A:A,A266)</f>
        <v>7</v>
      </c>
      <c r="M267" s="40">
        <f>COUNTIFS(B:B,B267)</f>
        <v>10</v>
      </c>
      <c r="N267" s="40">
        <f>LEN(C267)+LEN(H267)</f>
        <v>50</v>
      </c>
      <c r="O267" s="42" t="s">
        <v>2065</v>
      </c>
      <c r="P267" s="44"/>
      <c r="Q267" s="42" t="s">
        <v>937</v>
      </c>
      <c r="R267" s="42" t="s">
        <v>2485</v>
      </c>
    </row>
    <row r="268" spans="1:18" x14ac:dyDescent="0.3">
      <c r="A268" s="2" t="s">
        <v>1681</v>
      </c>
      <c r="B268" s="1" t="s">
        <v>499</v>
      </c>
      <c r="C268" s="25" t="s">
        <v>1218</v>
      </c>
      <c r="D268" s="2" t="s">
        <v>85</v>
      </c>
      <c r="F268" s="61">
        <v>115</v>
      </c>
      <c r="G268" s="8">
        <f>VLOOKUP(F268,episodes!$A$1:$B$76,2,FALSE)</f>
        <v>16</v>
      </c>
      <c r="H268" s="7" t="str">
        <f>VLOOKUP(F268,episodes!$A$1:$E$76,5,FALSE)</f>
        <v>Shore Leave</v>
      </c>
      <c r="I268" s="7">
        <f>VLOOKUP(F268,episodes!$A$1:$D$76,3,FALSE)</f>
        <v>1</v>
      </c>
      <c r="J268" s="7">
        <f>VLOOKUP(F268,episodes!$A$1:$D$76,4,FALSE)</f>
        <v>15</v>
      </c>
      <c r="L268" s="40">
        <f>COUNTIFS(A:A,A267)</f>
        <v>7</v>
      </c>
      <c r="M268" s="40">
        <f>COUNTIFS(B:B,B268)</f>
        <v>10</v>
      </c>
      <c r="N268" s="40">
        <f>LEN(C268)+LEN(H268)</f>
        <v>65</v>
      </c>
      <c r="O268" s="42" t="s">
        <v>516</v>
      </c>
      <c r="P268" s="44" t="s">
        <v>250</v>
      </c>
      <c r="Q268" s="42" t="s">
        <v>1200</v>
      </c>
      <c r="R268" s="42" t="s">
        <v>2485</v>
      </c>
    </row>
    <row r="269" spans="1:18" x14ac:dyDescent="0.25">
      <c r="A269" s="2" t="s">
        <v>1681</v>
      </c>
      <c r="B269" s="1" t="s">
        <v>499</v>
      </c>
      <c r="C269" s="25" t="s">
        <v>1295</v>
      </c>
      <c r="D269" s="2" t="s">
        <v>21</v>
      </c>
      <c r="E269" s="12">
        <v>1</v>
      </c>
      <c r="F269" s="61">
        <v>120</v>
      </c>
      <c r="G269" s="8">
        <f>VLOOKUP(F269,episodes!$A$1:$B$76,2,FALSE)</f>
        <v>21</v>
      </c>
      <c r="H269" s="7" t="str">
        <f>VLOOKUP(F269,episodes!$A$1:$E$76,5,FALSE)</f>
        <v>Court Martial</v>
      </c>
      <c r="I269" s="7">
        <f>VLOOKUP(F269,episodes!$A$1:$D$76,3,FALSE)</f>
        <v>1</v>
      </c>
      <c r="J269" s="7">
        <f>VLOOKUP(F269,episodes!$A$1:$D$76,4,FALSE)</f>
        <v>20</v>
      </c>
      <c r="L269" s="40">
        <f>COUNTIFS(A:A,A268)</f>
        <v>7</v>
      </c>
      <c r="M269" s="40">
        <f>COUNTIFS(B:B,B269)</f>
        <v>10</v>
      </c>
      <c r="N269" s="40">
        <f>LEN(C269)</f>
        <v>41</v>
      </c>
      <c r="O269" s="42" t="s">
        <v>2065</v>
      </c>
      <c r="P269" s="42"/>
      <c r="Q269" s="42" t="s">
        <v>938</v>
      </c>
      <c r="R269" s="42" t="s">
        <v>2485</v>
      </c>
    </row>
    <row r="270" spans="1:18" x14ac:dyDescent="0.25">
      <c r="A270" s="2" t="s">
        <v>1681</v>
      </c>
      <c r="B270" s="1" t="s">
        <v>499</v>
      </c>
      <c r="C270" s="1" t="s">
        <v>2015</v>
      </c>
      <c r="D270" s="2" t="s">
        <v>21</v>
      </c>
      <c r="E270" s="12">
        <v>1</v>
      </c>
      <c r="F270" s="61">
        <v>201</v>
      </c>
      <c r="G270" s="8">
        <f>VLOOKUP(F270,episodes!$A$1:$B$76,2,FALSE)</f>
        <v>31</v>
      </c>
      <c r="H270" s="7" t="str">
        <f>VLOOKUP(F270,episodes!$A$1:$E$76,5,FALSE)</f>
        <v>Amok Time</v>
      </c>
      <c r="I270" s="7">
        <f>VLOOKUP(F270,episodes!$A$1:$D$76,3,FALSE)</f>
        <v>2</v>
      </c>
      <c r="J270" s="7">
        <f>VLOOKUP(F270,episodes!$A$1:$D$76,4,FALSE)</f>
        <v>1</v>
      </c>
      <c r="L270" s="40">
        <f>COUNTIFS(A:A,A269)</f>
        <v>7</v>
      </c>
      <c r="M270" s="40">
        <f>COUNTIFS(B:B,B270)</f>
        <v>10</v>
      </c>
      <c r="N270" s="40">
        <f>LEN(C270)</f>
        <v>44</v>
      </c>
      <c r="O270" s="42" t="s">
        <v>2065</v>
      </c>
      <c r="P270" s="44"/>
      <c r="Q270" s="42" t="s">
        <v>939</v>
      </c>
      <c r="R270" s="42" t="s">
        <v>2485</v>
      </c>
    </row>
    <row r="271" spans="1:18" x14ac:dyDescent="0.25">
      <c r="A271" s="2" t="s">
        <v>2733</v>
      </c>
      <c r="B271" s="2" t="s">
        <v>677</v>
      </c>
      <c r="C271" s="23" t="s">
        <v>2732</v>
      </c>
      <c r="D271" s="2" t="s">
        <v>21</v>
      </c>
      <c r="E271" s="12"/>
      <c r="F271" s="60">
        <v>205</v>
      </c>
      <c r="G271" s="8">
        <f>VLOOKUP(F271,episodes!$A$1:$B$81,2,FALSE)</f>
        <v>35</v>
      </c>
      <c r="H271" s="7" t="str">
        <f>VLOOKUP(F271,episodes!$A$1:$E$81,5,FALSE)</f>
        <v>The Apple</v>
      </c>
      <c r="I271" s="7">
        <f>VLOOKUP(F271,episodes!$A$1:$D$81,3,FALSE)</f>
        <v>2</v>
      </c>
      <c r="J271" s="7">
        <f>VLOOKUP(F271,episodes!$A$1:$D$81,4,FALSE)</f>
        <v>5</v>
      </c>
      <c r="L271" s="40">
        <f>COUNTIFS(A:A,A270)</f>
        <v>7</v>
      </c>
      <c r="M271" s="40">
        <f>COUNTIFS(B:B,B271)</f>
        <v>20</v>
      </c>
      <c r="N271" s="40">
        <f>LEN(C271)</f>
        <v>59</v>
      </c>
    </row>
    <row r="272" spans="1:18" x14ac:dyDescent="0.3">
      <c r="A272" s="2" t="s">
        <v>1682</v>
      </c>
      <c r="B272" s="1" t="s">
        <v>752</v>
      </c>
      <c r="C272" s="25" t="s">
        <v>3237</v>
      </c>
      <c r="D272" s="2" t="s">
        <v>21</v>
      </c>
      <c r="F272" s="60">
        <v>100</v>
      </c>
      <c r="G272" s="8">
        <f>VLOOKUP(F272,episodes!$A$1:$B$76,2,FALSE)</f>
        <v>1</v>
      </c>
      <c r="H272" s="7" t="str">
        <f>VLOOKUP(F272,episodes!$A$1:$E$76,5,FALSE)</f>
        <v>The Cage</v>
      </c>
      <c r="I272" s="7">
        <f>VLOOKUP(F272,episodes!$A$1:$D$76,3,FALSE)</f>
        <v>1</v>
      </c>
      <c r="J272" s="7">
        <f>VLOOKUP(F272,episodes!$A$1:$D$76,4,FALSE)</f>
        <v>0</v>
      </c>
      <c r="L272" s="40">
        <f>COUNTIFS(A:A,A271)</f>
        <v>1</v>
      </c>
      <c r="M272" s="40">
        <f>COUNTIFS(B:B,B272)</f>
        <v>130</v>
      </c>
      <c r="N272" s="40">
        <f>LEN(C272)+LEN(H272)</f>
        <v>59</v>
      </c>
      <c r="O272" s="39" t="s">
        <v>601</v>
      </c>
      <c r="P272" s="41" t="s">
        <v>227</v>
      </c>
      <c r="Q272" s="39" t="s">
        <v>1240</v>
      </c>
      <c r="R272" s="39" t="s">
        <v>2485</v>
      </c>
    </row>
    <row r="273" spans="1:18" x14ac:dyDescent="0.3">
      <c r="A273" s="2" t="s">
        <v>1682</v>
      </c>
      <c r="B273" s="1" t="s">
        <v>752</v>
      </c>
      <c r="C273" s="25" t="s">
        <v>1825</v>
      </c>
      <c r="D273" s="2" t="s">
        <v>21</v>
      </c>
      <c r="F273" s="60">
        <v>100</v>
      </c>
      <c r="G273" s="8">
        <f>VLOOKUP(F273,episodes!$A$1:$B$76,2,FALSE)</f>
        <v>1</v>
      </c>
      <c r="H273" s="7" t="str">
        <f>VLOOKUP(F273,episodes!$A$1:$E$76,5,FALSE)</f>
        <v>The Cage</v>
      </c>
      <c r="I273" s="7">
        <f>VLOOKUP(F273,episodes!$A$1:$D$76,3,FALSE)</f>
        <v>1</v>
      </c>
      <c r="J273" s="7">
        <f>VLOOKUP(F273,episodes!$A$1:$D$76,4,FALSE)</f>
        <v>0</v>
      </c>
      <c r="L273" s="40">
        <f>COUNTIFS(A:A,A272)</f>
        <v>130</v>
      </c>
      <c r="M273" s="40">
        <f>COUNTIFS(B:B,B273)</f>
        <v>130</v>
      </c>
      <c r="N273" s="40">
        <f>LEN(C273)+LEN(H273)</f>
        <v>36</v>
      </c>
      <c r="O273" s="39" t="s">
        <v>601</v>
      </c>
      <c r="P273" s="41" t="s">
        <v>227</v>
      </c>
      <c r="Q273" s="39" t="s">
        <v>1239</v>
      </c>
      <c r="R273" s="39" t="s">
        <v>2485</v>
      </c>
    </row>
    <row r="274" spans="1:18" x14ac:dyDescent="0.3">
      <c r="A274" s="2" t="s">
        <v>1682</v>
      </c>
      <c r="B274" s="1" t="s">
        <v>752</v>
      </c>
      <c r="C274" s="25" t="s">
        <v>1825</v>
      </c>
      <c r="D274" s="2" t="s">
        <v>21</v>
      </c>
      <c r="F274" s="60">
        <v>100</v>
      </c>
      <c r="G274" s="8">
        <f>VLOOKUP(F274,episodes!$A$1:$B$76,2,FALSE)</f>
        <v>1</v>
      </c>
      <c r="H274" s="7" t="str">
        <f>VLOOKUP(F274,episodes!$A$1:$E$76,5,FALSE)</f>
        <v>The Cage</v>
      </c>
      <c r="I274" s="7">
        <f>VLOOKUP(F274,episodes!$A$1:$D$76,3,FALSE)</f>
        <v>1</v>
      </c>
      <c r="J274" s="7">
        <f>VLOOKUP(F274,episodes!$A$1:$D$76,4,FALSE)</f>
        <v>0</v>
      </c>
      <c r="L274" s="40">
        <f>COUNTIFS(A:A,A273)</f>
        <v>130</v>
      </c>
      <c r="M274" s="40">
        <f>COUNTIFS(B:B,B274)</f>
        <v>130</v>
      </c>
      <c r="N274" s="40">
        <f>LEN(C274)+LEN(H274)</f>
        <v>36</v>
      </c>
      <c r="O274" s="39" t="s">
        <v>601</v>
      </c>
      <c r="P274" s="41" t="s">
        <v>227</v>
      </c>
      <c r="Q274" s="39" t="s">
        <v>1239</v>
      </c>
      <c r="R274" s="39" t="s">
        <v>2485</v>
      </c>
    </row>
    <row r="275" spans="1:18" x14ac:dyDescent="0.3">
      <c r="A275" s="2" t="s">
        <v>1682</v>
      </c>
      <c r="B275" s="1" t="s">
        <v>752</v>
      </c>
      <c r="C275" s="25" t="s">
        <v>1825</v>
      </c>
      <c r="D275" s="2" t="s">
        <v>21</v>
      </c>
      <c r="F275" s="60">
        <v>100</v>
      </c>
      <c r="G275" s="8">
        <f>VLOOKUP(F275,episodes!$A$1:$B$76,2,FALSE)</f>
        <v>1</v>
      </c>
      <c r="H275" s="7" t="str">
        <f>VLOOKUP(F275,episodes!$A$1:$E$76,5,FALSE)</f>
        <v>The Cage</v>
      </c>
      <c r="I275" s="7">
        <f>VLOOKUP(F275,episodes!$A$1:$D$76,3,FALSE)</f>
        <v>1</v>
      </c>
      <c r="J275" s="7">
        <f>VLOOKUP(F275,episodes!$A$1:$D$76,4,FALSE)</f>
        <v>0</v>
      </c>
      <c r="L275" s="40">
        <f>COUNTIFS(A:A,A274)</f>
        <v>130</v>
      </c>
      <c r="M275" s="40">
        <f>COUNTIFS(B:B,B275)</f>
        <v>130</v>
      </c>
      <c r="N275" s="40">
        <f>LEN(C275)+LEN(H275)</f>
        <v>36</v>
      </c>
      <c r="O275" s="39" t="s">
        <v>601</v>
      </c>
      <c r="P275" s="41" t="s">
        <v>227</v>
      </c>
      <c r="Q275" s="39" t="s">
        <v>1239</v>
      </c>
      <c r="R275" s="39" t="s">
        <v>2485</v>
      </c>
    </row>
    <row r="276" spans="1:18" x14ac:dyDescent="0.3">
      <c r="A276" s="2" t="s">
        <v>1682</v>
      </c>
      <c r="B276" s="1" t="s">
        <v>752</v>
      </c>
      <c r="C276" s="25" t="s">
        <v>1823</v>
      </c>
      <c r="D276" s="2" t="s">
        <v>21</v>
      </c>
      <c r="F276" s="60">
        <v>100</v>
      </c>
      <c r="G276" s="8">
        <f>VLOOKUP(F276,episodes!$A$1:$B$76,2,FALSE)</f>
        <v>1</v>
      </c>
      <c r="H276" s="7" t="str">
        <f>VLOOKUP(F276,episodes!$A$1:$E$76,5,FALSE)</f>
        <v>The Cage</v>
      </c>
      <c r="I276" s="7">
        <f>VLOOKUP(F276,episodes!$A$1:$D$76,3,FALSE)</f>
        <v>1</v>
      </c>
      <c r="J276" s="7">
        <f>VLOOKUP(F276,episodes!$A$1:$D$76,4,FALSE)</f>
        <v>0</v>
      </c>
      <c r="L276" s="40">
        <f>COUNTIFS(A:A,A275)</f>
        <v>130</v>
      </c>
      <c r="M276" s="40">
        <f>COUNTIFS(B:B,B276)</f>
        <v>130</v>
      </c>
      <c r="N276" s="40">
        <f>LEN(C276)+LEN(H276)</f>
        <v>29</v>
      </c>
      <c r="O276" s="39" t="s">
        <v>130</v>
      </c>
      <c r="P276" s="41" t="s">
        <v>607</v>
      </c>
      <c r="Q276" s="39" t="s">
        <v>1235</v>
      </c>
      <c r="R276" s="39" t="s">
        <v>2485</v>
      </c>
    </row>
    <row r="277" spans="1:18" x14ac:dyDescent="0.3">
      <c r="A277" s="2" t="s">
        <v>1682</v>
      </c>
      <c r="B277" s="1" t="s">
        <v>752</v>
      </c>
      <c r="C277" s="25" t="s">
        <v>1822</v>
      </c>
      <c r="D277" s="2" t="s">
        <v>21</v>
      </c>
      <c r="F277" s="60">
        <v>100</v>
      </c>
      <c r="G277" s="8">
        <f>VLOOKUP(F277,episodes!$A$1:$B$76,2,FALSE)</f>
        <v>1</v>
      </c>
      <c r="H277" s="7" t="str">
        <f>VLOOKUP(F277,episodes!$A$1:$E$76,5,FALSE)</f>
        <v>The Cage</v>
      </c>
      <c r="I277" s="7">
        <f>VLOOKUP(F277,episodes!$A$1:$D$76,3,FALSE)</f>
        <v>1</v>
      </c>
      <c r="J277" s="7">
        <f>VLOOKUP(F277,episodes!$A$1:$D$76,4,FALSE)</f>
        <v>0</v>
      </c>
      <c r="L277" s="40">
        <f>COUNTIFS(A:A,A276)</f>
        <v>130</v>
      </c>
      <c r="M277" s="40">
        <f>COUNTIFS(B:B,B277)</f>
        <v>130</v>
      </c>
      <c r="N277" s="40">
        <f>LEN(C277)+LEN(H277)</f>
        <v>30</v>
      </c>
      <c r="O277" s="39" t="s">
        <v>130</v>
      </c>
      <c r="P277" s="41" t="s">
        <v>227</v>
      </c>
      <c r="Q277" s="39" t="s">
        <v>1237</v>
      </c>
      <c r="R277" s="39" t="s">
        <v>2485</v>
      </c>
    </row>
    <row r="278" spans="1:18" x14ac:dyDescent="0.25">
      <c r="A278" s="2" t="s">
        <v>1682</v>
      </c>
      <c r="B278" s="1" t="s">
        <v>752</v>
      </c>
      <c r="C278" s="25" t="s">
        <v>1824</v>
      </c>
      <c r="D278" s="2" t="s">
        <v>3655</v>
      </c>
      <c r="E278" s="12">
        <v>1</v>
      </c>
      <c r="F278" s="60">
        <v>100</v>
      </c>
      <c r="G278" s="8">
        <f>VLOOKUP(F278,episodes!$A$1:$B$76,2,FALSE)</f>
        <v>1</v>
      </c>
      <c r="H278" s="7" t="str">
        <f>VLOOKUP(F278,episodes!$A$1:$E$76,5,FALSE)</f>
        <v>The Cage</v>
      </c>
      <c r="I278" s="7">
        <f>VLOOKUP(F278,episodes!$A$1:$D$76,3,FALSE)</f>
        <v>1</v>
      </c>
      <c r="J278" s="7">
        <f>VLOOKUP(F278,episodes!$A$1:$D$76,4,FALSE)</f>
        <v>0</v>
      </c>
      <c r="L278" s="40">
        <f>COUNTIFS(A:A,A277)</f>
        <v>130</v>
      </c>
      <c r="M278" s="40">
        <f>COUNTIFS(B:B,B278)</f>
        <v>130</v>
      </c>
      <c r="N278" s="40">
        <f>LEN(C278)+LEN(H278)</f>
        <v>31</v>
      </c>
      <c r="O278" s="39" t="s">
        <v>1011</v>
      </c>
      <c r="P278" s="41" t="s">
        <v>227</v>
      </c>
      <c r="Q278" s="39" t="s">
        <v>1238</v>
      </c>
      <c r="R278" s="39" t="s">
        <v>2485</v>
      </c>
    </row>
    <row r="279" spans="1:18" x14ac:dyDescent="0.25">
      <c r="A279" s="2" t="s">
        <v>1682</v>
      </c>
      <c r="B279" s="1" t="s">
        <v>752</v>
      </c>
      <c r="C279" s="25" t="s">
        <v>1837</v>
      </c>
      <c r="D279" s="2" t="s">
        <v>21</v>
      </c>
      <c r="E279" s="12">
        <v>1</v>
      </c>
      <c r="F279" s="61">
        <v>101</v>
      </c>
      <c r="G279" s="8">
        <f>VLOOKUP(F279,episodes!$A$1:$B$76,2,FALSE)</f>
        <v>2</v>
      </c>
      <c r="H279" s="7" t="str">
        <f>VLOOKUP(F279,episodes!$A$1:$E$76,5,FALSE)</f>
        <v>The Man Trap</v>
      </c>
      <c r="I279" s="7">
        <f>VLOOKUP(F279,episodes!$A$1:$D$76,3,FALSE)</f>
        <v>1</v>
      </c>
      <c r="J279" s="7">
        <f>VLOOKUP(F279,episodes!$A$1:$D$76,4,FALSE)</f>
        <v>1</v>
      </c>
      <c r="L279" s="40">
        <f>COUNTIFS(A:A,A278)</f>
        <v>130</v>
      </c>
      <c r="M279" s="40">
        <f>COUNTIFS(B:B,B279)</f>
        <v>130</v>
      </c>
      <c r="N279" s="40">
        <f>LEN(C279)+LEN(H279)</f>
        <v>34</v>
      </c>
      <c r="O279" s="42" t="s">
        <v>2065</v>
      </c>
      <c r="P279" s="44" t="s">
        <v>242</v>
      </c>
      <c r="Q279" s="42" t="s">
        <v>1242</v>
      </c>
      <c r="R279" s="42" t="s">
        <v>2485</v>
      </c>
    </row>
    <row r="280" spans="1:18" x14ac:dyDescent="0.25">
      <c r="A280" s="2" t="s">
        <v>1682</v>
      </c>
      <c r="B280" s="1" t="s">
        <v>752</v>
      </c>
      <c r="C280" s="25" t="s">
        <v>1837</v>
      </c>
      <c r="D280" s="2" t="s">
        <v>21</v>
      </c>
      <c r="E280" s="12">
        <v>1</v>
      </c>
      <c r="F280" s="61">
        <v>101</v>
      </c>
      <c r="G280" s="8">
        <f>VLOOKUP(F280,episodes!$A$1:$B$76,2,FALSE)</f>
        <v>2</v>
      </c>
      <c r="H280" s="7" t="str">
        <f>VLOOKUP(F280,episodes!$A$1:$E$76,5,FALSE)</f>
        <v>The Man Trap</v>
      </c>
      <c r="I280" s="7">
        <f>VLOOKUP(F280,episodes!$A$1:$D$76,3,FALSE)</f>
        <v>1</v>
      </c>
      <c r="J280" s="7">
        <f>VLOOKUP(F280,episodes!$A$1:$D$76,4,FALSE)</f>
        <v>1</v>
      </c>
      <c r="L280" s="40">
        <f>COUNTIFS(A:A,A279)</f>
        <v>130</v>
      </c>
      <c r="M280" s="40">
        <f>COUNTIFS(B:B,B280)</f>
        <v>130</v>
      </c>
      <c r="N280" s="40">
        <f>LEN(C280)+LEN(H280)</f>
        <v>34</v>
      </c>
      <c r="O280" s="42" t="s">
        <v>2065</v>
      </c>
      <c r="P280" s="44" t="s">
        <v>242</v>
      </c>
      <c r="Q280" s="42" t="s">
        <v>1242</v>
      </c>
      <c r="R280" s="42" t="s">
        <v>2485</v>
      </c>
    </row>
    <row r="281" spans="1:18" x14ac:dyDescent="0.25">
      <c r="A281" s="2" t="s">
        <v>1682</v>
      </c>
      <c r="B281" s="1" t="s">
        <v>752</v>
      </c>
      <c r="C281" s="25" t="s">
        <v>1837</v>
      </c>
      <c r="D281" s="2" t="s">
        <v>21</v>
      </c>
      <c r="E281" s="12">
        <v>1</v>
      </c>
      <c r="F281" s="61">
        <v>101</v>
      </c>
      <c r="G281" s="8">
        <f>VLOOKUP(F281,episodes!$A$1:$B$76,2,FALSE)</f>
        <v>2</v>
      </c>
      <c r="H281" s="7" t="str">
        <f>VLOOKUP(F281,episodes!$A$1:$E$76,5,FALSE)</f>
        <v>The Man Trap</v>
      </c>
      <c r="I281" s="7">
        <f>VLOOKUP(F281,episodes!$A$1:$D$76,3,FALSE)</f>
        <v>1</v>
      </c>
      <c r="J281" s="7">
        <f>VLOOKUP(F281,episodes!$A$1:$D$76,4,FALSE)</f>
        <v>1</v>
      </c>
      <c r="L281" s="40">
        <f>COUNTIFS(A:A,A280)</f>
        <v>130</v>
      </c>
      <c r="M281" s="40">
        <f>COUNTIFS(B:B,B281)</f>
        <v>130</v>
      </c>
      <c r="N281" s="40">
        <f>LEN(C281)+LEN(H281)</f>
        <v>34</v>
      </c>
      <c r="O281" s="42" t="s">
        <v>2065</v>
      </c>
      <c r="P281" s="44" t="s">
        <v>242</v>
      </c>
      <c r="Q281" s="42" t="s">
        <v>1242</v>
      </c>
      <c r="R281" s="42" t="s">
        <v>2485</v>
      </c>
    </row>
    <row r="282" spans="1:18" x14ac:dyDescent="0.25">
      <c r="A282" s="2" t="s">
        <v>1682</v>
      </c>
      <c r="B282" s="1" t="s">
        <v>752</v>
      </c>
      <c r="C282" s="25" t="s">
        <v>1837</v>
      </c>
      <c r="D282" s="2" t="s">
        <v>21</v>
      </c>
      <c r="E282" s="12">
        <v>1</v>
      </c>
      <c r="F282" s="60">
        <v>101</v>
      </c>
      <c r="G282" s="8">
        <f>VLOOKUP(F282,episodes!$A$1:$B$76,2,FALSE)</f>
        <v>2</v>
      </c>
      <c r="H282" s="7" t="str">
        <f>VLOOKUP(F282,episodes!$A$1:$E$76,5,FALSE)</f>
        <v>The Man Trap</v>
      </c>
      <c r="I282" s="7">
        <f>VLOOKUP(F282,episodes!$A$1:$D$76,3,FALSE)</f>
        <v>1</v>
      </c>
      <c r="J282" s="7">
        <f>VLOOKUP(F282,episodes!$A$1:$D$76,4,FALSE)</f>
        <v>1</v>
      </c>
      <c r="L282" s="40">
        <f>COUNTIFS(A:A,A281)</f>
        <v>130</v>
      </c>
      <c r="M282" s="40">
        <f>COUNTIFS(B:B,B282)</f>
        <v>130</v>
      </c>
      <c r="N282" s="40">
        <f>LEN(C282)+LEN(H282)</f>
        <v>34</v>
      </c>
      <c r="O282" s="42" t="s">
        <v>2065</v>
      </c>
      <c r="P282" s="44" t="s">
        <v>242</v>
      </c>
      <c r="Q282" s="42" t="s">
        <v>1242</v>
      </c>
      <c r="R282" s="39" t="s">
        <v>2485</v>
      </c>
    </row>
    <row r="283" spans="1:18" x14ac:dyDescent="0.25">
      <c r="A283" s="2" t="s">
        <v>1682</v>
      </c>
      <c r="B283" s="1" t="s">
        <v>752</v>
      </c>
      <c r="C283" s="25" t="s">
        <v>1837</v>
      </c>
      <c r="D283" s="2" t="s">
        <v>21</v>
      </c>
      <c r="E283" s="12">
        <v>1</v>
      </c>
      <c r="F283" s="60">
        <v>101</v>
      </c>
      <c r="G283" s="8">
        <f>VLOOKUP(F283,episodes!$A$1:$B$76,2,FALSE)</f>
        <v>2</v>
      </c>
      <c r="H283" s="7" t="str">
        <f>VLOOKUP(F283,episodes!$A$1:$E$76,5,FALSE)</f>
        <v>The Man Trap</v>
      </c>
      <c r="I283" s="7">
        <f>VLOOKUP(F283,episodes!$A$1:$D$76,3,FALSE)</f>
        <v>1</v>
      </c>
      <c r="J283" s="7">
        <f>VLOOKUP(F283,episodes!$A$1:$D$76,4,FALSE)</f>
        <v>1</v>
      </c>
      <c r="L283" s="40">
        <f>COUNTIFS(A:A,A282)</f>
        <v>130</v>
      </c>
      <c r="M283" s="40">
        <f>COUNTIFS(B:B,B283)</f>
        <v>130</v>
      </c>
      <c r="N283" s="40">
        <f>LEN(C283)+LEN(H283)</f>
        <v>34</v>
      </c>
      <c r="O283" s="42" t="s">
        <v>2065</v>
      </c>
      <c r="P283" s="44" t="s">
        <v>242</v>
      </c>
      <c r="Q283" s="42" t="s">
        <v>1242</v>
      </c>
      <c r="R283" s="39" t="s">
        <v>2485</v>
      </c>
    </row>
    <row r="284" spans="1:18" x14ac:dyDescent="0.25">
      <c r="A284" s="2" t="s">
        <v>1682</v>
      </c>
      <c r="B284" s="1" t="s">
        <v>752</v>
      </c>
      <c r="C284" s="25" t="s">
        <v>1838</v>
      </c>
      <c r="D284" s="2" t="s">
        <v>21</v>
      </c>
      <c r="E284" s="12">
        <v>1</v>
      </c>
      <c r="F284" s="60">
        <v>101</v>
      </c>
      <c r="G284" s="8">
        <f>VLOOKUP(F284,episodes!$A$1:$B$76,2,FALSE)</f>
        <v>2</v>
      </c>
      <c r="H284" s="7" t="str">
        <f>VLOOKUP(F284,episodes!$A$1:$E$76,5,FALSE)</f>
        <v>The Man Trap</v>
      </c>
      <c r="I284" s="7">
        <f>VLOOKUP(F284,episodes!$A$1:$D$76,3,FALSE)</f>
        <v>1</v>
      </c>
      <c r="J284" s="7">
        <f>VLOOKUP(F284,episodes!$A$1:$D$76,4,FALSE)</f>
        <v>1</v>
      </c>
      <c r="L284" s="40">
        <f>COUNTIFS(A:A,A283)</f>
        <v>130</v>
      </c>
      <c r="M284" s="40">
        <f>COUNTIFS(B:B,B284)</f>
        <v>130</v>
      </c>
      <c r="N284" s="40">
        <f>LEN(C284)+LEN(H284)</f>
        <v>29</v>
      </c>
      <c r="O284" s="42" t="s">
        <v>2065</v>
      </c>
      <c r="P284" s="44" t="s">
        <v>242</v>
      </c>
      <c r="Q284" s="42" t="s">
        <v>1243</v>
      </c>
      <c r="R284" s="39" t="s">
        <v>2485</v>
      </c>
    </row>
    <row r="285" spans="1:18" x14ac:dyDescent="0.25">
      <c r="A285" s="2" t="s">
        <v>1682</v>
      </c>
      <c r="B285" s="1" t="s">
        <v>752</v>
      </c>
      <c r="C285" s="25" t="s">
        <v>2763</v>
      </c>
      <c r="D285" s="2" t="s">
        <v>21</v>
      </c>
      <c r="E285" s="12">
        <v>1</v>
      </c>
      <c r="F285" s="61">
        <v>101</v>
      </c>
      <c r="G285" s="8">
        <f>VLOOKUP(F285,episodes!$A$1:$B$76,2,FALSE)</f>
        <v>2</v>
      </c>
      <c r="H285" s="7" t="str">
        <f>VLOOKUP(F285,episodes!$A$1:$E$76,5,FALSE)</f>
        <v>The Man Trap</v>
      </c>
      <c r="I285" s="7">
        <f>VLOOKUP(F285,episodes!$A$1:$D$76,3,FALSE)</f>
        <v>1</v>
      </c>
      <c r="J285" s="7">
        <f>VLOOKUP(F285,episodes!$A$1:$D$76,4,FALSE)</f>
        <v>1</v>
      </c>
      <c r="L285" s="40">
        <f>COUNTIFS(A:A,A284)</f>
        <v>130</v>
      </c>
      <c r="M285" s="40">
        <f>COUNTIFS(B:B,B285)</f>
        <v>130</v>
      </c>
      <c r="N285" s="40">
        <f>LEN(C285)+LEN(H285)</f>
        <v>47</v>
      </c>
      <c r="O285" s="42" t="s">
        <v>2065</v>
      </c>
      <c r="P285" s="44" t="s">
        <v>242</v>
      </c>
      <c r="Q285" s="42" t="s">
        <v>1241</v>
      </c>
      <c r="R285" s="42" t="s">
        <v>2485</v>
      </c>
    </row>
    <row r="286" spans="1:18" x14ac:dyDescent="0.25">
      <c r="A286" s="2" t="s">
        <v>1682</v>
      </c>
      <c r="B286" s="1" t="s">
        <v>752</v>
      </c>
      <c r="C286" s="25" t="s">
        <v>1824</v>
      </c>
      <c r="D286" s="2" t="s">
        <v>3655</v>
      </c>
      <c r="E286" s="12">
        <v>1</v>
      </c>
      <c r="F286" s="60">
        <v>101</v>
      </c>
      <c r="G286" s="8">
        <f>VLOOKUP(F286,episodes!$A$1:$B$76,2,FALSE)</f>
        <v>2</v>
      </c>
      <c r="H286" s="7" t="str">
        <f>VLOOKUP(F286,episodes!$A$1:$E$76,5,FALSE)</f>
        <v>The Man Trap</v>
      </c>
      <c r="I286" s="7">
        <f>VLOOKUP(F286,episodes!$A$1:$D$76,3,FALSE)</f>
        <v>1</v>
      </c>
      <c r="J286" s="7">
        <f>VLOOKUP(F286,episodes!$A$1:$D$76,4,FALSE)</f>
        <v>1</v>
      </c>
      <c r="L286" s="40">
        <f>COUNTIFS(A:A,A285)</f>
        <v>130</v>
      </c>
      <c r="M286" s="40">
        <f>COUNTIFS(B:B,B286)</f>
        <v>130</v>
      </c>
      <c r="N286" s="40">
        <f>LEN(C286)+LEN(H286)</f>
        <v>35</v>
      </c>
      <c r="O286" s="39" t="s">
        <v>1011</v>
      </c>
      <c r="P286" s="41" t="s">
        <v>242</v>
      </c>
      <c r="Q286" s="39" t="s">
        <v>1238</v>
      </c>
      <c r="R286" s="39" t="s">
        <v>2485</v>
      </c>
    </row>
    <row r="287" spans="1:18" x14ac:dyDescent="0.25">
      <c r="A287" s="2" t="s">
        <v>1682</v>
      </c>
      <c r="B287" s="1" t="s">
        <v>752</v>
      </c>
      <c r="C287" s="25" t="s">
        <v>1839</v>
      </c>
      <c r="D287" s="2" t="s">
        <v>3655</v>
      </c>
      <c r="E287" s="12">
        <v>1</v>
      </c>
      <c r="F287" s="60">
        <v>101</v>
      </c>
      <c r="G287" s="8">
        <f>VLOOKUP(F287,episodes!$A$1:$B$76,2,FALSE)</f>
        <v>2</v>
      </c>
      <c r="H287" s="7" t="str">
        <f>VLOOKUP(F287,episodes!$A$1:$E$76,5,FALSE)</f>
        <v>The Man Trap</v>
      </c>
      <c r="I287" s="7">
        <f>VLOOKUP(F287,episodes!$A$1:$D$76,3,FALSE)</f>
        <v>1</v>
      </c>
      <c r="J287" s="7">
        <f>VLOOKUP(F287,episodes!$A$1:$D$76,4,FALSE)</f>
        <v>1</v>
      </c>
      <c r="L287" s="40">
        <f>COUNTIFS(A:A,A286)</f>
        <v>130</v>
      </c>
      <c r="M287" s="40">
        <f>COUNTIFS(B:B,B287)</f>
        <v>130</v>
      </c>
      <c r="N287" s="40">
        <f>LEN(C287)+LEN(H287)</f>
        <v>29</v>
      </c>
      <c r="O287" s="39" t="s">
        <v>1011</v>
      </c>
      <c r="P287" s="41" t="s">
        <v>2065</v>
      </c>
      <c r="Q287" s="42" t="s">
        <v>1244</v>
      </c>
      <c r="R287" s="39" t="s">
        <v>2485</v>
      </c>
    </row>
    <row r="288" spans="1:18" x14ac:dyDescent="0.25">
      <c r="A288" s="2" t="s">
        <v>1682</v>
      </c>
      <c r="B288" s="1" t="s">
        <v>752</v>
      </c>
      <c r="C288" s="25" t="s">
        <v>1837</v>
      </c>
      <c r="D288" s="2" t="s">
        <v>21</v>
      </c>
      <c r="E288" s="12">
        <v>1</v>
      </c>
      <c r="F288" s="60">
        <v>103</v>
      </c>
      <c r="G288" s="8">
        <f>VLOOKUP(F288,episodes!$A$1:$B$76,2,FALSE)</f>
        <v>4</v>
      </c>
      <c r="H288" s="7" t="str">
        <f>VLOOKUP(F288,episodes!$A$1:$E$76,5,FALSE)</f>
        <v>Where No Man Has Gone Before</v>
      </c>
      <c r="I288" s="7">
        <f>VLOOKUP(F288,episodes!$A$1:$D$76,3,FALSE)</f>
        <v>1</v>
      </c>
      <c r="J288" s="7">
        <f>VLOOKUP(F288,episodes!$A$1:$D$76,4,FALSE)</f>
        <v>3</v>
      </c>
      <c r="L288" s="40">
        <f>COUNTIFS(A:A,A287)</f>
        <v>130</v>
      </c>
      <c r="M288" s="40">
        <f>COUNTIFS(B:B,B288)</f>
        <v>130</v>
      </c>
      <c r="N288" s="40">
        <f>LEN(C288)+LEN(H288)</f>
        <v>50</v>
      </c>
      <c r="O288" s="39" t="s">
        <v>2065</v>
      </c>
      <c r="P288" s="41" t="s">
        <v>242</v>
      </c>
      <c r="Q288" s="39" t="s">
        <v>1242</v>
      </c>
      <c r="R288" s="39" t="s">
        <v>2485</v>
      </c>
    </row>
    <row r="289" spans="1:18" x14ac:dyDescent="0.3">
      <c r="A289" s="2" t="s">
        <v>1682</v>
      </c>
      <c r="B289" s="1" t="s">
        <v>752</v>
      </c>
      <c r="C289" s="25" t="s">
        <v>1863</v>
      </c>
      <c r="D289" s="2" t="s">
        <v>21</v>
      </c>
      <c r="F289" s="60">
        <v>105</v>
      </c>
      <c r="G289" s="8">
        <f>VLOOKUP(F289,episodes!$A$1:$B$76,2,FALSE)</f>
        <v>6</v>
      </c>
      <c r="H289" s="7" t="str">
        <f>VLOOKUP(F289,episodes!$A$1:$E$76,5,FALSE)</f>
        <v>The Enemy Within</v>
      </c>
      <c r="I289" s="7">
        <f>VLOOKUP(F289,episodes!$A$1:$D$76,3,FALSE)</f>
        <v>1</v>
      </c>
      <c r="J289" s="7">
        <f>VLOOKUP(F289,episodes!$A$1:$D$76,4,FALSE)</f>
        <v>5</v>
      </c>
      <c r="L289" s="40">
        <f>COUNTIFS(A:A,A288)</f>
        <v>130</v>
      </c>
      <c r="M289" s="40">
        <f>COUNTIFS(B:B,B289)</f>
        <v>130</v>
      </c>
      <c r="N289" s="40">
        <f>LEN(C289)+LEN(H289)</f>
        <v>38</v>
      </c>
      <c r="O289" s="39" t="s">
        <v>2101</v>
      </c>
      <c r="P289" s="39" t="s">
        <v>227</v>
      </c>
      <c r="Q289" s="39" t="s">
        <v>1245</v>
      </c>
      <c r="R289" s="39" t="s">
        <v>2485</v>
      </c>
    </row>
    <row r="290" spans="1:18" x14ac:dyDescent="0.3">
      <c r="A290" s="2" t="s">
        <v>1682</v>
      </c>
      <c r="B290" s="1" t="s">
        <v>752</v>
      </c>
      <c r="C290" s="25" t="s">
        <v>1863</v>
      </c>
      <c r="D290" s="2" t="s">
        <v>21</v>
      </c>
      <c r="F290" s="60">
        <v>105</v>
      </c>
      <c r="G290" s="8">
        <f>VLOOKUP(F290,episodes!$A$1:$B$76,2,FALSE)</f>
        <v>6</v>
      </c>
      <c r="H290" s="7" t="str">
        <f>VLOOKUP(F290,episodes!$A$1:$E$76,5,FALSE)</f>
        <v>The Enemy Within</v>
      </c>
      <c r="I290" s="7">
        <f>VLOOKUP(F290,episodes!$A$1:$D$76,3,FALSE)</f>
        <v>1</v>
      </c>
      <c r="J290" s="7">
        <f>VLOOKUP(F290,episodes!$A$1:$D$76,4,FALSE)</f>
        <v>5</v>
      </c>
      <c r="L290" s="40">
        <f>COUNTIFS(A:A,A289)</f>
        <v>130</v>
      </c>
      <c r="M290" s="40">
        <f>COUNTIFS(B:B,B290)</f>
        <v>130</v>
      </c>
      <c r="N290" s="40">
        <f>LEN(C290)+LEN(H290)</f>
        <v>38</v>
      </c>
      <c r="O290" s="39" t="s">
        <v>2101</v>
      </c>
      <c r="P290" s="39" t="s">
        <v>227</v>
      </c>
      <c r="Q290" s="39" t="s">
        <v>1245</v>
      </c>
      <c r="R290" s="39" t="s">
        <v>2485</v>
      </c>
    </row>
    <row r="291" spans="1:18" x14ac:dyDescent="0.3">
      <c r="A291" s="2" t="s">
        <v>1682</v>
      </c>
      <c r="B291" s="1" t="s">
        <v>752</v>
      </c>
      <c r="C291" s="25" t="s">
        <v>1863</v>
      </c>
      <c r="D291" s="2" t="s">
        <v>21</v>
      </c>
      <c r="F291" s="60">
        <v>105</v>
      </c>
      <c r="G291" s="8">
        <f>VLOOKUP(F291,episodes!$A$1:$B$76,2,FALSE)</f>
        <v>6</v>
      </c>
      <c r="H291" s="7" t="str">
        <f>VLOOKUP(F291,episodes!$A$1:$E$76,5,FALSE)</f>
        <v>The Enemy Within</v>
      </c>
      <c r="I291" s="7">
        <f>VLOOKUP(F291,episodes!$A$1:$D$76,3,FALSE)</f>
        <v>1</v>
      </c>
      <c r="J291" s="7">
        <f>VLOOKUP(F291,episodes!$A$1:$D$76,4,FALSE)</f>
        <v>5</v>
      </c>
      <c r="L291" s="40">
        <f>COUNTIFS(A:A,A290)</f>
        <v>130</v>
      </c>
      <c r="M291" s="40">
        <f>COUNTIFS(B:B,B291)</f>
        <v>130</v>
      </c>
      <c r="N291" s="40">
        <f>LEN(C291)+LEN(H291)</f>
        <v>38</v>
      </c>
      <c r="O291" s="39" t="s">
        <v>2101</v>
      </c>
      <c r="P291" s="39" t="s">
        <v>227</v>
      </c>
      <c r="Q291" s="39" t="s">
        <v>1245</v>
      </c>
      <c r="R291" s="39" t="s">
        <v>2485</v>
      </c>
    </row>
    <row r="292" spans="1:18" x14ac:dyDescent="0.3">
      <c r="A292" s="2" t="s">
        <v>1682</v>
      </c>
      <c r="B292" s="1" t="s">
        <v>752</v>
      </c>
      <c r="C292" s="25" t="s">
        <v>1863</v>
      </c>
      <c r="D292" s="2" t="s">
        <v>21</v>
      </c>
      <c r="F292" s="60">
        <v>105</v>
      </c>
      <c r="G292" s="8">
        <f>VLOOKUP(F292,episodes!$A$1:$B$76,2,FALSE)</f>
        <v>6</v>
      </c>
      <c r="H292" s="7" t="str">
        <f>VLOOKUP(F292,episodes!$A$1:$E$76,5,FALSE)</f>
        <v>The Enemy Within</v>
      </c>
      <c r="I292" s="7">
        <f>VLOOKUP(F292,episodes!$A$1:$D$76,3,FALSE)</f>
        <v>1</v>
      </c>
      <c r="J292" s="7">
        <f>VLOOKUP(F292,episodes!$A$1:$D$76,4,FALSE)</f>
        <v>5</v>
      </c>
      <c r="L292" s="40">
        <f>COUNTIFS(A:A,A291)</f>
        <v>130</v>
      </c>
      <c r="M292" s="40">
        <f>COUNTIFS(B:B,B292)</f>
        <v>130</v>
      </c>
      <c r="N292" s="40">
        <f>LEN(C292)+LEN(H292)</f>
        <v>38</v>
      </c>
      <c r="O292" s="39" t="s">
        <v>2101</v>
      </c>
      <c r="P292" s="39" t="s">
        <v>227</v>
      </c>
      <c r="Q292" s="39" t="s">
        <v>1245</v>
      </c>
      <c r="R292" s="39" t="s">
        <v>2485</v>
      </c>
    </row>
    <row r="293" spans="1:18" x14ac:dyDescent="0.25">
      <c r="A293" s="2" t="s">
        <v>1682</v>
      </c>
      <c r="B293" s="1" t="s">
        <v>752</v>
      </c>
      <c r="C293" s="25" t="s">
        <v>1871</v>
      </c>
      <c r="D293" s="63" t="s">
        <v>3305</v>
      </c>
      <c r="F293" s="60">
        <v>106</v>
      </c>
      <c r="G293" s="8">
        <f>VLOOKUP(F293,episodes!$A$1:$B$76,2,FALSE)</f>
        <v>7</v>
      </c>
      <c r="H293" s="7" t="str">
        <f>VLOOKUP(F293,episodes!$A$1:$E$76,5,FALSE)</f>
        <v>Mudd's Women</v>
      </c>
      <c r="I293" s="7">
        <f>VLOOKUP(F293,episodes!$A$1:$D$76,3,FALSE)</f>
        <v>1</v>
      </c>
      <c r="J293" s="7">
        <f>VLOOKUP(F293,episodes!$A$1:$D$76,4,FALSE)</f>
        <v>6</v>
      </c>
      <c r="L293" s="40">
        <f>COUNTIFS(A:A,A292)</f>
        <v>130</v>
      </c>
      <c r="M293" s="40">
        <f>COUNTIFS(B:B,B293)</f>
        <v>130</v>
      </c>
      <c r="N293" s="40">
        <f>LEN(C293)+LEN(H293)</f>
        <v>46</v>
      </c>
      <c r="O293" s="42" t="s">
        <v>599</v>
      </c>
      <c r="P293" s="39" t="s">
        <v>229</v>
      </c>
      <c r="Q293" s="39" t="s">
        <v>1270</v>
      </c>
      <c r="R293" s="39" t="s">
        <v>2485</v>
      </c>
    </row>
    <row r="294" spans="1:18" x14ac:dyDescent="0.25">
      <c r="A294" s="2" t="s">
        <v>1682</v>
      </c>
      <c r="B294" s="1" t="s">
        <v>752</v>
      </c>
      <c r="C294" s="25" t="s">
        <v>1872</v>
      </c>
      <c r="D294" s="2" t="s">
        <v>21</v>
      </c>
      <c r="E294" s="12">
        <v>1</v>
      </c>
      <c r="F294" s="60">
        <v>106</v>
      </c>
      <c r="G294" s="8">
        <f>VLOOKUP(F294,episodes!$A$1:$B$76,2,FALSE)</f>
        <v>7</v>
      </c>
      <c r="H294" s="7" t="str">
        <f>VLOOKUP(F294,episodes!$A$1:$E$76,5,FALSE)</f>
        <v>Mudd's Women</v>
      </c>
      <c r="I294" s="7">
        <f>VLOOKUP(F294,episodes!$A$1:$D$76,3,FALSE)</f>
        <v>1</v>
      </c>
      <c r="J294" s="7">
        <f>VLOOKUP(F294,episodes!$A$1:$D$76,4,FALSE)</f>
        <v>6</v>
      </c>
      <c r="L294" s="40">
        <f>COUNTIFS(A:A,A293)</f>
        <v>130</v>
      </c>
      <c r="M294" s="40">
        <f>COUNTIFS(B:B,B294)</f>
        <v>130</v>
      </c>
      <c r="N294" s="40">
        <f>LEN(C294)+LEN(H294)</f>
        <v>30</v>
      </c>
      <c r="O294" s="39" t="s">
        <v>2065</v>
      </c>
      <c r="P294" s="39" t="s">
        <v>229</v>
      </c>
      <c r="Q294" s="39" t="s">
        <v>1246</v>
      </c>
      <c r="R294" s="39" t="s">
        <v>2485</v>
      </c>
    </row>
    <row r="295" spans="1:18" x14ac:dyDescent="0.25">
      <c r="A295" s="2" t="s">
        <v>1682</v>
      </c>
      <c r="B295" s="1" t="s">
        <v>752</v>
      </c>
      <c r="C295" s="25" t="s">
        <v>1837</v>
      </c>
      <c r="D295" s="2" t="s">
        <v>21</v>
      </c>
      <c r="E295" s="12">
        <v>1</v>
      </c>
      <c r="F295" s="60">
        <v>107</v>
      </c>
      <c r="G295" s="8">
        <f>VLOOKUP(F295,episodes!$A$1:$B$76,2,FALSE)</f>
        <v>8</v>
      </c>
      <c r="H295" s="7" t="str">
        <f>VLOOKUP(F295,episodes!$A$1:$E$76,5,FALSE)</f>
        <v>What Are Little Girls Made Of?</v>
      </c>
      <c r="I295" s="7">
        <f>VLOOKUP(F295,episodes!$A$1:$D$76,3,FALSE)</f>
        <v>1</v>
      </c>
      <c r="J295" s="7">
        <f>VLOOKUP(F295,episodes!$A$1:$D$76,4,FALSE)</f>
        <v>7</v>
      </c>
      <c r="L295" s="40">
        <f>COUNTIFS(A:A,A294)</f>
        <v>130</v>
      </c>
      <c r="M295" s="40">
        <f>COUNTIFS(B:B,B295)</f>
        <v>130</v>
      </c>
      <c r="N295" s="40">
        <f>LEN(C295)+LEN(H295)</f>
        <v>52</v>
      </c>
      <c r="O295" s="42" t="s">
        <v>2065</v>
      </c>
      <c r="P295" s="41" t="s">
        <v>227</v>
      </c>
      <c r="Q295" s="39" t="s">
        <v>1242</v>
      </c>
      <c r="R295" s="39" t="s">
        <v>2485</v>
      </c>
    </row>
    <row r="296" spans="1:18" x14ac:dyDescent="0.25">
      <c r="A296" s="2" t="s">
        <v>1682</v>
      </c>
      <c r="B296" s="1" t="s">
        <v>752</v>
      </c>
      <c r="C296" s="25" t="s">
        <v>1837</v>
      </c>
      <c r="D296" s="2" t="s">
        <v>21</v>
      </c>
      <c r="E296" s="12">
        <v>1</v>
      </c>
      <c r="F296" s="60">
        <v>107</v>
      </c>
      <c r="G296" s="8">
        <f>VLOOKUP(F296,episodes!$A$1:$B$76,2,FALSE)</f>
        <v>8</v>
      </c>
      <c r="H296" s="7" t="str">
        <f>VLOOKUP(F296,episodes!$A$1:$E$76,5,FALSE)</f>
        <v>What Are Little Girls Made Of?</v>
      </c>
      <c r="I296" s="7">
        <f>VLOOKUP(F296,episodes!$A$1:$D$76,3,FALSE)</f>
        <v>1</v>
      </c>
      <c r="J296" s="7">
        <f>VLOOKUP(F296,episodes!$A$1:$D$76,4,FALSE)</f>
        <v>7</v>
      </c>
      <c r="L296" s="40">
        <f>COUNTIFS(A:A,A295)</f>
        <v>130</v>
      </c>
      <c r="M296" s="40">
        <f>COUNTIFS(B:B,B296)</f>
        <v>130</v>
      </c>
      <c r="N296" s="40">
        <f>LEN(C296)+LEN(H296)</f>
        <v>52</v>
      </c>
      <c r="O296" s="42" t="s">
        <v>2065</v>
      </c>
      <c r="P296" s="41" t="s">
        <v>227</v>
      </c>
      <c r="Q296" s="39" t="s">
        <v>1242</v>
      </c>
      <c r="R296" s="39" t="s">
        <v>2485</v>
      </c>
    </row>
    <row r="297" spans="1:18" x14ac:dyDescent="0.25">
      <c r="A297" s="2" t="s">
        <v>1682</v>
      </c>
      <c r="B297" s="1" t="s">
        <v>752</v>
      </c>
      <c r="C297" s="25" t="s">
        <v>2603</v>
      </c>
      <c r="D297" s="2" t="s">
        <v>21</v>
      </c>
      <c r="E297" s="12">
        <v>1</v>
      </c>
      <c r="F297" s="60">
        <v>107</v>
      </c>
      <c r="G297" s="8">
        <f>VLOOKUP(F297,episodes!$A$1:$B$76,2,FALSE)</f>
        <v>8</v>
      </c>
      <c r="H297" s="7" t="str">
        <f>VLOOKUP(F297,episodes!$A$1:$E$76,5,FALSE)</f>
        <v>What Are Little Girls Made Of?</v>
      </c>
      <c r="I297" s="7">
        <f>VLOOKUP(F297,episodes!$A$1:$D$76,3,FALSE)</f>
        <v>1</v>
      </c>
      <c r="J297" s="7">
        <f>VLOOKUP(F297,episodes!$A$1:$D$76,4,FALSE)</f>
        <v>7</v>
      </c>
      <c r="L297" s="40">
        <f>COUNTIFS(A:A,A296)</f>
        <v>130</v>
      </c>
      <c r="M297" s="40">
        <f>COUNTIFS(B:B,B297)</f>
        <v>130</v>
      </c>
      <c r="N297" s="40">
        <f>LEN(C297)+LEN(H297)</f>
        <v>58</v>
      </c>
      <c r="O297" s="42" t="s">
        <v>2065</v>
      </c>
      <c r="P297" s="39" t="s">
        <v>600</v>
      </c>
      <c r="Q297" s="39" t="s">
        <v>1273</v>
      </c>
      <c r="R297" s="39" t="s">
        <v>2485</v>
      </c>
    </row>
    <row r="298" spans="1:18" x14ac:dyDescent="0.25">
      <c r="A298" s="2" t="s">
        <v>1682</v>
      </c>
      <c r="B298" s="1" t="s">
        <v>752</v>
      </c>
      <c r="C298" s="25" t="s">
        <v>2450</v>
      </c>
      <c r="D298" s="63" t="s">
        <v>3305</v>
      </c>
      <c r="F298" s="60">
        <v>107</v>
      </c>
      <c r="G298" s="8">
        <f>VLOOKUP(F298,episodes!$A$1:$B$76,2,FALSE)</f>
        <v>8</v>
      </c>
      <c r="H298" s="7" t="str">
        <f>VLOOKUP(F298,episodes!$A$1:$E$76,5,FALSE)</f>
        <v>What Are Little Girls Made Of?</v>
      </c>
      <c r="I298" s="7">
        <f>VLOOKUP(F298,episodes!$A$1:$D$76,3,FALSE)</f>
        <v>1</v>
      </c>
      <c r="J298" s="7">
        <f>VLOOKUP(F298,episodes!$A$1:$D$76,4,FALSE)</f>
        <v>7</v>
      </c>
      <c r="L298" s="40">
        <f>COUNTIFS(A:A,A297)</f>
        <v>130</v>
      </c>
      <c r="M298" s="40">
        <f>COUNTIFS(B:B,B298)</f>
        <v>130</v>
      </c>
      <c r="N298" s="40">
        <f>LEN(C298)+LEN(H298)</f>
        <v>68</v>
      </c>
      <c r="O298" s="42" t="s">
        <v>2065</v>
      </c>
      <c r="P298" s="39" t="s">
        <v>227</v>
      </c>
      <c r="Q298" s="39" t="s">
        <v>2490</v>
      </c>
      <c r="R298" s="39" t="s">
        <v>2485</v>
      </c>
    </row>
    <row r="299" spans="1:18" x14ac:dyDescent="0.25">
      <c r="A299" s="2" t="s">
        <v>1682</v>
      </c>
      <c r="B299" s="1" t="s">
        <v>752</v>
      </c>
      <c r="C299" s="37" t="s">
        <v>2477</v>
      </c>
      <c r="D299" s="63" t="s">
        <v>3305</v>
      </c>
      <c r="E299" s="12"/>
      <c r="F299" s="60">
        <v>108</v>
      </c>
      <c r="G299" s="8">
        <f>VLOOKUP(F299,episodes!$A$1:$B$76,2,FALSE)</f>
        <v>9</v>
      </c>
      <c r="H299" s="7" t="str">
        <f>VLOOKUP(F299,episodes!$A$1:$E$76,5,FALSE)</f>
        <v>Miri</v>
      </c>
      <c r="I299" s="7">
        <f>VLOOKUP(F299,episodes!$A$1:$D$76,3,FALSE)</f>
        <v>1</v>
      </c>
      <c r="J299" s="7">
        <f>VLOOKUP(F299,episodes!$A$1:$D$76,4,FALSE)</f>
        <v>8</v>
      </c>
      <c r="L299" s="40">
        <f>COUNTIFS(A:A,A298)</f>
        <v>130</v>
      </c>
      <c r="M299" s="40">
        <f>COUNTIFS(B:B,B299)</f>
        <v>130</v>
      </c>
      <c r="N299" s="40">
        <f>LEN(C299)+LEN(H299)</f>
        <v>19</v>
      </c>
      <c r="O299" s="39" t="s">
        <v>1011</v>
      </c>
      <c r="P299" s="42"/>
      <c r="Q299" s="46" t="s">
        <v>1247</v>
      </c>
      <c r="R299" s="39" t="s">
        <v>2485</v>
      </c>
    </row>
    <row r="300" spans="1:18" x14ac:dyDescent="0.25">
      <c r="A300" s="2" t="s">
        <v>1682</v>
      </c>
      <c r="B300" s="1" t="s">
        <v>752</v>
      </c>
      <c r="C300" s="25" t="s">
        <v>1837</v>
      </c>
      <c r="D300" s="2" t="s">
        <v>21</v>
      </c>
      <c r="E300" s="12">
        <v>1</v>
      </c>
      <c r="F300" s="60">
        <v>108</v>
      </c>
      <c r="G300" s="8">
        <f>VLOOKUP(F300,episodes!$A$1:$B$76,2,FALSE)</f>
        <v>9</v>
      </c>
      <c r="H300" s="7" t="str">
        <f>VLOOKUP(F300,episodes!$A$1:$E$76,5,FALSE)</f>
        <v>Miri</v>
      </c>
      <c r="I300" s="7">
        <f>VLOOKUP(F300,episodes!$A$1:$D$76,3,FALSE)</f>
        <v>1</v>
      </c>
      <c r="J300" s="7">
        <f>VLOOKUP(F300,episodes!$A$1:$D$76,4,FALSE)</f>
        <v>8</v>
      </c>
      <c r="L300" s="40">
        <f>COUNTIFS(A:A,A299)</f>
        <v>130</v>
      </c>
      <c r="M300" s="40">
        <f>COUNTIFS(B:B,B300)</f>
        <v>130</v>
      </c>
      <c r="N300" s="40">
        <f>LEN(C300)+LEN(H300)</f>
        <v>26</v>
      </c>
      <c r="O300" s="39" t="s">
        <v>2065</v>
      </c>
      <c r="P300" s="41" t="s">
        <v>242</v>
      </c>
      <c r="Q300" s="39" t="s">
        <v>1242</v>
      </c>
      <c r="R300" s="39" t="s">
        <v>2485</v>
      </c>
    </row>
    <row r="301" spans="1:18" x14ac:dyDescent="0.25">
      <c r="A301" s="2" t="s">
        <v>1682</v>
      </c>
      <c r="B301" s="1" t="s">
        <v>752</v>
      </c>
      <c r="C301" s="25" t="s">
        <v>1893</v>
      </c>
      <c r="D301" s="2" t="s">
        <v>3652</v>
      </c>
      <c r="E301" s="12">
        <v>1</v>
      </c>
      <c r="F301" s="60">
        <v>108</v>
      </c>
      <c r="G301" s="8">
        <f>VLOOKUP(F301,episodes!$A$1:$B$76,2,FALSE)</f>
        <v>9</v>
      </c>
      <c r="H301" s="7" t="str">
        <f>VLOOKUP(F301,episodes!$A$1:$E$76,5,FALSE)</f>
        <v>Miri</v>
      </c>
      <c r="I301" s="7">
        <f>VLOOKUP(F301,episodes!$A$1:$D$76,3,FALSE)</f>
        <v>1</v>
      </c>
      <c r="J301" s="7">
        <f>VLOOKUP(F301,episodes!$A$1:$D$76,4,FALSE)</f>
        <v>8</v>
      </c>
      <c r="L301" s="40">
        <f>COUNTIFS(A:A,A300)</f>
        <v>130</v>
      </c>
      <c r="M301" s="40">
        <f>COUNTIFS(B:B,B301)</f>
        <v>130</v>
      </c>
      <c r="N301" s="40">
        <f>LEN(C301)+LEN(H301)</f>
        <v>27</v>
      </c>
      <c r="O301" s="39" t="s">
        <v>2116</v>
      </c>
      <c r="P301" s="41" t="s">
        <v>242</v>
      </c>
      <c r="Q301" s="39" t="s">
        <v>1248</v>
      </c>
      <c r="R301" s="39" t="s">
        <v>2485</v>
      </c>
    </row>
    <row r="302" spans="1:18" x14ac:dyDescent="0.25">
      <c r="A302" s="2" t="s">
        <v>1682</v>
      </c>
      <c r="B302" s="1" t="s">
        <v>752</v>
      </c>
      <c r="C302" s="25" t="s">
        <v>1893</v>
      </c>
      <c r="D302" s="2" t="s">
        <v>3652</v>
      </c>
      <c r="E302" s="12">
        <v>1</v>
      </c>
      <c r="F302" s="60">
        <v>108</v>
      </c>
      <c r="G302" s="8">
        <f>VLOOKUP(F302,episodes!$A$1:$B$76,2,FALSE)</f>
        <v>9</v>
      </c>
      <c r="H302" s="7" t="str">
        <f>VLOOKUP(F302,episodes!$A$1:$E$76,5,FALSE)</f>
        <v>Miri</v>
      </c>
      <c r="I302" s="7">
        <f>VLOOKUP(F302,episodes!$A$1:$D$76,3,FALSE)</f>
        <v>1</v>
      </c>
      <c r="J302" s="7">
        <f>VLOOKUP(F302,episodes!$A$1:$D$76,4,FALSE)</f>
        <v>8</v>
      </c>
      <c r="L302" s="40">
        <f>COUNTIFS(A:A,A301)</f>
        <v>130</v>
      </c>
      <c r="M302" s="40">
        <f>COUNTIFS(B:B,B302)</f>
        <v>130</v>
      </c>
      <c r="N302" s="40">
        <f>LEN(C302)+LEN(H302)</f>
        <v>27</v>
      </c>
      <c r="O302" s="39" t="s">
        <v>2116</v>
      </c>
      <c r="P302" s="41" t="s">
        <v>242</v>
      </c>
      <c r="Q302" s="39" t="s">
        <v>1248</v>
      </c>
      <c r="R302" s="39" t="s">
        <v>2485</v>
      </c>
    </row>
    <row r="303" spans="1:18" x14ac:dyDescent="0.25">
      <c r="A303" s="2" t="s">
        <v>1682</v>
      </c>
      <c r="B303" s="1" t="s">
        <v>752</v>
      </c>
      <c r="C303" s="25" t="s">
        <v>1837</v>
      </c>
      <c r="D303" s="2" t="s">
        <v>21</v>
      </c>
      <c r="E303" s="12">
        <v>1</v>
      </c>
      <c r="F303" s="60">
        <v>109</v>
      </c>
      <c r="G303" s="8">
        <f>VLOOKUP(F303,episodes!$A$1:$B$76,2,FALSE)</f>
        <v>10</v>
      </c>
      <c r="H303" s="7" t="str">
        <f>VLOOKUP(F303,episodes!$A$1:$E$76,5,FALSE)</f>
        <v>Dagger of the Mind</v>
      </c>
      <c r="I303" s="7">
        <f>VLOOKUP(F303,episodes!$A$1:$D$76,3,FALSE)</f>
        <v>1</v>
      </c>
      <c r="J303" s="7">
        <f>VLOOKUP(F303,episodes!$A$1:$D$76,4,FALSE)</f>
        <v>9</v>
      </c>
      <c r="L303" s="40">
        <f>COUNTIFS(A:A,A302)</f>
        <v>130</v>
      </c>
      <c r="M303" s="40">
        <f>COUNTIFS(B:B,B303)</f>
        <v>130</v>
      </c>
      <c r="N303" s="40">
        <f>LEN(C303)+LEN(H303)</f>
        <v>40</v>
      </c>
      <c r="O303" s="39" t="s">
        <v>2065</v>
      </c>
      <c r="P303" s="41" t="s">
        <v>227</v>
      </c>
      <c r="Q303" s="39" t="s">
        <v>1242</v>
      </c>
      <c r="R303" s="39" t="s">
        <v>2485</v>
      </c>
    </row>
    <row r="304" spans="1:18" x14ac:dyDescent="0.25">
      <c r="A304" s="2" t="s">
        <v>1682</v>
      </c>
      <c r="B304" s="1" t="s">
        <v>752</v>
      </c>
      <c r="C304" s="25" t="s">
        <v>1837</v>
      </c>
      <c r="D304" s="2" t="s">
        <v>21</v>
      </c>
      <c r="E304" s="12">
        <v>1</v>
      </c>
      <c r="F304" s="60">
        <v>109</v>
      </c>
      <c r="G304" s="8">
        <f>VLOOKUP(F304,episodes!$A$1:$B$76,2,FALSE)</f>
        <v>10</v>
      </c>
      <c r="H304" s="7" t="str">
        <f>VLOOKUP(F304,episodes!$A$1:$E$76,5,FALSE)</f>
        <v>Dagger of the Mind</v>
      </c>
      <c r="I304" s="7">
        <f>VLOOKUP(F304,episodes!$A$1:$D$76,3,FALSE)</f>
        <v>1</v>
      </c>
      <c r="J304" s="7">
        <f>VLOOKUP(F304,episodes!$A$1:$D$76,4,FALSE)</f>
        <v>9</v>
      </c>
      <c r="L304" s="40">
        <f>COUNTIFS(A:A,A303)</f>
        <v>130</v>
      </c>
      <c r="M304" s="40">
        <f>COUNTIFS(B:B,B304)</f>
        <v>130</v>
      </c>
      <c r="N304" s="40">
        <f>LEN(C304)+LEN(H304)</f>
        <v>40</v>
      </c>
      <c r="O304" s="39" t="s">
        <v>2065</v>
      </c>
      <c r="P304" s="41" t="s">
        <v>227</v>
      </c>
      <c r="Q304" s="39" t="s">
        <v>1242</v>
      </c>
      <c r="R304" s="39" t="s">
        <v>2485</v>
      </c>
    </row>
    <row r="305" spans="1:18" x14ac:dyDescent="0.25">
      <c r="A305" s="2" t="s">
        <v>1682</v>
      </c>
      <c r="B305" s="1" t="s">
        <v>752</v>
      </c>
      <c r="C305" s="25" t="s">
        <v>1837</v>
      </c>
      <c r="D305" s="2" t="s">
        <v>21</v>
      </c>
      <c r="E305" s="12">
        <v>1</v>
      </c>
      <c r="F305" s="60">
        <v>113</v>
      </c>
      <c r="G305" s="8">
        <f>VLOOKUP(F305,episodes!$A$1:$B$76,2,FALSE)</f>
        <v>14</v>
      </c>
      <c r="H305" s="7" t="str">
        <f>VLOOKUP(F305,episodes!$A$1:$E$76,5,FALSE)</f>
        <v>The Conscience of the King</v>
      </c>
      <c r="I305" s="7">
        <f>VLOOKUP(F305,episodes!$A$1:$D$76,3,FALSE)</f>
        <v>1</v>
      </c>
      <c r="J305" s="7">
        <f>VLOOKUP(F305,episodes!$A$1:$D$76,4,FALSE)</f>
        <v>13</v>
      </c>
      <c r="L305" s="40">
        <f>COUNTIFS(A:A,A304)</f>
        <v>130</v>
      </c>
      <c r="M305" s="40">
        <f>COUNTIFS(B:B,B305)</f>
        <v>130</v>
      </c>
      <c r="N305" s="40">
        <f>LEN(C305)+LEN(H305)</f>
        <v>48</v>
      </c>
      <c r="O305" s="39" t="s">
        <v>2065</v>
      </c>
      <c r="P305" s="41" t="s">
        <v>227</v>
      </c>
      <c r="Q305" s="39" t="s">
        <v>1242</v>
      </c>
      <c r="R305" s="39" t="s">
        <v>2485</v>
      </c>
    </row>
    <row r="306" spans="1:18" x14ac:dyDescent="0.25">
      <c r="A306" s="2" t="s">
        <v>1682</v>
      </c>
      <c r="B306" s="1" t="s">
        <v>752</v>
      </c>
      <c r="C306" s="25" t="s">
        <v>1837</v>
      </c>
      <c r="D306" s="2" t="s">
        <v>21</v>
      </c>
      <c r="E306" s="12">
        <v>1</v>
      </c>
      <c r="F306" s="61">
        <v>115</v>
      </c>
      <c r="G306" s="8">
        <f>VLOOKUP(F306,episodes!$A$1:$B$76,2,FALSE)</f>
        <v>16</v>
      </c>
      <c r="H306" s="7" t="str">
        <f>VLOOKUP(F306,episodes!$A$1:$E$76,5,FALSE)</f>
        <v>Shore Leave</v>
      </c>
      <c r="I306" s="7">
        <f>VLOOKUP(F306,episodes!$A$1:$D$76,3,FALSE)</f>
        <v>1</v>
      </c>
      <c r="J306" s="7">
        <f>VLOOKUP(F306,episodes!$A$1:$D$76,4,FALSE)</f>
        <v>15</v>
      </c>
      <c r="L306" s="40">
        <f>COUNTIFS(A:A,A305)</f>
        <v>130</v>
      </c>
      <c r="M306" s="40">
        <f>COUNTIFS(B:B,B306)</f>
        <v>130</v>
      </c>
      <c r="N306" s="40">
        <f>LEN(C306)+LEN(H306)</f>
        <v>33</v>
      </c>
      <c r="O306" s="39" t="s">
        <v>2065</v>
      </c>
      <c r="P306" s="41" t="s">
        <v>227</v>
      </c>
      <c r="Q306" s="39" t="s">
        <v>1242</v>
      </c>
      <c r="R306" s="42" t="s">
        <v>2485</v>
      </c>
    </row>
    <row r="307" spans="1:18" x14ac:dyDescent="0.25">
      <c r="A307" s="2" t="s">
        <v>1682</v>
      </c>
      <c r="B307" s="1" t="s">
        <v>752</v>
      </c>
      <c r="C307" s="25" t="s">
        <v>1917</v>
      </c>
      <c r="D307" s="2" t="s">
        <v>21</v>
      </c>
      <c r="E307" s="12">
        <v>1</v>
      </c>
      <c r="F307" s="61">
        <v>115</v>
      </c>
      <c r="G307" s="8">
        <f>VLOOKUP(F307,episodes!$A$1:$B$76,2,FALSE)</f>
        <v>16</v>
      </c>
      <c r="H307" s="7" t="str">
        <f>VLOOKUP(F307,episodes!$A$1:$E$76,5,FALSE)</f>
        <v>Shore Leave</v>
      </c>
      <c r="I307" s="7">
        <f>VLOOKUP(F307,episodes!$A$1:$D$76,3,FALSE)</f>
        <v>1</v>
      </c>
      <c r="J307" s="7">
        <f>VLOOKUP(F307,episodes!$A$1:$D$76,4,FALSE)</f>
        <v>15</v>
      </c>
      <c r="L307" s="40">
        <f>COUNTIFS(A:A,A306)</f>
        <v>130</v>
      </c>
      <c r="M307" s="40">
        <f>COUNTIFS(B:B,B307)</f>
        <v>130</v>
      </c>
      <c r="N307" s="40">
        <f>LEN(C307)+LEN(H307)</f>
        <v>28</v>
      </c>
      <c r="O307" s="39" t="s">
        <v>2065</v>
      </c>
      <c r="P307" s="44" t="s">
        <v>2116</v>
      </c>
      <c r="Q307" s="42" t="s">
        <v>1249</v>
      </c>
      <c r="R307" s="42" t="s">
        <v>2485</v>
      </c>
    </row>
    <row r="308" spans="1:18" x14ac:dyDescent="0.25">
      <c r="A308" s="2" t="s">
        <v>1682</v>
      </c>
      <c r="B308" s="1" t="s">
        <v>752</v>
      </c>
      <c r="C308" s="25" t="s">
        <v>1918</v>
      </c>
      <c r="D308" s="2" t="s">
        <v>21</v>
      </c>
      <c r="E308" s="12">
        <v>1</v>
      </c>
      <c r="F308" s="61">
        <v>115</v>
      </c>
      <c r="G308" s="8">
        <f>VLOOKUP(F308,episodes!$A$1:$B$76,2,FALSE)</f>
        <v>16</v>
      </c>
      <c r="H308" s="7" t="str">
        <f>VLOOKUP(F308,episodes!$A$1:$E$76,5,FALSE)</f>
        <v>Shore Leave</v>
      </c>
      <c r="I308" s="7">
        <f>VLOOKUP(F308,episodes!$A$1:$D$76,3,FALSE)</f>
        <v>1</v>
      </c>
      <c r="J308" s="7">
        <f>VLOOKUP(F308,episodes!$A$1:$D$76,4,FALSE)</f>
        <v>15</v>
      </c>
      <c r="L308" s="40">
        <f>COUNTIFS(A:A,A307)</f>
        <v>130</v>
      </c>
      <c r="M308" s="40">
        <f>COUNTIFS(B:B,B308)</f>
        <v>130</v>
      </c>
      <c r="N308" s="40">
        <f>LEN(C308)+LEN(H308)</f>
        <v>32</v>
      </c>
      <c r="O308" s="39" t="s">
        <v>2065</v>
      </c>
      <c r="P308" s="44" t="s">
        <v>170</v>
      </c>
      <c r="Q308" s="42" t="s">
        <v>1275</v>
      </c>
      <c r="R308" s="42" t="s">
        <v>2485</v>
      </c>
    </row>
    <row r="309" spans="1:18" x14ac:dyDescent="0.25">
      <c r="A309" s="2" t="s">
        <v>1682</v>
      </c>
      <c r="B309" s="1" t="s">
        <v>752</v>
      </c>
      <c r="C309" s="25" t="s">
        <v>1838</v>
      </c>
      <c r="D309" s="2" t="s">
        <v>21</v>
      </c>
      <c r="E309" s="12">
        <v>1</v>
      </c>
      <c r="F309" s="61">
        <v>115</v>
      </c>
      <c r="G309" s="8">
        <f>VLOOKUP(F309,episodes!$A$1:$B$76,2,FALSE)</f>
        <v>16</v>
      </c>
      <c r="H309" s="7" t="str">
        <f>VLOOKUP(F309,episodes!$A$1:$E$76,5,FALSE)</f>
        <v>Shore Leave</v>
      </c>
      <c r="I309" s="7">
        <f>VLOOKUP(F309,episodes!$A$1:$D$76,3,FALSE)</f>
        <v>1</v>
      </c>
      <c r="J309" s="7">
        <f>VLOOKUP(F309,episodes!$A$1:$D$76,4,FALSE)</f>
        <v>15</v>
      </c>
      <c r="L309" s="40">
        <f>COUNTIFS(A:A,A308)</f>
        <v>130</v>
      </c>
      <c r="M309" s="40">
        <f>COUNTIFS(B:B,B309)</f>
        <v>130</v>
      </c>
      <c r="N309" s="40">
        <f>LEN(C309)+LEN(H309)</f>
        <v>28</v>
      </c>
      <c r="O309" s="39" t="s">
        <v>2065</v>
      </c>
      <c r="P309" s="44" t="s">
        <v>1011</v>
      </c>
      <c r="Q309" s="42" t="s">
        <v>1243</v>
      </c>
      <c r="R309" s="42" t="s">
        <v>2485</v>
      </c>
    </row>
    <row r="310" spans="1:18" x14ac:dyDescent="0.25">
      <c r="A310" s="2" t="s">
        <v>1682</v>
      </c>
      <c r="B310" s="1" t="s">
        <v>752</v>
      </c>
      <c r="C310" s="25" t="s">
        <v>1838</v>
      </c>
      <c r="D310" s="2" t="s">
        <v>21</v>
      </c>
      <c r="E310" s="12">
        <v>1</v>
      </c>
      <c r="F310" s="61">
        <v>115</v>
      </c>
      <c r="G310" s="8">
        <f>VLOOKUP(F310,episodes!$A$1:$B$76,2,FALSE)</f>
        <v>16</v>
      </c>
      <c r="H310" s="7" t="str">
        <f>VLOOKUP(F310,episodes!$A$1:$E$76,5,FALSE)</f>
        <v>Shore Leave</v>
      </c>
      <c r="I310" s="7">
        <f>VLOOKUP(F310,episodes!$A$1:$D$76,3,FALSE)</f>
        <v>1</v>
      </c>
      <c r="J310" s="7">
        <f>VLOOKUP(F310,episodes!$A$1:$D$76,4,FALSE)</f>
        <v>15</v>
      </c>
      <c r="L310" s="40">
        <f>COUNTIFS(A:A,A309)</f>
        <v>130</v>
      </c>
      <c r="M310" s="40">
        <f>COUNTIFS(B:B,B310)</f>
        <v>130</v>
      </c>
      <c r="N310" s="40">
        <f>LEN(C310)+LEN(H310)</f>
        <v>28</v>
      </c>
      <c r="O310" s="39" t="s">
        <v>2065</v>
      </c>
      <c r="P310" s="44" t="s">
        <v>1011</v>
      </c>
      <c r="Q310" s="42" t="s">
        <v>1243</v>
      </c>
      <c r="R310" s="42" t="s">
        <v>2485</v>
      </c>
    </row>
    <row r="311" spans="1:18" x14ac:dyDescent="0.25">
      <c r="A311" s="2" t="s">
        <v>1682</v>
      </c>
      <c r="B311" s="1" t="s">
        <v>752</v>
      </c>
      <c r="C311" s="25" t="s">
        <v>2763</v>
      </c>
      <c r="D311" s="2" t="s">
        <v>21</v>
      </c>
      <c r="E311" s="12">
        <v>1</v>
      </c>
      <c r="F311" s="61">
        <v>115</v>
      </c>
      <c r="G311" s="8">
        <f>VLOOKUP(F311,episodes!$A$1:$B$76,2,FALSE)</f>
        <v>16</v>
      </c>
      <c r="H311" s="7" t="str">
        <f>VLOOKUP(F311,episodes!$A$1:$E$76,5,FALSE)</f>
        <v>Shore Leave</v>
      </c>
      <c r="I311" s="7">
        <f>VLOOKUP(F311,episodes!$A$1:$D$76,3,FALSE)</f>
        <v>1</v>
      </c>
      <c r="J311" s="7">
        <f>VLOOKUP(F311,episodes!$A$1:$D$76,4,FALSE)</f>
        <v>15</v>
      </c>
      <c r="L311" s="40">
        <f>COUNTIFS(A:A,A310)</f>
        <v>130</v>
      </c>
      <c r="M311" s="40">
        <f>COUNTIFS(B:B,B311)</f>
        <v>130</v>
      </c>
      <c r="N311" s="40">
        <f>LEN(C311)+LEN(H311)</f>
        <v>46</v>
      </c>
      <c r="O311" s="39" t="s">
        <v>2065</v>
      </c>
      <c r="P311" s="41" t="s">
        <v>227</v>
      </c>
      <c r="Q311" s="42" t="s">
        <v>1241</v>
      </c>
      <c r="R311" s="42" t="s">
        <v>2485</v>
      </c>
    </row>
    <row r="312" spans="1:18" x14ac:dyDescent="0.25">
      <c r="A312" s="2" t="s">
        <v>1682</v>
      </c>
      <c r="B312" s="1" t="s">
        <v>752</v>
      </c>
      <c r="C312" s="25" t="s">
        <v>2763</v>
      </c>
      <c r="D312" s="2" t="s">
        <v>21</v>
      </c>
      <c r="E312" s="12">
        <v>1</v>
      </c>
      <c r="F312" s="61">
        <v>115</v>
      </c>
      <c r="G312" s="8">
        <f>VLOOKUP(F312,episodes!$A$1:$B$76,2,FALSE)</f>
        <v>16</v>
      </c>
      <c r="H312" s="7" t="str">
        <f>VLOOKUP(F312,episodes!$A$1:$E$76,5,FALSE)</f>
        <v>Shore Leave</v>
      </c>
      <c r="I312" s="7">
        <f>VLOOKUP(F312,episodes!$A$1:$D$76,3,FALSE)</f>
        <v>1</v>
      </c>
      <c r="J312" s="7">
        <f>VLOOKUP(F312,episodes!$A$1:$D$76,4,FALSE)</f>
        <v>15</v>
      </c>
      <c r="L312" s="40">
        <f>COUNTIFS(A:A,A311)</f>
        <v>130</v>
      </c>
      <c r="M312" s="40">
        <f>COUNTIFS(B:B,B312)</f>
        <v>130</v>
      </c>
      <c r="N312" s="40">
        <f>LEN(C312)+LEN(H312)</f>
        <v>46</v>
      </c>
      <c r="O312" s="39" t="s">
        <v>2065</v>
      </c>
      <c r="P312" s="41" t="s">
        <v>227</v>
      </c>
      <c r="Q312" s="42" t="s">
        <v>1241</v>
      </c>
      <c r="R312" s="42" t="s">
        <v>2485</v>
      </c>
    </row>
    <row r="313" spans="1:18" x14ac:dyDescent="0.25">
      <c r="A313" s="2" t="s">
        <v>1682</v>
      </c>
      <c r="B313" s="1" t="s">
        <v>752</v>
      </c>
      <c r="C313" s="25" t="s">
        <v>1919</v>
      </c>
      <c r="D313" s="2" t="s">
        <v>3652</v>
      </c>
      <c r="E313" s="12">
        <v>1</v>
      </c>
      <c r="F313" s="61">
        <v>115</v>
      </c>
      <c r="G313" s="8">
        <f>VLOOKUP(F313,episodes!$A$1:$B$76,2,FALSE)</f>
        <v>16</v>
      </c>
      <c r="H313" s="7" t="str">
        <f>VLOOKUP(F313,episodes!$A$1:$E$76,5,FALSE)</f>
        <v>Shore Leave</v>
      </c>
      <c r="I313" s="7">
        <f>VLOOKUP(F313,episodes!$A$1:$D$76,3,FALSE)</f>
        <v>1</v>
      </c>
      <c r="J313" s="7">
        <f>VLOOKUP(F313,episodes!$A$1:$D$76,4,FALSE)</f>
        <v>15</v>
      </c>
      <c r="L313" s="40">
        <f>COUNTIFS(A:A,A312)</f>
        <v>130</v>
      </c>
      <c r="M313" s="40">
        <f>COUNTIFS(B:B,B313)</f>
        <v>130</v>
      </c>
      <c r="N313" s="40">
        <f>LEN(C313)+LEN(H313)</f>
        <v>28</v>
      </c>
      <c r="O313" s="39" t="s">
        <v>2116</v>
      </c>
      <c r="P313" s="44" t="s">
        <v>2065</v>
      </c>
      <c r="Q313" s="42" t="s">
        <v>1250</v>
      </c>
      <c r="R313" s="42" t="s">
        <v>2485</v>
      </c>
    </row>
    <row r="314" spans="1:18" x14ac:dyDescent="0.25">
      <c r="A314" s="2" t="s">
        <v>1682</v>
      </c>
      <c r="B314" s="1" t="s">
        <v>752</v>
      </c>
      <c r="C314" s="25" t="s">
        <v>1920</v>
      </c>
      <c r="D314" s="2" t="s">
        <v>3652</v>
      </c>
      <c r="E314" s="12">
        <v>1</v>
      </c>
      <c r="F314" s="61">
        <v>115</v>
      </c>
      <c r="G314" s="8">
        <f>VLOOKUP(F314,episodes!$A$1:$B$76,2,FALSE)</f>
        <v>16</v>
      </c>
      <c r="H314" s="7" t="str">
        <f>VLOOKUP(F314,episodes!$A$1:$E$76,5,FALSE)</f>
        <v>Shore Leave</v>
      </c>
      <c r="I314" s="7">
        <f>VLOOKUP(F314,episodes!$A$1:$D$76,3,FALSE)</f>
        <v>1</v>
      </c>
      <c r="J314" s="7">
        <f>VLOOKUP(F314,episodes!$A$1:$D$76,4,FALSE)</f>
        <v>15</v>
      </c>
      <c r="L314" s="40">
        <f>COUNTIFS(A:A,A313)</f>
        <v>130</v>
      </c>
      <c r="M314" s="40">
        <f>COUNTIFS(B:B,B314)</f>
        <v>130</v>
      </c>
      <c r="N314" s="40">
        <f>LEN(C314)+LEN(H314)</f>
        <v>33</v>
      </c>
      <c r="O314" s="42" t="s">
        <v>2116</v>
      </c>
      <c r="P314" s="44" t="s">
        <v>170</v>
      </c>
      <c r="Q314" s="42" t="s">
        <v>1276</v>
      </c>
      <c r="R314" s="42" t="s">
        <v>2485</v>
      </c>
    </row>
    <row r="315" spans="1:18" x14ac:dyDescent="0.3">
      <c r="A315" s="2" t="s">
        <v>1682</v>
      </c>
      <c r="B315" s="1" t="s">
        <v>752</v>
      </c>
      <c r="C315" s="25" t="s">
        <v>2561</v>
      </c>
      <c r="D315" s="2" t="s">
        <v>85</v>
      </c>
      <c r="F315" s="61">
        <v>116</v>
      </c>
      <c r="G315" s="8">
        <f>VLOOKUP(F315,episodes!$A$1:$B$76,2,FALSE)</f>
        <v>17</v>
      </c>
      <c r="H315" s="7" t="str">
        <f>VLOOKUP(F315,episodes!$A$1:$E$76,5,FALSE)</f>
        <v>The Galileo Seven</v>
      </c>
      <c r="I315" s="7">
        <f>VLOOKUP(F315,episodes!$A$1:$D$76,3,FALSE)</f>
        <v>1</v>
      </c>
      <c r="J315" s="7">
        <f>VLOOKUP(F315,episodes!$A$1:$D$76,4,FALSE)</f>
        <v>16</v>
      </c>
      <c r="L315" s="40">
        <f>COUNTIFS(A:A,A314)</f>
        <v>130</v>
      </c>
      <c r="M315" s="40">
        <f>COUNTIFS(B:B,B315)</f>
        <v>130</v>
      </c>
      <c r="N315" s="40">
        <f>LEN(C315)+LEN(H315)</f>
        <v>58</v>
      </c>
      <c r="O315" s="42" t="s">
        <v>522</v>
      </c>
      <c r="P315" s="44"/>
      <c r="Q315" s="42" t="s">
        <v>2496</v>
      </c>
      <c r="R315" s="42" t="s">
        <v>2485</v>
      </c>
    </row>
    <row r="316" spans="1:18" x14ac:dyDescent="0.25">
      <c r="A316" s="2" t="s">
        <v>1682</v>
      </c>
      <c r="B316" s="1" t="s">
        <v>752</v>
      </c>
      <c r="C316" s="25" t="s">
        <v>3239</v>
      </c>
      <c r="D316" s="2" t="s">
        <v>21</v>
      </c>
      <c r="E316" s="12">
        <v>1</v>
      </c>
      <c r="F316" s="61">
        <v>117</v>
      </c>
      <c r="G316" s="8">
        <f>VLOOKUP(F316,episodes!$A$1:$B$76,2,FALSE)</f>
        <v>18</v>
      </c>
      <c r="H316" s="7" t="str">
        <f>VLOOKUP(F316,episodes!$A$1:$E$76,5,FALSE)</f>
        <v>The Squire of Gothos</v>
      </c>
      <c r="I316" s="7">
        <f>VLOOKUP(F316,episodes!$A$1:$D$76,3,FALSE)</f>
        <v>1</v>
      </c>
      <c r="J316" s="7">
        <f>VLOOKUP(F316,episodes!$A$1:$D$76,4,FALSE)</f>
        <v>17</v>
      </c>
      <c r="L316" s="40">
        <f>COUNTIFS(A:A,A315)</f>
        <v>130</v>
      </c>
      <c r="M316" s="40">
        <f>COUNTIFS(B:B,B316)</f>
        <v>130</v>
      </c>
      <c r="N316" s="40">
        <f>LEN(C316)+LEN(H316)</f>
        <v>65</v>
      </c>
      <c r="O316" s="39" t="s">
        <v>2065</v>
      </c>
      <c r="P316" s="41" t="s">
        <v>227</v>
      </c>
      <c r="Q316" s="42" t="s">
        <v>1251</v>
      </c>
      <c r="R316" s="42" t="s">
        <v>2485</v>
      </c>
    </row>
    <row r="317" spans="1:18" x14ac:dyDescent="0.25">
      <c r="A317" s="2" t="s">
        <v>1682</v>
      </c>
      <c r="B317" s="1" t="s">
        <v>752</v>
      </c>
      <c r="C317" s="25" t="s">
        <v>3239</v>
      </c>
      <c r="D317" s="2" t="s">
        <v>21</v>
      </c>
      <c r="E317" s="12">
        <v>1</v>
      </c>
      <c r="F317" s="61">
        <v>117</v>
      </c>
      <c r="G317" s="8">
        <f>VLOOKUP(F317,episodes!$A$1:$B$76,2,FALSE)</f>
        <v>18</v>
      </c>
      <c r="H317" s="7" t="str">
        <f>VLOOKUP(F317,episodes!$A$1:$E$76,5,FALSE)</f>
        <v>The Squire of Gothos</v>
      </c>
      <c r="I317" s="7">
        <f>VLOOKUP(F317,episodes!$A$1:$D$76,3,FALSE)</f>
        <v>1</v>
      </c>
      <c r="J317" s="7">
        <f>VLOOKUP(F317,episodes!$A$1:$D$76,4,FALSE)</f>
        <v>17</v>
      </c>
      <c r="L317" s="40">
        <f>COUNTIFS(A:A,A316)</f>
        <v>130</v>
      </c>
      <c r="M317" s="40">
        <f>COUNTIFS(B:B,B317)</f>
        <v>130</v>
      </c>
      <c r="N317" s="40">
        <f>LEN(C317)+LEN(H317)</f>
        <v>65</v>
      </c>
      <c r="O317" s="39" t="s">
        <v>2065</v>
      </c>
      <c r="P317" s="41" t="s">
        <v>227</v>
      </c>
      <c r="Q317" s="42" t="s">
        <v>1251</v>
      </c>
      <c r="R317" s="42" t="s">
        <v>2485</v>
      </c>
    </row>
    <row r="318" spans="1:18" x14ac:dyDescent="0.25">
      <c r="A318" s="2" t="s">
        <v>1682</v>
      </c>
      <c r="B318" s="1" t="s">
        <v>752</v>
      </c>
      <c r="C318" s="25" t="s">
        <v>1837</v>
      </c>
      <c r="D318" s="2" t="s">
        <v>21</v>
      </c>
      <c r="E318" s="12">
        <v>1</v>
      </c>
      <c r="F318" s="61">
        <v>117</v>
      </c>
      <c r="G318" s="8">
        <f>VLOOKUP(F318,episodes!$A$1:$B$76,2,FALSE)</f>
        <v>18</v>
      </c>
      <c r="H318" s="7" t="str">
        <f>VLOOKUP(F318,episodes!$A$1:$E$76,5,FALSE)</f>
        <v>The Squire of Gothos</v>
      </c>
      <c r="I318" s="7">
        <f>VLOOKUP(F318,episodes!$A$1:$D$76,3,FALSE)</f>
        <v>1</v>
      </c>
      <c r="J318" s="7">
        <f>VLOOKUP(F318,episodes!$A$1:$D$76,4,FALSE)</f>
        <v>17</v>
      </c>
      <c r="L318" s="40">
        <f>COUNTIFS(A:A,A317)</f>
        <v>130</v>
      </c>
      <c r="M318" s="40">
        <f>COUNTIFS(B:B,B318)</f>
        <v>130</v>
      </c>
      <c r="N318" s="40">
        <f>LEN(C318)+LEN(H318)</f>
        <v>42</v>
      </c>
      <c r="O318" s="39" t="s">
        <v>2065</v>
      </c>
      <c r="P318" s="41" t="s">
        <v>227</v>
      </c>
      <c r="Q318" s="39" t="s">
        <v>1242</v>
      </c>
      <c r="R318" s="42" t="s">
        <v>2485</v>
      </c>
    </row>
    <row r="319" spans="1:18" x14ac:dyDescent="0.25">
      <c r="A319" s="2" t="s">
        <v>1682</v>
      </c>
      <c r="B319" s="1" t="s">
        <v>752</v>
      </c>
      <c r="C319" s="25" t="s">
        <v>1837</v>
      </c>
      <c r="D319" s="2" t="s">
        <v>21</v>
      </c>
      <c r="E319" s="12">
        <v>1</v>
      </c>
      <c r="F319" s="61">
        <v>117</v>
      </c>
      <c r="G319" s="8">
        <f>VLOOKUP(F319,episodes!$A$1:$B$76,2,FALSE)</f>
        <v>18</v>
      </c>
      <c r="H319" s="7" t="str">
        <f>VLOOKUP(F319,episodes!$A$1:$E$76,5,FALSE)</f>
        <v>The Squire of Gothos</v>
      </c>
      <c r="I319" s="7">
        <f>VLOOKUP(F319,episodes!$A$1:$D$76,3,FALSE)</f>
        <v>1</v>
      </c>
      <c r="J319" s="7">
        <f>VLOOKUP(F319,episodes!$A$1:$D$76,4,FALSE)</f>
        <v>17</v>
      </c>
      <c r="L319" s="40">
        <f>COUNTIFS(A:A,A318)</f>
        <v>130</v>
      </c>
      <c r="M319" s="40">
        <f>COUNTIFS(B:B,B319)</f>
        <v>130</v>
      </c>
      <c r="N319" s="40">
        <f>LEN(C319)+LEN(H319)</f>
        <v>42</v>
      </c>
      <c r="O319" s="39" t="s">
        <v>2065</v>
      </c>
      <c r="P319" s="41" t="s">
        <v>227</v>
      </c>
      <c r="Q319" s="39" t="s">
        <v>1242</v>
      </c>
      <c r="R319" s="42" t="s">
        <v>2485</v>
      </c>
    </row>
    <row r="320" spans="1:18" x14ac:dyDescent="0.25">
      <c r="A320" s="2" t="s">
        <v>1682</v>
      </c>
      <c r="B320" s="1" t="s">
        <v>752</v>
      </c>
      <c r="C320" s="25" t="s">
        <v>1938</v>
      </c>
      <c r="D320" s="2" t="s">
        <v>3652</v>
      </c>
      <c r="E320" s="12">
        <v>1</v>
      </c>
      <c r="F320" s="61">
        <v>117</v>
      </c>
      <c r="G320" s="8">
        <f>VLOOKUP(F320,episodes!$A$1:$B$76,2,FALSE)</f>
        <v>18</v>
      </c>
      <c r="H320" s="7" t="str">
        <f>VLOOKUP(F320,episodes!$A$1:$E$76,5,FALSE)</f>
        <v>The Squire of Gothos</v>
      </c>
      <c r="I320" s="7">
        <f>VLOOKUP(F320,episodes!$A$1:$D$76,3,FALSE)</f>
        <v>1</v>
      </c>
      <c r="J320" s="7">
        <f>VLOOKUP(F320,episodes!$A$1:$D$76,4,FALSE)</f>
        <v>17</v>
      </c>
      <c r="L320" s="40">
        <f>COUNTIFS(A:A,A319)</f>
        <v>130</v>
      </c>
      <c r="M320" s="40">
        <f>COUNTIFS(B:B,B320)</f>
        <v>130</v>
      </c>
      <c r="N320" s="40">
        <f>LEN(C320)+LEN(H320)</f>
        <v>51</v>
      </c>
      <c r="O320" s="42" t="s">
        <v>2116</v>
      </c>
      <c r="P320" s="44" t="s">
        <v>227</v>
      </c>
      <c r="Q320" s="42" t="s">
        <v>1252</v>
      </c>
      <c r="R320" s="42" t="s">
        <v>2485</v>
      </c>
    </row>
    <row r="321" spans="1:18" x14ac:dyDescent="0.25">
      <c r="A321" s="2" t="s">
        <v>1682</v>
      </c>
      <c r="B321" s="1" t="s">
        <v>752</v>
      </c>
      <c r="C321" s="25" t="s">
        <v>1940</v>
      </c>
      <c r="D321" s="2" t="s">
        <v>21</v>
      </c>
      <c r="E321" s="12">
        <v>1</v>
      </c>
      <c r="F321" s="61">
        <v>118</v>
      </c>
      <c r="G321" s="8">
        <f>VLOOKUP(F321,episodes!$A$1:$B$76,2,FALSE)</f>
        <v>19</v>
      </c>
      <c r="H321" s="7" t="str">
        <f>VLOOKUP(F321,episodes!$A$1:$E$76,5,FALSE)</f>
        <v>Arena</v>
      </c>
      <c r="I321" s="7">
        <f>VLOOKUP(F321,episodes!$A$1:$D$76,3,FALSE)</f>
        <v>1</v>
      </c>
      <c r="J321" s="7">
        <f>VLOOKUP(F321,episodes!$A$1:$D$76,4,FALSE)</f>
        <v>18</v>
      </c>
      <c r="L321" s="40">
        <f>COUNTIFS(A:A,A320)</f>
        <v>130</v>
      </c>
      <c r="M321" s="40">
        <f>COUNTIFS(B:B,B321)</f>
        <v>130</v>
      </c>
      <c r="N321" s="40">
        <f>LEN(C321)+LEN(H321)</f>
        <v>36</v>
      </c>
      <c r="O321" s="39" t="s">
        <v>2065</v>
      </c>
      <c r="P321" s="41" t="s">
        <v>227</v>
      </c>
      <c r="Q321" s="39" t="s">
        <v>1253</v>
      </c>
      <c r="R321" s="42" t="s">
        <v>2485</v>
      </c>
    </row>
    <row r="322" spans="1:18" x14ac:dyDescent="0.25">
      <c r="A322" s="2" t="s">
        <v>1682</v>
      </c>
      <c r="B322" s="1" t="s">
        <v>752</v>
      </c>
      <c r="C322" s="25" t="s">
        <v>1941</v>
      </c>
      <c r="D322" s="2" t="s">
        <v>21</v>
      </c>
      <c r="E322" s="12">
        <v>1</v>
      </c>
      <c r="F322" s="61">
        <v>118</v>
      </c>
      <c r="G322" s="8">
        <f>VLOOKUP(F322,episodes!$A$1:$B$76,2,FALSE)</f>
        <v>19</v>
      </c>
      <c r="H322" s="7" t="str">
        <f>VLOOKUP(F322,episodes!$A$1:$E$76,5,FALSE)</f>
        <v>Arena</v>
      </c>
      <c r="I322" s="7">
        <f>VLOOKUP(F322,episodes!$A$1:$D$76,3,FALSE)</f>
        <v>1</v>
      </c>
      <c r="J322" s="7">
        <f>VLOOKUP(F322,episodes!$A$1:$D$76,4,FALSE)</f>
        <v>18</v>
      </c>
      <c r="L322" s="40">
        <f>COUNTIFS(A:A,A321)</f>
        <v>130</v>
      </c>
      <c r="M322" s="40">
        <f>COUNTIFS(B:B,B322)</f>
        <v>130</v>
      </c>
      <c r="N322" s="40">
        <f>LEN(C322)+LEN(H322)</f>
        <v>34</v>
      </c>
      <c r="O322" s="39" t="s">
        <v>2065</v>
      </c>
      <c r="P322" s="41" t="s">
        <v>227</v>
      </c>
      <c r="Q322" s="39" t="s">
        <v>1254</v>
      </c>
      <c r="R322" s="42" t="s">
        <v>2485</v>
      </c>
    </row>
    <row r="323" spans="1:18" x14ac:dyDescent="0.25">
      <c r="A323" s="2" t="s">
        <v>1682</v>
      </c>
      <c r="B323" s="1" t="s">
        <v>752</v>
      </c>
      <c r="C323" s="25" t="s">
        <v>1941</v>
      </c>
      <c r="D323" s="2" t="s">
        <v>21</v>
      </c>
      <c r="E323" s="12">
        <v>1</v>
      </c>
      <c r="F323" s="61">
        <v>118</v>
      </c>
      <c r="G323" s="8">
        <f>VLOOKUP(F323,episodes!$A$1:$B$76,2,FALSE)</f>
        <v>19</v>
      </c>
      <c r="H323" s="7" t="str">
        <f>VLOOKUP(F323,episodes!$A$1:$E$76,5,FALSE)</f>
        <v>Arena</v>
      </c>
      <c r="I323" s="7">
        <f>VLOOKUP(F323,episodes!$A$1:$D$76,3,FALSE)</f>
        <v>1</v>
      </c>
      <c r="J323" s="7">
        <f>VLOOKUP(F323,episodes!$A$1:$D$76,4,FALSE)</f>
        <v>18</v>
      </c>
      <c r="L323" s="40">
        <f>COUNTIFS(A:A,A322)</f>
        <v>130</v>
      </c>
      <c r="M323" s="40">
        <f>COUNTIFS(B:B,B323)</f>
        <v>130</v>
      </c>
      <c r="N323" s="40">
        <f>LEN(C323)+LEN(H323)</f>
        <v>34</v>
      </c>
      <c r="O323" s="39" t="s">
        <v>2065</v>
      </c>
      <c r="P323" s="41" t="s">
        <v>227</v>
      </c>
      <c r="Q323" s="39" t="s">
        <v>1254</v>
      </c>
      <c r="R323" s="42" t="s">
        <v>2485</v>
      </c>
    </row>
    <row r="324" spans="1:18" x14ac:dyDescent="0.25">
      <c r="A324" s="2" t="s">
        <v>1682</v>
      </c>
      <c r="B324" s="1" t="s">
        <v>752</v>
      </c>
      <c r="C324" s="25" t="s">
        <v>1941</v>
      </c>
      <c r="D324" s="2" t="s">
        <v>21</v>
      </c>
      <c r="E324" s="12">
        <v>1</v>
      </c>
      <c r="F324" s="61">
        <v>118</v>
      </c>
      <c r="G324" s="8">
        <f>VLOOKUP(F324,episodes!$A$1:$B$76,2,FALSE)</f>
        <v>19</v>
      </c>
      <c r="H324" s="7" t="str">
        <f>VLOOKUP(F324,episodes!$A$1:$E$76,5,FALSE)</f>
        <v>Arena</v>
      </c>
      <c r="I324" s="7">
        <f>VLOOKUP(F324,episodes!$A$1:$D$76,3,FALSE)</f>
        <v>1</v>
      </c>
      <c r="J324" s="7">
        <f>VLOOKUP(F324,episodes!$A$1:$D$76,4,FALSE)</f>
        <v>18</v>
      </c>
      <c r="L324" s="40">
        <f>COUNTIFS(A:A,A323)</f>
        <v>130</v>
      </c>
      <c r="M324" s="40">
        <f>COUNTIFS(B:B,B324)</f>
        <v>130</v>
      </c>
      <c r="N324" s="40">
        <f>LEN(C324)+LEN(H324)</f>
        <v>34</v>
      </c>
      <c r="O324" s="39" t="s">
        <v>2065</v>
      </c>
      <c r="P324" s="41" t="s">
        <v>227</v>
      </c>
      <c r="Q324" s="39" t="s">
        <v>1254</v>
      </c>
      <c r="R324" s="42" t="s">
        <v>2485</v>
      </c>
    </row>
    <row r="325" spans="1:18" x14ac:dyDescent="0.3">
      <c r="A325" s="2" t="s">
        <v>1682</v>
      </c>
      <c r="B325" s="1" t="s">
        <v>752</v>
      </c>
      <c r="C325" s="25" t="s">
        <v>1942</v>
      </c>
      <c r="D325" s="2" t="s">
        <v>21</v>
      </c>
      <c r="F325" s="61">
        <v>118</v>
      </c>
      <c r="G325" s="8">
        <f>VLOOKUP(F325,episodes!$A$1:$B$76,2,FALSE)</f>
        <v>19</v>
      </c>
      <c r="H325" s="7" t="str">
        <f>VLOOKUP(F325,episodes!$A$1:$E$76,5,FALSE)</f>
        <v>Arena</v>
      </c>
      <c r="I325" s="7">
        <f>VLOOKUP(F325,episodes!$A$1:$D$76,3,FALSE)</f>
        <v>1</v>
      </c>
      <c r="J325" s="7">
        <f>VLOOKUP(F325,episodes!$A$1:$D$76,4,FALSE)</f>
        <v>18</v>
      </c>
      <c r="L325" s="40">
        <f>COUNTIFS(A:A,A324)</f>
        <v>130</v>
      </c>
      <c r="M325" s="40">
        <f>COUNTIFS(B:B,B325)</f>
        <v>130</v>
      </c>
      <c r="N325" s="40">
        <f>LEN(C325)+LEN(H325)</f>
        <v>34</v>
      </c>
      <c r="O325" s="39" t="s">
        <v>2065</v>
      </c>
      <c r="P325" s="42" t="s">
        <v>2101</v>
      </c>
      <c r="Q325" s="42" t="s">
        <v>1255</v>
      </c>
      <c r="R325" s="42" t="s">
        <v>2485</v>
      </c>
    </row>
    <row r="326" spans="1:18" x14ac:dyDescent="0.25">
      <c r="A326" s="2" t="s">
        <v>1682</v>
      </c>
      <c r="B326" s="1" t="s">
        <v>752</v>
      </c>
      <c r="C326" s="25" t="s">
        <v>1838</v>
      </c>
      <c r="D326" s="2" t="s">
        <v>21</v>
      </c>
      <c r="E326" s="12">
        <v>1</v>
      </c>
      <c r="F326" s="61">
        <v>119</v>
      </c>
      <c r="G326" s="8">
        <f>VLOOKUP(F326,episodes!$A$1:$B$76,2,FALSE)</f>
        <v>20</v>
      </c>
      <c r="H326" s="7" t="str">
        <f>VLOOKUP(F326,episodes!$A$1:$E$76,5,FALSE)</f>
        <v>Tomorrow Is Yesterday</v>
      </c>
      <c r="I326" s="7">
        <f>VLOOKUP(F326,episodes!$A$1:$D$76,3,FALSE)</f>
        <v>1</v>
      </c>
      <c r="J326" s="7">
        <f>VLOOKUP(F326,episodes!$A$1:$D$76,4,FALSE)</f>
        <v>19</v>
      </c>
      <c r="L326" s="40">
        <f>COUNTIFS(A:A,A325)</f>
        <v>130</v>
      </c>
      <c r="M326" s="40">
        <f>COUNTIFS(B:B,B326)</f>
        <v>130</v>
      </c>
      <c r="N326" s="40">
        <f>LEN(C326)</f>
        <v>17</v>
      </c>
      <c r="O326" s="39" t="s">
        <v>2065</v>
      </c>
      <c r="P326" s="41" t="s">
        <v>1011</v>
      </c>
      <c r="Q326" s="42" t="s">
        <v>1243</v>
      </c>
      <c r="R326" s="42" t="s">
        <v>2485</v>
      </c>
    </row>
    <row r="327" spans="1:18" x14ac:dyDescent="0.3">
      <c r="A327" s="2" t="s">
        <v>1682</v>
      </c>
      <c r="B327" s="1" t="s">
        <v>752</v>
      </c>
      <c r="C327" s="25" t="s">
        <v>3240</v>
      </c>
      <c r="D327" s="2" t="s">
        <v>21</v>
      </c>
      <c r="F327" s="61">
        <v>119</v>
      </c>
      <c r="G327" s="8">
        <f>VLOOKUP(F327,episodes!$A$1:$B$76,2,FALSE)</f>
        <v>20</v>
      </c>
      <c r="H327" s="7" t="str">
        <f>VLOOKUP(F327,episodes!$A$1:$E$76,5,FALSE)</f>
        <v>Tomorrow Is Yesterday</v>
      </c>
      <c r="I327" s="7">
        <f>VLOOKUP(F327,episodes!$A$1:$D$76,3,FALSE)</f>
        <v>1</v>
      </c>
      <c r="J327" s="7">
        <f>VLOOKUP(F327,episodes!$A$1:$D$76,4,FALSE)</f>
        <v>19</v>
      </c>
      <c r="L327" s="40">
        <f>COUNTIFS(A:A,A326)</f>
        <v>130</v>
      </c>
      <c r="M327" s="40">
        <f>COUNTIFS(B:B,B327)</f>
        <v>130</v>
      </c>
      <c r="N327" s="40">
        <f>LEN(C327)</f>
        <v>60</v>
      </c>
      <c r="O327" s="39" t="s">
        <v>2101</v>
      </c>
      <c r="P327" s="39" t="s">
        <v>227</v>
      </c>
      <c r="Q327" s="42" t="s">
        <v>1256</v>
      </c>
      <c r="R327" s="42" t="s">
        <v>2485</v>
      </c>
    </row>
    <row r="328" spans="1:18" x14ac:dyDescent="0.25">
      <c r="A328" s="2" t="s">
        <v>1682</v>
      </c>
      <c r="B328" s="1" t="s">
        <v>752</v>
      </c>
      <c r="C328" s="25" t="s">
        <v>2979</v>
      </c>
      <c r="D328" s="63" t="s">
        <v>3305</v>
      </c>
      <c r="F328" s="61">
        <v>119</v>
      </c>
      <c r="G328" s="8">
        <f>VLOOKUP(F328,episodes!$A$1:$B$76,2,FALSE)</f>
        <v>20</v>
      </c>
      <c r="H328" s="7" t="str">
        <f>VLOOKUP(F328,episodes!$A$1:$E$76,5,FALSE)</f>
        <v>Tomorrow Is Yesterday</v>
      </c>
      <c r="I328" s="7">
        <f>VLOOKUP(F328,episodes!$A$1:$D$76,3,FALSE)</f>
        <v>1</v>
      </c>
      <c r="J328" s="7">
        <f>VLOOKUP(F328,episodes!$A$1:$D$76,4,FALSE)</f>
        <v>19</v>
      </c>
      <c r="L328" s="40">
        <f>COUNTIFS(A:A,A327)</f>
        <v>130</v>
      </c>
      <c r="M328" s="40">
        <f>COUNTIFS(B:B,B328)</f>
        <v>130</v>
      </c>
      <c r="N328" s="40">
        <f>LEN(C328)</f>
        <v>50</v>
      </c>
      <c r="O328" s="42" t="s">
        <v>531</v>
      </c>
      <c r="P328" s="44" t="s">
        <v>227</v>
      </c>
      <c r="Q328" s="42" t="s">
        <v>1279</v>
      </c>
      <c r="R328" s="42" t="s">
        <v>2485</v>
      </c>
    </row>
    <row r="329" spans="1:18" x14ac:dyDescent="0.25">
      <c r="A329" s="2" t="s">
        <v>1682</v>
      </c>
      <c r="B329" s="1" t="s">
        <v>752</v>
      </c>
      <c r="C329" s="25" t="s">
        <v>1945</v>
      </c>
      <c r="D329" s="2" t="s">
        <v>21</v>
      </c>
      <c r="E329" s="12">
        <v>1</v>
      </c>
      <c r="F329" s="61">
        <v>120</v>
      </c>
      <c r="G329" s="8">
        <f>VLOOKUP(F329,episodes!$A$1:$B$76,2,FALSE)</f>
        <v>21</v>
      </c>
      <c r="H329" s="7" t="str">
        <f>VLOOKUP(F329,episodes!$A$1:$E$76,5,FALSE)</f>
        <v>Court Martial</v>
      </c>
      <c r="I329" s="7">
        <f>VLOOKUP(F329,episodes!$A$1:$D$76,3,FALSE)</f>
        <v>1</v>
      </c>
      <c r="J329" s="7">
        <f>VLOOKUP(F329,episodes!$A$1:$D$76,4,FALSE)</f>
        <v>20</v>
      </c>
      <c r="L329" s="40">
        <f>COUNTIFS(A:A,A328)</f>
        <v>130</v>
      </c>
      <c r="M329" s="40">
        <f>COUNTIFS(B:B,B329)</f>
        <v>130</v>
      </c>
      <c r="N329" s="40">
        <f>LEN(C329)</f>
        <v>17</v>
      </c>
      <c r="O329" s="42" t="s">
        <v>2065</v>
      </c>
      <c r="P329" s="39" t="s">
        <v>1182</v>
      </c>
      <c r="Q329" s="42" t="s">
        <v>1257</v>
      </c>
      <c r="R329" s="42" t="s">
        <v>2485</v>
      </c>
    </row>
    <row r="330" spans="1:18" x14ac:dyDescent="0.25">
      <c r="A330" s="2" t="s">
        <v>1682</v>
      </c>
      <c r="B330" s="1" t="s">
        <v>752</v>
      </c>
      <c r="C330" s="25" t="s">
        <v>1839</v>
      </c>
      <c r="D330" s="2" t="s">
        <v>3655</v>
      </c>
      <c r="E330" s="12">
        <v>1</v>
      </c>
      <c r="F330" s="61">
        <v>120</v>
      </c>
      <c r="G330" s="8">
        <f>VLOOKUP(F330,episodes!$A$1:$B$76,2,FALSE)</f>
        <v>21</v>
      </c>
      <c r="H330" s="7" t="str">
        <f>VLOOKUP(F330,episodes!$A$1:$E$76,5,FALSE)</f>
        <v>Court Martial</v>
      </c>
      <c r="I330" s="7">
        <f>VLOOKUP(F330,episodes!$A$1:$D$76,3,FALSE)</f>
        <v>1</v>
      </c>
      <c r="J330" s="7">
        <f>VLOOKUP(F330,episodes!$A$1:$D$76,4,FALSE)</f>
        <v>20</v>
      </c>
      <c r="L330" s="40">
        <f>COUNTIFS(A:A,A329)</f>
        <v>130</v>
      </c>
      <c r="M330" s="40">
        <f>COUNTIFS(B:B,B330)</f>
        <v>130</v>
      </c>
      <c r="N330" s="40">
        <f>LEN(C330)</f>
        <v>17</v>
      </c>
      <c r="O330" s="39" t="s">
        <v>2065</v>
      </c>
      <c r="P330" s="44" t="s">
        <v>1011</v>
      </c>
      <c r="Q330" s="42" t="s">
        <v>1244</v>
      </c>
      <c r="R330" s="42" t="s">
        <v>2485</v>
      </c>
    </row>
    <row r="331" spans="1:18" x14ac:dyDescent="0.25">
      <c r="A331" s="2" t="s">
        <v>1682</v>
      </c>
      <c r="B331" s="1" t="s">
        <v>752</v>
      </c>
      <c r="C331" s="25" t="s">
        <v>1837</v>
      </c>
      <c r="D331" s="2" t="s">
        <v>21</v>
      </c>
      <c r="E331" s="12">
        <v>1</v>
      </c>
      <c r="F331" s="61">
        <v>121</v>
      </c>
      <c r="G331" s="8">
        <f>VLOOKUP(F331,episodes!$A$1:$B$76,2,FALSE)</f>
        <v>22</v>
      </c>
      <c r="H331" s="7" t="str">
        <f>VLOOKUP(F331,episodes!$A$1:$E$76,5,FALSE)</f>
        <v>The Return of the Archons</v>
      </c>
      <c r="I331" s="7">
        <f>VLOOKUP(F331,episodes!$A$1:$D$76,3,FALSE)</f>
        <v>1</v>
      </c>
      <c r="J331" s="7">
        <f>VLOOKUP(F331,episodes!$A$1:$D$76,4,FALSE)</f>
        <v>21</v>
      </c>
      <c r="L331" s="40">
        <f>COUNTIFS(A:A,A330)</f>
        <v>130</v>
      </c>
      <c r="M331" s="40">
        <f>COUNTIFS(B:B,B331)</f>
        <v>130</v>
      </c>
      <c r="N331" s="40">
        <f>LEN(C331)</f>
        <v>22</v>
      </c>
      <c r="O331" s="39" t="s">
        <v>2065</v>
      </c>
      <c r="P331" s="41" t="s">
        <v>227</v>
      </c>
      <c r="Q331" s="39" t="s">
        <v>1242</v>
      </c>
      <c r="R331" s="42" t="s">
        <v>2485</v>
      </c>
    </row>
    <row r="332" spans="1:18" x14ac:dyDescent="0.25">
      <c r="A332" s="2" t="s">
        <v>1682</v>
      </c>
      <c r="B332" s="1" t="s">
        <v>752</v>
      </c>
      <c r="C332" s="25" t="s">
        <v>1837</v>
      </c>
      <c r="D332" s="2" t="s">
        <v>21</v>
      </c>
      <c r="E332" s="12">
        <v>1</v>
      </c>
      <c r="F332" s="61">
        <v>121</v>
      </c>
      <c r="G332" s="8">
        <f>VLOOKUP(F332,episodes!$A$1:$B$76,2,FALSE)</f>
        <v>22</v>
      </c>
      <c r="H332" s="7" t="str">
        <f>VLOOKUP(F332,episodes!$A$1:$E$76,5,FALSE)</f>
        <v>The Return of the Archons</v>
      </c>
      <c r="I332" s="7">
        <f>VLOOKUP(F332,episodes!$A$1:$D$76,3,FALSE)</f>
        <v>1</v>
      </c>
      <c r="J332" s="7">
        <f>VLOOKUP(F332,episodes!$A$1:$D$76,4,FALSE)</f>
        <v>21</v>
      </c>
      <c r="L332" s="40">
        <f>COUNTIFS(A:A,A331)</f>
        <v>130</v>
      </c>
      <c r="M332" s="40">
        <f>COUNTIFS(B:B,B332)</f>
        <v>130</v>
      </c>
      <c r="N332" s="40">
        <f>LEN(C332)</f>
        <v>22</v>
      </c>
      <c r="O332" s="39" t="s">
        <v>2065</v>
      </c>
      <c r="P332" s="41" t="s">
        <v>2111</v>
      </c>
      <c r="Q332" s="39" t="s">
        <v>1242</v>
      </c>
      <c r="R332" s="42" t="s">
        <v>2485</v>
      </c>
    </row>
    <row r="333" spans="1:18" x14ac:dyDescent="0.25">
      <c r="A333" s="2" t="s">
        <v>1682</v>
      </c>
      <c r="B333" s="1" t="s">
        <v>752</v>
      </c>
      <c r="C333" s="25" t="s">
        <v>1837</v>
      </c>
      <c r="D333" s="2" t="s">
        <v>21</v>
      </c>
      <c r="E333" s="12">
        <v>1</v>
      </c>
      <c r="F333" s="61">
        <v>121</v>
      </c>
      <c r="G333" s="8">
        <f>VLOOKUP(F333,episodes!$A$1:$B$76,2,FALSE)</f>
        <v>22</v>
      </c>
      <c r="H333" s="7" t="str">
        <f>VLOOKUP(F333,episodes!$A$1:$E$76,5,FALSE)</f>
        <v>The Return of the Archons</v>
      </c>
      <c r="I333" s="7">
        <f>VLOOKUP(F333,episodes!$A$1:$D$76,3,FALSE)</f>
        <v>1</v>
      </c>
      <c r="J333" s="7">
        <f>VLOOKUP(F333,episodes!$A$1:$D$76,4,FALSE)</f>
        <v>21</v>
      </c>
      <c r="L333" s="40">
        <f>COUNTIFS(A:A,A332)</f>
        <v>130</v>
      </c>
      <c r="M333" s="40">
        <f>COUNTIFS(B:B,B333)</f>
        <v>130</v>
      </c>
      <c r="N333" s="40">
        <f>LEN(C333)</f>
        <v>22</v>
      </c>
      <c r="O333" s="39" t="s">
        <v>2065</v>
      </c>
      <c r="P333" s="41" t="s">
        <v>2111</v>
      </c>
      <c r="Q333" s="39" t="s">
        <v>1242</v>
      </c>
      <c r="R333" s="42" t="s">
        <v>2485</v>
      </c>
    </row>
    <row r="334" spans="1:18" x14ac:dyDescent="0.25">
      <c r="A334" s="2" t="s">
        <v>1682</v>
      </c>
      <c r="B334" s="1" t="s">
        <v>752</v>
      </c>
      <c r="C334" s="25" t="s">
        <v>1837</v>
      </c>
      <c r="D334" s="2" t="s">
        <v>21</v>
      </c>
      <c r="E334" s="12">
        <v>1</v>
      </c>
      <c r="F334" s="61">
        <v>121</v>
      </c>
      <c r="G334" s="8">
        <f>VLOOKUP(F334,episodes!$A$1:$B$76,2,FALSE)</f>
        <v>22</v>
      </c>
      <c r="H334" s="7" t="str">
        <f>VLOOKUP(F334,episodes!$A$1:$E$76,5,FALSE)</f>
        <v>The Return of the Archons</v>
      </c>
      <c r="I334" s="7">
        <f>VLOOKUP(F334,episodes!$A$1:$D$76,3,FALSE)</f>
        <v>1</v>
      </c>
      <c r="J334" s="7">
        <f>VLOOKUP(F334,episodes!$A$1:$D$76,4,FALSE)</f>
        <v>21</v>
      </c>
      <c r="L334" s="40">
        <f>COUNTIFS(A:A,A333)</f>
        <v>130</v>
      </c>
      <c r="M334" s="40">
        <f>COUNTIFS(B:B,B334)</f>
        <v>130</v>
      </c>
      <c r="N334" s="40">
        <f>LEN(C334)</f>
        <v>22</v>
      </c>
      <c r="O334" s="39" t="s">
        <v>2065</v>
      </c>
      <c r="P334" s="41" t="s">
        <v>2111</v>
      </c>
      <c r="Q334" s="39" t="s">
        <v>1242</v>
      </c>
      <c r="R334" s="42" t="s">
        <v>2485</v>
      </c>
    </row>
    <row r="335" spans="1:18" x14ac:dyDescent="0.25">
      <c r="A335" s="2" t="s">
        <v>1682</v>
      </c>
      <c r="B335" s="1" t="s">
        <v>752</v>
      </c>
      <c r="C335" s="25" t="s">
        <v>1950</v>
      </c>
      <c r="D335" s="2" t="s">
        <v>3655</v>
      </c>
      <c r="E335" s="12">
        <v>1</v>
      </c>
      <c r="F335" s="61">
        <v>121</v>
      </c>
      <c r="G335" s="8">
        <f>VLOOKUP(F335,episodes!$A$1:$B$76,2,FALSE)</f>
        <v>22</v>
      </c>
      <c r="H335" s="7" t="str">
        <f>VLOOKUP(F335,episodes!$A$1:$E$76,5,FALSE)</f>
        <v>The Return of the Archons</v>
      </c>
      <c r="I335" s="7">
        <f>VLOOKUP(F335,episodes!$A$1:$D$76,3,FALSE)</f>
        <v>1</v>
      </c>
      <c r="J335" s="7">
        <f>VLOOKUP(F335,episodes!$A$1:$D$76,4,FALSE)</f>
        <v>21</v>
      </c>
      <c r="L335" s="40">
        <f>COUNTIFS(A:A,A334)</f>
        <v>130</v>
      </c>
      <c r="M335" s="40">
        <f>COUNTIFS(B:B,B335)</f>
        <v>130</v>
      </c>
      <c r="N335" s="40">
        <f>LEN(C335)</f>
        <v>32</v>
      </c>
      <c r="O335" s="42" t="s">
        <v>2112</v>
      </c>
      <c r="P335" s="41" t="s">
        <v>2111</v>
      </c>
      <c r="Q335" s="39" t="s">
        <v>1258</v>
      </c>
      <c r="R335" s="42" t="s">
        <v>2485</v>
      </c>
    </row>
    <row r="336" spans="1:18" x14ac:dyDescent="0.3">
      <c r="A336" s="2" t="s">
        <v>1682</v>
      </c>
      <c r="B336" s="1" t="s">
        <v>752</v>
      </c>
      <c r="C336" s="25" t="s">
        <v>3015</v>
      </c>
      <c r="D336" s="2" t="s">
        <v>21</v>
      </c>
      <c r="F336" s="61">
        <v>121</v>
      </c>
      <c r="G336" s="8">
        <f>VLOOKUP(F336,episodes!$A$1:$B$76,2,FALSE)</f>
        <v>22</v>
      </c>
      <c r="H336" s="7" t="str">
        <f>VLOOKUP(F336,episodes!$A$1:$E$76,5,FALSE)</f>
        <v>The Return of the Archons</v>
      </c>
      <c r="I336" s="7">
        <f>VLOOKUP(F336,episodes!$A$1:$D$76,3,FALSE)</f>
        <v>1</v>
      </c>
      <c r="J336" s="7">
        <f>VLOOKUP(F336,episodes!$A$1:$D$76,4,FALSE)</f>
        <v>21</v>
      </c>
      <c r="L336" s="40">
        <f>COUNTIFS(A:A,A335)</f>
        <v>130</v>
      </c>
      <c r="M336" s="40">
        <f>COUNTIFS(B:B,B336)</f>
        <v>130</v>
      </c>
      <c r="N336" s="40">
        <f>LEN(C336)</f>
        <v>50</v>
      </c>
      <c r="O336" s="39" t="s">
        <v>2101</v>
      </c>
      <c r="P336" s="39" t="s">
        <v>227</v>
      </c>
      <c r="Q336" s="39" t="s">
        <v>1245</v>
      </c>
      <c r="R336" s="42" t="s">
        <v>2485</v>
      </c>
    </row>
    <row r="337" spans="1:18" x14ac:dyDescent="0.25">
      <c r="A337" s="2" t="s">
        <v>1682</v>
      </c>
      <c r="B337" s="1" t="s">
        <v>752</v>
      </c>
      <c r="C337" s="25" t="s">
        <v>1837</v>
      </c>
      <c r="D337" s="2" t="s">
        <v>21</v>
      </c>
      <c r="E337" s="12">
        <v>1</v>
      </c>
      <c r="F337" s="61">
        <v>122</v>
      </c>
      <c r="G337" s="8">
        <f>VLOOKUP(F337,episodes!$A$1:$B$76,2,FALSE)</f>
        <v>23</v>
      </c>
      <c r="H337" s="7" t="str">
        <f>VLOOKUP(F337,episodes!$A$1:$E$76,5,FALSE)</f>
        <v>Space Seed</v>
      </c>
      <c r="I337" s="7">
        <f>VLOOKUP(F337,episodes!$A$1:$D$76,3,FALSE)</f>
        <v>1</v>
      </c>
      <c r="J337" s="7">
        <f>VLOOKUP(F337,episodes!$A$1:$D$76,4,FALSE)</f>
        <v>22</v>
      </c>
      <c r="L337" s="40">
        <f>COUNTIFS(A:A,A336)</f>
        <v>130</v>
      </c>
      <c r="M337" s="40">
        <f>COUNTIFS(B:B,B337)</f>
        <v>130</v>
      </c>
      <c r="N337" s="40">
        <f>LEN(C337)</f>
        <v>22</v>
      </c>
      <c r="O337" s="39" t="s">
        <v>2065</v>
      </c>
      <c r="P337" s="41" t="s">
        <v>227</v>
      </c>
      <c r="Q337" s="39" t="s">
        <v>1242</v>
      </c>
      <c r="R337" s="42" t="s">
        <v>2485</v>
      </c>
    </row>
    <row r="338" spans="1:18" x14ac:dyDescent="0.25">
      <c r="A338" s="2" t="s">
        <v>1682</v>
      </c>
      <c r="B338" s="1" t="s">
        <v>752</v>
      </c>
      <c r="C338" s="25" t="s">
        <v>1962</v>
      </c>
      <c r="D338" s="63" t="s">
        <v>3305</v>
      </c>
      <c r="F338" s="61">
        <v>123</v>
      </c>
      <c r="G338" s="8">
        <f>VLOOKUP(F338,episodes!$A$1:$B$76,2,FALSE)</f>
        <v>24</v>
      </c>
      <c r="H338" s="7" t="str">
        <f>VLOOKUP(F338,episodes!$A$1:$E$76,5,FALSE)</f>
        <v>A Taste of Armageddon</v>
      </c>
      <c r="I338" s="7">
        <f>VLOOKUP(F338,episodes!$A$1:$D$76,3,FALSE)</f>
        <v>1</v>
      </c>
      <c r="J338" s="7">
        <f>VLOOKUP(F338,episodes!$A$1:$D$76,4,FALSE)</f>
        <v>23</v>
      </c>
      <c r="L338" s="40">
        <f>COUNTIFS(A:A,A337)</f>
        <v>130</v>
      </c>
      <c r="M338" s="40">
        <f>COUNTIFS(B:B,B338)</f>
        <v>130</v>
      </c>
      <c r="N338" s="40">
        <f>LEN(C338)</f>
        <v>24</v>
      </c>
      <c r="O338" s="42" t="s">
        <v>224</v>
      </c>
      <c r="P338" s="42" t="s">
        <v>227</v>
      </c>
      <c r="Q338" s="42" t="s">
        <v>1283</v>
      </c>
      <c r="R338" s="42" t="s">
        <v>2485</v>
      </c>
    </row>
    <row r="339" spans="1:18" x14ac:dyDescent="0.25">
      <c r="A339" s="2" t="s">
        <v>1682</v>
      </c>
      <c r="B339" s="1" t="s">
        <v>752</v>
      </c>
      <c r="C339" s="25" t="s">
        <v>3069</v>
      </c>
      <c r="D339" s="2" t="s">
        <v>21</v>
      </c>
      <c r="E339" s="12">
        <v>1</v>
      </c>
      <c r="F339" s="61">
        <v>123</v>
      </c>
      <c r="G339" s="8">
        <f>VLOOKUP(F339,episodes!$A$1:$B$76,2,FALSE)</f>
        <v>24</v>
      </c>
      <c r="H339" s="7" t="str">
        <f>VLOOKUP(F339,episodes!$A$1:$E$76,5,FALSE)</f>
        <v>A Taste of Armageddon</v>
      </c>
      <c r="I339" s="7">
        <f>VLOOKUP(F339,episodes!$A$1:$D$76,3,FALSE)</f>
        <v>1</v>
      </c>
      <c r="J339" s="7">
        <f>VLOOKUP(F339,episodes!$A$1:$D$76,4,FALSE)</f>
        <v>23</v>
      </c>
      <c r="L339" s="40">
        <f>COUNTIFS(A:A,A338)</f>
        <v>130</v>
      </c>
      <c r="M339" s="40">
        <f>COUNTIFS(B:B,B339)</f>
        <v>130</v>
      </c>
      <c r="N339" s="40">
        <f>LEN(C339)</f>
        <v>55</v>
      </c>
      <c r="O339" s="42" t="s">
        <v>2065</v>
      </c>
      <c r="P339" s="39" t="s">
        <v>2111</v>
      </c>
      <c r="Q339" s="42" t="s">
        <v>1259</v>
      </c>
      <c r="R339" s="42" t="s">
        <v>2485</v>
      </c>
    </row>
    <row r="340" spans="1:18" x14ac:dyDescent="0.25">
      <c r="A340" s="2" t="s">
        <v>1682</v>
      </c>
      <c r="B340" s="1" t="s">
        <v>752</v>
      </c>
      <c r="C340" s="25" t="s">
        <v>3069</v>
      </c>
      <c r="D340" s="2" t="s">
        <v>21</v>
      </c>
      <c r="E340" s="12">
        <v>1</v>
      </c>
      <c r="F340" s="61">
        <v>123</v>
      </c>
      <c r="G340" s="8">
        <f>VLOOKUP(F340,episodes!$A$1:$B$76,2,FALSE)</f>
        <v>24</v>
      </c>
      <c r="H340" s="7" t="str">
        <f>VLOOKUP(F340,episodes!$A$1:$E$76,5,FALSE)</f>
        <v>A Taste of Armageddon</v>
      </c>
      <c r="I340" s="7">
        <f>VLOOKUP(F340,episodes!$A$1:$D$76,3,FALSE)</f>
        <v>1</v>
      </c>
      <c r="J340" s="7">
        <f>VLOOKUP(F340,episodes!$A$1:$D$76,4,FALSE)</f>
        <v>23</v>
      </c>
      <c r="L340" s="40">
        <f>COUNTIFS(A:A,A339)</f>
        <v>130</v>
      </c>
      <c r="M340" s="40">
        <f>COUNTIFS(B:B,B340)</f>
        <v>130</v>
      </c>
      <c r="N340" s="40">
        <f>LEN(C340)</f>
        <v>55</v>
      </c>
      <c r="O340" s="42" t="s">
        <v>2065</v>
      </c>
      <c r="P340" s="39" t="s">
        <v>2111</v>
      </c>
      <c r="Q340" s="42" t="s">
        <v>1259</v>
      </c>
      <c r="R340" s="42" t="s">
        <v>2485</v>
      </c>
    </row>
    <row r="341" spans="1:18" x14ac:dyDescent="0.25">
      <c r="A341" s="2" t="s">
        <v>1682</v>
      </c>
      <c r="B341" s="1" t="s">
        <v>752</v>
      </c>
      <c r="C341" s="25" t="s">
        <v>1940</v>
      </c>
      <c r="D341" s="2" t="s">
        <v>21</v>
      </c>
      <c r="E341" s="12">
        <v>1</v>
      </c>
      <c r="F341" s="61">
        <v>123</v>
      </c>
      <c r="G341" s="8">
        <f>VLOOKUP(F341,episodes!$A$1:$B$76,2,FALSE)</f>
        <v>24</v>
      </c>
      <c r="H341" s="7" t="str">
        <f>VLOOKUP(F341,episodes!$A$1:$E$76,5,FALSE)</f>
        <v>A Taste of Armageddon</v>
      </c>
      <c r="I341" s="7">
        <f>VLOOKUP(F341,episodes!$A$1:$D$76,3,FALSE)</f>
        <v>1</v>
      </c>
      <c r="J341" s="7">
        <f>VLOOKUP(F341,episodes!$A$1:$D$76,4,FALSE)</f>
        <v>23</v>
      </c>
      <c r="L341" s="40">
        <f>COUNTIFS(A:A,A340)</f>
        <v>130</v>
      </c>
      <c r="M341" s="40">
        <f>COUNTIFS(B:B,B341)</f>
        <v>130</v>
      </c>
      <c r="N341" s="40">
        <f>LEN(C341)</f>
        <v>31</v>
      </c>
      <c r="O341" s="42" t="s">
        <v>2065</v>
      </c>
      <c r="P341" s="39" t="s">
        <v>2111</v>
      </c>
      <c r="Q341" s="42" t="s">
        <v>1253</v>
      </c>
      <c r="R341" s="42" t="s">
        <v>2485</v>
      </c>
    </row>
    <row r="342" spans="1:18" x14ac:dyDescent="0.25">
      <c r="A342" s="2" t="s">
        <v>1682</v>
      </c>
      <c r="B342" s="1" t="s">
        <v>752</v>
      </c>
      <c r="C342" s="25" t="s">
        <v>1837</v>
      </c>
      <c r="D342" s="2" t="s">
        <v>21</v>
      </c>
      <c r="E342" s="12">
        <v>1</v>
      </c>
      <c r="F342" s="61">
        <v>123</v>
      </c>
      <c r="G342" s="8">
        <f>VLOOKUP(F342,episodes!$A$1:$B$76,2,FALSE)</f>
        <v>24</v>
      </c>
      <c r="H342" s="7" t="str">
        <f>VLOOKUP(F342,episodes!$A$1:$E$76,5,FALSE)</f>
        <v>A Taste of Armageddon</v>
      </c>
      <c r="I342" s="7">
        <f>VLOOKUP(F342,episodes!$A$1:$D$76,3,FALSE)</f>
        <v>1</v>
      </c>
      <c r="J342" s="7">
        <f>VLOOKUP(F342,episodes!$A$1:$D$76,4,FALSE)</f>
        <v>23</v>
      </c>
      <c r="L342" s="40">
        <f>COUNTIFS(A:A,A341)</f>
        <v>130</v>
      </c>
      <c r="M342" s="40">
        <f>COUNTIFS(B:B,B342)</f>
        <v>130</v>
      </c>
      <c r="N342" s="40">
        <f>LEN(C342)</f>
        <v>22</v>
      </c>
      <c r="O342" s="42" t="s">
        <v>2065</v>
      </c>
      <c r="P342" s="44" t="s">
        <v>1182</v>
      </c>
      <c r="Q342" s="42" t="s">
        <v>1242</v>
      </c>
      <c r="R342" s="42" t="s">
        <v>2485</v>
      </c>
    </row>
    <row r="343" spans="1:18" x14ac:dyDescent="0.25">
      <c r="A343" s="2" t="s">
        <v>1682</v>
      </c>
      <c r="B343" s="1" t="s">
        <v>752</v>
      </c>
      <c r="C343" s="25" t="s">
        <v>3070</v>
      </c>
      <c r="D343" s="2" t="s">
        <v>3655</v>
      </c>
      <c r="E343" s="12">
        <v>1</v>
      </c>
      <c r="F343" s="61">
        <v>123</v>
      </c>
      <c r="G343" s="8">
        <f>VLOOKUP(F343,episodes!$A$1:$B$76,2,FALSE)</f>
        <v>24</v>
      </c>
      <c r="H343" s="7" t="str">
        <f>VLOOKUP(F343,episodes!$A$1:$E$76,5,FALSE)</f>
        <v>A Taste of Armageddon</v>
      </c>
      <c r="I343" s="7">
        <f>VLOOKUP(F343,episodes!$A$1:$D$76,3,FALSE)</f>
        <v>1</v>
      </c>
      <c r="J343" s="7">
        <f>VLOOKUP(F343,episodes!$A$1:$D$76,4,FALSE)</f>
        <v>23</v>
      </c>
      <c r="L343" s="40">
        <f>COUNTIFS(A:A,A342)</f>
        <v>130</v>
      </c>
      <c r="M343" s="40">
        <f>COUNTIFS(B:B,B343)</f>
        <v>130</v>
      </c>
      <c r="N343" s="40">
        <f>LEN(C343)</f>
        <v>47</v>
      </c>
      <c r="O343" s="42" t="s">
        <v>1011</v>
      </c>
      <c r="P343" s="44" t="s">
        <v>2111</v>
      </c>
      <c r="Q343" s="42" t="s">
        <v>212</v>
      </c>
      <c r="R343" s="42" t="s">
        <v>2485</v>
      </c>
    </row>
    <row r="344" spans="1:18" x14ac:dyDescent="0.25">
      <c r="A344" s="2" t="s">
        <v>1682</v>
      </c>
      <c r="B344" s="1" t="s">
        <v>752</v>
      </c>
      <c r="C344" s="25" t="s">
        <v>3086</v>
      </c>
      <c r="D344" s="2" t="s">
        <v>21</v>
      </c>
      <c r="E344" s="12">
        <v>1</v>
      </c>
      <c r="F344" s="61">
        <v>124</v>
      </c>
      <c r="G344" s="8">
        <f>VLOOKUP(F344,episodes!$A$1:$B$76,2,FALSE)</f>
        <v>25</v>
      </c>
      <c r="H344" s="7" t="str">
        <f>VLOOKUP(F344,episodes!$A$1:$E$76,5,FALSE)</f>
        <v>This Side of Paradise</v>
      </c>
      <c r="I344" s="7">
        <f>VLOOKUP(F344,episodes!$A$1:$D$76,3,FALSE)</f>
        <v>1</v>
      </c>
      <c r="J344" s="7">
        <f>VLOOKUP(F344,episodes!$A$1:$D$76,4,FALSE)</f>
        <v>24</v>
      </c>
      <c r="L344" s="40">
        <f>COUNTIFS(A:A,A343)</f>
        <v>130</v>
      </c>
      <c r="M344" s="40">
        <f>COUNTIFS(B:B,B344)</f>
        <v>130</v>
      </c>
      <c r="N344" s="40">
        <f>LEN(C344)</f>
        <v>18</v>
      </c>
      <c r="O344" s="39" t="s">
        <v>1011</v>
      </c>
      <c r="P344" s="41" t="s">
        <v>2065</v>
      </c>
      <c r="Q344" s="42" t="s">
        <v>1244</v>
      </c>
      <c r="R344" s="42" t="s">
        <v>2485</v>
      </c>
    </row>
    <row r="345" spans="1:18" x14ac:dyDescent="0.25">
      <c r="A345" s="2" t="s">
        <v>1682</v>
      </c>
      <c r="B345" s="1" t="s">
        <v>752</v>
      </c>
      <c r="C345" s="25" t="s">
        <v>1917</v>
      </c>
      <c r="D345" s="2" t="s">
        <v>21</v>
      </c>
      <c r="E345" s="12">
        <v>1</v>
      </c>
      <c r="F345" s="61">
        <v>124</v>
      </c>
      <c r="G345" s="8">
        <f>VLOOKUP(F345,episodes!$A$1:$B$76,2,FALSE)</f>
        <v>25</v>
      </c>
      <c r="H345" s="7" t="str">
        <f>VLOOKUP(F345,episodes!$A$1:$E$76,5,FALSE)</f>
        <v>This Side of Paradise</v>
      </c>
      <c r="I345" s="7">
        <f>VLOOKUP(F345,episodes!$A$1:$D$76,3,FALSE)</f>
        <v>1</v>
      </c>
      <c r="J345" s="7">
        <f>VLOOKUP(F345,episodes!$A$1:$D$76,4,FALSE)</f>
        <v>24</v>
      </c>
      <c r="L345" s="40">
        <f>COUNTIFS(A:A,A344)</f>
        <v>130</v>
      </c>
      <c r="M345" s="40">
        <f>COUNTIFS(B:B,B345)</f>
        <v>130</v>
      </c>
      <c r="N345" s="40">
        <f>LEN(C345)</f>
        <v>17</v>
      </c>
      <c r="O345" s="42" t="s">
        <v>2116</v>
      </c>
      <c r="P345" s="44" t="s">
        <v>2065</v>
      </c>
      <c r="Q345" s="42" t="s">
        <v>1249</v>
      </c>
      <c r="R345" s="42" t="s">
        <v>2485</v>
      </c>
    </row>
    <row r="346" spans="1:18" x14ac:dyDescent="0.25">
      <c r="A346" s="2" t="s">
        <v>1682</v>
      </c>
      <c r="B346" s="1" t="s">
        <v>752</v>
      </c>
      <c r="C346" s="25" t="s">
        <v>3241</v>
      </c>
      <c r="D346" s="2" t="s">
        <v>21</v>
      </c>
      <c r="E346" s="12">
        <v>1</v>
      </c>
      <c r="F346" s="61">
        <v>124</v>
      </c>
      <c r="G346" s="8">
        <f>VLOOKUP(F346,episodes!$A$1:$B$76,2,FALSE)</f>
        <v>25</v>
      </c>
      <c r="H346" s="7" t="str">
        <f>VLOOKUP(F346,episodes!$A$1:$E$76,5,FALSE)</f>
        <v>This Side of Paradise</v>
      </c>
      <c r="I346" s="7">
        <f>VLOOKUP(F346,episodes!$A$1:$D$76,3,FALSE)</f>
        <v>1</v>
      </c>
      <c r="J346" s="7">
        <f>VLOOKUP(F346,episodes!$A$1:$D$76,4,FALSE)</f>
        <v>24</v>
      </c>
      <c r="L346" s="40">
        <f>COUNTIFS(A:A,A345)</f>
        <v>130</v>
      </c>
      <c r="M346" s="40">
        <f>COUNTIFS(B:B,B346)</f>
        <v>130</v>
      </c>
      <c r="N346" s="40">
        <f>LEN(C346)</f>
        <v>40</v>
      </c>
      <c r="O346" s="39" t="s">
        <v>2065</v>
      </c>
      <c r="P346" s="44" t="s">
        <v>1011</v>
      </c>
      <c r="Q346" s="42" t="s">
        <v>1260</v>
      </c>
      <c r="R346" s="42" t="s">
        <v>2485</v>
      </c>
    </row>
    <row r="347" spans="1:18" x14ac:dyDescent="0.25">
      <c r="A347" s="2" t="s">
        <v>1682</v>
      </c>
      <c r="B347" s="1" t="s">
        <v>752</v>
      </c>
      <c r="C347" s="25" t="s">
        <v>3241</v>
      </c>
      <c r="D347" s="2" t="s">
        <v>21</v>
      </c>
      <c r="E347" s="12">
        <v>1</v>
      </c>
      <c r="F347" s="61">
        <v>124</v>
      </c>
      <c r="G347" s="8">
        <f>VLOOKUP(F347,episodes!$A$1:$B$76,2,FALSE)</f>
        <v>25</v>
      </c>
      <c r="H347" s="7" t="str">
        <f>VLOOKUP(F347,episodes!$A$1:$E$76,5,FALSE)</f>
        <v>This Side of Paradise</v>
      </c>
      <c r="I347" s="7">
        <f>VLOOKUP(F347,episodes!$A$1:$D$76,3,FALSE)</f>
        <v>1</v>
      </c>
      <c r="J347" s="7">
        <f>VLOOKUP(F347,episodes!$A$1:$D$76,4,FALSE)</f>
        <v>24</v>
      </c>
      <c r="L347" s="40">
        <f>COUNTIFS(A:A,A346)</f>
        <v>130</v>
      </c>
      <c r="M347" s="40">
        <f>COUNTIFS(B:B,B347)</f>
        <v>130</v>
      </c>
      <c r="N347" s="40">
        <f>LEN(C347)</f>
        <v>40</v>
      </c>
      <c r="O347" s="39" t="s">
        <v>2065</v>
      </c>
      <c r="P347" s="44" t="s">
        <v>1011</v>
      </c>
      <c r="Q347" s="42" t="s">
        <v>1260</v>
      </c>
      <c r="R347" s="42" t="s">
        <v>2485</v>
      </c>
    </row>
    <row r="348" spans="1:18" x14ac:dyDescent="0.25">
      <c r="A348" s="2" t="s">
        <v>1682</v>
      </c>
      <c r="B348" s="1" t="s">
        <v>752</v>
      </c>
      <c r="C348" s="25" t="s">
        <v>1838</v>
      </c>
      <c r="D348" s="2" t="s">
        <v>21</v>
      </c>
      <c r="E348" s="12">
        <v>1</v>
      </c>
      <c r="F348" s="61">
        <v>124</v>
      </c>
      <c r="G348" s="8">
        <f>VLOOKUP(F348,episodes!$A$1:$B$76,2,FALSE)</f>
        <v>25</v>
      </c>
      <c r="H348" s="7" t="str">
        <f>VLOOKUP(F348,episodes!$A$1:$E$76,5,FALSE)</f>
        <v>This Side of Paradise</v>
      </c>
      <c r="I348" s="7">
        <f>VLOOKUP(F348,episodes!$A$1:$D$76,3,FALSE)</f>
        <v>1</v>
      </c>
      <c r="J348" s="7">
        <f>VLOOKUP(F348,episodes!$A$1:$D$76,4,FALSE)</f>
        <v>24</v>
      </c>
      <c r="L348" s="40">
        <f>COUNTIFS(A:A,A347)</f>
        <v>130</v>
      </c>
      <c r="M348" s="40">
        <f>COUNTIFS(B:B,B348)</f>
        <v>130</v>
      </c>
      <c r="N348" s="40">
        <f>LEN(C348)</f>
        <v>17</v>
      </c>
      <c r="O348" s="39" t="s">
        <v>2065</v>
      </c>
      <c r="P348" s="44" t="s">
        <v>1011</v>
      </c>
      <c r="Q348" s="42" t="s">
        <v>1243</v>
      </c>
      <c r="R348" s="42" t="s">
        <v>2485</v>
      </c>
    </row>
    <row r="349" spans="1:18" x14ac:dyDescent="0.25">
      <c r="A349" s="2" t="s">
        <v>1682</v>
      </c>
      <c r="B349" s="1" t="s">
        <v>752</v>
      </c>
      <c r="C349" s="25" t="s">
        <v>1893</v>
      </c>
      <c r="D349" s="2" t="s">
        <v>3652</v>
      </c>
      <c r="E349" s="12">
        <v>1</v>
      </c>
      <c r="F349" s="61">
        <v>124</v>
      </c>
      <c r="G349" s="8">
        <f>VLOOKUP(F349,episodes!$A$1:$B$76,2,FALSE)</f>
        <v>25</v>
      </c>
      <c r="H349" s="7" t="str">
        <f>VLOOKUP(F349,episodes!$A$1:$E$76,5,FALSE)</f>
        <v>This Side of Paradise</v>
      </c>
      <c r="I349" s="7">
        <f>VLOOKUP(F349,episodes!$A$1:$D$76,3,FALSE)</f>
        <v>1</v>
      </c>
      <c r="J349" s="7">
        <f>VLOOKUP(F349,episodes!$A$1:$D$76,4,FALSE)</f>
        <v>24</v>
      </c>
      <c r="L349" s="40">
        <f>COUNTIFS(A:A,A348)</f>
        <v>130</v>
      </c>
      <c r="M349" s="40">
        <f>COUNTIFS(B:B,B349)</f>
        <v>130</v>
      </c>
      <c r="N349" s="40">
        <f>LEN(C349)</f>
        <v>23</v>
      </c>
      <c r="O349" s="39" t="s">
        <v>2116</v>
      </c>
      <c r="P349" s="41" t="s">
        <v>242</v>
      </c>
      <c r="Q349" s="42" t="s">
        <v>1248</v>
      </c>
      <c r="R349" s="42" t="s">
        <v>2485</v>
      </c>
    </row>
    <row r="350" spans="1:18" x14ac:dyDescent="0.25">
      <c r="A350" s="2" t="s">
        <v>1682</v>
      </c>
      <c r="B350" s="1" t="s">
        <v>752</v>
      </c>
      <c r="C350" s="25" t="s">
        <v>1893</v>
      </c>
      <c r="D350" s="2" t="s">
        <v>3652</v>
      </c>
      <c r="E350" s="12">
        <v>1</v>
      </c>
      <c r="F350" s="61">
        <v>124</v>
      </c>
      <c r="G350" s="8">
        <f>VLOOKUP(F350,episodes!$A$1:$B$76,2,FALSE)</f>
        <v>25</v>
      </c>
      <c r="H350" s="7" t="str">
        <f>VLOOKUP(F350,episodes!$A$1:$E$76,5,FALSE)</f>
        <v>This Side of Paradise</v>
      </c>
      <c r="I350" s="7">
        <f>VLOOKUP(F350,episodes!$A$1:$D$76,3,FALSE)</f>
        <v>1</v>
      </c>
      <c r="J350" s="7">
        <f>VLOOKUP(F350,episodes!$A$1:$D$76,4,FALSE)</f>
        <v>24</v>
      </c>
      <c r="L350" s="40">
        <f>COUNTIFS(A:A,A349)</f>
        <v>130</v>
      </c>
      <c r="M350" s="40">
        <f>COUNTIFS(B:B,B350)</f>
        <v>130</v>
      </c>
      <c r="N350" s="40">
        <f>LEN(C350)</f>
        <v>23</v>
      </c>
      <c r="O350" s="39" t="s">
        <v>2116</v>
      </c>
      <c r="P350" s="41" t="s">
        <v>2096</v>
      </c>
      <c r="Q350" s="42" t="s">
        <v>1248</v>
      </c>
      <c r="R350" s="42" t="s">
        <v>2485</v>
      </c>
    </row>
    <row r="351" spans="1:18" x14ac:dyDescent="0.25">
      <c r="A351" s="2" t="s">
        <v>1682</v>
      </c>
      <c r="B351" s="1" t="s">
        <v>752</v>
      </c>
      <c r="C351" s="25" t="s">
        <v>1893</v>
      </c>
      <c r="D351" s="2" t="s">
        <v>3652</v>
      </c>
      <c r="E351" s="12">
        <v>1</v>
      </c>
      <c r="F351" s="61">
        <v>124</v>
      </c>
      <c r="G351" s="8">
        <f>VLOOKUP(F351,episodes!$A$1:$B$76,2,FALSE)</f>
        <v>25</v>
      </c>
      <c r="H351" s="7" t="str">
        <f>VLOOKUP(F351,episodes!$A$1:$E$76,5,FALSE)</f>
        <v>This Side of Paradise</v>
      </c>
      <c r="I351" s="7">
        <f>VLOOKUP(F351,episodes!$A$1:$D$76,3,FALSE)</f>
        <v>1</v>
      </c>
      <c r="J351" s="7">
        <f>VLOOKUP(F351,episodes!$A$1:$D$76,4,FALSE)</f>
        <v>24</v>
      </c>
      <c r="L351" s="40">
        <f>COUNTIFS(A:A,A350)</f>
        <v>130</v>
      </c>
      <c r="M351" s="40">
        <f>COUNTIFS(B:B,B351)</f>
        <v>130</v>
      </c>
      <c r="N351" s="40">
        <f>LEN(C351)</f>
        <v>23</v>
      </c>
      <c r="O351" s="39" t="s">
        <v>2116</v>
      </c>
      <c r="P351" s="41" t="s">
        <v>2097</v>
      </c>
      <c r="Q351" s="42" t="s">
        <v>1248</v>
      </c>
      <c r="R351" s="42" t="s">
        <v>2485</v>
      </c>
    </row>
    <row r="352" spans="1:18" x14ac:dyDescent="0.25">
      <c r="A352" s="2" t="s">
        <v>1682</v>
      </c>
      <c r="B352" s="1" t="s">
        <v>752</v>
      </c>
      <c r="C352" s="25" t="s">
        <v>1919</v>
      </c>
      <c r="D352" s="2" t="s">
        <v>3652</v>
      </c>
      <c r="E352" s="12">
        <v>1</v>
      </c>
      <c r="F352" s="61">
        <v>124</v>
      </c>
      <c r="G352" s="8">
        <f>VLOOKUP(F352,episodes!$A$1:$B$76,2,FALSE)</f>
        <v>25</v>
      </c>
      <c r="H352" s="7" t="str">
        <f>VLOOKUP(F352,episodes!$A$1:$E$76,5,FALSE)</f>
        <v>This Side of Paradise</v>
      </c>
      <c r="I352" s="7">
        <f>VLOOKUP(F352,episodes!$A$1:$D$76,3,FALSE)</f>
        <v>1</v>
      </c>
      <c r="J352" s="7">
        <f>VLOOKUP(F352,episodes!$A$1:$D$76,4,FALSE)</f>
        <v>24</v>
      </c>
      <c r="L352" s="40">
        <f>COUNTIFS(A:A,A351)</f>
        <v>130</v>
      </c>
      <c r="M352" s="40">
        <f>COUNTIFS(B:B,B352)</f>
        <v>130</v>
      </c>
      <c r="N352" s="40">
        <f>LEN(C352)</f>
        <v>17</v>
      </c>
      <c r="O352" s="39" t="s">
        <v>2065</v>
      </c>
      <c r="P352" s="44" t="s">
        <v>2116</v>
      </c>
      <c r="Q352" s="42" t="s">
        <v>1250</v>
      </c>
      <c r="R352" s="42" t="s">
        <v>2485</v>
      </c>
    </row>
    <row r="353" spans="1:18" x14ac:dyDescent="0.25">
      <c r="A353" s="2" t="s">
        <v>1682</v>
      </c>
      <c r="B353" s="1" t="s">
        <v>752</v>
      </c>
      <c r="C353" s="25" t="s">
        <v>1839</v>
      </c>
      <c r="D353" s="2" t="s">
        <v>3655</v>
      </c>
      <c r="E353" s="12">
        <v>1</v>
      </c>
      <c r="F353" s="61">
        <v>124</v>
      </c>
      <c r="G353" s="8">
        <f>VLOOKUP(F353,episodes!$A$1:$B$76,2,FALSE)</f>
        <v>25</v>
      </c>
      <c r="H353" s="7" t="str">
        <f>VLOOKUP(F353,episodes!$A$1:$E$76,5,FALSE)</f>
        <v>This Side of Paradise</v>
      </c>
      <c r="I353" s="7">
        <f>VLOOKUP(F353,episodes!$A$1:$D$76,3,FALSE)</f>
        <v>1</v>
      </c>
      <c r="J353" s="7">
        <f>VLOOKUP(F353,episodes!$A$1:$D$76,4,FALSE)</f>
        <v>24</v>
      </c>
      <c r="L353" s="40">
        <f>COUNTIFS(A:A,A352)</f>
        <v>130</v>
      </c>
      <c r="M353" s="40">
        <f>COUNTIFS(B:B,B353)</f>
        <v>130</v>
      </c>
      <c r="N353" s="40">
        <f>LEN(C353)</f>
        <v>17</v>
      </c>
      <c r="O353" s="39" t="s">
        <v>1011</v>
      </c>
      <c r="P353" s="41" t="s">
        <v>2065</v>
      </c>
      <c r="Q353" s="42" t="s">
        <v>1244</v>
      </c>
      <c r="R353" s="42" t="s">
        <v>2485</v>
      </c>
    </row>
    <row r="354" spans="1:18" x14ac:dyDescent="0.25">
      <c r="A354" s="2" t="s">
        <v>1682</v>
      </c>
      <c r="B354" s="1" t="s">
        <v>752</v>
      </c>
      <c r="C354" s="25" t="s">
        <v>1242</v>
      </c>
      <c r="D354" s="2" t="s">
        <v>21</v>
      </c>
      <c r="E354" s="12">
        <v>1</v>
      </c>
      <c r="F354" s="61">
        <v>125</v>
      </c>
      <c r="G354" s="8">
        <f>VLOOKUP(F354,episodes!$A$1:$B$76,2,FALSE)</f>
        <v>26</v>
      </c>
      <c r="H354" s="7" t="str">
        <f>VLOOKUP(F354,episodes!$A$1:$E$76,5,FALSE)</f>
        <v>The Devil in the Dark</v>
      </c>
      <c r="I354" s="7">
        <f>VLOOKUP(F354,episodes!$A$1:$D$76,3,FALSE)</f>
        <v>1</v>
      </c>
      <c r="J354" s="7">
        <f>VLOOKUP(F354,episodes!$A$1:$D$76,4,FALSE)</f>
        <v>25</v>
      </c>
      <c r="L354" s="40">
        <f>COUNTIFS(A:A,A353)</f>
        <v>130</v>
      </c>
      <c r="M354" s="40">
        <f>COUNTIFS(B:B,B354)</f>
        <v>130</v>
      </c>
      <c r="N354" s="40">
        <f>LEN(C354)</f>
        <v>21</v>
      </c>
      <c r="O354" s="42" t="s">
        <v>2065</v>
      </c>
      <c r="Q354" s="42" t="s">
        <v>1261</v>
      </c>
      <c r="R354" s="42" t="s">
        <v>2485</v>
      </c>
    </row>
    <row r="355" spans="1:18" x14ac:dyDescent="0.25">
      <c r="A355" s="2" t="s">
        <v>1682</v>
      </c>
      <c r="B355" s="1" t="s">
        <v>752</v>
      </c>
      <c r="C355" s="25" t="s">
        <v>1242</v>
      </c>
      <c r="D355" s="2" t="s">
        <v>21</v>
      </c>
      <c r="E355" s="12">
        <v>1</v>
      </c>
      <c r="F355" s="61">
        <v>125</v>
      </c>
      <c r="G355" s="8">
        <f>VLOOKUP(F355,episodes!$A$1:$B$76,2,FALSE)</f>
        <v>26</v>
      </c>
      <c r="H355" s="7" t="str">
        <f>VLOOKUP(F355,episodes!$A$1:$E$76,5,FALSE)</f>
        <v>The Devil in the Dark</v>
      </c>
      <c r="I355" s="7">
        <f>VLOOKUP(F355,episodes!$A$1:$D$76,3,FALSE)</f>
        <v>1</v>
      </c>
      <c r="J355" s="7">
        <f>VLOOKUP(F355,episodes!$A$1:$D$76,4,FALSE)</f>
        <v>25</v>
      </c>
      <c r="L355" s="40">
        <f>COUNTIFS(A:A,A354)</f>
        <v>130</v>
      </c>
      <c r="M355" s="40">
        <f>COUNTIFS(B:B,B355)</f>
        <v>130</v>
      </c>
      <c r="N355" s="40">
        <f>LEN(C355)</f>
        <v>21</v>
      </c>
      <c r="O355" s="42" t="s">
        <v>2065</v>
      </c>
      <c r="Q355" s="42" t="s">
        <v>1261</v>
      </c>
      <c r="R355" s="42" t="s">
        <v>2485</v>
      </c>
    </row>
    <row r="356" spans="1:18" x14ac:dyDescent="0.25">
      <c r="A356" s="2" t="s">
        <v>1682</v>
      </c>
      <c r="B356" s="1" t="s">
        <v>752</v>
      </c>
      <c r="C356" s="25" t="s">
        <v>1940</v>
      </c>
      <c r="D356" s="2" t="s">
        <v>21</v>
      </c>
      <c r="E356" s="12">
        <v>1</v>
      </c>
      <c r="F356" s="61">
        <v>125</v>
      </c>
      <c r="G356" s="8">
        <f>VLOOKUP(F356,episodes!$A$1:$B$76,2,FALSE)</f>
        <v>26</v>
      </c>
      <c r="H356" s="7" t="str">
        <f>VLOOKUP(F356,episodes!$A$1:$E$76,5,FALSE)</f>
        <v>The Devil in the Dark</v>
      </c>
      <c r="I356" s="7">
        <f>VLOOKUP(F356,episodes!$A$1:$D$76,3,FALSE)</f>
        <v>1</v>
      </c>
      <c r="J356" s="7">
        <f>VLOOKUP(F356,episodes!$A$1:$D$76,4,FALSE)</f>
        <v>25</v>
      </c>
      <c r="L356" s="40">
        <f>COUNTIFS(A:A,A355)</f>
        <v>130</v>
      </c>
      <c r="M356" s="40">
        <f>COUNTIFS(B:B,B356)</f>
        <v>130</v>
      </c>
      <c r="N356" s="40">
        <f>LEN(C356)</f>
        <v>31</v>
      </c>
      <c r="O356" s="42" t="s">
        <v>2065</v>
      </c>
      <c r="P356" s="39" t="s">
        <v>2111</v>
      </c>
      <c r="Q356" s="39" t="s">
        <v>1253</v>
      </c>
      <c r="R356" s="42" t="s">
        <v>2485</v>
      </c>
    </row>
    <row r="357" spans="1:18" x14ac:dyDescent="0.25">
      <c r="A357" s="2" t="s">
        <v>1682</v>
      </c>
      <c r="B357" s="1" t="s">
        <v>752</v>
      </c>
      <c r="C357" s="25" t="s">
        <v>3181</v>
      </c>
      <c r="D357" s="2" t="s">
        <v>21</v>
      </c>
      <c r="E357" s="12">
        <v>1</v>
      </c>
      <c r="F357" s="61">
        <v>125</v>
      </c>
      <c r="G357" s="8">
        <f>VLOOKUP(F357,episodes!$A$1:$B$76,2,FALSE)</f>
        <v>26</v>
      </c>
      <c r="H357" s="7" t="str">
        <f>VLOOKUP(F357,episodes!$A$1:$E$76,5,FALSE)</f>
        <v>The Devil in the Dark</v>
      </c>
      <c r="I357" s="7">
        <f>VLOOKUP(F357,episodes!$A$1:$D$76,3,FALSE)</f>
        <v>1</v>
      </c>
      <c r="J357" s="7">
        <f>VLOOKUP(F357,episodes!$A$1:$D$76,4,FALSE)</f>
        <v>25</v>
      </c>
      <c r="L357" s="40">
        <f>COUNTIFS(A:A,A356)</f>
        <v>130</v>
      </c>
      <c r="M357" s="40">
        <f>COUNTIFS(B:B,B357)</f>
        <v>130</v>
      </c>
      <c r="N357" s="40">
        <f>LEN(C357)</f>
        <v>27</v>
      </c>
      <c r="O357" s="42" t="s">
        <v>2065</v>
      </c>
      <c r="P357" s="39" t="s">
        <v>259</v>
      </c>
      <c r="Q357" s="42" t="s">
        <v>1262</v>
      </c>
      <c r="R357" s="42" t="s">
        <v>2485</v>
      </c>
    </row>
    <row r="358" spans="1:18" x14ac:dyDescent="0.25">
      <c r="A358" s="2" t="s">
        <v>1682</v>
      </c>
      <c r="B358" s="1" t="s">
        <v>752</v>
      </c>
      <c r="C358" s="25" t="s">
        <v>1917</v>
      </c>
      <c r="D358" s="2" t="s">
        <v>21</v>
      </c>
      <c r="E358" s="12">
        <v>1</v>
      </c>
      <c r="F358" s="61">
        <v>125</v>
      </c>
      <c r="G358" s="8">
        <f>VLOOKUP(F358,episodes!$A$1:$B$76,2,FALSE)</f>
        <v>26</v>
      </c>
      <c r="H358" s="7" t="str">
        <f>VLOOKUP(F358,episodes!$A$1:$E$76,5,FALSE)</f>
        <v>The Devil in the Dark</v>
      </c>
      <c r="I358" s="7">
        <f>VLOOKUP(F358,episodes!$A$1:$D$76,3,FALSE)</f>
        <v>1</v>
      </c>
      <c r="J358" s="7">
        <f>VLOOKUP(F358,episodes!$A$1:$D$76,4,FALSE)</f>
        <v>25</v>
      </c>
      <c r="L358" s="40">
        <f>COUNTIFS(A:A,A357)</f>
        <v>130</v>
      </c>
      <c r="M358" s="40">
        <f>COUNTIFS(B:B,B358)</f>
        <v>130</v>
      </c>
      <c r="N358" s="40">
        <f>LEN(C358)</f>
        <v>17</v>
      </c>
      <c r="O358" s="42" t="s">
        <v>2065</v>
      </c>
      <c r="P358" s="39" t="s">
        <v>2116</v>
      </c>
      <c r="Q358" s="42" t="s">
        <v>1249</v>
      </c>
      <c r="R358" s="42" t="s">
        <v>2485</v>
      </c>
    </row>
    <row r="359" spans="1:18" x14ac:dyDescent="0.25">
      <c r="A359" s="2" t="s">
        <v>1682</v>
      </c>
      <c r="B359" s="1" t="s">
        <v>752</v>
      </c>
      <c r="C359" s="25" t="s">
        <v>1973</v>
      </c>
      <c r="D359" s="2" t="s">
        <v>21</v>
      </c>
      <c r="E359" s="12">
        <v>1</v>
      </c>
      <c r="F359" s="61">
        <v>125</v>
      </c>
      <c r="G359" s="8">
        <f>VLOOKUP(F359,episodes!$A$1:$B$76,2,FALSE)</f>
        <v>26</v>
      </c>
      <c r="H359" s="7" t="str">
        <f>VLOOKUP(F359,episodes!$A$1:$E$76,5,FALSE)</f>
        <v>The Devil in the Dark</v>
      </c>
      <c r="I359" s="7">
        <f>VLOOKUP(F359,episodes!$A$1:$D$76,3,FALSE)</f>
        <v>1</v>
      </c>
      <c r="J359" s="7">
        <f>VLOOKUP(F359,episodes!$A$1:$D$76,4,FALSE)</f>
        <v>25</v>
      </c>
      <c r="L359" s="40">
        <f>COUNTIFS(A:A,A358)</f>
        <v>130</v>
      </c>
      <c r="M359" s="40">
        <f>COUNTIFS(B:B,B359)</f>
        <v>130</v>
      </c>
      <c r="N359" s="40">
        <f>LEN(C359)</f>
        <v>18</v>
      </c>
      <c r="O359" s="42" t="s">
        <v>2065</v>
      </c>
      <c r="P359" s="39" t="s">
        <v>2110</v>
      </c>
      <c r="Q359" s="42" t="s">
        <v>1263</v>
      </c>
      <c r="R359" s="42" t="s">
        <v>2485</v>
      </c>
    </row>
    <row r="360" spans="1:18" x14ac:dyDescent="0.25">
      <c r="A360" s="2" t="s">
        <v>1682</v>
      </c>
      <c r="B360" s="1" t="s">
        <v>752</v>
      </c>
      <c r="C360" s="25" t="s">
        <v>1838</v>
      </c>
      <c r="D360" s="2" t="s">
        <v>21</v>
      </c>
      <c r="E360" s="12">
        <v>1</v>
      </c>
      <c r="F360" s="61">
        <v>125</v>
      </c>
      <c r="G360" s="8">
        <f>VLOOKUP(F360,episodes!$A$1:$B$76,2,FALSE)</f>
        <v>26</v>
      </c>
      <c r="H360" s="7" t="str">
        <f>VLOOKUP(F360,episodes!$A$1:$E$76,5,FALSE)</f>
        <v>The Devil in the Dark</v>
      </c>
      <c r="I360" s="7">
        <f>VLOOKUP(F360,episodes!$A$1:$D$76,3,FALSE)</f>
        <v>1</v>
      </c>
      <c r="J360" s="7">
        <f>VLOOKUP(F360,episodes!$A$1:$D$76,4,FALSE)</f>
        <v>25</v>
      </c>
      <c r="L360" s="40">
        <f>COUNTIFS(A:A,A359)</f>
        <v>130</v>
      </c>
      <c r="M360" s="40">
        <f>COUNTIFS(B:B,B360)</f>
        <v>130</v>
      </c>
      <c r="N360" s="40">
        <f>LEN(C360)</f>
        <v>17</v>
      </c>
      <c r="O360" s="42" t="s">
        <v>2065</v>
      </c>
      <c r="P360" s="39" t="s">
        <v>1011</v>
      </c>
      <c r="Q360" s="42" t="s">
        <v>1243</v>
      </c>
      <c r="R360" s="42" t="s">
        <v>2485</v>
      </c>
    </row>
    <row r="361" spans="1:18" x14ac:dyDescent="0.25">
      <c r="A361" s="2" t="s">
        <v>1682</v>
      </c>
      <c r="B361" s="1" t="s">
        <v>752</v>
      </c>
      <c r="C361" s="25" t="s">
        <v>1838</v>
      </c>
      <c r="D361" s="2" t="s">
        <v>21</v>
      </c>
      <c r="E361" s="12">
        <v>1</v>
      </c>
      <c r="F361" s="61">
        <v>125</v>
      </c>
      <c r="G361" s="8">
        <f>VLOOKUP(F361,episodes!$A$1:$B$76,2,FALSE)</f>
        <v>26</v>
      </c>
      <c r="H361" s="7" t="str">
        <f>VLOOKUP(F361,episodes!$A$1:$E$76,5,FALSE)</f>
        <v>The Devil in the Dark</v>
      </c>
      <c r="I361" s="7">
        <f>VLOOKUP(F361,episodes!$A$1:$D$76,3,FALSE)</f>
        <v>1</v>
      </c>
      <c r="J361" s="7">
        <f>VLOOKUP(F361,episodes!$A$1:$D$76,4,FALSE)</f>
        <v>25</v>
      </c>
      <c r="L361" s="40">
        <f>COUNTIFS(A:A,A360)</f>
        <v>130</v>
      </c>
      <c r="M361" s="40">
        <f>COUNTIFS(B:B,B361)</f>
        <v>130</v>
      </c>
      <c r="N361" s="40">
        <f>LEN(C361)</f>
        <v>17</v>
      </c>
      <c r="O361" s="42" t="s">
        <v>1011</v>
      </c>
      <c r="P361" s="39" t="s">
        <v>2065</v>
      </c>
      <c r="Q361" s="42" t="s">
        <v>1243</v>
      </c>
      <c r="R361" s="42" t="s">
        <v>2485</v>
      </c>
    </row>
    <row r="362" spans="1:18" x14ac:dyDescent="0.25">
      <c r="A362" s="2" t="s">
        <v>1682</v>
      </c>
      <c r="B362" s="1" t="s">
        <v>752</v>
      </c>
      <c r="C362" s="25" t="s">
        <v>3182</v>
      </c>
      <c r="D362" s="2" t="s">
        <v>3652</v>
      </c>
      <c r="E362" s="12">
        <v>1</v>
      </c>
      <c r="F362" s="61">
        <v>125</v>
      </c>
      <c r="G362" s="8">
        <f>VLOOKUP(F362,episodes!$A$1:$B$76,2,FALSE)</f>
        <v>26</v>
      </c>
      <c r="H362" s="7" t="str">
        <f>VLOOKUP(F362,episodes!$A$1:$E$76,5,FALSE)</f>
        <v>The Devil in the Dark</v>
      </c>
      <c r="I362" s="7">
        <f>VLOOKUP(F362,episodes!$A$1:$D$76,3,FALSE)</f>
        <v>1</v>
      </c>
      <c r="J362" s="7">
        <f>VLOOKUP(F362,episodes!$A$1:$D$76,4,FALSE)</f>
        <v>25</v>
      </c>
      <c r="L362" s="40">
        <f>COUNTIFS(A:A,A361)</f>
        <v>130</v>
      </c>
      <c r="M362" s="40">
        <f>COUNTIFS(B:B,B362)</f>
        <v>130</v>
      </c>
      <c r="N362" s="40">
        <f>LEN(C362)</f>
        <v>74</v>
      </c>
      <c r="O362" s="42" t="s">
        <v>2116</v>
      </c>
      <c r="P362" s="39" t="s">
        <v>242</v>
      </c>
      <c r="Q362" s="42" t="s">
        <v>1264</v>
      </c>
      <c r="R362" s="42" t="s">
        <v>2485</v>
      </c>
    </row>
    <row r="363" spans="1:18" x14ac:dyDescent="0.25">
      <c r="A363" s="2" t="s">
        <v>1682</v>
      </c>
      <c r="B363" s="1" t="s">
        <v>752</v>
      </c>
      <c r="C363" s="25" t="s">
        <v>1839</v>
      </c>
      <c r="D363" s="2" t="s">
        <v>3655</v>
      </c>
      <c r="E363" s="12">
        <v>1</v>
      </c>
      <c r="F363" s="61">
        <v>125</v>
      </c>
      <c r="G363" s="8">
        <f>VLOOKUP(F363,episodes!$A$1:$B$76,2,FALSE)</f>
        <v>26</v>
      </c>
      <c r="H363" s="7" t="str">
        <f>VLOOKUP(F363,episodes!$A$1:$E$76,5,FALSE)</f>
        <v>The Devil in the Dark</v>
      </c>
      <c r="I363" s="7">
        <f>VLOOKUP(F363,episodes!$A$1:$D$76,3,FALSE)</f>
        <v>1</v>
      </c>
      <c r="J363" s="7">
        <f>VLOOKUP(F363,episodes!$A$1:$D$76,4,FALSE)</f>
        <v>25</v>
      </c>
      <c r="L363" s="40">
        <f>COUNTIFS(A:A,A362)</f>
        <v>130</v>
      </c>
      <c r="M363" s="40">
        <f>COUNTIFS(B:B,B363)</f>
        <v>130</v>
      </c>
      <c r="N363" s="40">
        <f>LEN(C363)</f>
        <v>17</v>
      </c>
      <c r="O363" s="42" t="s">
        <v>1011</v>
      </c>
      <c r="P363" s="39" t="s">
        <v>2065</v>
      </c>
      <c r="Q363" s="42" t="s">
        <v>1244</v>
      </c>
      <c r="R363" s="42" t="s">
        <v>2485</v>
      </c>
    </row>
    <row r="364" spans="1:18" x14ac:dyDescent="0.25">
      <c r="A364" s="2" t="s">
        <v>1682</v>
      </c>
      <c r="B364" s="1" t="s">
        <v>752</v>
      </c>
      <c r="C364" s="25" t="s">
        <v>1941</v>
      </c>
      <c r="D364" s="2" t="s">
        <v>21</v>
      </c>
      <c r="E364" s="12">
        <v>1</v>
      </c>
      <c r="F364" s="61">
        <v>126</v>
      </c>
      <c r="G364" s="8">
        <f>VLOOKUP(F364,episodes!$A$1:$B$76,2,FALSE)</f>
        <v>27</v>
      </c>
      <c r="H364" s="7" t="str">
        <f>VLOOKUP(F364,episodes!$A$1:$E$76,5,FALSE)</f>
        <v>Errand of Mercy</v>
      </c>
      <c r="I364" s="7">
        <f>VLOOKUP(F364,episodes!$A$1:$D$76,3,FALSE)</f>
        <v>1</v>
      </c>
      <c r="J364" s="7">
        <f>VLOOKUP(F364,episodes!$A$1:$D$76,4,FALSE)</f>
        <v>26</v>
      </c>
      <c r="L364" s="40">
        <f>COUNTIFS(A:A,A363)</f>
        <v>130</v>
      </c>
      <c r="M364" s="40">
        <f>COUNTIFS(B:B,B364)</f>
        <v>130</v>
      </c>
      <c r="N364" s="40">
        <f>LEN(C364)</f>
        <v>29</v>
      </c>
      <c r="O364" s="42" t="s">
        <v>2065</v>
      </c>
      <c r="P364" s="39" t="s">
        <v>242</v>
      </c>
      <c r="Q364" s="42" t="s">
        <v>1254</v>
      </c>
      <c r="R364" s="42" t="s">
        <v>2485</v>
      </c>
    </row>
    <row r="365" spans="1:18" x14ac:dyDescent="0.25">
      <c r="A365" s="2" t="s">
        <v>1682</v>
      </c>
      <c r="B365" s="1" t="s">
        <v>752</v>
      </c>
      <c r="C365" s="25" t="s">
        <v>1941</v>
      </c>
      <c r="D365" s="2" t="s">
        <v>21</v>
      </c>
      <c r="E365" s="12">
        <v>1</v>
      </c>
      <c r="F365" s="61">
        <v>126</v>
      </c>
      <c r="G365" s="8">
        <f>VLOOKUP(F365,episodes!$A$1:$B$76,2,FALSE)</f>
        <v>27</v>
      </c>
      <c r="H365" s="7" t="str">
        <f>VLOOKUP(F365,episodes!$A$1:$E$76,5,FALSE)</f>
        <v>Errand of Mercy</v>
      </c>
      <c r="I365" s="7">
        <f>VLOOKUP(F365,episodes!$A$1:$D$76,3,FALSE)</f>
        <v>1</v>
      </c>
      <c r="J365" s="7">
        <f>VLOOKUP(F365,episodes!$A$1:$D$76,4,FALSE)</f>
        <v>26</v>
      </c>
      <c r="L365" s="40">
        <f>COUNTIFS(A:A,A364)</f>
        <v>130</v>
      </c>
      <c r="M365" s="40">
        <f>COUNTIFS(B:B,B365)</f>
        <v>130</v>
      </c>
      <c r="N365" s="40">
        <f>LEN(C365)</f>
        <v>29</v>
      </c>
      <c r="O365" s="42" t="s">
        <v>2065</v>
      </c>
      <c r="P365" s="39" t="s">
        <v>242</v>
      </c>
      <c r="Q365" s="39" t="s">
        <v>1254</v>
      </c>
      <c r="R365" s="42" t="s">
        <v>2485</v>
      </c>
    </row>
    <row r="366" spans="1:18" x14ac:dyDescent="0.25">
      <c r="A366" s="2" t="s">
        <v>1682</v>
      </c>
      <c r="B366" s="1" t="s">
        <v>752</v>
      </c>
      <c r="C366" s="25" t="s">
        <v>3205</v>
      </c>
      <c r="D366" s="63" t="s">
        <v>3305</v>
      </c>
      <c r="F366" s="61">
        <v>126</v>
      </c>
      <c r="G366" s="8">
        <f>VLOOKUP(F366,episodes!$A$1:$B$76,2,FALSE)</f>
        <v>27</v>
      </c>
      <c r="H366" s="7" t="str">
        <f>VLOOKUP(F366,episodes!$A$1:$E$76,5,FALSE)</f>
        <v>Errand of Mercy</v>
      </c>
      <c r="I366" s="7">
        <f>VLOOKUP(F366,episodes!$A$1:$D$76,3,FALSE)</f>
        <v>1</v>
      </c>
      <c r="J366" s="7">
        <f>VLOOKUP(F366,episodes!$A$1:$D$76,4,FALSE)</f>
        <v>26</v>
      </c>
      <c r="L366" s="40">
        <f>COUNTIFS(A:A,A365)</f>
        <v>130</v>
      </c>
      <c r="M366" s="40">
        <f>COUNTIFS(B:B,B366)</f>
        <v>130</v>
      </c>
      <c r="N366" s="40">
        <f>LEN(C366)</f>
        <v>26</v>
      </c>
      <c r="O366" s="42" t="s">
        <v>268</v>
      </c>
      <c r="P366" s="39" t="s">
        <v>603</v>
      </c>
      <c r="Q366" s="42" t="s">
        <v>1294</v>
      </c>
      <c r="R366" s="42" t="s">
        <v>2485</v>
      </c>
    </row>
    <row r="367" spans="1:18" s="2" customFormat="1" x14ac:dyDescent="0.25">
      <c r="A367" s="2" t="s">
        <v>1682</v>
      </c>
      <c r="B367" s="1" t="s">
        <v>752</v>
      </c>
      <c r="C367" s="25" t="s">
        <v>3236</v>
      </c>
      <c r="D367" s="63" t="s">
        <v>3305</v>
      </c>
      <c r="E367" s="17"/>
      <c r="F367" s="61">
        <v>128</v>
      </c>
      <c r="G367" s="8">
        <f>VLOOKUP(F367,episodes!$A$1:$B$76,2,FALSE)</f>
        <v>29</v>
      </c>
      <c r="H367" s="7" t="str">
        <f>VLOOKUP(F367,episodes!$A$1:$E$76,5,FALSE)</f>
        <v>The City on the Edge of Forever</v>
      </c>
      <c r="I367" s="7">
        <f>VLOOKUP(F367,episodes!$A$1:$D$76,3,FALSE)</f>
        <v>1</v>
      </c>
      <c r="J367" s="7">
        <f>VLOOKUP(F367,episodes!$A$1:$D$76,4,FALSE)</f>
        <v>28</v>
      </c>
      <c r="K367" s="10"/>
      <c r="L367" s="40">
        <f>COUNTIFS(A:A,A366)</f>
        <v>130</v>
      </c>
      <c r="M367" s="40">
        <f>COUNTIFS(B:B,B367)</f>
        <v>130</v>
      </c>
      <c r="N367" s="40">
        <f>LEN(C367)</f>
        <v>98</v>
      </c>
      <c r="O367" s="42" t="s">
        <v>242</v>
      </c>
      <c r="P367" s="42" t="s">
        <v>1182</v>
      </c>
      <c r="Q367" s="42" t="s">
        <v>1284</v>
      </c>
      <c r="R367" s="42" t="s">
        <v>2485</v>
      </c>
    </row>
    <row r="368" spans="1:18" x14ac:dyDescent="0.3">
      <c r="A368" s="2" t="s">
        <v>1682</v>
      </c>
      <c r="B368" s="1" t="s">
        <v>752</v>
      </c>
      <c r="C368" s="25" t="s">
        <v>3242</v>
      </c>
      <c r="D368" s="2" t="s">
        <v>3668</v>
      </c>
      <c r="F368" s="61">
        <v>128</v>
      </c>
      <c r="G368" s="8">
        <f>VLOOKUP(F368,episodes!$A$1:$B$76,2,FALSE)</f>
        <v>29</v>
      </c>
      <c r="H368" s="7" t="str">
        <f>VLOOKUP(F368,episodes!$A$1:$E$76,5,FALSE)</f>
        <v>The City on the Edge of Forever</v>
      </c>
      <c r="I368" s="7">
        <f>VLOOKUP(F368,episodes!$A$1:$D$76,3,FALSE)</f>
        <v>1</v>
      </c>
      <c r="J368" s="7">
        <f>VLOOKUP(F368,episodes!$A$1:$D$76,4,FALSE)</f>
        <v>28</v>
      </c>
      <c r="L368" s="40">
        <f>COUNTIFS(A:A,A367)</f>
        <v>130</v>
      </c>
      <c r="M368" s="40">
        <f>COUNTIFS(B:B,B368)</f>
        <v>130</v>
      </c>
      <c r="N368" s="40">
        <f>LEN(C368)</f>
        <v>40</v>
      </c>
      <c r="O368" s="42" t="s">
        <v>2110</v>
      </c>
      <c r="P368" s="44" t="s">
        <v>272</v>
      </c>
      <c r="Q368" s="42" t="s">
        <v>1265</v>
      </c>
      <c r="R368" s="42" t="s">
        <v>2485</v>
      </c>
    </row>
    <row r="369" spans="1:18" x14ac:dyDescent="0.25">
      <c r="A369" s="2" t="s">
        <v>1682</v>
      </c>
      <c r="B369" s="1" t="s">
        <v>752</v>
      </c>
      <c r="C369" s="25" t="s">
        <v>3243</v>
      </c>
      <c r="D369" s="2" t="s">
        <v>85</v>
      </c>
      <c r="E369" s="12">
        <v>1</v>
      </c>
      <c r="F369" s="61">
        <v>128</v>
      </c>
      <c r="G369" s="8">
        <f>VLOOKUP(F369,episodes!$A$1:$B$76,2,FALSE)</f>
        <v>29</v>
      </c>
      <c r="H369" s="7" t="str">
        <f>VLOOKUP(F369,episodes!$A$1:$E$76,5,FALSE)</f>
        <v>The City on the Edge of Forever</v>
      </c>
      <c r="I369" s="7">
        <f>VLOOKUP(F369,episodes!$A$1:$D$76,3,FALSE)</f>
        <v>1</v>
      </c>
      <c r="J369" s="7">
        <f>VLOOKUP(F369,episodes!$A$1:$D$76,4,FALSE)</f>
        <v>28</v>
      </c>
      <c r="L369" s="40">
        <f>COUNTIFS(A:A,A368)</f>
        <v>130</v>
      </c>
      <c r="M369" s="40">
        <f>COUNTIFS(B:B,B369)</f>
        <v>130</v>
      </c>
      <c r="N369" s="40">
        <f>LEN(C369)</f>
        <v>50</v>
      </c>
      <c r="O369" s="42" t="s">
        <v>1182</v>
      </c>
      <c r="P369" s="44" t="s">
        <v>272</v>
      </c>
      <c r="Q369" s="42" t="s">
        <v>2499</v>
      </c>
      <c r="R369" s="42" t="s">
        <v>2485</v>
      </c>
    </row>
    <row r="370" spans="1:18" x14ac:dyDescent="0.25">
      <c r="A370" s="2" t="s">
        <v>1682</v>
      </c>
      <c r="B370" s="1" t="s">
        <v>752</v>
      </c>
      <c r="C370" s="25" t="s">
        <v>1987</v>
      </c>
      <c r="D370" s="2" t="s">
        <v>85</v>
      </c>
      <c r="E370" s="12">
        <v>1</v>
      </c>
      <c r="F370" s="61">
        <v>128</v>
      </c>
      <c r="G370" s="8">
        <f>VLOOKUP(F370,episodes!$A$1:$B$76,2,FALSE)</f>
        <v>29</v>
      </c>
      <c r="H370" s="7" t="str">
        <f>VLOOKUP(F370,episodes!$A$1:$E$76,5,FALSE)</f>
        <v>The City on the Edge of Forever</v>
      </c>
      <c r="I370" s="7">
        <f>VLOOKUP(F370,episodes!$A$1:$D$76,3,FALSE)</f>
        <v>1</v>
      </c>
      <c r="J370" s="7">
        <f>VLOOKUP(F370,episodes!$A$1:$D$76,4,FALSE)</f>
        <v>28</v>
      </c>
      <c r="L370" s="40">
        <f>COUNTIFS(A:A,A369)</f>
        <v>130</v>
      </c>
      <c r="M370" s="40">
        <f>COUNTIFS(B:B,B370)</f>
        <v>130</v>
      </c>
      <c r="N370" s="40">
        <f>LEN(C370)</f>
        <v>23</v>
      </c>
      <c r="O370" s="42" t="s">
        <v>1182</v>
      </c>
      <c r="P370" s="44" t="s">
        <v>242</v>
      </c>
      <c r="Q370" s="42" t="s">
        <v>1266</v>
      </c>
      <c r="R370" s="42" t="s">
        <v>2485</v>
      </c>
    </row>
    <row r="371" spans="1:18" x14ac:dyDescent="0.25">
      <c r="A371" s="2" t="s">
        <v>1682</v>
      </c>
      <c r="B371" s="1" t="s">
        <v>752</v>
      </c>
      <c r="C371" s="1" t="s">
        <v>1893</v>
      </c>
      <c r="D371" s="2" t="s">
        <v>3652</v>
      </c>
      <c r="E371" s="12">
        <v>1</v>
      </c>
      <c r="F371" s="61">
        <v>129</v>
      </c>
      <c r="G371" s="8">
        <f>VLOOKUP(F371,episodes!$A$1:$B$76,2,FALSE)</f>
        <v>30</v>
      </c>
      <c r="H371" s="7" t="str">
        <f>VLOOKUP(F371,episodes!$A$1:$E$76,5,FALSE)</f>
        <v>Operation: Annihilate!</v>
      </c>
      <c r="I371" s="7">
        <f>VLOOKUP(F371,episodes!$A$1:$D$76,3,FALSE)</f>
        <v>1</v>
      </c>
      <c r="J371" s="7">
        <f>VLOOKUP(F371,episodes!$A$1:$D$76,4,FALSE)</f>
        <v>29</v>
      </c>
      <c r="L371" s="40">
        <f>COUNTIFS(A:A,A370)</f>
        <v>130</v>
      </c>
      <c r="M371" s="40">
        <f>COUNTIFS(B:B,B371)</f>
        <v>130</v>
      </c>
      <c r="N371" s="40">
        <f>LEN(C371)</f>
        <v>23</v>
      </c>
      <c r="O371" s="42" t="s">
        <v>1011</v>
      </c>
      <c r="P371" s="42" t="s">
        <v>242</v>
      </c>
      <c r="Q371" s="42" t="s">
        <v>1248</v>
      </c>
      <c r="R371" s="42" t="s">
        <v>2485</v>
      </c>
    </row>
    <row r="372" spans="1:18" x14ac:dyDescent="0.25">
      <c r="A372" s="2" t="s">
        <v>1682</v>
      </c>
      <c r="B372" s="1" t="s">
        <v>752</v>
      </c>
      <c r="C372" s="1" t="s">
        <v>1938</v>
      </c>
      <c r="D372" s="2" t="s">
        <v>3652</v>
      </c>
      <c r="E372" s="12">
        <v>1</v>
      </c>
      <c r="F372" s="61">
        <v>201</v>
      </c>
      <c r="G372" s="8">
        <f>VLOOKUP(F372,episodes!$A$1:$B$76,2,FALSE)</f>
        <v>31</v>
      </c>
      <c r="H372" s="7" t="str">
        <f>VLOOKUP(F372,episodes!$A$1:$E$76,5,FALSE)</f>
        <v>Amok Time</v>
      </c>
      <c r="I372" s="7">
        <f>VLOOKUP(F372,episodes!$A$1:$D$76,3,FALSE)</f>
        <v>2</v>
      </c>
      <c r="J372" s="7">
        <f>VLOOKUP(F372,episodes!$A$1:$D$76,4,FALSE)</f>
        <v>1</v>
      </c>
      <c r="L372" s="40">
        <f>COUNTIFS(A:A,A371)</f>
        <v>130</v>
      </c>
      <c r="M372" s="40">
        <f>COUNTIFS(B:B,B372)</f>
        <v>130</v>
      </c>
      <c r="N372" s="40">
        <f>LEN(C372)</f>
        <v>31</v>
      </c>
      <c r="O372" s="42" t="s">
        <v>1011</v>
      </c>
      <c r="P372" s="42" t="s">
        <v>242</v>
      </c>
      <c r="Q372" s="42" t="s">
        <v>1252</v>
      </c>
      <c r="R372" s="42" t="s">
        <v>2485</v>
      </c>
    </row>
    <row r="373" spans="1:18" x14ac:dyDescent="0.25">
      <c r="A373" s="2" t="s">
        <v>1682</v>
      </c>
      <c r="B373" s="1" t="s">
        <v>752</v>
      </c>
      <c r="C373" s="1" t="s">
        <v>1824</v>
      </c>
      <c r="D373" s="2" t="s">
        <v>3655</v>
      </c>
      <c r="E373" s="12">
        <v>1</v>
      </c>
      <c r="F373" s="61">
        <v>201</v>
      </c>
      <c r="G373" s="8">
        <f>VLOOKUP(F373,episodes!$A$1:$B$76,2,FALSE)</f>
        <v>31</v>
      </c>
      <c r="H373" s="7" t="str">
        <f>VLOOKUP(F373,episodes!$A$1:$E$76,5,FALSE)</f>
        <v>Amok Time</v>
      </c>
      <c r="I373" s="7">
        <f>VLOOKUP(F373,episodes!$A$1:$D$76,3,FALSE)</f>
        <v>2</v>
      </c>
      <c r="J373" s="7">
        <f>VLOOKUP(F373,episodes!$A$1:$D$76,4,FALSE)</f>
        <v>1</v>
      </c>
      <c r="L373" s="40">
        <f>COUNTIFS(A:A,A372)</f>
        <v>130</v>
      </c>
      <c r="M373" s="40">
        <f>COUNTIFS(B:B,B373)</f>
        <v>130</v>
      </c>
      <c r="N373" s="40">
        <f>LEN(C373)</f>
        <v>23</v>
      </c>
      <c r="O373" s="42" t="s">
        <v>1011</v>
      </c>
      <c r="P373" s="44" t="s">
        <v>242</v>
      </c>
      <c r="Q373" s="39" t="s">
        <v>1238</v>
      </c>
      <c r="R373" s="42" t="s">
        <v>2485</v>
      </c>
    </row>
    <row r="374" spans="1:18" x14ac:dyDescent="0.25">
      <c r="A374" s="2" t="s">
        <v>1682</v>
      </c>
      <c r="B374" s="1" t="s">
        <v>752</v>
      </c>
      <c r="C374" s="1" t="s">
        <v>1824</v>
      </c>
      <c r="D374" s="2" t="s">
        <v>3655</v>
      </c>
      <c r="E374" s="12">
        <v>1</v>
      </c>
      <c r="F374" s="61">
        <v>201</v>
      </c>
      <c r="G374" s="8">
        <f>VLOOKUP(F374,episodes!$A$1:$B$76,2,FALSE)</f>
        <v>31</v>
      </c>
      <c r="H374" s="7" t="str">
        <f>VLOOKUP(F374,episodes!$A$1:$E$76,5,FALSE)</f>
        <v>Amok Time</v>
      </c>
      <c r="I374" s="7">
        <f>VLOOKUP(F374,episodes!$A$1:$D$76,3,FALSE)</f>
        <v>2</v>
      </c>
      <c r="J374" s="7">
        <f>VLOOKUP(F374,episodes!$A$1:$D$76,4,FALSE)</f>
        <v>1</v>
      </c>
      <c r="L374" s="40">
        <f>COUNTIFS(A:A,A373)</f>
        <v>130</v>
      </c>
      <c r="M374" s="40">
        <f>COUNTIFS(B:B,B374)</f>
        <v>130</v>
      </c>
      <c r="N374" s="40">
        <f>LEN(C374)</f>
        <v>23</v>
      </c>
      <c r="O374" s="42" t="s">
        <v>1011</v>
      </c>
      <c r="P374" s="44" t="s">
        <v>242</v>
      </c>
      <c r="Q374" s="39" t="s">
        <v>1238</v>
      </c>
      <c r="R374" s="42" t="s">
        <v>2485</v>
      </c>
    </row>
    <row r="375" spans="1:18" x14ac:dyDescent="0.25">
      <c r="A375" s="2" t="s">
        <v>1682</v>
      </c>
      <c r="B375" s="1" t="s">
        <v>752</v>
      </c>
      <c r="C375" s="1" t="s">
        <v>2020</v>
      </c>
      <c r="D375" s="2" t="s">
        <v>21</v>
      </c>
      <c r="E375" s="12">
        <v>1</v>
      </c>
      <c r="F375" s="61">
        <v>202</v>
      </c>
      <c r="G375" s="8">
        <f>VLOOKUP(F375,episodes!$A$1:$B$76,2,FALSE)</f>
        <v>32</v>
      </c>
      <c r="H375" s="7" t="str">
        <f>VLOOKUP(F375,episodes!$A$1:$E$76,5,FALSE)</f>
        <v>Who Mourns for Adonais?</v>
      </c>
      <c r="I375" s="7">
        <f>VLOOKUP(F375,episodes!$A$1:$D$76,3,FALSE)</f>
        <v>2</v>
      </c>
      <c r="J375" s="7">
        <f>VLOOKUP(F375,episodes!$A$1:$D$76,4,FALSE)</f>
        <v>2</v>
      </c>
      <c r="L375" s="40">
        <f>COUNTIFS(A:A,A374)</f>
        <v>130</v>
      </c>
      <c r="M375" s="40">
        <f>COUNTIFS(B:B,B375)</f>
        <v>130</v>
      </c>
      <c r="N375" s="40">
        <f>LEN(C375)</f>
        <v>36</v>
      </c>
      <c r="O375" s="42" t="s">
        <v>2065</v>
      </c>
      <c r="P375" s="44" t="s">
        <v>242</v>
      </c>
      <c r="Q375" s="39" t="s">
        <v>1268</v>
      </c>
      <c r="R375" s="42" t="s">
        <v>2485</v>
      </c>
    </row>
    <row r="376" spans="1:18" x14ac:dyDescent="0.25">
      <c r="A376" s="2" t="s">
        <v>1682</v>
      </c>
      <c r="B376" s="1" t="s">
        <v>752</v>
      </c>
      <c r="C376" s="1" t="s">
        <v>2021</v>
      </c>
      <c r="D376" s="2" t="s">
        <v>21</v>
      </c>
      <c r="E376" s="12">
        <v>1</v>
      </c>
      <c r="F376" s="61">
        <v>202</v>
      </c>
      <c r="G376" s="8">
        <f>VLOOKUP(F376,episodes!$A$1:$B$76,2,FALSE)</f>
        <v>32</v>
      </c>
      <c r="H376" s="7" t="str">
        <f>VLOOKUP(F376,episodes!$A$1:$E$76,5,FALSE)</f>
        <v>Who Mourns for Adonais?</v>
      </c>
      <c r="I376" s="7">
        <f>VLOOKUP(F376,episodes!$A$1:$D$76,3,FALSE)</f>
        <v>2</v>
      </c>
      <c r="J376" s="7">
        <f>VLOOKUP(F376,episodes!$A$1:$D$76,4,FALSE)</f>
        <v>2</v>
      </c>
      <c r="L376" s="40">
        <f>COUNTIFS(A:A,A375)</f>
        <v>130</v>
      </c>
      <c r="M376" s="40">
        <f>COUNTIFS(B:B,B376)</f>
        <v>130</v>
      </c>
      <c r="N376" s="40">
        <f>LEN(C376)</f>
        <v>30</v>
      </c>
      <c r="O376" s="42" t="s">
        <v>2065</v>
      </c>
      <c r="P376" s="44" t="s">
        <v>242</v>
      </c>
      <c r="Q376" s="42" t="s">
        <v>1269</v>
      </c>
      <c r="R376" s="42" t="s">
        <v>2485</v>
      </c>
    </row>
    <row r="377" spans="1:18" x14ac:dyDescent="0.25">
      <c r="A377" s="2" t="s">
        <v>1682</v>
      </c>
      <c r="B377" s="1" t="s">
        <v>752</v>
      </c>
      <c r="C377" s="1" t="s">
        <v>2764</v>
      </c>
      <c r="D377" s="2" t="s">
        <v>21</v>
      </c>
      <c r="E377" s="12">
        <v>1</v>
      </c>
      <c r="F377" s="61">
        <v>202</v>
      </c>
      <c r="G377" s="8">
        <f>VLOOKUP(F377,episodes!$A$1:$B$76,2,FALSE)</f>
        <v>32</v>
      </c>
      <c r="H377" s="7" t="str">
        <f>VLOOKUP(F377,episodes!$A$1:$E$76,5,FALSE)</f>
        <v>Who Mourns for Adonais?</v>
      </c>
      <c r="I377" s="7">
        <f>VLOOKUP(F377,episodes!$A$1:$D$76,3,FALSE)</f>
        <v>2</v>
      </c>
      <c r="J377" s="7">
        <f>VLOOKUP(F377,episodes!$A$1:$D$76,4,FALSE)</f>
        <v>2</v>
      </c>
      <c r="L377" s="40">
        <f>COUNTIFS(A:A,A376)</f>
        <v>130</v>
      </c>
      <c r="M377" s="40">
        <f>COUNTIFS(B:B,B377)</f>
        <v>130</v>
      </c>
      <c r="N377" s="40">
        <f>LEN(C377)</f>
        <v>43</v>
      </c>
      <c r="O377" s="42" t="s">
        <v>242</v>
      </c>
      <c r="P377" s="44" t="s">
        <v>2065</v>
      </c>
      <c r="Q377" s="42" t="s">
        <v>1267</v>
      </c>
      <c r="R377" s="42" t="s">
        <v>2485</v>
      </c>
    </row>
    <row r="378" spans="1:18" x14ac:dyDescent="0.25">
      <c r="A378" s="2" t="s">
        <v>1682</v>
      </c>
      <c r="B378" s="2" t="s">
        <v>752</v>
      </c>
      <c r="C378" s="1" t="s">
        <v>1973</v>
      </c>
      <c r="D378" s="2" t="s">
        <v>21</v>
      </c>
      <c r="E378" s="12">
        <v>1</v>
      </c>
      <c r="F378" s="60">
        <v>204</v>
      </c>
      <c r="G378" s="8">
        <f>VLOOKUP(F378,episodes!$A$1:$B$81,2,FALSE)</f>
        <v>34</v>
      </c>
      <c r="H378" s="7" t="str">
        <f>VLOOKUP(F378,episodes!$A$1:$E$81,5,FALSE)</f>
        <v>Mirror, Mirror</v>
      </c>
      <c r="I378" s="7">
        <f>VLOOKUP(F378,episodes!$A$1:$D$81,3,FALSE)</f>
        <v>2</v>
      </c>
      <c r="J378" s="7">
        <f>VLOOKUP(F378,episodes!$A$1:$D$81,4,FALSE)</f>
        <v>4</v>
      </c>
      <c r="L378" s="40">
        <f>COUNTIFS(A:A,A377)</f>
        <v>130</v>
      </c>
      <c r="M378" s="40">
        <f>COUNTIFS(B:B,B378)</f>
        <v>130</v>
      </c>
      <c r="N378" s="40">
        <f>LEN(C378)</f>
        <v>18</v>
      </c>
      <c r="P378" s="39" t="s">
        <v>192</v>
      </c>
      <c r="Q378" s="50"/>
      <c r="R378" s="39" t="s">
        <v>2485</v>
      </c>
    </row>
    <row r="379" spans="1:18" x14ac:dyDescent="0.25">
      <c r="A379" s="2" t="s">
        <v>1682</v>
      </c>
      <c r="B379" s="2" t="s">
        <v>752</v>
      </c>
      <c r="C379" s="1" t="s">
        <v>2640</v>
      </c>
      <c r="D379" s="2" t="s">
        <v>21</v>
      </c>
      <c r="E379" s="12">
        <v>1</v>
      </c>
      <c r="F379" s="60">
        <v>204</v>
      </c>
      <c r="G379" s="8">
        <f>VLOOKUP(F379,episodes!$A$1:$B$81,2,FALSE)</f>
        <v>34</v>
      </c>
      <c r="H379" s="7" t="str">
        <f>VLOOKUP(F379,episodes!$A$1:$E$81,5,FALSE)</f>
        <v>Mirror, Mirror</v>
      </c>
      <c r="I379" s="7">
        <f>VLOOKUP(F379,episodes!$A$1:$D$81,3,FALSE)</f>
        <v>2</v>
      </c>
      <c r="J379" s="7">
        <f>VLOOKUP(F379,episodes!$A$1:$D$81,4,FALSE)</f>
        <v>4</v>
      </c>
      <c r="L379" s="40">
        <f>COUNTIFS(A:A,A378)</f>
        <v>130</v>
      </c>
      <c r="M379" s="40">
        <f>COUNTIFS(B:B,B379)</f>
        <v>130</v>
      </c>
      <c r="N379" s="40">
        <f>LEN(C379)</f>
        <v>18</v>
      </c>
      <c r="P379" s="39" t="s">
        <v>192</v>
      </c>
      <c r="Q379" s="50"/>
      <c r="R379" s="39" t="s">
        <v>2485</v>
      </c>
    </row>
    <row r="380" spans="1:18" x14ac:dyDescent="0.25">
      <c r="A380" s="2" t="s">
        <v>1682</v>
      </c>
      <c r="B380" s="2" t="s">
        <v>752</v>
      </c>
      <c r="C380" s="1" t="s">
        <v>2764</v>
      </c>
      <c r="D380" s="2" t="s">
        <v>21</v>
      </c>
      <c r="E380" s="12">
        <v>1</v>
      </c>
      <c r="F380" s="60">
        <v>204</v>
      </c>
      <c r="G380" s="8">
        <f>VLOOKUP(F380,episodes!$A$1:$B$81,2,FALSE)</f>
        <v>34</v>
      </c>
      <c r="H380" s="7" t="str">
        <f>VLOOKUP(F380,episodes!$A$1:$E$81,5,FALSE)</f>
        <v>Mirror, Mirror</v>
      </c>
      <c r="I380" s="7">
        <f>VLOOKUP(F380,episodes!$A$1:$D$81,3,FALSE)</f>
        <v>2</v>
      </c>
      <c r="J380" s="7">
        <f>VLOOKUP(F380,episodes!$A$1:$D$81,4,FALSE)</f>
        <v>4</v>
      </c>
      <c r="L380" s="40">
        <f>COUNTIFS(A:A,A379)</f>
        <v>130</v>
      </c>
      <c r="M380" s="40">
        <f>COUNTIFS(B:B,B380)</f>
        <v>130</v>
      </c>
      <c r="N380" s="40">
        <f>LEN(C380)</f>
        <v>43</v>
      </c>
      <c r="P380" s="39" t="s">
        <v>192</v>
      </c>
      <c r="Q380" s="50"/>
      <c r="R380" s="39" t="s">
        <v>2485</v>
      </c>
    </row>
    <row r="381" spans="1:18" x14ac:dyDescent="0.25">
      <c r="A381" s="2" t="s">
        <v>1682</v>
      </c>
      <c r="B381" s="2" t="s">
        <v>752</v>
      </c>
      <c r="C381" s="1" t="s">
        <v>2765</v>
      </c>
      <c r="D381" s="2" t="s">
        <v>3652</v>
      </c>
      <c r="E381" s="12">
        <v>1</v>
      </c>
      <c r="F381" s="60">
        <v>204</v>
      </c>
      <c r="G381" s="8">
        <f>VLOOKUP(F381,episodes!$A$1:$B$81,2,FALSE)</f>
        <v>34</v>
      </c>
      <c r="H381" s="7" t="str">
        <f>VLOOKUP(F381,episodes!$A$1:$E$81,5,FALSE)</f>
        <v>Mirror, Mirror</v>
      </c>
      <c r="I381" s="7">
        <f>VLOOKUP(F381,episodes!$A$1:$D$81,3,FALSE)</f>
        <v>2</v>
      </c>
      <c r="J381" s="7">
        <f>VLOOKUP(F381,episodes!$A$1:$D$81,4,FALSE)</f>
        <v>4</v>
      </c>
      <c r="L381" s="40">
        <f>COUNTIFS(A:A,A380)</f>
        <v>130</v>
      </c>
      <c r="M381" s="40">
        <f>COUNTIFS(B:B,B381)</f>
        <v>130</v>
      </c>
      <c r="N381" s="40">
        <f>LEN(C381)</f>
        <v>31</v>
      </c>
      <c r="P381" s="39" t="s">
        <v>192</v>
      </c>
      <c r="Q381" s="50"/>
      <c r="R381" s="39" t="s">
        <v>2485</v>
      </c>
    </row>
    <row r="382" spans="1:18" x14ac:dyDescent="0.25">
      <c r="A382" s="2" t="s">
        <v>1682</v>
      </c>
      <c r="B382" s="2" t="s">
        <v>752</v>
      </c>
      <c r="C382" s="1" t="s">
        <v>2767</v>
      </c>
      <c r="D382" s="63" t="s">
        <v>21</v>
      </c>
      <c r="F382" s="60">
        <v>204</v>
      </c>
      <c r="G382" s="8">
        <f>VLOOKUP(F382,episodes!$A$1:$B$81,2,FALSE)</f>
        <v>34</v>
      </c>
      <c r="H382" s="7" t="str">
        <f>VLOOKUP(F382,episodes!$A$1:$E$81,5,FALSE)</f>
        <v>Mirror, Mirror</v>
      </c>
      <c r="I382" s="7">
        <f>VLOOKUP(F382,episodes!$A$1:$D$81,3,FALSE)</f>
        <v>2</v>
      </c>
      <c r="J382" s="7">
        <f>VLOOKUP(F382,episodes!$A$1:$D$81,4,FALSE)</f>
        <v>4</v>
      </c>
      <c r="L382" s="40">
        <f>COUNTIFS(A:A,A381)</f>
        <v>130</v>
      </c>
      <c r="M382" s="40">
        <f>COUNTIFS(B:B,B382)</f>
        <v>130</v>
      </c>
      <c r="N382" s="40">
        <f>LEN(C382)</f>
        <v>108</v>
      </c>
      <c r="P382" s="39" t="s">
        <v>192</v>
      </c>
      <c r="Q382" s="50"/>
      <c r="R382" s="39" t="s">
        <v>2485</v>
      </c>
    </row>
    <row r="383" spans="1:18" x14ac:dyDescent="0.25">
      <c r="A383" s="2" t="s">
        <v>1682</v>
      </c>
      <c r="B383" s="2" t="s">
        <v>752</v>
      </c>
      <c r="C383" s="1" t="s">
        <v>2762</v>
      </c>
      <c r="D383" s="2" t="s">
        <v>3668</v>
      </c>
      <c r="F383" s="60">
        <v>204</v>
      </c>
      <c r="G383" s="8">
        <f>VLOOKUP(F383,episodes!$A$1:$B$81,2,FALSE)</f>
        <v>34</v>
      </c>
      <c r="H383" s="7" t="str">
        <f>VLOOKUP(F383,episodes!$A$1:$E$81,5,FALSE)</f>
        <v>Mirror, Mirror</v>
      </c>
      <c r="I383" s="7">
        <f>VLOOKUP(F383,episodes!$A$1:$D$81,3,FALSE)</f>
        <v>2</v>
      </c>
      <c r="J383" s="7">
        <f>VLOOKUP(F383,episodes!$A$1:$D$81,4,FALSE)</f>
        <v>4</v>
      </c>
      <c r="L383" s="40">
        <f>COUNTIFS(A:A,A382)</f>
        <v>130</v>
      </c>
      <c r="M383" s="40">
        <f>COUNTIFS(B:B,B383)</f>
        <v>130</v>
      </c>
      <c r="N383" s="40">
        <f>LEN(C383)</f>
        <v>52</v>
      </c>
      <c r="P383" s="39" t="s">
        <v>192</v>
      </c>
      <c r="Q383" s="50"/>
      <c r="R383" s="39" t="s">
        <v>2485</v>
      </c>
    </row>
    <row r="384" spans="1:18" x14ac:dyDescent="0.25">
      <c r="A384" s="2" t="s">
        <v>1682</v>
      </c>
      <c r="B384" s="2" t="s">
        <v>752</v>
      </c>
      <c r="C384" s="1" t="s">
        <v>2766</v>
      </c>
      <c r="D384" s="2" t="s">
        <v>3668</v>
      </c>
      <c r="F384" s="60">
        <v>204</v>
      </c>
      <c r="G384" s="8">
        <f>VLOOKUP(F384,episodes!$A$1:$B$81,2,FALSE)</f>
        <v>34</v>
      </c>
      <c r="H384" s="7" t="str">
        <f>VLOOKUP(F384,episodes!$A$1:$E$81,5,FALSE)</f>
        <v>Mirror, Mirror</v>
      </c>
      <c r="I384" s="7">
        <f>VLOOKUP(F384,episodes!$A$1:$D$81,3,FALSE)</f>
        <v>2</v>
      </c>
      <c r="J384" s="7">
        <f>VLOOKUP(F384,episodes!$A$1:$D$81,4,FALSE)</f>
        <v>4</v>
      </c>
      <c r="L384" s="40">
        <f>COUNTIFS(A:A,A383)</f>
        <v>130</v>
      </c>
      <c r="M384" s="40">
        <f>COUNTIFS(B:B,B384)</f>
        <v>130</v>
      </c>
      <c r="N384" s="40">
        <f>LEN(C384)</f>
        <v>30</v>
      </c>
      <c r="P384" s="39" t="s">
        <v>192</v>
      </c>
      <c r="Q384" s="50"/>
      <c r="R384" s="39" t="s">
        <v>2485</v>
      </c>
    </row>
    <row r="385" spans="1:18" x14ac:dyDescent="0.25">
      <c r="A385" s="2" t="s">
        <v>1682</v>
      </c>
      <c r="B385" s="2" t="s">
        <v>752</v>
      </c>
      <c r="C385" s="1" t="s">
        <v>2769</v>
      </c>
      <c r="D385" s="2" t="s">
        <v>85</v>
      </c>
      <c r="E385" s="12">
        <v>1</v>
      </c>
      <c r="F385" s="60">
        <v>204</v>
      </c>
      <c r="G385" s="8">
        <f>VLOOKUP(F385,episodes!$A$1:$B$81,2,FALSE)</f>
        <v>34</v>
      </c>
      <c r="H385" s="7" t="str">
        <f>VLOOKUP(F385,episodes!$A$1:$E$81,5,FALSE)</f>
        <v>Mirror, Mirror</v>
      </c>
      <c r="I385" s="7">
        <f>VLOOKUP(F385,episodes!$A$1:$D$81,3,FALSE)</f>
        <v>2</v>
      </c>
      <c r="J385" s="7">
        <f>VLOOKUP(F385,episodes!$A$1:$D$81,4,FALSE)</f>
        <v>4</v>
      </c>
      <c r="L385" s="40">
        <f>COUNTIFS(A:A,A384)</f>
        <v>130</v>
      </c>
      <c r="M385" s="40">
        <f>COUNTIFS(B:B,B385)</f>
        <v>130</v>
      </c>
      <c r="N385" s="40">
        <f>LEN(C385)</f>
        <v>17</v>
      </c>
      <c r="P385" s="39" t="s">
        <v>192</v>
      </c>
      <c r="Q385" s="50"/>
      <c r="R385" s="39" t="s">
        <v>2485</v>
      </c>
    </row>
    <row r="386" spans="1:18" x14ac:dyDescent="0.25">
      <c r="A386" s="2" t="s">
        <v>1682</v>
      </c>
      <c r="B386" s="2" t="s">
        <v>752</v>
      </c>
      <c r="C386" s="1" t="s">
        <v>2768</v>
      </c>
      <c r="D386" s="2" t="s">
        <v>85</v>
      </c>
      <c r="E386" s="12">
        <v>1</v>
      </c>
      <c r="F386" s="60">
        <v>204</v>
      </c>
      <c r="G386" s="8">
        <f>VLOOKUP(F386,episodes!$A$1:$B$81,2,FALSE)</f>
        <v>34</v>
      </c>
      <c r="H386" s="7" t="str">
        <f>VLOOKUP(F386,episodes!$A$1:$E$81,5,FALSE)</f>
        <v>Mirror, Mirror</v>
      </c>
      <c r="I386" s="7">
        <f>VLOOKUP(F386,episodes!$A$1:$D$81,3,FALSE)</f>
        <v>2</v>
      </c>
      <c r="J386" s="7">
        <f>VLOOKUP(F386,episodes!$A$1:$D$81,4,FALSE)</f>
        <v>4</v>
      </c>
      <c r="L386" s="40">
        <f>COUNTIFS(A:A,A385)</f>
        <v>130</v>
      </c>
      <c r="M386" s="40">
        <f>COUNTIFS(B:B,B386)</f>
        <v>130</v>
      </c>
      <c r="N386" s="40">
        <f>LEN(C386)</f>
        <v>31</v>
      </c>
      <c r="P386" s="39" t="s">
        <v>192</v>
      </c>
      <c r="Q386" s="50"/>
      <c r="R386" s="39" t="s">
        <v>2485</v>
      </c>
    </row>
    <row r="387" spans="1:18" x14ac:dyDescent="0.25">
      <c r="A387" s="2" t="s">
        <v>2728</v>
      </c>
      <c r="B387" s="2" t="s">
        <v>752</v>
      </c>
      <c r="C387" s="23" t="s">
        <v>2773</v>
      </c>
      <c r="D387" s="63" t="s">
        <v>3305</v>
      </c>
      <c r="E387" s="12"/>
      <c r="F387" s="60">
        <v>205</v>
      </c>
      <c r="G387" s="8">
        <f>VLOOKUP(F387,episodes!$A$1:$B$81,2,FALSE)</f>
        <v>35</v>
      </c>
      <c r="H387" s="7" t="str">
        <f>VLOOKUP(F387,episodes!$A$1:$E$81,5,FALSE)</f>
        <v>The Apple</v>
      </c>
      <c r="I387" s="7">
        <f>VLOOKUP(F387,episodes!$A$1:$D$81,3,FALSE)</f>
        <v>2</v>
      </c>
      <c r="J387" s="7">
        <f>VLOOKUP(F387,episodes!$A$1:$D$81,4,FALSE)</f>
        <v>5</v>
      </c>
      <c r="L387" s="40">
        <f>COUNTIFS(A:A,A386)</f>
        <v>130</v>
      </c>
      <c r="M387" s="40">
        <f>COUNTIFS(B:B,B387)</f>
        <v>130</v>
      </c>
      <c r="N387" s="40">
        <f>LEN(C387)</f>
        <v>25</v>
      </c>
      <c r="O387" s="39" t="s">
        <v>192</v>
      </c>
      <c r="P387" s="39" t="s">
        <v>192</v>
      </c>
      <c r="Q387" s="39" t="s">
        <v>192</v>
      </c>
      <c r="R387" s="39" t="s">
        <v>2485</v>
      </c>
    </row>
    <row r="388" spans="1:18" x14ac:dyDescent="0.25">
      <c r="A388" s="2" t="s">
        <v>2728</v>
      </c>
      <c r="B388" s="2" t="s">
        <v>752</v>
      </c>
      <c r="C388" s="23" t="s">
        <v>2755</v>
      </c>
      <c r="D388" s="2" t="s">
        <v>21</v>
      </c>
      <c r="E388" s="12">
        <v>1</v>
      </c>
      <c r="F388" s="60">
        <v>205</v>
      </c>
      <c r="G388" s="8">
        <f>VLOOKUP(F388,episodes!$A$1:$B$81,2,FALSE)</f>
        <v>35</v>
      </c>
      <c r="H388" s="7" t="str">
        <f>VLOOKUP(F388,episodes!$A$1:$E$81,5,FALSE)</f>
        <v>The Apple</v>
      </c>
      <c r="I388" s="7">
        <f>VLOOKUP(F388,episodes!$A$1:$D$81,3,FALSE)</f>
        <v>2</v>
      </c>
      <c r="J388" s="7">
        <f>VLOOKUP(F388,episodes!$A$1:$D$81,4,FALSE)</f>
        <v>5</v>
      </c>
      <c r="L388" s="40">
        <f>COUNTIFS(A:A,A387)</f>
        <v>130</v>
      </c>
      <c r="M388" s="40">
        <f>COUNTIFS(B:B,B388)</f>
        <v>130</v>
      </c>
      <c r="N388" s="40">
        <f>LEN(C388)</f>
        <v>17</v>
      </c>
      <c r="O388" s="39" t="s">
        <v>192</v>
      </c>
      <c r="P388" s="39" t="s">
        <v>192</v>
      </c>
      <c r="Q388" s="39" t="s">
        <v>192</v>
      </c>
      <c r="R388" s="39" t="s">
        <v>2485</v>
      </c>
    </row>
    <row r="389" spans="1:18" x14ac:dyDescent="0.25">
      <c r="A389" s="2" t="s">
        <v>2728</v>
      </c>
      <c r="B389" s="2" t="s">
        <v>752</v>
      </c>
      <c r="C389" s="23" t="s">
        <v>1253</v>
      </c>
      <c r="D389" s="2" t="s">
        <v>21</v>
      </c>
      <c r="E389" s="12">
        <v>1</v>
      </c>
      <c r="F389" s="60">
        <v>205</v>
      </c>
      <c r="G389" s="8">
        <f>VLOOKUP(F389,episodes!$A$1:$B$81,2,FALSE)</f>
        <v>35</v>
      </c>
      <c r="H389" s="7" t="str">
        <f>VLOOKUP(F389,episodes!$A$1:$E$81,5,FALSE)</f>
        <v>The Apple</v>
      </c>
      <c r="I389" s="7">
        <f>VLOOKUP(F389,episodes!$A$1:$D$81,3,FALSE)</f>
        <v>2</v>
      </c>
      <c r="J389" s="7">
        <f>VLOOKUP(F389,episodes!$A$1:$D$81,4,FALSE)</f>
        <v>5</v>
      </c>
      <c r="L389" s="40">
        <f>COUNTIFS(A:A,A388)</f>
        <v>130</v>
      </c>
      <c r="M389" s="40">
        <f>COUNTIFS(B:B,B389)</f>
        <v>130</v>
      </c>
      <c r="N389" s="40">
        <f>LEN(C389)</f>
        <v>30</v>
      </c>
      <c r="O389" s="39" t="s">
        <v>192</v>
      </c>
      <c r="P389" s="39" t="s">
        <v>192</v>
      </c>
      <c r="Q389" s="39" t="s">
        <v>192</v>
      </c>
      <c r="R389" s="39" t="s">
        <v>2485</v>
      </c>
    </row>
    <row r="390" spans="1:18" x14ac:dyDescent="0.25">
      <c r="A390" s="2" t="s">
        <v>2728</v>
      </c>
      <c r="B390" s="2" t="s">
        <v>752</v>
      </c>
      <c r="C390" s="23" t="s">
        <v>1253</v>
      </c>
      <c r="D390" s="2" t="s">
        <v>21</v>
      </c>
      <c r="E390" s="12">
        <v>1</v>
      </c>
      <c r="F390" s="60">
        <v>205</v>
      </c>
      <c r="G390" s="8">
        <f>VLOOKUP(F390,episodes!$A$1:$B$81,2,FALSE)</f>
        <v>35</v>
      </c>
      <c r="H390" s="7" t="str">
        <f>VLOOKUP(F390,episodes!$A$1:$E$81,5,FALSE)</f>
        <v>The Apple</v>
      </c>
      <c r="I390" s="7">
        <f>VLOOKUP(F390,episodes!$A$1:$D$81,3,FALSE)</f>
        <v>2</v>
      </c>
      <c r="J390" s="7">
        <f>VLOOKUP(F390,episodes!$A$1:$D$81,4,FALSE)</f>
        <v>5</v>
      </c>
      <c r="L390" s="40">
        <f>COUNTIFS(A:A,A389)</f>
        <v>130</v>
      </c>
      <c r="M390" s="40">
        <f>COUNTIFS(B:B,B390)</f>
        <v>130</v>
      </c>
      <c r="N390" s="40">
        <f>LEN(C390)</f>
        <v>30</v>
      </c>
      <c r="O390" s="39" t="s">
        <v>192</v>
      </c>
      <c r="P390" s="39" t="s">
        <v>192</v>
      </c>
      <c r="Q390" s="39" t="s">
        <v>192</v>
      </c>
      <c r="R390" s="39" t="s">
        <v>2485</v>
      </c>
    </row>
    <row r="391" spans="1:18" x14ac:dyDescent="0.25">
      <c r="A391" s="2" t="s">
        <v>2728</v>
      </c>
      <c r="B391" s="2" t="s">
        <v>752</v>
      </c>
      <c r="C391" s="23" t="s">
        <v>1253</v>
      </c>
      <c r="D391" s="2" t="s">
        <v>21</v>
      </c>
      <c r="E391" s="12">
        <v>1</v>
      </c>
      <c r="F391" s="60">
        <v>205</v>
      </c>
      <c r="G391" s="8">
        <f>VLOOKUP(F391,episodes!$A$1:$B$81,2,FALSE)</f>
        <v>35</v>
      </c>
      <c r="H391" s="7" t="str">
        <f>VLOOKUP(F391,episodes!$A$1:$E$81,5,FALSE)</f>
        <v>The Apple</v>
      </c>
      <c r="I391" s="7">
        <f>VLOOKUP(F391,episodes!$A$1:$D$81,3,FALSE)</f>
        <v>2</v>
      </c>
      <c r="J391" s="7">
        <f>VLOOKUP(F391,episodes!$A$1:$D$81,4,FALSE)</f>
        <v>5</v>
      </c>
      <c r="L391" s="40">
        <f>COUNTIFS(A:A,A390)</f>
        <v>130</v>
      </c>
      <c r="M391" s="40">
        <f>COUNTIFS(B:B,B391)</f>
        <v>130</v>
      </c>
      <c r="N391" s="40">
        <f>LEN(C391)</f>
        <v>30</v>
      </c>
      <c r="O391" s="39" t="s">
        <v>192</v>
      </c>
      <c r="P391" s="39" t="s">
        <v>192</v>
      </c>
      <c r="Q391" s="39" t="s">
        <v>192</v>
      </c>
      <c r="R391" s="39" t="s">
        <v>2485</v>
      </c>
    </row>
    <row r="392" spans="1:18" x14ac:dyDescent="0.25">
      <c r="A392" s="2" t="s">
        <v>2728</v>
      </c>
      <c r="B392" s="2" t="s">
        <v>752</v>
      </c>
      <c r="C392" s="23" t="s">
        <v>1253</v>
      </c>
      <c r="D392" s="2" t="s">
        <v>21</v>
      </c>
      <c r="E392" s="12">
        <v>1</v>
      </c>
      <c r="F392" s="60">
        <v>205</v>
      </c>
      <c r="G392" s="8">
        <f>VLOOKUP(F392,episodes!$A$1:$B$81,2,FALSE)</f>
        <v>35</v>
      </c>
      <c r="H392" s="7" t="str">
        <f>VLOOKUP(F392,episodes!$A$1:$E$81,5,FALSE)</f>
        <v>The Apple</v>
      </c>
      <c r="I392" s="7">
        <f>VLOOKUP(F392,episodes!$A$1:$D$81,3,FALSE)</f>
        <v>2</v>
      </c>
      <c r="J392" s="7">
        <f>VLOOKUP(F392,episodes!$A$1:$D$81,4,FALSE)</f>
        <v>5</v>
      </c>
      <c r="L392" s="40">
        <f>COUNTIFS(A:A,A391)</f>
        <v>130</v>
      </c>
      <c r="M392" s="40">
        <f>COUNTIFS(B:B,B392)</f>
        <v>130</v>
      </c>
      <c r="N392" s="40">
        <f>LEN(C392)</f>
        <v>30</v>
      </c>
      <c r="O392" s="39" t="s">
        <v>192</v>
      </c>
      <c r="P392" s="39" t="s">
        <v>192</v>
      </c>
      <c r="Q392" s="39" t="s">
        <v>192</v>
      </c>
      <c r="R392" s="39" t="s">
        <v>2485</v>
      </c>
    </row>
    <row r="393" spans="1:18" x14ac:dyDescent="0.25">
      <c r="A393" s="2" t="s">
        <v>2728</v>
      </c>
      <c r="B393" s="2" t="s">
        <v>752</v>
      </c>
      <c r="C393" s="23" t="s">
        <v>1253</v>
      </c>
      <c r="D393" s="2" t="s">
        <v>21</v>
      </c>
      <c r="E393" s="12">
        <v>1</v>
      </c>
      <c r="F393" s="60">
        <v>205</v>
      </c>
      <c r="G393" s="8">
        <f>VLOOKUP(F393,episodes!$A$1:$B$81,2,FALSE)</f>
        <v>35</v>
      </c>
      <c r="H393" s="7" t="str">
        <f>VLOOKUP(F393,episodes!$A$1:$E$81,5,FALSE)</f>
        <v>The Apple</v>
      </c>
      <c r="I393" s="7">
        <f>VLOOKUP(F393,episodes!$A$1:$D$81,3,FALSE)</f>
        <v>2</v>
      </c>
      <c r="J393" s="7">
        <f>VLOOKUP(F393,episodes!$A$1:$D$81,4,FALSE)</f>
        <v>5</v>
      </c>
      <c r="L393" s="40">
        <f>COUNTIFS(A:A,A392)</f>
        <v>130</v>
      </c>
      <c r="M393" s="40">
        <f>COUNTIFS(B:B,B393)</f>
        <v>130</v>
      </c>
      <c r="N393" s="40">
        <f>LEN(C393)</f>
        <v>30</v>
      </c>
      <c r="O393" s="39" t="s">
        <v>192</v>
      </c>
      <c r="P393" s="39" t="s">
        <v>192</v>
      </c>
      <c r="Q393" s="39" t="s">
        <v>192</v>
      </c>
      <c r="R393" s="39" t="s">
        <v>2485</v>
      </c>
    </row>
    <row r="394" spans="1:18" x14ac:dyDescent="0.25">
      <c r="A394" s="2" t="s">
        <v>2728</v>
      </c>
      <c r="B394" s="2" t="s">
        <v>752</v>
      </c>
      <c r="C394" s="23" t="s">
        <v>1253</v>
      </c>
      <c r="D394" s="2" t="s">
        <v>21</v>
      </c>
      <c r="E394" s="12">
        <v>1</v>
      </c>
      <c r="F394" s="60">
        <v>205</v>
      </c>
      <c r="G394" s="8">
        <f>VLOOKUP(F394,episodes!$A$1:$B$81,2,FALSE)</f>
        <v>35</v>
      </c>
      <c r="H394" s="7" t="str">
        <f>VLOOKUP(F394,episodes!$A$1:$E$81,5,FALSE)</f>
        <v>The Apple</v>
      </c>
      <c r="I394" s="7">
        <f>VLOOKUP(F394,episodes!$A$1:$D$81,3,FALSE)</f>
        <v>2</v>
      </c>
      <c r="J394" s="7">
        <f>VLOOKUP(F394,episodes!$A$1:$D$81,4,FALSE)</f>
        <v>5</v>
      </c>
      <c r="L394" s="40">
        <f>COUNTIFS(A:A,A393)</f>
        <v>130</v>
      </c>
      <c r="M394" s="40">
        <f>COUNTIFS(B:B,B394)</f>
        <v>130</v>
      </c>
      <c r="N394" s="40">
        <f>LEN(C394)</f>
        <v>30</v>
      </c>
      <c r="O394" s="39" t="s">
        <v>192</v>
      </c>
      <c r="P394" s="39" t="s">
        <v>192</v>
      </c>
      <c r="Q394" s="39" t="s">
        <v>192</v>
      </c>
      <c r="R394" s="39" t="s">
        <v>2485</v>
      </c>
    </row>
    <row r="395" spans="1:18" x14ac:dyDescent="0.25">
      <c r="A395" s="2" t="s">
        <v>2728</v>
      </c>
      <c r="B395" s="2" t="s">
        <v>752</v>
      </c>
      <c r="C395" s="23" t="s">
        <v>2772</v>
      </c>
      <c r="D395" s="2" t="s">
        <v>21</v>
      </c>
      <c r="E395" s="12">
        <v>1</v>
      </c>
      <c r="F395" s="60">
        <v>205</v>
      </c>
      <c r="G395" s="8">
        <f>VLOOKUP(F395,episodes!$A$1:$B$81,2,FALSE)</f>
        <v>35</v>
      </c>
      <c r="H395" s="7" t="str">
        <f>VLOOKUP(F395,episodes!$A$1:$E$81,5,FALSE)</f>
        <v>The Apple</v>
      </c>
      <c r="I395" s="7">
        <f>VLOOKUP(F395,episodes!$A$1:$D$81,3,FALSE)</f>
        <v>2</v>
      </c>
      <c r="J395" s="7">
        <f>VLOOKUP(F395,episodes!$A$1:$D$81,4,FALSE)</f>
        <v>5</v>
      </c>
      <c r="L395" s="40">
        <f>COUNTIFS(A:A,A394)</f>
        <v>130</v>
      </c>
      <c r="M395" s="40">
        <f>COUNTIFS(B:B,B395)</f>
        <v>130</v>
      </c>
      <c r="N395" s="40">
        <f>LEN(C395)</f>
        <v>44</v>
      </c>
      <c r="O395" s="39" t="s">
        <v>192</v>
      </c>
      <c r="P395" s="39" t="s">
        <v>192</v>
      </c>
      <c r="Q395" s="39" t="s">
        <v>192</v>
      </c>
      <c r="R395" s="39" t="s">
        <v>2485</v>
      </c>
    </row>
    <row r="396" spans="1:18" x14ac:dyDescent="0.25">
      <c r="A396" s="2" t="s">
        <v>2728</v>
      </c>
      <c r="B396" s="2" t="s">
        <v>752</v>
      </c>
      <c r="C396" s="23" t="s">
        <v>2771</v>
      </c>
      <c r="D396" s="2" t="s">
        <v>21</v>
      </c>
      <c r="E396" s="12">
        <v>1</v>
      </c>
      <c r="F396" s="60">
        <v>205</v>
      </c>
      <c r="G396" s="8">
        <f>VLOOKUP(F396,episodes!$A$1:$B$81,2,FALSE)</f>
        <v>35</v>
      </c>
      <c r="H396" s="7" t="str">
        <f>VLOOKUP(F396,episodes!$A$1:$E$81,5,FALSE)</f>
        <v>The Apple</v>
      </c>
      <c r="I396" s="7">
        <f>VLOOKUP(F396,episodes!$A$1:$D$81,3,FALSE)</f>
        <v>2</v>
      </c>
      <c r="J396" s="7">
        <f>VLOOKUP(F396,episodes!$A$1:$D$81,4,FALSE)</f>
        <v>5</v>
      </c>
      <c r="L396" s="40">
        <f>COUNTIFS(A:A,A395)</f>
        <v>130</v>
      </c>
      <c r="M396" s="40">
        <f>COUNTIFS(B:B,B396)</f>
        <v>130</v>
      </c>
      <c r="N396" s="40">
        <f>LEN(C396)</f>
        <v>38</v>
      </c>
      <c r="O396" s="39" t="s">
        <v>192</v>
      </c>
      <c r="P396" s="39" t="s">
        <v>192</v>
      </c>
      <c r="Q396" s="39" t="s">
        <v>192</v>
      </c>
      <c r="R396" s="39" t="s">
        <v>2485</v>
      </c>
    </row>
    <row r="397" spans="1:18" x14ac:dyDescent="0.25">
      <c r="A397" s="2" t="s">
        <v>2728</v>
      </c>
      <c r="B397" s="2" t="s">
        <v>752</v>
      </c>
      <c r="C397" s="23" t="s">
        <v>2770</v>
      </c>
      <c r="D397" s="2" t="s">
        <v>21</v>
      </c>
      <c r="E397" s="12">
        <v>1</v>
      </c>
      <c r="F397" s="60">
        <v>205</v>
      </c>
      <c r="G397" s="8">
        <f>VLOOKUP(F397,episodes!$A$1:$B$81,2,FALSE)</f>
        <v>35</v>
      </c>
      <c r="H397" s="7" t="str">
        <f>VLOOKUP(F397,episodes!$A$1:$E$81,5,FALSE)</f>
        <v>The Apple</v>
      </c>
      <c r="I397" s="7">
        <f>VLOOKUP(F397,episodes!$A$1:$D$81,3,FALSE)</f>
        <v>2</v>
      </c>
      <c r="J397" s="7">
        <f>VLOOKUP(F397,episodes!$A$1:$D$81,4,FALSE)</f>
        <v>5</v>
      </c>
      <c r="L397" s="40">
        <f>COUNTIFS(A:A,A396)</f>
        <v>130</v>
      </c>
      <c r="M397" s="40">
        <f>COUNTIFS(B:B,B397)</f>
        <v>130</v>
      </c>
      <c r="N397" s="40">
        <f>LEN(C397)</f>
        <v>43</v>
      </c>
      <c r="O397" s="39" t="s">
        <v>192</v>
      </c>
      <c r="P397" s="39" t="s">
        <v>192</v>
      </c>
      <c r="Q397" s="39" t="s">
        <v>192</v>
      </c>
      <c r="R397" s="39" t="s">
        <v>2485</v>
      </c>
    </row>
    <row r="398" spans="1:18" x14ac:dyDescent="0.25">
      <c r="A398" s="2" t="s">
        <v>2728</v>
      </c>
      <c r="B398" s="2" t="s">
        <v>752</v>
      </c>
      <c r="C398" s="23" t="s">
        <v>2770</v>
      </c>
      <c r="D398" s="2" t="s">
        <v>21</v>
      </c>
      <c r="E398" s="12">
        <v>1</v>
      </c>
      <c r="F398" s="60">
        <v>205</v>
      </c>
      <c r="G398" s="8">
        <f>VLOOKUP(F398,episodes!$A$1:$B$81,2,FALSE)</f>
        <v>35</v>
      </c>
      <c r="H398" s="7" t="str">
        <f>VLOOKUP(F398,episodes!$A$1:$E$81,5,FALSE)</f>
        <v>The Apple</v>
      </c>
      <c r="I398" s="7">
        <f>VLOOKUP(F398,episodes!$A$1:$D$81,3,FALSE)</f>
        <v>2</v>
      </c>
      <c r="J398" s="7">
        <f>VLOOKUP(F398,episodes!$A$1:$D$81,4,FALSE)</f>
        <v>5</v>
      </c>
      <c r="L398" s="40">
        <f>COUNTIFS(A:A,A397)</f>
        <v>130</v>
      </c>
      <c r="M398" s="40">
        <f>COUNTIFS(B:B,B398)</f>
        <v>130</v>
      </c>
      <c r="N398" s="40">
        <f>LEN(C398)</f>
        <v>43</v>
      </c>
      <c r="O398" s="39" t="s">
        <v>192</v>
      </c>
      <c r="P398" s="39" t="s">
        <v>192</v>
      </c>
      <c r="Q398" s="39" t="s">
        <v>192</v>
      </c>
      <c r="R398" s="39" t="s">
        <v>2485</v>
      </c>
    </row>
    <row r="399" spans="1:18" x14ac:dyDescent="0.25">
      <c r="A399" s="2" t="s">
        <v>2728</v>
      </c>
      <c r="B399" s="2" t="s">
        <v>752</v>
      </c>
      <c r="C399" s="23" t="s">
        <v>2770</v>
      </c>
      <c r="D399" s="2" t="s">
        <v>21</v>
      </c>
      <c r="E399" s="12">
        <v>1</v>
      </c>
      <c r="F399" s="60">
        <v>205</v>
      </c>
      <c r="G399" s="8">
        <f>VLOOKUP(F399,episodes!$A$1:$B$81,2,FALSE)</f>
        <v>35</v>
      </c>
      <c r="H399" s="7" t="str">
        <f>VLOOKUP(F399,episodes!$A$1:$E$81,5,FALSE)</f>
        <v>The Apple</v>
      </c>
      <c r="I399" s="7">
        <f>VLOOKUP(F399,episodes!$A$1:$D$81,3,FALSE)</f>
        <v>2</v>
      </c>
      <c r="J399" s="7">
        <f>VLOOKUP(F399,episodes!$A$1:$D$81,4,FALSE)</f>
        <v>5</v>
      </c>
      <c r="L399" s="40">
        <f>COUNTIFS(A:A,A398)</f>
        <v>130</v>
      </c>
      <c r="M399" s="40">
        <f>COUNTIFS(B:B,B399)</f>
        <v>130</v>
      </c>
      <c r="N399" s="40">
        <f>LEN(C399)</f>
        <v>43</v>
      </c>
      <c r="O399" s="39" t="s">
        <v>192</v>
      </c>
      <c r="P399" s="39" t="s">
        <v>192</v>
      </c>
      <c r="Q399" s="39" t="s">
        <v>192</v>
      </c>
      <c r="R399" s="39" t="s">
        <v>2485</v>
      </c>
    </row>
    <row r="400" spans="1:18" x14ac:dyDescent="0.25">
      <c r="A400" s="2" t="s">
        <v>2728</v>
      </c>
      <c r="B400" s="2" t="s">
        <v>752</v>
      </c>
      <c r="C400" s="23" t="s">
        <v>2770</v>
      </c>
      <c r="D400" s="2" t="s">
        <v>21</v>
      </c>
      <c r="E400" s="12">
        <v>1</v>
      </c>
      <c r="F400" s="60">
        <v>205</v>
      </c>
      <c r="G400" s="8">
        <f>VLOOKUP(F400,episodes!$A$1:$B$81,2,FALSE)</f>
        <v>35</v>
      </c>
      <c r="H400" s="7" t="str">
        <f>VLOOKUP(F400,episodes!$A$1:$E$81,5,FALSE)</f>
        <v>The Apple</v>
      </c>
      <c r="I400" s="7">
        <f>VLOOKUP(F400,episodes!$A$1:$D$81,3,FALSE)</f>
        <v>2</v>
      </c>
      <c r="J400" s="7">
        <f>VLOOKUP(F400,episodes!$A$1:$D$81,4,FALSE)</f>
        <v>5</v>
      </c>
      <c r="L400" s="40">
        <f>COUNTIFS(A:A,A399)</f>
        <v>130</v>
      </c>
      <c r="M400" s="40">
        <f>COUNTIFS(B:B,B400)</f>
        <v>130</v>
      </c>
      <c r="N400" s="40">
        <f>LEN(C400)</f>
        <v>43</v>
      </c>
      <c r="O400" s="39" t="s">
        <v>192</v>
      </c>
      <c r="P400" s="39" t="s">
        <v>192</v>
      </c>
      <c r="Q400" s="39" t="s">
        <v>192</v>
      </c>
      <c r="R400" s="39" t="s">
        <v>2485</v>
      </c>
    </row>
    <row r="401" spans="1:18" x14ac:dyDescent="0.25">
      <c r="A401" s="2" t="s">
        <v>2728</v>
      </c>
      <c r="B401" s="2" t="s">
        <v>752</v>
      </c>
      <c r="C401" s="23" t="s">
        <v>1238</v>
      </c>
      <c r="D401" s="2" t="s">
        <v>3655</v>
      </c>
      <c r="E401" s="12">
        <v>1</v>
      </c>
      <c r="F401" s="60">
        <v>205</v>
      </c>
      <c r="G401" s="8">
        <f>VLOOKUP(F401,episodes!$A$1:$B$81,2,FALSE)</f>
        <v>35</v>
      </c>
      <c r="H401" s="7" t="str">
        <f>VLOOKUP(F401,episodes!$A$1:$E$81,5,FALSE)</f>
        <v>The Apple</v>
      </c>
      <c r="I401" s="7">
        <f>VLOOKUP(F401,episodes!$A$1:$D$81,3,FALSE)</f>
        <v>2</v>
      </c>
      <c r="J401" s="7">
        <f>VLOOKUP(F401,episodes!$A$1:$D$81,4,FALSE)</f>
        <v>5</v>
      </c>
      <c r="L401" s="40">
        <f>COUNTIFS(A:A,A400)</f>
        <v>130</v>
      </c>
      <c r="M401" s="40">
        <f>COUNTIFS(B:B,B401)</f>
        <v>130</v>
      </c>
      <c r="N401" s="40">
        <f>LEN(C401)</f>
        <v>22</v>
      </c>
      <c r="O401" s="39" t="s">
        <v>192</v>
      </c>
      <c r="P401" s="39" t="s">
        <v>192</v>
      </c>
      <c r="Q401" s="39" t="s">
        <v>192</v>
      </c>
      <c r="R401" s="39" t="s">
        <v>2485</v>
      </c>
    </row>
    <row r="402" spans="1:18" x14ac:dyDescent="0.25">
      <c r="A402" s="2" t="s">
        <v>1683</v>
      </c>
      <c r="B402" s="1" t="s">
        <v>718</v>
      </c>
      <c r="C402" s="25" t="s">
        <v>2260</v>
      </c>
      <c r="D402" s="2" t="s">
        <v>21</v>
      </c>
      <c r="E402" s="12">
        <v>1</v>
      </c>
      <c r="F402" s="60">
        <v>101</v>
      </c>
      <c r="G402" s="8">
        <f>VLOOKUP(F402,episodes!$A$1:$B$76,2,FALSE)</f>
        <v>2</v>
      </c>
      <c r="H402" s="7" t="str">
        <f>VLOOKUP(F402,episodes!$A$1:$E$76,5,FALSE)</f>
        <v>The Man Trap</v>
      </c>
      <c r="I402" s="7">
        <f>VLOOKUP(F402,episodes!$A$1:$D$76,3,FALSE)</f>
        <v>1</v>
      </c>
      <c r="J402" s="7">
        <f>VLOOKUP(F402,episodes!$A$1:$D$76,4,FALSE)</f>
        <v>1</v>
      </c>
      <c r="L402" s="40">
        <f>COUNTIFS(A:A,A401)</f>
        <v>130</v>
      </c>
      <c r="M402" s="40">
        <f>COUNTIFS(B:B,B402)</f>
        <v>116</v>
      </c>
      <c r="N402" s="40">
        <f>LEN(C402)+LEN(H402)</f>
        <v>51</v>
      </c>
      <c r="O402" s="42" t="s">
        <v>2065</v>
      </c>
      <c r="P402" s="44" t="s">
        <v>1182</v>
      </c>
      <c r="R402" s="39" t="s">
        <v>3373</v>
      </c>
    </row>
    <row r="403" spans="1:18" x14ac:dyDescent="0.25">
      <c r="A403" s="2" t="s">
        <v>1683</v>
      </c>
      <c r="B403" s="1" t="s">
        <v>718</v>
      </c>
      <c r="C403" s="25" t="s">
        <v>2055</v>
      </c>
      <c r="D403" s="2" t="s">
        <v>85</v>
      </c>
      <c r="E403" s="12">
        <v>1</v>
      </c>
      <c r="F403" s="60">
        <v>101</v>
      </c>
      <c r="G403" s="8">
        <f>VLOOKUP(F403,episodes!$A$1:$B$76,2,FALSE)</f>
        <v>2</v>
      </c>
      <c r="H403" s="7" t="str">
        <f>VLOOKUP(F403,episodes!$A$1:$E$76,5,FALSE)</f>
        <v>The Man Trap</v>
      </c>
      <c r="I403" s="7">
        <f>VLOOKUP(F403,episodes!$A$1:$D$76,3,FALSE)</f>
        <v>1</v>
      </c>
      <c r="J403" s="7">
        <f>VLOOKUP(F403,episodes!$A$1:$D$76,4,FALSE)</f>
        <v>1</v>
      </c>
      <c r="L403" s="40">
        <f>COUNTIFS(A:A,A402)</f>
        <v>116</v>
      </c>
      <c r="M403" s="40">
        <f>COUNTIFS(B:B,B403)</f>
        <v>116</v>
      </c>
      <c r="N403" s="40">
        <f>LEN(C403)+LEN(H403)</f>
        <v>63</v>
      </c>
      <c r="O403" s="42" t="s">
        <v>1182</v>
      </c>
      <c r="P403" s="44" t="s">
        <v>2065</v>
      </c>
      <c r="Q403" s="39" t="s">
        <v>25</v>
      </c>
      <c r="R403" s="39" t="s">
        <v>2485</v>
      </c>
    </row>
    <row r="404" spans="1:18" x14ac:dyDescent="0.3">
      <c r="A404" s="2" t="s">
        <v>1683</v>
      </c>
      <c r="B404" s="1" t="s">
        <v>718</v>
      </c>
      <c r="C404" s="25" t="s">
        <v>2267</v>
      </c>
      <c r="D404" s="2" t="s">
        <v>3305</v>
      </c>
      <c r="F404" s="60">
        <v>102</v>
      </c>
      <c r="G404" s="8">
        <f>VLOOKUP(F404,episodes!$A$1:$B$76,2,FALSE)</f>
        <v>3</v>
      </c>
      <c r="H404" s="7" t="str">
        <f>VLOOKUP(F404,episodes!$A$1:$E$76,5,FALSE)</f>
        <v>Charlie X</v>
      </c>
      <c r="I404" s="7">
        <f>VLOOKUP(F404,episodes!$A$1:$D$76,3,FALSE)</f>
        <v>1</v>
      </c>
      <c r="J404" s="7">
        <f>VLOOKUP(F404,episodes!$A$1:$D$76,4,FALSE)</f>
        <v>2</v>
      </c>
      <c r="L404" s="40">
        <f>COUNTIFS(A:A,A403)</f>
        <v>116</v>
      </c>
      <c r="M404" s="40">
        <f>COUNTIFS(B:B,B404)</f>
        <v>116</v>
      </c>
      <c r="N404" s="40">
        <f>LEN(C404)+LEN(H404)</f>
        <v>57</v>
      </c>
      <c r="O404" s="39" t="s">
        <v>566</v>
      </c>
      <c r="P404" s="41"/>
      <c r="R404" s="39" t="s">
        <v>3379</v>
      </c>
    </row>
    <row r="405" spans="1:18" x14ac:dyDescent="0.3">
      <c r="A405" s="2" t="s">
        <v>1683</v>
      </c>
      <c r="B405" s="1" t="s">
        <v>718</v>
      </c>
      <c r="C405" s="25" t="s">
        <v>2268</v>
      </c>
      <c r="D405" s="2" t="s">
        <v>3305</v>
      </c>
      <c r="F405" s="60">
        <v>102</v>
      </c>
      <c r="G405" s="8">
        <f>VLOOKUP(F405,episodes!$A$1:$B$76,2,FALSE)</f>
        <v>3</v>
      </c>
      <c r="H405" s="7" t="str">
        <f>VLOOKUP(F405,episodes!$A$1:$E$76,5,FALSE)</f>
        <v>Charlie X</v>
      </c>
      <c r="I405" s="7">
        <f>VLOOKUP(F405,episodes!$A$1:$D$76,3,FALSE)</f>
        <v>1</v>
      </c>
      <c r="J405" s="7">
        <f>VLOOKUP(F405,episodes!$A$1:$D$76,4,FALSE)</f>
        <v>2</v>
      </c>
      <c r="L405" s="40">
        <f>COUNTIFS(A:A,A404)</f>
        <v>116</v>
      </c>
      <c r="M405" s="40">
        <f>COUNTIFS(B:B,B405)</f>
        <v>116</v>
      </c>
      <c r="N405" s="40">
        <f>LEN(C405)+LEN(H405)</f>
        <v>96</v>
      </c>
      <c r="O405" s="39" t="s">
        <v>517</v>
      </c>
      <c r="P405" s="41"/>
      <c r="R405" s="39" t="s">
        <v>3380</v>
      </c>
    </row>
    <row r="406" spans="1:18" x14ac:dyDescent="0.25">
      <c r="A406" s="2" t="s">
        <v>1683</v>
      </c>
      <c r="B406" s="1" t="s">
        <v>718</v>
      </c>
      <c r="C406" s="25" t="s">
        <v>2269</v>
      </c>
      <c r="D406" s="2" t="s">
        <v>85</v>
      </c>
      <c r="E406" s="12">
        <v>1</v>
      </c>
      <c r="F406" s="60">
        <v>102</v>
      </c>
      <c r="G406" s="8">
        <f>VLOOKUP(F406,episodes!$A$1:$B$76,2,FALSE)</f>
        <v>3</v>
      </c>
      <c r="H406" s="7" t="str">
        <f>VLOOKUP(F406,episodes!$A$1:$E$76,5,FALSE)</f>
        <v>Charlie X</v>
      </c>
      <c r="I406" s="7">
        <f>VLOOKUP(F406,episodes!$A$1:$D$76,3,FALSE)</f>
        <v>1</v>
      </c>
      <c r="J406" s="7">
        <f>VLOOKUP(F406,episodes!$A$1:$D$76,4,FALSE)</f>
        <v>2</v>
      </c>
      <c r="L406" s="40">
        <f>COUNTIFS(A:A,A405)</f>
        <v>116</v>
      </c>
      <c r="M406" s="40">
        <f>COUNTIFS(B:B,B406)</f>
        <v>116</v>
      </c>
      <c r="N406" s="40">
        <f>LEN(C406)+LEN(H406)</f>
        <v>57</v>
      </c>
      <c r="O406" s="42" t="s">
        <v>1182</v>
      </c>
      <c r="P406" s="44" t="s">
        <v>2065</v>
      </c>
      <c r="R406" s="39" t="s">
        <v>3381</v>
      </c>
    </row>
    <row r="407" spans="1:18" x14ac:dyDescent="0.25">
      <c r="A407" s="2" t="s">
        <v>1683</v>
      </c>
      <c r="B407" s="1" t="s">
        <v>718</v>
      </c>
      <c r="C407" s="25" t="s">
        <v>2708</v>
      </c>
      <c r="D407" s="2" t="s">
        <v>85</v>
      </c>
      <c r="E407" s="12">
        <v>1</v>
      </c>
      <c r="F407" s="60">
        <v>102</v>
      </c>
      <c r="G407" s="8">
        <f>VLOOKUP(F407,episodes!$A$1:$B$76,2,FALSE)</f>
        <v>3</v>
      </c>
      <c r="H407" s="7" t="str">
        <f>VLOOKUP(F407,episodes!$A$1:$E$76,5,FALSE)</f>
        <v>Charlie X</v>
      </c>
      <c r="I407" s="7">
        <f>VLOOKUP(F407,episodes!$A$1:$D$76,3,FALSE)</f>
        <v>1</v>
      </c>
      <c r="J407" s="7">
        <f>VLOOKUP(F407,episodes!$A$1:$D$76,4,FALSE)</f>
        <v>2</v>
      </c>
      <c r="L407" s="40">
        <f>COUNTIFS(A:A,A406)</f>
        <v>116</v>
      </c>
      <c r="M407" s="40">
        <f>COUNTIFS(B:B,B407)</f>
        <v>116</v>
      </c>
      <c r="N407" s="40">
        <f>LEN(C407)+LEN(H407)</f>
        <v>77</v>
      </c>
      <c r="O407" s="39" t="s">
        <v>1182</v>
      </c>
      <c r="P407" s="41"/>
      <c r="R407" s="39" t="s">
        <v>3382</v>
      </c>
    </row>
    <row r="408" spans="1:18" x14ac:dyDescent="0.25">
      <c r="A408" s="2" t="s">
        <v>1683</v>
      </c>
      <c r="B408" s="1" t="s">
        <v>718</v>
      </c>
      <c r="C408" s="25" t="s">
        <v>2270</v>
      </c>
      <c r="D408" s="2" t="s">
        <v>85</v>
      </c>
      <c r="E408" s="12">
        <v>1</v>
      </c>
      <c r="F408" s="60">
        <v>102</v>
      </c>
      <c r="G408" s="8">
        <f>VLOOKUP(F408,episodes!$A$1:$B$76,2,FALSE)</f>
        <v>3</v>
      </c>
      <c r="H408" s="7" t="str">
        <f>VLOOKUP(F408,episodes!$A$1:$E$76,5,FALSE)</f>
        <v>Charlie X</v>
      </c>
      <c r="I408" s="7">
        <f>VLOOKUP(F408,episodes!$A$1:$D$76,3,FALSE)</f>
        <v>1</v>
      </c>
      <c r="J408" s="7">
        <f>VLOOKUP(F408,episodes!$A$1:$D$76,4,FALSE)</f>
        <v>2</v>
      </c>
      <c r="L408" s="40">
        <f>COUNTIFS(A:A,A407)</f>
        <v>116</v>
      </c>
      <c r="M408" s="40">
        <f>COUNTIFS(B:B,B408)</f>
        <v>116</v>
      </c>
      <c r="N408" s="40">
        <f>LEN(C408)+LEN(H408)</f>
        <v>44</v>
      </c>
      <c r="O408" s="42" t="s">
        <v>1182</v>
      </c>
      <c r="P408" s="44" t="s">
        <v>2065</v>
      </c>
      <c r="R408" s="39" t="s">
        <v>3383</v>
      </c>
    </row>
    <row r="409" spans="1:18" x14ac:dyDescent="0.25">
      <c r="A409" s="2" t="s">
        <v>1683</v>
      </c>
      <c r="B409" s="1" t="s">
        <v>718</v>
      </c>
      <c r="C409" s="25" t="s">
        <v>2271</v>
      </c>
      <c r="D409" s="2" t="s">
        <v>85</v>
      </c>
      <c r="E409" s="12">
        <v>1</v>
      </c>
      <c r="F409" s="60">
        <v>102</v>
      </c>
      <c r="G409" s="8">
        <f>VLOOKUP(F409,episodes!$A$1:$B$76,2,FALSE)</f>
        <v>3</v>
      </c>
      <c r="H409" s="7" t="str">
        <f>VLOOKUP(F409,episodes!$A$1:$E$76,5,FALSE)</f>
        <v>Charlie X</v>
      </c>
      <c r="I409" s="7">
        <f>VLOOKUP(F409,episodes!$A$1:$D$76,3,FALSE)</f>
        <v>1</v>
      </c>
      <c r="J409" s="7">
        <f>VLOOKUP(F409,episodes!$A$1:$D$76,4,FALSE)</f>
        <v>2</v>
      </c>
      <c r="L409" s="40">
        <f>COUNTIFS(A:A,A408)</f>
        <v>116</v>
      </c>
      <c r="M409" s="40">
        <f>COUNTIFS(B:B,B409)</f>
        <v>116</v>
      </c>
      <c r="N409" s="40">
        <f>LEN(C409)+LEN(H409)</f>
        <v>43</v>
      </c>
      <c r="O409" s="42" t="s">
        <v>1182</v>
      </c>
      <c r="P409" s="44" t="s">
        <v>2065</v>
      </c>
      <c r="R409" s="39" t="s">
        <v>3384</v>
      </c>
    </row>
    <row r="410" spans="1:18" x14ac:dyDescent="0.25">
      <c r="A410" s="2" t="s">
        <v>1683</v>
      </c>
      <c r="B410" s="1" t="s">
        <v>718</v>
      </c>
      <c r="C410" s="25" t="s">
        <v>2272</v>
      </c>
      <c r="D410" s="2" t="s">
        <v>85</v>
      </c>
      <c r="E410" s="12">
        <v>1</v>
      </c>
      <c r="F410" s="60">
        <v>102</v>
      </c>
      <c r="G410" s="8">
        <f>VLOOKUP(F410,episodes!$A$1:$B$76,2,FALSE)</f>
        <v>3</v>
      </c>
      <c r="H410" s="7" t="str">
        <f>VLOOKUP(F410,episodes!$A$1:$E$76,5,FALSE)</f>
        <v>Charlie X</v>
      </c>
      <c r="I410" s="7">
        <f>VLOOKUP(F410,episodes!$A$1:$D$76,3,FALSE)</f>
        <v>1</v>
      </c>
      <c r="J410" s="7">
        <f>VLOOKUP(F410,episodes!$A$1:$D$76,4,FALSE)</f>
        <v>2</v>
      </c>
      <c r="L410" s="40">
        <f>COUNTIFS(A:A,A409)</f>
        <v>116</v>
      </c>
      <c r="M410" s="40">
        <f>COUNTIFS(B:B,B410)</f>
        <v>116</v>
      </c>
      <c r="N410" s="40">
        <f>LEN(C410)+LEN(H410)</f>
        <v>40</v>
      </c>
      <c r="O410" s="39" t="s">
        <v>1182</v>
      </c>
      <c r="P410" s="39" t="s">
        <v>88</v>
      </c>
      <c r="R410" s="39" t="s">
        <v>3385</v>
      </c>
    </row>
    <row r="411" spans="1:18" x14ac:dyDescent="0.25">
      <c r="A411" s="2" t="s">
        <v>1683</v>
      </c>
      <c r="B411" s="1" t="s">
        <v>718</v>
      </c>
      <c r="C411" s="37" t="s">
        <v>2247</v>
      </c>
      <c r="D411" s="2" t="s">
        <v>21</v>
      </c>
      <c r="E411" s="12">
        <v>1</v>
      </c>
      <c r="F411" s="60">
        <v>106</v>
      </c>
      <c r="G411" s="8">
        <f>VLOOKUP(F411,episodes!$A$1:$B$76,2,FALSE)</f>
        <v>7</v>
      </c>
      <c r="H411" s="7" t="str">
        <f>VLOOKUP(F411,episodes!$A$1:$E$76,5,FALSE)</f>
        <v>Mudd's Women</v>
      </c>
      <c r="I411" s="7">
        <f>VLOOKUP(F411,episodes!$A$1:$D$76,3,FALSE)</f>
        <v>1</v>
      </c>
      <c r="J411" s="7">
        <f>VLOOKUP(F411,episodes!$A$1:$D$76,4,FALSE)</f>
        <v>6</v>
      </c>
      <c r="L411" s="40">
        <f>COUNTIFS(A:A,A410)</f>
        <v>116</v>
      </c>
      <c r="M411" s="40">
        <f>COUNTIFS(B:B,B411)</f>
        <v>116</v>
      </c>
      <c r="N411" s="40">
        <f>LEN(C411)+LEN(H411)</f>
        <v>71</v>
      </c>
      <c r="O411" s="39" t="s">
        <v>2065</v>
      </c>
      <c r="Q411" s="39" t="s">
        <v>645</v>
      </c>
      <c r="R411" s="39" t="s">
        <v>2485</v>
      </c>
    </row>
    <row r="412" spans="1:18" x14ac:dyDescent="0.25">
      <c r="A412" s="2" t="s">
        <v>1683</v>
      </c>
      <c r="B412" s="1" t="s">
        <v>718</v>
      </c>
      <c r="C412" s="25" t="s">
        <v>2293</v>
      </c>
      <c r="D412" s="2" t="s">
        <v>3305</v>
      </c>
      <c r="F412" s="60">
        <v>106</v>
      </c>
      <c r="G412" s="8">
        <f>VLOOKUP(F412,episodes!$A$1:$B$76,2,FALSE)</f>
        <v>7</v>
      </c>
      <c r="H412" s="7" t="str">
        <f>VLOOKUP(F412,episodes!$A$1:$E$76,5,FALSE)</f>
        <v>Mudd's Women</v>
      </c>
      <c r="I412" s="7">
        <f>VLOOKUP(F412,episodes!$A$1:$D$76,3,FALSE)</f>
        <v>1</v>
      </c>
      <c r="J412" s="7">
        <f>VLOOKUP(F412,episodes!$A$1:$D$76,4,FALSE)</f>
        <v>6</v>
      </c>
      <c r="L412" s="40">
        <f>COUNTIFS(A:A,A411)</f>
        <v>116</v>
      </c>
      <c r="M412" s="40">
        <f>COUNTIFS(B:B,B412)</f>
        <v>116</v>
      </c>
      <c r="N412" s="40">
        <f>LEN(C412)+LEN(H412)</f>
        <v>55</v>
      </c>
      <c r="O412" s="45" t="s">
        <v>564</v>
      </c>
      <c r="P412" s="39" t="s">
        <v>599</v>
      </c>
      <c r="R412" s="39" t="s">
        <v>3406</v>
      </c>
    </row>
    <row r="413" spans="1:18" x14ac:dyDescent="0.25">
      <c r="A413" s="2" t="s">
        <v>1683</v>
      </c>
      <c r="B413" s="1" t="s">
        <v>718</v>
      </c>
      <c r="C413" s="25" t="s">
        <v>2294</v>
      </c>
      <c r="D413" s="2" t="s">
        <v>85</v>
      </c>
      <c r="E413" s="12">
        <v>1</v>
      </c>
      <c r="F413" s="60">
        <v>106</v>
      </c>
      <c r="G413" s="8">
        <f>VLOOKUP(F413,episodes!$A$1:$B$76,2,FALSE)</f>
        <v>7</v>
      </c>
      <c r="H413" s="7" t="str">
        <f>VLOOKUP(F413,episodes!$A$1:$E$76,5,FALSE)</f>
        <v>Mudd's Women</v>
      </c>
      <c r="I413" s="7">
        <f>VLOOKUP(F413,episodes!$A$1:$D$76,3,FALSE)</f>
        <v>1</v>
      </c>
      <c r="J413" s="7">
        <f>VLOOKUP(F413,episodes!$A$1:$D$76,4,FALSE)</f>
        <v>6</v>
      </c>
      <c r="L413" s="40">
        <f>COUNTIFS(A:A,A412)</f>
        <v>116</v>
      </c>
      <c r="M413" s="40">
        <f>COUNTIFS(B:B,B413)</f>
        <v>116</v>
      </c>
      <c r="N413" s="40">
        <f>LEN(C413)+LEN(H413)</f>
        <v>70</v>
      </c>
      <c r="O413" s="42" t="s">
        <v>1182</v>
      </c>
      <c r="P413" s="44" t="s">
        <v>2065</v>
      </c>
      <c r="R413" s="39" t="s">
        <v>3407</v>
      </c>
    </row>
    <row r="414" spans="1:18" x14ac:dyDescent="0.25">
      <c r="A414" s="2" t="s">
        <v>1683</v>
      </c>
      <c r="B414" s="1" t="s">
        <v>718</v>
      </c>
      <c r="C414" s="25" t="s">
        <v>2301</v>
      </c>
      <c r="D414" s="2" t="s">
        <v>21</v>
      </c>
      <c r="E414" s="12">
        <v>1</v>
      </c>
      <c r="F414" s="60">
        <v>107</v>
      </c>
      <c r="G414" s="8">
        <f>VLOOKUP(F414,episodes!$A$1:$B$76,2,FALSE)</f>
        <v>8</v>
      </c>
      <c r="H414" s="7" t="str">
        <f>VLOOKUP(F414,episodes!$A$1:$E$76,5,FALSE)</f>
        <v>What Are Little Girls Made Of?</v>
      </c>
      <c r="I414" s="7">
        <f>VLOOKUP(F414,episodes!$A$1:$D$76,3,FALSE)</f>
        <v>1</v>
      </c>
      <c r="J414" s="7">
        <f>VLOOKUP(F414,episodes!$A$1:$D$76,4,FALSE)</f>
        <v>7</v>
      </c>
      <c r="L414" s="40">
        <f>COUNTIFS(A:A,A413)</f>
        <v>116</v>
      </c>
      <c r="M414" s="40">
        <f>COUNTIFS(B:B,B414)</f>
        <v>116</v>
      </c>
      <c r="N414" s="40">
        <f>LEN(C414)+LEN(H414)</f>
        <v>64</v>
      </c>
      <c r="O414" s="42" t="s">
        <v>2065</v>
      </c>
      <c r="P414" s="39" t="s">
        <v>1182</v>
      </c>
      <c r="R414" s="39" t="s">
        <v>3417</v>
      </c>
    </row>
    <row r="415" spans="1:18" x14ac:dyDescent="0.25">
      <c r="A415" s="2" t="s">
        <v>1683</v>
      </c>
      <c r="B415" s="1" t="s">
        <v>718</v>
      </c>
      <c r="C415" s="25" t="s">
        <v>2302</v>
      </c>
      <c r="D415" s="2" t="s">
        <v>85</v>
      </c>
      <c r="E415" s="12">
        <v>1</v>
      </c>
      <c r="F415" s="60">
        <v>107</v>
      </c>
      <c r="G415" s="8">
        <f>VLOOKUP(F415,episodes!$A$1:$B$76,2,FALSE)</f>
        <v>8</v>
      </c>
      <c r="H415" s="7" t="str">
        <f>VLOOKUP(F415,episodes!$A$1:$E$76,5,FALSE)</f>
        <v>What Are Little Girls Made Of?</v>
      </c>
      <c r="I415" s="7">
        <f>VLOOKUP(F415,episodes!$A$1:$D$76,3,FALSE)</f>
        <v>1</v>
      </c>
      <c r="J415" s="7">
        <f>VLOOKUP(F415,episodes!$A$1:$D$76,4,FALSE)</f>
        <v>7</v>
      </c>
      <c r="L415" s="40">
        <f>COUNTIFS(A:A,A414)</f>
        <v>116</v>
      </c>
      <c r="M415" s="40">
        <f>COUNTIFS(B:B,B415)</f>
        <v>116</v>
      </c>
      <c r="N415" s="40">
        <f>LEN(C415)+LEN(H415)</f>
        <v>72</v>
      </c>
      <c r="O415" s="42" t="s">
        <v>1182</v>
      </c>
      <c r="P415" s="44" t="s">
        <v>2065</v>
      </c>
      <c r="R415" s="39" t="s">
        <v>3418</v>
      </c>
    </row>
    <row r="416" spans="1:18" x14ac:dyDescent="0.25">
      <c r="A416" s="2" t="s">
        <v>1683</v>
      </c>
      <c r="B416" s="1" t="s">
        <v>718</v>
      </c>
      <c r="C416" s="25" t="s">
        <v>2303</v>
      </c>
      <c r="D416" s="2" t="s">
        <v>85</v>
      </c>
      <c r="E416" s="12">
        <v>1</v>
      </c>
      <c r="F416" s="60">
        <v>107</v>
      </c>
      <c r="G416" s="8">
        <f>VLOOKUP(F416,episodes!$A$1:$B$76,2,FALSE)</f>
        <v>8</v>
      </c>
      <c r="H416" s="7" t="str">
        <f>VLOOKUP(F416,episodes!$A$1:$E$76,5,FALSE)</f>
        <v>What Are Little Girls Made Of?</v>
      </c>
      <c r="I416" s="7">
        <f>VLOOKUP(F416,episodes!$A$1:$D$76,3,FALSE)</f>
        <v>1</v>
      </c>
      <c r="J416" s="7">
        <f>VLOOKUP(F416,episodes!$A$1:$D$76,4,FALSE)</f>
        <v>7</v>
      </c>
      <c r="L416" s="40">
        <f>COUNTIFS(A:A,A415)</f>
        <v>116</v>
      </c>
      <c r="M416" s="40">
        <f>COUNTIFS(B:B,B416)</f>
        <v>116</v>
      </c>
      <c r="N416" s="40">
        <f>LEN(C416)+LEN(H416)</f>
        <v>64</v>
      </c>
      <c r="O416" s="42" t="s">
        <v>1182</v>
      </c>
      <c r="P416" s="39" t="s">
        <v>1011</v>
      </c>
      <c r="R416" s="39" t="s">
        <v>3419</v>
      </c>
    </row>
    <row r="417" spans="1:18" x14ac:dyDescent="0.25">
      <c r="A417" s="2" t="s">
        <v>1683</v>
      </c>
      <c r="B417" s="1" t="s">
        <v>718</v>
      </c>
      <c r="C417" s="25" t="s">
        <v>2304</v>
      </c>
      <c r="D417" s="2" t="s">
        <v>85</v>
      </c>
      <c r="E417" s="12">
        <v>1</v>
      </c>
      <c r="F417" s="60">
        <v>107</v>
      </c>
      <c r="G417" s="8">
        <f>VLOOKUP(F417,episodes!$A$1:$B$76,2,FALSE)</f>
        <v>8</v>
      </c>
      <c r="H417" s="7" t="str">
        <f>VLOOKUP(F417,episodes!$A$1:$E$76,5,FALSE)</f>
        <v>What Are Little Girls Made Of?</v>
      </c>
      <c r="I417" s="7">
        <f>VLOOKUP(F417,episodes!$A$1:$D$76,3,FALSE)</f>
        <v>1</v>
      </c>
      <c r="J417" s="7">
        <f>VLOOKUP(F417,episodes!$A$1:$D$76,4,FALSE)</f>
        <v>7</v>
      </c>
      <c r="L417" s="40">
        <f>COUNTIFS(A:A,A416)</f>
        <v>116</v>
      </c>
      <c r="M417" s="40">
        <f>COUNTIFS(B:B,B417)</f>
        <v>116</v>
      </c>
      <c r="N417" s="40">
        <f>LEN(C417)+LEN(H417)</f>
        <v>91</v>
      </c>
      <c r="O417" s="42" t="s">
        <v>1182</v>
      </c>
      <c r="P417" s="44" t="s">
        <v>2065</v>
      </c>
      <c r="R417" s="39" t="s">
        <v>3420</v>
      </c>
    </row>
    <row r="418" spans="1:18" x14ac:dyDescent="0.25">
      <c r="A418" s="2" t="s">
        <v>1683</v>
      </c>
      <c r="B418" s="1" t="s">
        <v>718</v>
      </c>
      <c r="C418" s="25" t="s">
        <v>2305</v>
      </c>
      <c r="D418" s="2" t="s">
        <v>85</v>
      </c>
      <c r="E418" s="12">
        <v>1</v>
      </c>
      <c r="F418" s="60">
        <v>107</v>
      </c>
      <c r="G418" s="8">
        <f>VLOOKUP(F418,episodes!$A$1:$B$76,2,FALSE)</f>
        <v>8</v>
      </c>
      <c r="H418" s="7" t="str">
        <f>VLOOKUP(F418,episodes!$A$1:$E$76,5,FALSE)</f>
        <v>What Are Little Girls Made Of?</v>
      </c>
      <c r="I418" s="7">
        <f>VLOOKUP(F418,episodes!$A$1:$D$76,3,FALSE)</f>
        <v>1</v>
      </c>
      <c r="J418" s="7">
        <f>VLOOKUP(F418,episodes!$A$1:$D$76,4,FALSE)</f>
        <v>7</v>
      </c>
      <c r="L418" s="40">
        <f>COUNTIFS(A:A,A417)</f>
        <v>116</v>
      </c>
      <c r="M418" s="40">
        <f>COUNTIFS(B:B,B418)</f>
        <v>116</v>
      </c>
      <c r="N418" s="40">
        <f>LEN(C418)+LEN(H418)</f>
        <v>66</v>
      </c>
      <c r="O418" s="42" t="s">
        <v>1182</v>
      </c>
      <c r="P418" s="44" t="s">
        <v>2065</v>
      </c>
      <c r="R418" s="39" t="s">
        <v>3421</v>
      </c>
    </row>
    <row r="419" spans="1:18" x14ac:dyDescent="0.25">
      <c r="A419" s="2" t="s">
        <v>1683</v>
      </c>
      <c r="B419" s="1" t="s">
        <v>718</v>
      </c>
      <c r="C419" s="25" t="s">
        <v>2311</v>
      </c>
      <c r="D419" s="2" t="s">
        <v>21</v>
      </c>
      <c r="E419" s="12">
        <v>1</v>
      </c>
      <c r="F419" s="60">
        <v>109</v>
      </c>
      <c r="G419" s="8">
        <f>VLOOKUP(F419,episodes!$A$1:$B$76,2,FALSE)</f>
        <v>10</v>
      </c>
      <c r="H419" s="7" t="str">
        <f>VLOOKUP(F419,episodes!$A$1:$E$76,5,FALSE)</f>
        <v>Dagger of the Mind</v>
      </c>
      <c r="I419" s="7">
        <f>VLOOKUP(F419,episodes!$A$1:$D$76,3,FALSE)</f>
        <v>1</v>
      </c>
      <c r="J419" s="7">
        <f>VLOOKUP(F419,episodes!$A$1:$D$76,4,FALSE)</f>
        <v>9</v>
      </c>
      <c r="L419" s="40">
        <f>COUNTIFS(A:A,A418)</f>
        <v>116</v>
      </c>
      <c r="M419" s="40">
        <f>COUNTIFS(B:B,B419)</f>
        <v>116</v>
      </c>
      <c r="N419" s="40">
        <f>LEN(C419)+LEN(H419)</f>
        <v>59</v>
      </c>
      <c r="O419" s="42" t="s">
        <v>2065</v>
      </c>
      <c r="P419" s="39" t="s">
        <v>1182</v>
      </c>
      <c r="R419" s="39" t="s">
        <v>3429</v>
      </c>
    </row>
    <row r="420" spans="1:18" x14ac:dyDescent="0.25">
      <c r="A420" s="2" t="s">
        <v>1683</v>
      </c>
      <c r="B420" s="1" t="s">
        <v>718</v>
      </c>
      <c r="C420" s="25" t="s">
        <v>2312</v>
      </c>
      <c r="D420" s="2" t="s">
        <v>3655</v>
      </c>
      <c r="E420" s="12">
        <v>1</v>
      </c>
      <c r="F420" s="60">
        <v>109</v>
      </c>
      <c r="G420" s="8">
        <f>VLOOKUP(F420,episodes!$A$1:$B$76,2,FALSE)</f>
        <v>10</v>
      </c>
      <c r="H420" s="7" t="str">
        <f>VLOOKUP(F420,episodes!$A$1:$E$76,5,FALSE)</f>
        <v>Dagger of the Mind</v>
      </c>
      <c r="I420" s="7">
        <f>VLOOKUP(F420,episodes!$A$1:$D$76,3,FALSE)</f>
        <v>1</v>
      </c>
      <c r="J420" s="7">
        <f>VLOOKUP(F420,episodes!$A$1:$D$76,4,FALSE)</f>
        <v>9</v>
      </c>
      <c r="L420" s="40">
        <f>COUNTIFS(A:A,A419)</f>
        <v>116</v>
      </c>
      <c r="M420" s="40">
        <f>COUNTIFS(B:B,B420)</f>
        <v>116</v>
      </c>
      <c r="N420" s="40">
        <f>LEN(C420)+LEN(H420)</f>
        <v>47</v>
      </c>
      <c r="O420" s="39" t="s">
        <v>1011</v>
      </c>
      <c r="P420" s="41"/>
      <c r="R420" s="39" t="s">
        <v>3430</v>
      </c>
    </row>
    <row r="421" spans="1:18" x14ac:dyDescent="0.25">
      <c r="A421" s="2" t="s">
        <v>1683</v>
      </c>
      <c r="B421" s="1" t="s">
        <v>718</v>
      </c>
      <c r="C421" s="25" t="s">
        <v>2313</v>
      </c>
      <c r="D421" s="2" t="s">
        <v>85</v>
      </c>
      <c r="E421" s="12">
        <v>1</v>
      </c>
      <c r="F421" s="60">
        <v>109</v>
      </c>
      <c r="G421" s="8">
        <f>VLOOKUP(F421,episodes!$A$1:$B$76,2,FALSE)</f>
        <v>10</v>
      </c>
      <c r="H421" s="7" t="str">
        <f>VLOOKUP(F421,episodes!$A$1:$E$76,5,FALSE)</f>
        <v>Dagger of the Mind</v>
      </c>
      <c r="I421" s="7">
        <f>VLOOKUP(F421,episodes!$A$1:$D$76,3,FALSE)</f>
        <v>1</v>
      </c>
      <c r="J421" s="7">
        <f>VLOOKUP(F421,episodes!$A$1:$D$76,4,FALSE)</f>
        <v>9</v>
      </c>
      <c r="L421" s="40">
        <f>COUNTIFS(A:A,A420)</f>
        <v>116</v>
      </c>
      <c r="M421" s="40">
        <f>COUNTIFS(B:B,B421)</f>
        <v>116</v>
      </c>
      <c r="N421" s="40">
        <f>LEN(C421)+LEN(H421)</f>
        <v>66</v>
      </c>
      <c r="O421" s="42" t="s">
        <v>1182</v>
      </c>
      <c r="P421" s="44" t="s">
        <v>2065</v>
      </c>
      <c r="R421" s="39" t="s">
        <v>3431</v>
      </c>
    </row>
    <row r="422" spans="1:18" x14ac:dyDescent="0.25">
      <c r="A422" s="2" t="s">
        <v>1683</v>
      </c>
      <c r="B422" s="1" t="s">
        <v>718</v>
      </c>
      <c r="C422" s="25" t="s">
        <v>2314</v>
      </c>
      <c r="D422" s="2" t="s">
        <v>85</v>
      </c>
      <c r="E422" s="12">
        <v>1</v>
      </c>
      <c r="F422" s="60">
        <v>109</v>
      </c>
      <c r="G422" s="8">
        <f>VLOOKUP(F422,episodes!$A$1:$B$76,2,FALSE)</f>
        <v>10</v>
      </c>
      <c r="H422" s="7" t="str">
        <f>VLOOKUP(F422,episodes!$A$1:$E$76,5,FALSE)</f>
        <v>Dagger of the Mind</v>
      </c>
      <c r="I422" s="7">
        <f>VLOOKUP(F422,episodes!$A$1:$D$76,3,FALSE)</f>
        <v>1</v>
      </c>
      <c r="J422" s="7">
        <f>VLOOKUP(F422,episodes!$A$1:$D$76,4,FALSE)</f>
        <v>9</v>
      </c>
      <c r="L422" s="40">
        <f>COUNTIFS(A:A,A421)</f>
        <v>116</v>
      </c>
      <c r="M422" s="40">
        <f>COUNTIFS(B:B,B422)</f>
        <v>116</v>
      </c>
      <c r="N422" s="40">
        <f>LEN(C422)+LEN(H422)</f>
        <v>74</v>
      </c>
      <c r="O422" s="42" t="s">
        <v>1182</v>
      </c>
      <c r="P422" s="44" t="s">
        <v>2065</v>
      </c>
      <c r="R422" s="39" t="s">
        <v>3432</v>
      </c>
    </row>
    <row r="423" spans="1:18" x14ac:dyDescent="0.25">
      <c r="A423" s="2" t="s">
        <v>1683</v>
      </c>
      <c r="B423" s="1" t="s">
        <v>718</v>
      </c>
      <c r="C423" s="37" t="s">
        <v>2516</v>
      </c>
      <c r="D423" s="2" t="s">
        <v>21</v>
      </c>
      <c r="E423" s="12">
        <v>1</v>
      </c>
      <c r="F423" s="60">
        <v>110</v>
      </c>
      <c r="G423" s="8">
        <f>VLOOKUP(F423,episodes!$A$1:$B$76,2,FALSE)</f>
        <v>11</v>
      </c>
      <c r="H423" s="7" t="str">
        <f>VLOOKUP(F423,episodes!$A$1:$E$76,5,FALSE)</f>
        <v>The Corbomite Maneuver</v>
      </c>
      <c r="I423" s="7">
        <f>VLOOKUP(F423,episodes!$A$1:$D$76,3,FALSE)</f>
        <v>1</v>
      </c>
      <c r="J423" s="7">
        <f>VLOOKUP(F423,episodes!$A$1:$D$76,4,FALSE)</f>
        <v>10</v>
      </c>
      <c r="L423" s="40">
        <f>COUNTIFS(A:A,A422)</f>
        <v>116</v>
      </c>
      <c r="M423" s="40">
        <f>COUNTIFS(B:B,B423)</f>
        <v>116</v>
      </c>
      <c r="N423" s="40">
        <f>LEN(C423)+LEN(H423)</f>
        <v>103</v>
      </c>
      <c r="O423" s="39" t="s">
        <v>127</v>
      </c>
      <c r="P423" s="41"/>
      <c r="Q423" s="39" t="s">
        <v>1529</v>
      </c>
      <c r="R423" s="39" t="s">
        <v>2485</v>
      </c>
    </row>
    <row r="424" spans="1:18" x14ac:dyDescent="0.25">
      <c r="A424" s="2" t="s">
        <v>1683</v>
      </c>
      <c r="B424" s="1" t="s">
        <v>718</v>
      </c>
      <c r="C424" s="25" t="s">
        <v>2317</v>
      </c>
      <c r="D424" s="2" t="s">
        <v>21</v>
      </c>
      <c r="E424" s="12">
        <v>1</v>
      </c>
      <c r="F424" s="60">
        <v>110</v>
      </c>
      <c r="G424" s="8">
        <f>VLOOKUP(F424,episodes!$A$1:$B$76,2,FALSE)</f>
        <v>11</v>
      </c>
      <c r="H424" s="7" t="str">
        <f>VLOOKUP(F424,episodes!$A$1:$E$76,5,FALSE)</f>
        <v>The Corbomite Maneuver</v>
      </c>
      <c r="I424" s="7">
        <f>VLOOKUP(F424,episodes!$A$1:$D$76,3,FALSE)</f>
        <v>1</v>
      </c>
      <c r="J424" s="7">
        <f>VLOOKUP(F424,episodes!$A$1:$D$76,4,FALSE)</f>
        <v>10</v>
      </c>
      <c r="L424" s="40">
        <f>COUNTIFS(A:A,A423)</f>
        <v>116</v>
      </c>
      <c r="M424" s="40">
        <f>COUNTIFS(B:B,B424)</f>
        <v>116</v>
      </c>
      <c r="N424" s="40">
        <f>LEN(C424)+LEN(H424)</f>
        <v>70</v>
      </c>
      <c r="O424" s="42" t="s">
        <v>2065</v>
      </c>
      <c r="P424" s="39" t="s">
        <v>1011</v>
      </c>
      <c r="R424" s="39" t="s">
        <v>3435</v>
      </c>
    </row>
    <row r="425" spans="1:18" x14ac:dyDescent="0.25">
      <c r="A425" s="2" t="s">
        <v>1683</v>
      </c>
      <c r="B425" s="1" t="s">
        <v>718</v>
      </c>
      <c r="C425" s="25" t="s">
        <v>2709</v>
      </c>
      <c r="D425" s="2" t="s">
        <v>21</v>
      </c>
      <c r="E425" s="12">
        <v>1</v>
      </c>
      <c r="F425" s="60">
        <v>110</v>
      </c>
      <c r="G425" s="8">
        <f>VLOOKUP(F425,episodes!$A$1:$B$76,2,FALSE)</f>
        <v>11</v>
      </c>
      <c r="H425" s="7" t="str">
        <f>VLOOKUP(F425,episodes!$A$1:$E$76,5,FALSE)</f>
        <v>The Corbomite Maneuver</v>
      </c>
      <c r="I425" s="7">
        <f>VLOOKUP(F425,episodes!$A$1:$D$76,3,FALSE)</f>
        <v>1</v>
      </c>
      <c r="J425" s="7">
        <f>VLOOKUP(F425,episodes!$A$1:$D$76,4,FALSE)</f>
        <v>10</v>
      </c>
      <c r="L425" s="40">
        <f>COUNTIFS(A:A,A424)</f>
        <v>116</v>
      </c>
      <c r="M425" s="40">
        <f>COUNTIFS(B:B,B425)</f>
        <v>116</v>
      </c>
      <c r="N425" s="40">
        <f>LEN(C425)+LEN(H425)</f>
        <v>80</v>
      </c>
      <c r="O425" s="42" t="s">
        <v>2065</v>
      </c>
      <c r="P425" s="39" t="s">
        <v>1182</v>
      </c>
      <c r="R425" s="39" t="s">
        <v>3436</v>
      </c>
    </row>
    <row r="426" spans="1:18" x14ac:dyDescent="0.25">
      <c r="A426" s="2" t="s">
        <v>1683</v>
      </c>
      <c r="B426" s="1" t="s">
        <v>718</v>
      </c>
      <c r="C426" s="25" t="s">
        <v>2709</v>
      </c>
      <c r="D426" s="2" t="s">
        <v>21</v>
      </c>
      <c r="E426" s="12">
        <v>1</v>
      </c>
      <c r="F426" s="60">
        <v>110</v>
      </c>
      <c r="G426" s="8">
        <f>VLOOKUP(F426,episodes!$A$1:$B$76,2,FALSE)</f>
        <v>11</v>
      </c>
      <c r="H426" s="7" t="str">
        <f>VLOOKUP(F426,episodes!$A$1:$E$76,5,FALSE)</f>
        <v>The Corbomite Maneuver</v>
      </c>
      <c r="I426" s="7">
        <f>VLOOKUP(F426,episodes!$A$1:$D$76,3,FALSE)</f>
        <v>1</v>
      </c>
      <c r="J426" s="7">
        <f>VLOOKUP(F426,episodes!$A$1:$D$76,4,FALSE)</f>
        <v>10</v>
      </c>
      <c r="L426" s="40">
        <f>COUNTIFS(A:A,A425)</f>
        <v>116</v>
      </c>
      <c r="M426" s="40">
        <f>COUNTIFS(B:B,B426)</f>
        <v>116</v>
      </c>
      <c r="N426" s="40">
        <f>LEN(C426)+LEN(H426)</f>
        <v>80</v>
      </c>
      <c r="O426" s="42" t="s">
        <v>2065</v>
      </c>
      <c r="P426" s="39" t="s">
        <v>1182</v>
      </c>
      <c r="R426" s="39" t="s">
        <v>3436</v>
      </c>
    </row>
    <row r="427" spans="1:18" x14ac:dyDescent="0.25">
      <c r="A427" s="2" t="s">
        <v>1683</v>
      </c>
      <c r="B427" s="1" t="s">
        <v>718</v>
      </c>
      <c r="C427" s="25" t="s">
        <v>2709</v>
      </c>
      <c r="D427" s="2" t="s">
        <v>21</v>
      </c>
      <c r="E427" s="12">
        <v>1</v>
      </c>
      <c r="F427" s="60">
        <v>110</v>
      </c>
      <c r="G427" s="8">
        <f>VLOOKUP(F427,episodes!$A$1:$B$76,2,FALSE)</f>
        <v>11</v>
      </c>
      <c r="H427" s="7" t="str">
        <f>VLOOKUP(F427,episodes!$A$1:$E$76,5,FALSE)</f>
        <v>The Corbomite Maneuver</v>
      </c>
      <c r="I427" s="7">
        <f>VLOOKUP(F427,episodes!$A$1:$D$76,3,FALSE)</f>
        <v>1</v>
      </c>
      <c r="J427" s="7">
        <f>VLOOKUP(F427,episodes!$A$1:$D$76,4,FALSE)</f>
        <v>10</v>
      </c>
      <c r="L427" s="40">
        <f>COUNTIFS(A:A,A426)</f>
        <v>116</v>
      </c>
      <c r="M427" s="40">
        <f>COUNTIFS(B:B,B427)</f>
        <v>116</v>
      </c>
      <c r="N427" s="40">
        <f>LEN(C427)+LEN(H427)</f>
        <v>80</v>
      </c>
      <c r="O427" s="42" t="s">
        <v>2065</v>
      </c>
      <c r="P427" s="39" t="s">
        <v>1182</v>
      </c>
      <c r="R427" s="39" t="s">
        <v>3436</v>
      </c>
    </row>
    <row r="428" spans="1:18" x14ac:dyDescent="0.25">
      <c r="A428" s="2" t="s">
        <v>1683</v>
      </c>
      <c r="B428" s="1" t="s">
        <v>718</v>
      </c>
      <c r="C428" s="25" t="s">
        <v>2709</v>
      </c>
      <c r="D428" s="2" t="s">
        <v>21</v>
      </c>
      <c r="E428" s="12">
        <v>1</v>
      </c>
      <c r="F428" s="60">
        <v>110</v>
      </c>
      <c r="G428" s="8">
        <f>VLOOKUP(F428,episodes!$A$1:$B$76,2,FALSE)</f>
        <v>11</v>
      </c>
      <c r="H428" s="7" t="str">
        <f>VLOOKUP(F428,episodes!$A$1:$E$76,5,FALSE)</f>
        <v>The Corbomite Maneuver</v>
      </c>
      <c r="I428" s="7">
        <f>VLOOKUP(F428,episodes!$A$1:$D$76,3,FALSE)</f>
        <v>1</v>
      </c>
      <c r="J428" s="7">
        <f>VLOOKUP(F428,episodes!$A$1:$D$76,4,FALSE)</f>
        <v>10</v>
      </c>
      <c r="L428" s="40">
        <f>COUNTIFS(A:A,A427)</f>
        <v>116</v>
      </c>
      <c r="M428" s="40">
        <f>COUNTIFS(B:B,B428)</f>
        <v>116</v>
      </c>
      <c r="N428" s="40">
        <f>LEN(C428)+LEN(H428)</f>
        <v>80</v>
      </c>
      <c r="O428" s="42" t="s">
        <v>2065</v>
      </c>
      <c r="P428" s="39" t="s">
        <v>1182</v>
      </c>
      <c r="R428" s="39" t="s">
        <v>3436</v>
      </c>
    </row>
    <row r="429" spans="1:18" x14ac:dyDescent="0.25">
      <c r="A429" s="2" t="s">
        <v>1683</v>
      </c>
      <c r="B429" s="1" t="s">
        <v>718</v>
      </c>
      <c r="C429" s="25" t="s">
        <v>2709</v>
      </c>
      <c r="D429" s="2" t="s">
        <v>21</v>
      </c>
      <c r="E429" s="12">
        <v>1</v>
      </c>
      <c r="F429" s="60">
        <v>110</v>
      </c>
      <c r="G429" s="8">
        <f>VLOOKUP(F429,episodes!$A$1:$B$76,2,FALSE)</f>
        <v>11</v>
      </c>
      <c r="H429" s="7" t="str">
        <f>VLOOKUP(F429,episodes!$A$1:$E$76,5,FALSE)</f>
        <v>The Corbomite Maneuver</v>
      </c>
      <c r="I429" s="7">
        <f>VLOOKUP(F429,episodes!$A$1:$D$76,3,FALSE)</f>
        <v>1</v>
      </c>
      <c r="J429" s="7">
        <f>VLOOKUP(F429,episodes!$A$1:$D$76,4,FALSE)</f>
        <v>10</v>
      </c>
      <c r="L429" s="40">
        <f>COUNTIFS(A:A,A428)</f>
        <v>116</v>
      </c>
      <c r="M429" s="40">
        <f>COUNTIFS(B:B,B429)</f>
        <v>116</v>
      </c>
      <c r="N429" s="40">
        <f>LEN(C429)+LEN(H429)</f>
        <v>80</v>
      </c>
      <c r="O429" s="42" t="s">
        <v>2065</v>
      </c>
      <c r="P429" s="39" t="s">
        <v>1182</v>
      </c>
      <c r="R429" s="39" t="s">
        <v>3436</v>
      </c>
    </row>
    <row r="430" spans="1:18" x14ac:dyDescent="0.25">
      <c r="A430" s="2" t="s">
        <v>1683</v>
      </c>
      <c r="B430" s="1" t="s">
        <v>718</v>
      </c>
      <c r="C430" s="37" t="s">
        <v>2515</v>
      </c>
      <c r="D430" s="2" t="s">
        <v>85</v>
      </c>
      <c r="E430" s="12">
        <v>1</v>
      </c>
      <c r="F430" s="60">
        <v>110</v>
      </c>
      <c r="G430" s="8">
        <f>VLOOKUP(F430,episodes!$A$1:$B$76,2,FALSE)</f>
        <v>11</v>
      </c>
      <c r="H430" s="7" t="str">
        <f>VLOOKUP(F430,episodes!$A$1:$E$76,5,FALSE)</f>
        <v>The Corbomite Maneuver</v>
      </c>
      <c r="I430" s="7">
        <f>VLOOKUP(F430,episodes!$A$1:$D$76,3,FALSE)</f>
        <v>1</v>
      </c>
      <c r="J430" s="7">
        <f>VLOOKUP(F430,episodes!$A$1:$D$76,4,FALSE)</f>
        <v>10</v>
      </c>
      <c r="L430" s="40">
        <f>COUNTIFS(A:A,A429)</f>
        <v>116</v>
      </c>
      <c r="M430" s="40">
        <f>COUNTIFS(B:B,B430)</f>
        <v>116</v>
      </c>
      <c r="N430" s="40">
        <f>LEN(C430)+LEN(H430)</f>
        <v>77</v>
      </c>
      <c r="O430" s="39" t="s">
        <v>127</v>
      </c>
      <c r="P430" s="41"/>
      <c r="Q430" s="39" t="s">
        <v>1528</v>
      </c>
      <c r="R430" s="39" t="s">
        <v>2485</v>
      </c>
    </row>
    <row r="431" spans="1:18" x14ac:dyDescent="0.25">
      <c r="A431" s="2" t="s">
        <v>1683</v>
      </c>
      <c r="B431" s="1" t="s">
        <v>718</v>
      </c>
      <c r="C431" s="25" t="s">
        <v>2318</v>
      </c>
      <c r="D431" s="2" t="s">
        <v>85</v>
      </c>
      <c r="E431" s="12">
        <v>1</v>
      </c>
      <c r="F431" s="60">
        <v>110</v>
      </c>
      <c r="G431" s="8">
        <f>VLOOKUP(F431,episodes!$A$1:$B$76,2,FALSE)</f>
        <v>11</v>
      </c>
      <c r="H431" s="7" t="str">
        <f>VLOOKUP(F431,episodes!$A$1:$E$76,5,FALSE)</f>
        <v>The Corbomite Maneuver</v>
      </c>
      <c r="I431" s="7">
        <f>VLOOKUP(F431,episodes!$A$1:$D$76,3,FALSE)</f>
        <v>1</v>
      </c>
      <c r="J431" s="7">
        <f>VLOOKUP(F431,episodes!$A$1:$D$76,4,FALSE)</f>
        <v>10</v>
      </c>
      <c r="L431" s="40">
        <f>COUNTIFS(A:A,A430)</f>
        <v>116</v>
      </c>
      <c r="M431" s="40">
        <f>COUNTIFS(B:B,B431)</f>
        <v>116</v>
      </c>
      <c r="N431" s="40">
        <f>LEN(C431)+LEN(H431)</f>
        <v>63</v>
      </c>
      <c r="O431" s="39" t="s">
        <v>1182</v>
      </c>
      <c r="P431" s="41"/>
      <c r="R431" s="39" t="s">
        <v>3437</v>
      </c>
    </row>
    <row r="432" spans="1:18" x14ac:dyDescent="0.25">
      <c r="A432" s="2" t="s">
        <v>1683</v>
      </c>
      <c r="B432" s="1" t="s">
        <v>718</v>
      </c>
      <c r="C432" s="25" t="s">
        <v>2517</v>
      </c>
      <c r="D432" s="2" t="s">
        <v>85</v>
      </c>
      <c r="E432" s="12">
        <v>1</v>
      </c>
      <c r="F432" s="60">
        <v>110</v>
      </c>
      <c r="G432" s="8">
        <f>VLOOKUP(F432,episodes!$A$1:$B$76,2,FALSE)</f>
        <v>11</v>
      </c>
      <c r="H432" s="7" t="str">
        <f>VLOOKUP(F432,episodes!$A$1:$E$76,5,FALSE)</f>
        <v>The Corbomite Maneuver</v>
      </c>
      <c r="I432" s="7">
        <f>VLOOKUP(F432,episodes!$A$1:$D$76,3,FALSE)</f>
        <v>1</v>
      </c>
      <c r="J432" s="7">
        <f>VLOOKUP(F432,episodes!$A$1:$D$76,4,FALSE)</f>
        <v>10</v>
      </c>
      <c r="L432" s="40">
        <f>COUNTIFS(A:A,A431)</f>
        <v>116</v>
      </c>
      <c r="M432" s="40">
        <f>COUNTIFS(B:B,B432)</f>
        <v>116</v>
      </c>
      <c r="N432" s="40">
        <f>LEN(C432)+LEN(H432)</f>
        <v>90</v>
      </c>
      <c r="O432" s="39" t="s">
        <v>1182</v>
      </c>
      <c r="P432" s="41"/>
      <c r="R432" s="39" t="s">
        <v>3438</v>
      </c>
    </row>
    <row r="433" spans="1:18" x14ac:dyDescent="0.25">
      <c r="A433" s="2" t="s">
        <v>1683</v>
      </c>
      <c r="B433" s="1" t="s">
        <v>718</v>
      </c>
      <c r="C433" s="25" t="s">
        <v>2319</v>
      </c>
      <c r="D433" s="2" t="s">
        <v>85</v>
      </c>
      <c r="E433" s="12">
        <v>1</v>
      </c>
      <c r="F433" s="60">
        <v>110</v>
      </c>
      <c r="G433" s="8">
        <f>VLOOKUP(F433,episodes!$A$1:$B$76,2,FALSE)</f>
        <v>11</v>
      </c>
      <c r="H433" s="7" t="str">
        <f>VLOOKUP(F433,episodes!$A$1:$E$76,5,FALSE)</f>
        <v>The Corbomite Maneuver</v>
      </c>
      <c r="I433" s="7">
        <f>VLOOKUP(F433,episodes!$A$1:$D$76,3,FALSE)</f>
        <v>1</v>
      </c>
      <c r="J433" s="7">
        <f>VLOOKUP(F433,episodes!$A$1:$D$76,4,FALSE)</f>
        <v>10</v>
      </c>
      <c r="L433" s="40">
        <f>COUNTIFS(A:A,A432)</f>
        <v>116</v>
      </c>
      <c r="M433" s="40">
        <f>COUNTIFS(B:B,B433)</f>
        <v>116</v>
      </c>
      <c r="N433" s="40">
        <f>LEN(C433)+LEN(H433)</f>
        <v>66</v>
      </c>
      <c r="O433" s="39" t="s">
        <v>590</v>
      </c>
      <c r="P433" s="41" t="s">
        <v>2100</v>
      </c>
      <c r="R433" s="39" t="s">
        <v>3439</v>
      </c>
    </row>
    <row r="434" spans="1:18" x14ac:dyDescent="0.3">
      <c r="A434" s="2" t="s">
        <v>1683</v>
      </c>
      <c r="B434" s="1" t="s">
        <v>718</v>
      </c>
      <c r="C434" s="25" t="s">
        <v>2331</v>
      </c>
      <c r="D434" s="2" t="s">
        <v>85</v>
      </c>
      <c r="F434" s="60">
        <v>111</v>
      </c>
      <c r="G434" s="8">
        <f>VLOOKUP(F434,episodes!$A$1:$B$76,2,FALSE)</f>
        <v>12</v>
      </c>
      <c r="H434" s="7" t="str">
        <f>VLOOKUP(F434,episodes!$A$1:$E$76,5,FALSE)</f>
        <v>The Menagerie, Part I</v>
      </c>
      <c r="I434" s="7">
        <f>VLOOKUP(F434,episodes!$A$1:$D$76,3,FALSE)</f>
        <v>1</v>
      </c>
      <c r="J434" s="7">
        <f>VLOOKUP(F434,episodes!$A$1:$D$76,4,FALSE)</f>
        <v>11</v>
      </c>
      <c r="L434" s="40">
        <f>COUNTIFS(A:A,A433)</f>
        <v>116</v>
      </c>
      <c r="M434" s="40">
        <f>COUNTIFS(B:B,B434)</f>
        <v>116</v>
      </c>
      <c r="N434" s="40">
        <f>LEN(C434)+LEN(H434)</f>
        <v>71</v>
      </c>
      <c r="O434" s="39" t="s">
        <v>591</v>
      </c>
      <c r="P434" s="41"/>
      <c r="R434" s="39" t="s">
        <v>3455</v>
      </c>
    </row>
    <row r="435" spans="1:18" x14ac:dyDescent="0.3">
      <c r="A435" s="2" t="s">
        <v>1683</v>
      </c>
      <c r="B435" s="1" t="s">
        <v>718</v>
      </c>
      <c r="C435" s="25" t="s">
        <v>2332</v>
      </c>
      <c r="D435" s="2" t="s">
        <v>85</v>
      </c>
      <c r="F435" s="60">
        <v>111</v>
      </c>
      <c r="G435" s="8">
        <f>VLOOKUP(F435,episodes!$A$1:$B$76,2,FALSE)</f>
        <v>12</v>
      </c>
      <c r="H435" s="7" t="str">
        <f>VLOOKUP(F435,episodes!$A$1:$E$76,5,FALSE)</f>
        <v>The Menagerie, Part I</v>
      </c>
      <c r="I435" s="7">
        <f>VLOOKUP(F435,episodes!$A$1:$D$76,3,FALSE)</f>
        <v>1</v>
      </c>
      <c r="J435" s="7">
        <f>VLOOKUP(F435,episodes!$A$1:$D$76,4,FALSE)</f>
        <v>11</v>
      </c>
      <c r="L435" s="40">
        <f>COUNTIFS(A:A,A434)</f>
        <v>116</v>
      </c>
      <c r="M435" s="40">
        <f>COUNTIFS(B:B,B435)</f>
        <v>116</v>
      </c>
      <c r="N435" s="40">
        <f>LEN(C435)+LEN(H435)</f>
        <v>72</v>
      </c>
      <c r="O435" s="39" t="s">
        <v>2065</v>
      </c>
      <c r="P435" s="41"/>
      <c r="R435" s="39" t="s">
        <v>3456</v>
      </c>
    </row>
    <row r="436" spans="1:18" x14ac:dyDescent="0.25">
      <c r="A436" s="2" t="s">
        <v>1683</v>
      </c>
      <c r="B436" s="1" t="s">
        <v>718</v>
      </c>
      <c r="C436" s="25" t="s">
        <v>2774</v>
      </c>
      <c r="D436" s="2" t="s">
        <v>21</v>
      </c>
      <c r="E436" s="12">
        <v>1</v>
      </c>
      <c r="F436" s="60">
        <v>111</v>
      </c>
      <c r="G436" s="8">
        <f>VLOOKUP(F436,episodes!$A$1:$B$76,2,FALSE)</f>
        <v>12</v>
      </c>
      <c r="H436" s="7" t="str">
        <f>VLOOKUP(F436,episodes!$A$1:$E$76,5,FALSE)</f>
        <v>The Menagerie, Part I</v>
      </c>
      <c r="I436" s="7">
        <f>VLOOKUP(F436,episodes!$A$1:$D$76,3,FALSE)</f>
        <v>1</v>
      </c>
      <c r="J436" s="7">
        <f>VLOOKUP(F436,episodes!$A$1:$D$76,4,FALSE)</f>
        <v>11</v>
      </c>
      <c r="L436" s="40">
        <f>COUNTIFS(A:A,A435)</f>
        <v>116</v>
      </c>
      <c r="M436" s="40">
        <f>COUNTIFS(B:B,B436)</f>
        <v>116</v>
      </c>
      <c r="N436" s="40">
        <f>LEN(C436)+LEN(H436)</f>
        <v>76</v>
      </c>
      <c r="O436" s="42" t="s">
        <v>2065</v>
      </c>
      <c r="P436" s="41" t="s">
        <v>591</v>
      </c>
      <c r="R436" s="39" t="s">
        <v>3457</v>
      </c>
    </row>
    <row r="437" spans="1:18" x14ac:dyDescent="0.25">
      <c r="A437" s="2" t="s">
        <v>1683</v>
      </c>
      <c r="B437" s="1" t="s">
        <v>718</v>
      </c>
      <c r="C437" s="25" t="s">
        <v>2334</v>
      </c>
      <c r="D437" s="2" t="s">
        <v>85</v>
      </c>
      <c r="E437" s="12">
        <v>1</v>
      </c>
      <c r="F437" s="60">
        <v>111</v>
      </c>
      <c r="G437" s="8">
        <f>VLOOKUP(F437,episodes!$A$1:$B$76,2,FALSE)</f>
        <v>12</v>
      </c>
      <c r="H437" s="7" t="str">
        <f>VLOOKUP(F437,episodes!$A$1:$E$76,5,FALSE)</f>
        <v>The Menagerie, Part I</v>
      </c>
      <c r="I437" s="7">
        <f>VLOOKUP(F437,episodes!$A$1:$D$76,3,FALSE)</f>
        <v>1</v>
      </c>
      <c r="J437" s="7">
        <f>VLOOKUP(F437,episodes!$A$1:$D$76,4,FALSE)</f>
        <v>11</v>
      </c>
      <c r="L437" s="40">
        <f>COUNTIFS(A:A,A436)</f>
        <v>116</v>
      </c>
      <c r="M437" s="40">
        <f>COUNTIFS(B:B,B437)</f>
        <v>116</v>
      </c>
      <c r="N437" s="40">
        <f>LEN(C437)+LEN(H437)</f>
        <v>66</v>
      </c>
      <c r="O437" s="42" t="s">
        <v>1182</v>
      </c>
      <c r="P437" s="39" t="s">
        <v>1011</v>
      </c>
      <c r="R437" s="39" t="s">
        <v>3458</v>
      </c>
    </row>
    <row r="438" spans="1:18" x14ac:dyDescent="0.25">
      <c r="A438" s="2" t="s">
        <v>1683</v>
      </c>
      <c r="B438" s="1" t="s">
        <v>718</v>
      </c>
      <c r="C438" s="25" t="s">
        <v>2720</v>
      </c>
      <c r="D438" s="2" t="s">
        <v>85</v>
      </c>
      <c r="E438" s="12">
        <v>1</v>
      </c>
      <c r="F438" s="60">
        <v>111</v>
      </c>
      <c r="G438" s="8">
        <f>VLOOKUP(F438,episodes!$A$1:$B$76,2,FALSE)</f>
        <v>12</v>
      </c>
      <c r="H438" s="7" t="str">
        <f>VLOOKUP(F438,episodes!$A$1:$E$76,5,FALSE)</f>
        <v>The Menagerie, Part I</v>
      </c>
      <c r="I438" s="7">
        <f>VLOOKUP(F438,episodes!$A$1:$D$76,3,FALSE)</f>
        <v>1</v>
      </c>
      <c r="J438" s="7">
        <f>VLOOKUP(F438,episodes!$A$1:$D$76,4,FALSE)</f>
        <v>11</v>
      </c>
      <c r="L438" s="40">
        <f>COUNTIFS(A:A,A437)</f>
        <v>116</v>
      </c>
      <c r="M438" s="40">
        <f>COUNTIFS(B:B,B438)</f>
        <v>116</v>
      </c>
      <c r="N438" s="40">
        <f>LEN(C438)+LEN(H438)</f>
        <v>163</v>
      </c>
      <c r="O438" s="39" t="s">
        <v>1182</v>
      </c>
      <c r="P438" s="41"/>
      <c r="R438" s="39" t="s">
        <v>3459</v>
      </c>
    </row>
    <row r="439" spans="1:18" x14ac:dyDescent="0.25">
      <c r="A439" s="2" t="s">
        <v>1683</v>
      </c>
      <c r="B439" s="1" t="s">
        <v>718</v>
      </c>
      <c r="C439" s="25" t="s">
        <v>2335</v>
      </c>
      <c r="D439" s="2" t="s">
        <v>21</v>
      </c>
      <c r="E439" s="12">
        <v>1</v>
      </c>
      <c r="F439" s="60">
        <v>113</v>
      </c>
      <c r="G439" s="8">
        <f>VLOOKUP(F439,episodes!$A$1:$B$76,2,FALSE)</f>
        <v>14</v>
      </c>
      <c r="H439" s="7" t="str">
        <f>VLOOKUP(F439,episodes!$A$1:$E$76,5,FALSE)</f>
        <v>The Conscience of the King</v>
      </c>
      <c r="I439" s="7">
        <f>VLOOKUP(F439,episodes!$A$1:$D$76,3,FALSE)</f>
        <v>1</v>
      </c>
      <c r="J439" s="7">
        <f>VLOOKUP(F439,episodes!$A$1:$D$76,4,FALSE)</f>
        <v>13</v>
      </c>
      <c r="L439" s="40">
        <f>COUNTIFS(A:A,A438)</f>
        <v>116</v>
      </c>
      <c r="M439" s="40">
        <f>COUNTIFS(B:B,B439)</f>
        <v>116</v>
      </c>
      <c r="N439" s="40">
        <f>LEN(C439)+LEN(H439)</f>
        <v>95</v>
      </c>
      <c r="O439" s="42" t="s">
        <v>2065</v>
      </c>
      <c r="P439" s="39" t="s">
        <v>1182</v>
      </c>
      <c r="R439" s="39" t="s">
        <v>3460</v>
      </c>
    </row>
    <row r="440" spans="1:18" x14ac:dyDescent="0.25">
      <c r="A440" s="2" t="s">
        <v>1683</v>
      </c>
      <c r="B440" s="1" t="s">
        <v>718</v>
      </c>
      <c r="C440" s="25" t="s">
        <v>2337</v>
      </c>
      <c r="D440" s="2" t="s">
        <v>21</v>
      </c>
      <c r="E440" s="12">
        <v>1</v>
      </c>
      <c r="F440" s="61">
        <v>114</v>
      </c>
      <c r="G440" s="8">
        <f>VLOOKUP(F440,episodes!$A$1:$B$76,2,FALSE)</f>
        <v>15</v>
      </c>
      <c r="H440" s="7" t="str">
        <f>VLOOKUP(F440,episodes!$A$1:$E$76,5,FALSE)</f>
        <v>Balance of Terror</v>
      </c>
      <c r="I440" s="7">
        <f>VLOOKUP(F440,episodes!$A$1:$D$76,3,FALSE)</f>
        <v>1</v>
      </c>
      <c r="J440" s="7">
        <f>VLOOKUP(F440,episodes!$A$1:$D$76,4,FALSE)</f>
        <v>14</v>
      </c>
      <c r="L440" s="40">
        <f>COUNTIFS(A:A,A439)</f>
        <v>116</v>
      </c>
      <c r="M440" s="40">
        <f>COUNTIFS(B:B,B440)</f>
        <v>116</v>
      </c>
      <c r="N440" s="40">
        <f>LEN(C440)+LEN(H440)</f>
        <v>52</v>
      </c>
      <c r="O440" s="42" t="s">
        <v>2065</v>
      </c>
      <c r="P440" s="39" t="s">
        <v>1182</v>
      </c>
      <c r="R440" s="42" t="s">
        <v>3463</v>
      </c>
    </row>
    <row r="441" spans="1:18" x14ac:dyDescent="0.25">
      <c r="A441" s="2" t="s">
        <v>1683</v>
      </c>
      <c r="B441" s="1" t="s">
        <v>718</v>
      </c>
      <c r="C441" s="25" t="s">
        <v>2537</v>
      </c>
      <c r="D441" s="2" t="s">
        <v>21</v>
      </c>
      <c r="E441" s="12">
        <v>1</v>
      </c>
      <c r="F441" s="61">
        <v>114</v>
      </c>
      <c r="G441" s="8">
        <f>VLOOKUP(F441,episodes!$A$1:$B$76,2,FALSE)</f>
        <v>15</v>
      </c>
      <c r="H441" s="7" t="str">
        <f>VLOOKUP(F441,episodes!$A$1:$E$76,5,FALSE)</f>
        <v>Balance of Terror</v>
      </c>
      <c r="I441" s="7">
        <f>VLOOKUP(F441,episodes!$A$1:$D$76,3,FALSE)</f>
        <v>1</v>
      </c>
      <c r="J441" s="7">
        <f>VLOOKUP(F441,episodes!$A$1:$D$76,4,FALSE)</f>
        <v>14</v>
      </c>
      <c r="L441" s="40">
        <f>COUNTIFS(A:A,A440)</f>
        <v>116</v>
      </c>
      <c r="M441" s="40">
        <f>COUNTIFS(B:B,B441)</f>
        <v>116</v>
      </c>
      <c r="N441" s="40">
        <f>LEN(C441)+LEN(H441)</f>
        <v>78</v>
      </c>
      <c r="O441" s="42" t="s">
        <v>2065</v>
      </c>
      <c r="P441" s="39" t="s">
        <v>1182</v>
      </c>
      <c r="R441" s="42" t="s">
        <v>3464</v>
      </c>
    </row>
    <row r="442" spans="1:18" x14ac:dyDescent="0.25">
      <c r="A442" s="2" t="s">
        <v>1683</v>
      </c>
      <c r="B442" s="1" t="s">
        <v>718</v>
      </c>
      <c r="C442" s="25" t="s">
        <v>2538</v>
      </c>
      <c r="D442" s="2" t="s">
        <v>3655</v>
      </c>
      <c r="E442" s="12">
        <v>1</v>
      </c>
      <c r="F442" s="61">
        <v>114</v>
      </c>
      <c r="G442" s="8">
        <f>VLOOKUP(F442,episodes!$A$1:$B$76,2,FALSE)</f>
        <v>15</v>
      </c>
      <c r="H442" s="7" t="str">
        <f>VLOOKUP(F442,episodes!$A$1:$E$76,5,FALSE)</f>
        <v>Balance of Terror</v>
      </c>
      <c r="I442" s="7">
        <f>VLOOKUP(F442,episodes!$A$1:$D$76,3,FALSE)</f>
        <v>1</v>
      </c>
      <c r="J442" s="7">
        <f>VLOOKUP(F442,episodes!$A$1:$D$76,4,FALSE)</f>
        <v>14</v>
      </c>
      <c r="L442" s="40">
        <f>COUNTIFS(A:A,A441)</f>
        <v>116</v>
      </c>
      <c r="M442" s="40">
        <f>COUNTIFS(B:B,B442)</f>
        <v>116</v>
      </c>
      <c r="N442" s="40">
        <f>LEN(C442)+LEN(H442)</f>
        <v>71</v>
      </c>
      <c r="O442" s="42" t="s">
        <v>1011</v>
      </c>
      <c r="P442" s="42" t="s">
        <v>2065</v>
      </c>
      <c r="Q442" s="42"/>
      <c r="R442" s="42" t="s">
        <v>3465</v>
      </c>
    </row>
    <row r="443" spans="1:18" x14ac:dyDescent="0.25">
      <c r="A443" s="2" t="s">
        <v>1683</v>
      </c>
      <c r="B443" s="1" t="s">
        <v>718</v>
      </c>
      <c r="C443" s="25" t="s">
        <v>2338</v>
      </c>
      <c r="D443" s="2" t="s">
        <v>3655</v>
      </c>
      <c r="E443" s="12">
        <v>1</v>
      </c>
      <c r="F443" s="61">
        <v>114</v>
      </c>
      <c r="G443" s="8">
        <f>VLOOKUP(F443,episodes!$A$1:$B$76,2,FALSE)</f>
        <v>15</v>
      </c>
      <c r="H443" s="7" t="str">
        <f>VLOOKUP(F443,episodes!$A$1:$E$76,5,FALSE)</f>
        <v>Balance of Terror</v>
      </c>
      <c r="I443" s="7">
        <f>VLOOKUP(F443,episodes!$A$1:$D$76,3,FALSE)</f>
        <v>1</v>
      </c>
      <c r="J443" s="7">
        <f>VLOOKUP(F443,episodes!$A$1:$D$76,4,FALSE)</f>
        <v>14</v>
      </c>
      <c r="L443" s="40">
        <f>COUNTIFS(A:A,A442)</f>
        <v>116</v>
      </c>
      <c r="M443" s="40">
        <f>COUNTIFS(B:B,B443)</f>
        <v>116</v>
      </c>
      <c r="N443" s="40">
        <f>LEN(C443)+LEN(H443)</f>
        <v>90</v>
      </c>
      <c r="O443" s="42" t="s">
        <v>1011</v>
      </c>
      <c r="P443" s="42" t="s">
        <v>2065</v>
      </c>
      <c r="Q443" s="42"/>
      <c r="R443" s="42" t="s">
        <v>3466</v>
      </c>
    </row>
    <row r="444" spans="1:18" x14ac:dyDescent="0.25">
      <c r="A444" s="2" t="s">
        <v>1683</v>
      </c>
      <c r="B444" s="1" t="s">
        <v>718</v>
      </c>
      <c r="C444" s="25" t="s">
        <v>2339</v>
      </c>
      <c r="D444" s="2" t="s">
        <v>85</v>
      </c>
      <c r="E444" s="12">
        <v>1</v>
      </c>
      <c r="F444" s="61">
        <v>114</v>
      </c>
      <c r="G444" s="8">
        <f>VLOOKUP(F444,episodes!$A$1:$B$76,2,FALSE)</f>
        <v>15</v>
      </c>
      <c r="H444" s="7" t="str">
        <f>VLOOKUP(F444,episodes!$A$1:$E$76,5,FALSE)</f>
        <v>Balance of Terror</v>
      </c>
      <c r="I444" s="7">
        <f>VLOOKUP(F444,episodes!$A$1:$D$76,3,FALSE)</f>
        <v>1</v>
      </c>
      <c r="J444" s="7">
        <f>VLOOKUP(F444,episodes!$A$1:$D$76,4,FALSE)</f>
        <v>14</v>
      </c>
      <c r="L444" s="40">
        <f>COUNTIFS(A:A,A443)</f>
        <v>116</v>
      </c>
      <c r="M444" s="40">
        <f>COUNTIFS(B:B,B444)</f>
        <v>116</v>
      </c>
      <c r="N444" s="40">
        <f>LEN(C444)+LEN(H444)</f>
        <v>69</v>
      </c>
      <c r="O444" s="42" t="s">
        <v>1182</v>
      </c>
      <c r="P444" s="44" t="s">
        <v>2065</v>
      </c>
      <c r="Q444" s="42"/>
      <c r="R444" s="39" t="s">
        <v>3467</v>
      </c>
    </row>
    <row r="445" spans="1:18" x14ac:dyDescent="0.25">
      <c r="A445" s="2" t="s">
        <v>1683</v>
      </c>
      <c r="B445" s="1" t="s">
        <v>718</v>
      </c>
      <c r="C445" s="25" t="s">
        <v>2340</v>
      </c>
      <c r="D445" s="2" t="s">
        <v>85</v>
      </c>
      <c r="E445" s="12">
        <v>1</v>
      </c>
      <c r="F445" s="61">
        <v>114</v>
      </c>
      <c r="G445" s="8">
        <f>VLOOKUP(F445,episodes!$A$1:$B$76,2,FALSE)</f>
        <v>15</v>
      </c>
      <c r="H445" s="7" t="str">
        <f>VLOOKUP(F445,episodes!$A$1:$E$76,5,FALSE)</f>
        <v>Balance of Terror</v>
      </c>
      <c r="I445" s="7">
        <f>VLOOKUP(F445,episodes!$A$1:$D$76,3,FALSE)</f>
        <v>1</v>
      </c>
      <c r="J445" s="7">
        <f>VLOOKUP(F445,episodes!$A$1:$D$76,4,FALSE)</f>
        <v>14</v>
      </c>
      <c r="L445" s="40">
        <f>COUNTIFS(A:A,A444)</f>
        <v>116</v>
      </c>
      <c r="M445" s="40">
        <f>COUNTIFS(B:B,B445)</f>
        <v>116</v>
      </c>
      <c r="N445" s="40">
        <f>LEN(C445)+LEN(H445)</f>
        <v>88</v>
      </c>
      <c r="O445" s="42" t="s">
        <v>1182</v>
      </c>
      <c r="P445" s="44" t="s">
        <v>2065</v>
      </c>
      <c r="Q445" s="42"/>
      <c r="R445" s="39" t="s">
        <v>3468</v>
      </c>
    </row>
    <row r="446" spans="1:18" x14ac:dyDescent="0.25">
      <c r="A446" s="2" t="s">
        <v>1683</v>
      </c>
      <c r="B446" s="1" t="s">
        <v>718</v>
      </c>
      <c r="C446" s="25" t="s">
        <v>2341</v>
      </c>
      <c r="D446" s="2" t="s">
        <v>85</v>
      </c>
      <c r="E446" s="12">
        <v>1</v>
      </c>
      <c r="F446" s="61">
        <v>114</v>
      </c>
      <c r="G446" s="8">
        <f>VLOOKUP(F446,episodes!$A$1:$B$76,2,FALSE)</f>
        <v>15</v>
      </c>
      <c r="H446" s="7" t="str">
        <f>VLOOKUP(F446,episodes!$A$1:$E$76,5,FALSE)</f>
        <v>Balance of Terror</v>
      </c>
      <c r="I446" s="7">
        <f>VLOOKUP(F446,episodes!$A$1:$D$76,3,FALSE)</f>
        <v>1</v>
      </c>
      <c r="J446" s="7">
        <f>VLOOKUP(F446,episodes!$A$1:$D$76,4,FALSE)</f>
        <v>14</v>
      </c>
      <c r="L446" s="40">
        <f>COUNTIFS(A:A,A445)</f>
        <v>116</v>
      </c>
      <c r="M446" s="40">
        <f>COUNTIFS(B:B,B446)</f>
        <v>116</v>
      </c>
      <c r="N446" s="40">
        <f>LEN(C446)+LEN(H446)</f>
        <v>65</v>
      </c>
      <c r="O446" s="42" t="s">
        <v>1182</v>
      </c>
      <c r="P446" s="44" t="s">
        <v>2065</v>
      </c>
      <c r="Q446" s="42"/>
      <c r="R446" s="39" t="s">
        <v>3469</v>
      </c>
    </row>
    <row r="447" spans="1:18" x14ac:dyDescent="0.25">
      <c r="A447" s="2" t="s">
        <v>1683</v>
      </c>
      <c r="B447" s="1" t="s">
        <v>718</v>
      </c>
      <c r="C447" s="25" t="s">
        <v>2342</v>
      </c>
      <c r="D447" s="2" t="s">
        <v>85</v>
      </c>
      <c r="E447" s="12">
        <v>1</v>
      </c>
      <c r="F447" s="61">
        <v>114</v>
      </c>
      <c r="G447" s="8">
        <f>VLOOKUP(F447,episodes!$A$1:$B$76,2,FALSE)</f>
        <v>15</v>
      </c>
      <c r="H447" s="7" t="str">
        <f>VLOOKUP(F447,episodes!$A$1:$E$76,5,FALSE)</f>
        <v>Balance of Terror</v>
      </c>
      <c r="I447" s="7">
        <f>VLOOKUP(F447,episodes!$A$1:$D$76,3,FALSE)</f>
        <v>1</v>
      </c>
      <c r="J447" s="7">
        <f>VLOOKUP(F447,episodes!$A$1:$D$76,4,FALSE)</f>
        <v>14</v>
      </c>
      <c r="L447" s="40">
        <f>COUNTIFS(A:A,A446)</f>
        <v>116</v>
      </c>
      <c r="M447" s="40">
        <f>COUNTIFS(B:B,B447)</f>
        <v>116</v>
      </c>
      <c r="N447" s="40">
        <f>LEN(C447)+LEN(H447)</f>
        <v>81</v>
      </c>
      <c r="O447" s="42" t="s">
        <v>1182</v>
      </c>
      <c r="P447" s="44" t="s">
        <v>2065</v>
      </c>
      <c r="Q447" s="42"/>
      <c r="R447" s="39" t="s">
        <v>3470</v>
      </c>
    </row>
    <row r="448" spans="1:18" x14ac:dyDescent="0.3">
      <c r="A448" s="2" t="s">
        <v>1683</v>
      </c>
      <c r="B448" s="1" t="s">
        <v>718</v>
      </c>
      <c r="C448" s="25" t="s">
        <v>2539</v>
      </c>
      <c r="D448" s="2" t="s">
        <v>85</v>
      </c>
      <c r="F448" s="61">
        <v>114</v>
      </c>
      <c r="G448" s="8">
        <f>VLOOKUP(F448,episodes!$A$1:$B$76,2,FALSE)</f>
        <v>15</v>
      </c>
      <c r="H448" s="7" t="str">
        <f>VLOOKUP(F448,episodes!$A$1:$E$76,5,FALSE)</f>
        <v>Balance of Terror</v>
      </c>
      <c r="I448" s="7">
        <f>VLOOKUP(F448,episodes!$A$1:$D$76,3,FALSE)</f>
        <v>1</v>
      </c>
      <c r="J448" s="7">
        <f>VLOOKUP(F448,episodes!$A$1:$D$76,4,FALSE)</f>
        <v>14</v>
      </c>
      <c r="L448" s="40">
        <f>COUNTIFS(A:A,A447)</f>
        <v>116</v>
      </c>
      <c r="M448" s="40">
        <f>COUNTIFS(B:B,B448)</f>
        <v>116</v>
      </c>
      <c r="N448" s="40">
        <f>LEN(C448)+LEN(H448)</f>
        <v>104</v>
      </c>
      <c r="O448" s="42" t="s">
        <v>505</v>
      </c>
      <c r="P448" s="44" t="s">
        <v>2065</v>
      </c>
      <c r="Q448" s="42"/>
      <c r="R448" s="42" t="s">
        <v>3471</v>
      </c>
    </row>
    <row r="449" spans="1:18" x14ac:dyDescent="0.25">
      <c r="A449" s="2" t="s">
        <v>1683</v>
      </c>
      <c r="B449" s="1" t="s">
        <v>718</v>
      </c>
      <c r="C449" s="25" t="s">
        <v>2844</v>
      </c>
      <c r="D449" s="2" t="s">
        <v>85</v>
      </c>
      <c r="E449" s="12">
        <v>1</v>
      </c>
      <c r="F449" s="61">
        <v>115</v>
      </c>
      <c r="G449" s="8">
        <f>VLOOKUP(F449,episodes!$A$1:$B$76,2,FALSE)</f>
        <v>16</v>
      </c>
      <c r="H449" s="7" t="str">
        <f>VLOOKUP(F449,episodes!$A$1:$E$76,5,FALSE)</f>
        <v>Shore Leave</v>
      </c>
      <c r="I449" s="7">
        <f>VLOOKUP(F449,episodes!$A$1:$D$76,3,FALSE)</f>
        <v>1</v>
      </c>
      <c r="J449" s="7">
        <f>VLOOKUP(F449,episodes!$A$1:$D$76,4,FALSE)</f>
        <v>15</v>
      </c>
      <c r="L449" s="40">
        <f>COUNTIFS(A:A,A448)</f>
        <v>116</v>
      </c>
      <c r="M449" s="40">
        <f>COUNTIFS(B:B,B449)</f>
        <v>116</v>
      </c>
      <c r="N449" s="40">
        <f>LEN(C449)+LEN(H449)</f>
        <v>81</v>
      </c>
      <c r="O449" s="42" t="s">
        <v>1182</v>
      </c>
      <c r="P449" s="44" t="s">
        <v>2065</v>
      </c>
      <c r="Q449" s="42"/>
      <c r="R449" s="39" t="s">
        <v>3478</v>
      </c>
    </row>
    <row r="450" spans="1:18" x14ac:dyDescent="0.25">
      <c r="A450" s="2" t="s">
        <v>1683</v>
      </c>
      <c r="B450" s="1" t="s">
        <v>718</v>
      </c>
      <c r="C450" s="25" t="s">
        <v>2562</v>
      </c>
      <c r="D450" s="2" t="s">
        <v>21</v>
      </c>
      <c r="E450" s="12">
        <v>1</v>
      </c>
      <c r="F450" s="61">
        <v>116</v>
      </c>
      <c r="G450" s="8">
        <f>VLOOKUP(F450,episodes!$A$1:$B$76,2,FALSE)</f>
        <v>17</v>
      </c>
      <c r="H450" s="7" t="str">
        <f>VLOOKUP(F450,episodes!$A$1:$E$76,5,FALSE)</f>
        <v>The Galileo Seven</v>
      </c>
      <c r="I450" s="7">
        <f>VLOOKUP(F450,episodes!$A$1:$D$76,3,FALSE)</f>
        <v>1</v>
      </c>
      <c r="J450" s="7">
        <f>VLOOKUP(F450,episodes!$A$1:$D$76,4,FALSE)</f>
        <v>16</v>
      </c>
      <c r="L450" s="40">
        <f>COUNTIFS(A:A,A449)</f>
        <v>116</v>
      </c>
      <c r="M450" s="40">
        <f>COUNTIFS(B:B,B450)</f>
        <v>116</v>
      </c>
      <c r="N450" s="40">
        <f>LEN(C450)+LEN(H450)</f>
        <v>139</v>
      </c>
      <c r="O450" s="42" t="s">
        <v>2065</v>
      </c>
      <c r="P450" s="39" t="s">
        <v>1182</v>
      </c>
      <c r="R450" s="42" t="s">
        <v>3480</v>
      </c>
    </row>
    <row r="451" spans="1:18" x14ac:dyDescent="0.25">
      <c r="A451" s="2" t="s">
        <v>1683</v>
      </c>
      <c r="B451" s="1" t="s">
        <v>718</v>
      </c>
      <c r="C451" s="25" t="s">
        <v>2585</v>
      </c>
      <c r="D451" s="2" t="s">
        <v>21</v>
      </c>
      <c r="E451" s="12">
        <v>1</v>
      </c>
      <c r="F451" s="61">
        <v>116</v>
      </c>
      <c r="G451" s="8">
        <f>VLOOKUP(F451,episodes!$A$1:$B$76,2,FALSE)</f>
        <v>17</v>
      </c>
      <c r="H451" s="7" t="str">
        <f>VLOOKUP(F451,episodes!$A$1:$E$76,5,FALSE)</f>
        <v>The Galileo Seven</v>
      </c>
      <c r="I451" s="7">
        <f>VLOOKUP(F451,episodes!$A$1:$D$76,3,FALSE)</f>
        <v>1</v>
      </c>
      <c r="J451" s="7">
        <f>VLOOKUP(F451,episodes!$A$1:$D$76,4,FALSE)</f>
        <v>16</v>
      </c>
      <c r="L451" s="40">
        <f>COUNTIFS(A:A,A450)</f>
        <v>116</v>
      </c>
      <c r="M451" s="40">
        <f>COUNTIFS(B:B,B451)</f>
        <v>116</v>
      </c>
      <c r="N451" s="40">
        <f>LEN(C451)+LEN(H451)</f>
        <v>195</v>
      </c>
      <c r="O451" s="42" t="s">
        <v>2065</v>
      </c>
      <c r="P451" s="39" t="s">
        <v>1182</v>
      </c>
      <c r="R451" s="42" t="s">
        <v>3481</v>
      </c>
    </row>
    <row r="452" spans="1:18" x14ac:dyDescent="0.25">
      <c r="A452" s="2" t="s">
        <v>1683</v>
      </c>
      <c r="B452" s="1" t="s">
        <v>718</v>
      </c>
      <c r="C452" s="25" t="s">
        <v>2563</v>
      </c>
      <c r="D452" s="2" t="s">
        <v>21</v>
      </c>
      <c r="E452" s="12">
        <v>1</v>
      </c>
      <c r="F452" s="61">
        <v>116</v>
      </c>
      <c r="G452" s="8">
        <f>VLOOKUP(F452,episodes!$A$1:$B$76,2,FALSE)</f>
        <v>17</v>
      </c>
      <c r="H452" s="7" t="str">
        <f>VLOOKUP(F452,episodes!$A$1:$E$76,5,FALSE)</f>
        <v>The Galileo Seven</v>
      </c>
      <c r="I452" s="7">
        <f>VLOOKUP(F452,episodes!$A$1:$D$76,3,FALSE)</f>
        <v>1</v>
      </c>
      <c r="J452" s="7">
        <f>VLOOKUP(F452,episodes!$A$1:$D$76,4,FALSE)</f>
        <v>16</v>
      </c>
      <c r="L452" s="40">
        <f>COUNTIFS(A:A,A451)</f>
        <v>116</v>
      </c>
      <c r="M452" s="40">
        <f>COUNTIFS(B:B,B452)</f>
        <v>116</v>
      </c>
      <c r="N452" s="40">
        <f>LEN(C452)+LEN(H452)</f>
        <v>59</v>
      </c>
      <c r="O452" s="42" t="s">
        <v>2065</v>
      </c>
      <c r="P452" s="39" t="s">
        <v>1182</v>
      </c>
      <c r="R452" s="42" t="s">
        <v>3482</v>
      </c>
    </row>
    <row r="453" spans="1:18" x14ac:dyDescent="0.25">
      <c r="A453" s="2" t="s">
        <v>1683</v>
      </c>
      <c r="B453" s="1" t="s">
        <v>718</v>
      </c>
      <c r="C453" s="25" t="s">
        <v>2348</v>
      </c>
      <c r="D453" s="2" t="s">
        <v>21</v>
      </c>
      <c r="E453" s="12">
        <v>1</v>
      </c>
      <c r="F453" s="61">
        <v>116</v>
      </c>
      <c r="G453" s="8">
        <f>VLOOKUP(F453,episodes!$A$1:$B$76,2,FALSE)</f>
        <v>17</v>
      </c>
      <c r="H453" s="7" t="str">
        <f>VLOOKUP(F453,episodes!$A$1:$E$76,5,FALSE)</f>
        <v>The Galileo Seven</v>
      </c>
      <c r="I453" s="7">
        <f>VLOOKUP(F453,episodes!$A$1:$D$76,3,FALSE)</f>
        <v>1</v>
      </c>
      <c r="J453" s="7">
        <f>VLOOKUP(F453,episodes!$A$1:$D$76,4,FALSE)</f>
        <v>16</v>
      </c>
      <c r="L453" s="40">
        <f>COUNTIFS(A:A,A452)</f>
        <v>116</v>
      </c>
      <c r="M453" s="40">
        <f>COUNTIFS(B:B,B453)</f>
        <v>116</v>
      </c>
      <c r="N453" s="40">
        <f>LEN(C453)+LEN(H453)</f>
        <v>71</v>
      </c>
      <c r="O453" s="42" t="s">
        <v>2065</v>
      </c>
      <c r="P453" s="44" t="s">
        <v>1182</v>
      </c>
      <c r="R453" s="42" t="s">
        <v>3483</v>
      </c>
    </row>
    <row r="454" spans="1:18" x14ac:dyDescent="0.25">
      <c r="A454" s="2" t="s">
        <v>1683</v>
      </c>
      <c r="B454" s="1" t="s">
        <v>718</v>
      </c>
      <c r="C454" s="25" t="s">
        <v>2349</v>
      </c>
      <c r="D454" s="2" t="s">
        <v>3655</v>
      </c>
      <c r="E454" s="12">
        <v>1</v>
      </c>
      <c r="F454" s="61">
        <v>116</v>
      </c>
      <c r="G454" s="8">
        <f>VLOOKUP(F454,episodes!$A$1:$B$76,2,FALSE)</f>
        <v>17</v>
      </c>
      <c r="H454" s="7" t="str">
        <f>VLOOKUP(F454,episodes!$A$1:$E$76,5,FALSE)</f>
        <v>The Galileo Seven</v>
      </c>
      <c r="I454" s="7">
        <f>VLOOKUP(F454,episodes!$A$1:$D$76,3,FALSE)</f>
        <v>1</v>
      </c>
      <c r="J454" s="7">
        <f>VLOOKUP(F454,episodes!$A$1:$D$76,4,FALSE)</f>
        <v>16</v>
      </c>
      <c r="L454" s="40">
        <f>COUNTIFS(A:A,A453)</f>
        <v>116</v>
      </c>
      <c r="M454" s="40">
        <f>COUNTIFS(B:B,B454)</f>
        <v>116</v>
      </c>
      <c r="N454" s="40">
        <f>LEN(C454)+LEN(H454)</f>
        <v>52</v>
      </c>
      <c r="O454" s="42" t="s">
        <v>2093</v>
      </c>
      <c r="P454" s="41" t="s">
        <v>242</v>
      </c>
      <c r="Q454" s="42"/>
      <c r="R454" s="42" t="s">
        <v>3484</v>
      </c>
    </row>
    <row r="455" spans="1:18" x14ac:dyDescent="0.25">
      <c r="A455" s="2" t="s">
        <v>1683</v>
      </c>
      <c r="B455" s="1" t="s">
        <v>718</v>
      </c>
      <c r="C455" s="25" t="s">
        <v>2350</v>
      </c>
      <c r="D455" s="2" t="s">
        <v>85</v>
      </c>
      <c r="E455" s="12">
        <v>1</v>
      </c>
      <c r="F455" s="61">
        <v>116</v>
      </c>
      <c r="G455" s="8">
        <f>VLOOKUP(F455,episodes!$A$1:$B$76,2,FALSE)</f>
        <v>17</v>
      </c>
      <c r="H455" s="7" t="str">
        <f>VLOOKUP(F455,episodes!$A$1:$E$76,5,FALSE)</f>
        <v>The Galileo Seven</v>
      </c>
      <c r="I455" s="7">
        <f>VLOOKUP(F455,episodes!$A$1:$D$76,3,FALSE)</f>
        <v>1</v>
      </c>
      <c r="J455" s="7">
        <f>VLOOKUP(F455,episodes!$A$1:$D$76,4,FALSE)</f>
        <v>16</v>
      </c>
      <c r="L455" s="40">
        <f>COUNTIFS(A:A,A454)</f>
        <v>116</v>
      </c>
      <c r="M455" s="40">
        <f>COUNTIFS(B:B,B455)</f>
        <v>116</v>
      </c>
      <c r="N455" s="40">
        <f>LEN(C455)+LEN(H455)</f>
        <v>66</v>
      </c>
      <c r="O455" s="42" t="s">
        <v>1182</v>
      </c>
      <c r="P455" s="44" t="s">
        <v>2065</v>
      </c>
      <c r="Q455" s="42"/>
      <c r="R455" s="39" t="s">
        <v>3485</v>
      </c>
    </row>
    <row r="456" spans="1:18" x14ac:dyDescent="0.25">
      <c r="A456" s="2" t="s">
        <v>1683</v>
      </c>
      <c r="B456" s="1" t="s">
        <v>718</v>
      </c>
      <c r="C456" s="25" t="s">
        <v>2351</v>
      </c>
      <c r="D456" s="2" t="s">
        <v>85</v>
      </c>
      <c r="E456" s="12">
        <v>1</v>
      </c>
      <c r="F456" s="61">
        <v>116</v>
      </c>
      <c r="G456" s="8">
        <f>VLOOKUP(F456,episodes!$A$1:$B$76,2,FALSE)</f>
        <v>17</v>
      </c>
      <c r="H456" s="7" t="str">
        <f>VLOOKUP(F456,episodes!$A$1:$E$76,5,FALSE)</f>
        <v>The Galileo Seven</v>
      </c>
      <c r="I456" s="7">
        <f>VLOOKUP(F456,episodes!$A$1:$D$76,3,FALSE)</f>
        <v>1</v>
      </c>
      <c r="J456" s="7">
        <f>VLOOKUP(F456,episodes!$A$1:$D$76,4,FALSE)</f>
        <v>16</v>
      </c>
      <c r="L456" s="40">
        <f>COUNTIFS(A:A,A455)</f>
        <v>116</v>
      </c>
      <c r="M456" s="40">
        <f>COUNTIFS(B:B,B456)</f>
        <v>116</v>
      </c>
      <c r="N456" s="40">
        <f>LEN(C456)+LEN(H456)</f>
        <v>70</v>
      </c>
      <c r="O456" s="42" t="s">
        <v>1182</v>
      </c>
      <c r="P456" s="44" t="s">
        <v>2065</v>
      </c>
      <c r="Q456" s="42"/>
      <c r="R456" s="39" t="s">
        <v>3486</v>
      </c>
    </row>
    <row r="457" spans="1:18" x14ac:dyDescent="0.25">
      <c r="A457" s="2" t="s">
        <v>1683</v>
      </c>
      <c r="B457" s="1" t="s">
        <v>718</v>
      </c>
      <c r="C457" s="25" t="s">
        <v>2352</v>
      </c>
      <c r="D457" s="2" t="s">
        <v>85</v>
      </c>
      <c r="E457" s="12">
        <v>1</v>
      </c>
      <c r="F457" s="61">
        <v>116</v>
      </c>
      <c r="G457" s="8">
        <f>VLOOKUP(F457,episodes!$A$1:$B$76,2,FALSE)</f>
        <v>17</v>
      </c>
      <c r="H457" s="7" t="str">
        <f>VLOOKUP(F457,episodes!$A$1:$E$76,5,FALSE)</f>
        <v>The Galileo Seven</v>
      </c>
      <c r="I457" s="7">
        <f>VLOOKUP(F457,episodes!$A$1:$D$76,3,FALSE)</f>
        <v>1</v>
      </c>
      <c r="J457" s="7">
        <f>VLOOKUP(F457,episodes!$A$1:$D$76,4,FALSE)</f>
        <v>16</v>
      </c>
      <c r="L457" s="40">
        <f>COUNTIFS(A:A,A456)</f>
        <v>116</v>
      </c>
      <c r="M457" s="40">
        <f>COUNTIFS(B:B,B457)</f>
        <v>116</v>
      </c>
      <c r="N457" s="40">
        <f>LEN(C457)+LEN(H457)</f>
        <v>38</v>
      </c>
      <c r="O457" s="42" t="s">
        <v>1182</v>
      </c>
      <c r="P457" s="44" t="s">
        <v>2065</v>
      </c>
      <c r="Q457" s="42"/>
      <c r="R457" s="39" t="s">
        <v>3487</v>
      </c>
    </row>
    <row r="458" spans="1:18" x14ac:dyDescent="0.25">
      <c r="A458" s="2" t="s">
        <v>1683</v>
      </c>
      <c r="B458" s="1" t="s">
        <v>718</v>
      </c>
      <c r="C458" s="25" t="s">
        <v>2353</v>
      </c>
      <c r="D458" s="2" t="s">
        <v>85</v>
      </c>
      <c r="E458" s="12">
        <v>1</v>
      </c>
      <c r="F458" s="61">
        <v>116</v>
      </c>
      <c r="G458" s="8">
        <f>VLOOKUP(F458,episodes!$A$1:$B$76,2,FALSE)</f>
        <v>17</v>
      </c>
      <c r="H458" s="7" t="str">
        <f>VLOOKUP(F458,episodes!$A$1:$E$76,5,FALSE)</f>
        <v>The Galileo Seven</v>
      </c>
      <c r="I458" s="7">
        <f>VLOOKUP(F458,episodes!$A$1:$D$76,3,FALSE)</f>
        <v>1</v>
      </c>
      <c r="J458" s="7">
        <f>VLOOKUP(F458,episodes!$A$1:$D$76,4,FALSE)</f>
        <v>16</v>
      </c>
      <c r="L458" s="40">
        <f>COUNTIFS(A:A,A457)</f>
        <v>116</v>
      </c>
      <c r="M458" s="40">
        <f>COUNTIFS(B:B,B458)</f>
        <v>116</v>
      </c>
      <c r="N458" s="40">
        <f>LEN(C458)+LEN(H458)</f>
        <v>52</v>
      </c>
      <c r="O458" s="42" t="s">
        <v>1182</v>
      </c>
      <c r="P458" s="44" t="s">
        <v>2065</v>
      </c>
      <c r="Q458" s="42"/>
      <c r="R458" s="39" t="s">
        <v>3488</v>
      </c>
    </row>
    <row r="459" spans="1:18" x14ac:dyDescent="0.25">
      <c r="A459" s="2" t="s">
        <v>1683</v>
      </c>
      <c r="B459" s="1" t="s">
        <v>718</v>
      </c>
      <c r="C459" s="25" t="s">
        <v>2356</v>
      </c>
      <c r="D459" s="2" t="s">
        <v>21</v>
      </c>
      <c r="E459" s="12">
        <v>1</v>
      </c>
      <c r="F459" s="61">
        <v>117</v>
      </c>
      <c r="G459" s="8">
        <f>VLOOKUP(F459,episodes!$A$1:$B$76,2,FALSE)</f>
        <v>18</v>
      </c>
      <c r="H459" s="7" t="str">
        <f>VLOOKUP(F459,episodes!$A$1:$E$76,5,FALSE)</f>
        <v>The Squire of Gothos</v>
      </c>
      <c r="I459" s="7">
        <f>VLOOKUP(F459,episodes!$A$1:$D$76,3,FALSE)</f>
        <v>1</v>
      </c>
      <c r="J459" s="7">
        <f>VLOOKUP(F459,episodes!$A$1:$D$76,4,FALSE)</f>
        <v>17</v>
      </c>
      <c r="L459" s="40">
        <f>COUNTIFS(A:A,A458)</f>
        <v>116</v>
      </c>
      <c r="M459" s="40">
        <f>COUNTIFS(B:B,B459)</f>
        <v>116</v>
      </c>
      <c r="N459" s="40">
        <f>LEN(C459)+LEN(H459)</f>
        <v>67</v>
      </c>
      <c r="O459" s="42" t="s">
        <v>2065</v>
      </c>
      <c r="P459" s="44"/>
      <c r="R459" s="42" t="s">
        <v>3494</v>
      </c>
    </row>
    <row r="460" spans="1:18" x14ac:dyDescent="0.25">
      <c r="A460" s="2" t="s">
        <v>1683</v>
      </c>
      <c r="B460" s="1" t="s">
        <v>718</v>
      </c>
      <c r="C460" s="25" t="s">
        <v>2571</v>
      </c>
      <c r="D460" s="2" t="s">
        <v>3655</v>
      </c>
      <c r="E460" s="12">
        <v>1</v>
      </c>
      <c r="F460" s="61">
        <v>117</v>
      </c>
      <c r="G460" s="8">
        <f>VLOOKUP(F460,episodes!$A$1:$B$76,2,FALSE)</f>
        <v>18</v>
      </c>
      <c r="H460" s="7" t="str">
        <f>VLOOKUP(F460,episodes!$A$1:$E$76,5,FALSE)</f>
        <v>The Squire of Gothos</v>
      </c>
      <c r="I460" s="7">
        <f>VLOOKUP(F460,episodes!$A$1:$D$76,3,FALSE)</f>
        <v>1</v>
      </c>
      <c r="J460" s="7">
        <f>VLOOKUP(F460,episodes!$A$1:$D$76,4,FALSE)</f>
        <v>17</v>
      </c>
      <c r="L460" s="40">
        <f>COUNTIFS(A:A,A459)</f>
        <v>116</v>
      </c>
      <c r="M460" s="40">
        <f>COUNTIFS(B:B,B460)</f>
        <v>116</v>
      </c>
      <c r="N460" s="40">
        <f>LEN(C460)+LEN(H460)</f>
        <v>60</v>
      </c>
      <c r="O460" s="42" t="s">
        <v>1011</v>
      </c>
      <c r="P460" s="44" t="s">
        <v>1182</v>
      </c>
      <c r="Q460" s="42"/>
      <c r="R460" s="42" t="s">
        <v>3495</v>
      </c>
    </row>
    <row r="461" spans="1:18" x14ac:dyDescent="0.3">
      <c r="A461" s="2" t="s">
        <v>1683</v>
      </c>
      <c r="B461" s="1" t="s">
        <v>718</v>
      </c>
      <c r="C461" s="25" t="s">
        <v>2572</v>
      </c>
      <c r="D461" s="2" t="s">
        <v>85</v>
      </c>
      <c r="F461" s="61">
        <v>117</v>
      </c>
      <c r="G461" s="8">
        <f>VLOOKUP(F461,episodes!$A$1:$B$76,2,FALSE)</f>
        <v>18</v>
      </c>
      <c r="H461" s="7" t="str">
        <f>VLOOKUP(F461,episodes!$A$1:$E$76,5,FALSE)</f>
        <v>The Squire of Gothos</v>
      </c>
      <c r="I461" s="7">
        <f>VLOOKUP(F461,episodes!$A$1:$D$76,3,FALSE)</f>
        <v>1</v>
      </c>
      <c r="J461" s="7">
        <f>VLOOKUP(F461,episodes!$A$1:$D$76,4,FALSE)</f>
        <v>17</v>
      </c>
      <c r="L461" s="40">
        <f>COUNTIFS(A:A,A460)</f>
        <v>116</v>
      </c>
      <c r="M461" s="40">
        <f>COUNTIFS(B:B,B461)</f>
        <v>116</v>
      </c>
      <c r="N461" s="40">
        <f>LEN(C461)+LEN(H461)</f>
        <v>56</v>
      </c>
      <c r="O461" s="42" t="s">
        <v>184</v>
      </c>
      <c r="P461" s="44"/>
      <c r="R461" s="42" t="s">
        <v>3496</v>
      </c>
    </row>
    <row r="462" spans="1:18" x14ac:dyDescent="0.25">
      <c r="A462" s="2" t="s">
        <v>1683</v>
      </c>
      <c r="B462" s="1" t="s">
        <v>718</v>
      </c>
      <c r="C462" s="25" t="s">
        <v>2357</v>
      </c>
      <c r="D462" s="2" t="s">
        <v>85</v>
      </c>
      <c r="E462" s="12">
        <v>1</v>
      </c>
      <c r="F462" s="61">
        <v>117</v>
      </c>
      <c r="G462" s="8">
        <f>VLOOKUP(F462,episodes!$A$1:$B$76,2,FALSE)</f>
        <v>18</v>
      </c>
      <c r="H462" s="7" t="str">
        <f>VLOOKUP(F462,episodes!$A$1:$E$76,5,FALSE)</f>
        <v>The Squire of Gothos</v>
      </c>
      <c r="I462" s="7">
        <f>VLOOKUP(F462,episodes!$A$1:$D$76,3,FALSE)</f>
        <v>1</v>
      </c>
      <c r="J462" s="7">
        <f>VLOOKUP(F462,episodes!$A$1:$D$76,4,FALSE)</f>
        <v>17</v>
      </c>
      <c r="L462" s="40">
        <f>COUNTIFS(A:A,A461)</f>
        <v>116</v>
      </c>
      <c r="M462" s="40">
        <f>COUNTIFS(B:B,B462)</f>
        <v>116</v>
      </c>
      <c r="N462" s="40">
        <f>LEN(C462)+LEN(H462)</f>
        <v>64</v>
      </c>
      <c r="O462" s="42" t="s">
        <v>1182</v>
      </c>
      <c r="P462" s="44"/>
      <c r="R462" s="42" t="s">
        <v>3497</v>
      </c>
    </row>
    <row r="463" spans="1:18" x14ac:dyDescent="0.25">
      <c r="A463" s="2" t="s">
        <v>1683</v>
      </c>
      <c r="B463" s="1" t="s">
        <v>718</v>
      </c>
      <c r="C463" s="25" t="s">
        <v>2361</v>
      </c>
      <c r="D463" s="2" t="s">
        <v>3655</v>
      </c>
      <c r="E463" s="12">
        <v>1</v>
      </c>
      <c r="F463" s="61">
        <v>118</v>
      </c>
      <c r="G463" s="8">
        <f>VLOOKUP(F463,episodes!$A$1:$B$76,2,FALSE)</f>
        <v>19</v>
      </c>
      <c r="H463" s="7" t="str">
        <f>VLOOKUP(F463,episodes!$A$1:$E$76,5,FALSE)</f>
        <v>Arena</v>
      </c>
      <c r="I463" s="7">
        <f>VLOOKUP(F463,episodes!$A$1:$D$76,3,FALSE)</f>
        <v>1</v>
      </c>
      <c r="J463" s="7">
        <f>VLOOKUP(F463,episodes!$A$1:$D$76,4,FALSE)</f>
        <v>18</v>
      </c>
      <c r="L463" s="40">
        <f>COUNTIFS(A:A,A462)</f>
        <v>116</v>
      </c>
      <c r="M463" s="40">
        <f>COUNTIFS(B:B,B463)</f>
        <v>116</v>
      </c>
      <c r="N463" s="40">
        <f>LEN(C463)+LEN(H463)</f>
        <v>49</v>
      </c>
      <c r="O463" s="42" t="s">
        <v>1011</v>
      </c>
      <c r="P463" s="42" t="s">
        <v>1182</v>
      </c>
      <c r="Q463" s="42"/>
      <c r="R463" s="42" t="s">
        <v>3504</v>
      </c>
    </row>
    <row r="464" spans="1:18" x14ac:dyDescent="0.25">
      <c r="A464" s="2" t="s">
        <v>1683</v>
      </c>
      <c r="B464" s="1" t="s">
        <v>718</v>
      </c>
      <c r="C464" s="25" t="s">
        <v>2362</v>
      </c>
      <c r="D464" s="2" t="s">
        <v>85</v>
      </c>
      <c r="E464" s="12">
        <v>1</v>
      </c>
      <c r="F464" s="61">
        <v>118</v>
      </c>
      <c r="G464" s="8">
        <f>VLOOKUP(F464,episodes!$A$1:$B$76,2,FALSE)</f>
        <v>19</v>
      </c>
      <c r="H464" s="7" t="str">
        <f>VLOOKUP(F464,episodes!$A$1:$E$76,5,FALSE)</f>
        <v>Arena</v>
      </c>
      <c r="I464" s="7">
        <f>VLOOKUP(F464,episodes!$A$1:$D$76,3,FALSE)</f>
        <v>1</v>
      </c>
      <c r="J464" s="7">
        <f>VLOOKUP(F464,episodes!$A$1:$D$76,4,FALSE)</f>
        <v>18</v>
      </c>
      <c r="L464" s="40">
        <f>COUNTIFS(A:A,A463)</f>
        <v>116</v>
      </c>
      <c r="M464" s="40">
        <f>COUNTIFS(B:B,B464)</f>
        <v>116</v>
      </c>
      <c r="N464" s="40">
        <f>LEN(C464)+LEN(H464)</f>
        <v>51</v>
      </c>
      <c r="O464" s="42" t="s">
        <v>1182</v>
      </c>
      <c r="P464" s="44" t="s">
        <v>2065</v>
      </c>
      <c r="Q464" s="42"/>
      <c r="R464" s="39" t="s">
        <v>3505</v>
      </c>
    </row>
    <row r="465" spans="1:18" x14ac:dyDescent="0.25">
      <c r="A465" s="2" t="s">
        <v>1683</v>
      </c>
      <c r="B465" s="1" t="s">
        <v>718</v>
      </c>
      <c r="C465" s="25" t="s">
        <v>2366</v>
      </c>
      <c r="D465" s="2" t="s">
        <v>3655</v>
      </c>
      <c r="E465" s="12">
        <v>1</v>
      </c>
      <c r="F465" s="61">
        <v>119</v>
      </c>
      <c r="G465" s="8">
        <f>VLOOKUP(F465,episodes!$A$1:$B$76,2,FALSE)</f>
        <v>20</v>
      </c>
      <c r="H465" s="7" t="str">
        <f>VLOOKUP(F465,episodes!$A$1:$E$76,5,FALSE)</f>
        <v>Tomorrow Is Yesterday</v>
      </c>
      <c r="I465" s="7">
        <f>VLOOKUP(F465,episodes!$A$1:$D$76,3,FALSE)</f>
        <v>1</v>
      </c>
      <c r="J465" s="7">
        <f>VLOOKUP(F465,episodes!$A$1:$D$76,4,FALSE)</f>
        <v>19</v>
      </c>
      <c r="L465" s="40">
        <f>COUNTIFS(A:A,A464)</f>
        <v>116</v>
      </c>
      <c r="M465" s="40">
        <f>COUNTIFS(B:B,B465)</f>
        <v>116</v>
      </c>
      <c r="N465" s="40">
        <f>LEN(C465)</f>
        <v>35</v>
      </c>
      <c r="O465" s="42" t="s">
        <v>1011</v>
      </c>
      <c r="P465" s="44"/>
      <c r="Q465" s="42"/>
      <c r="R465" s="42" t="s">
        <v>3512</v>
      </c>
    </row>
    <row r="466" spans="1:18" x14ac:dyDescent="0.25">
      <c r="A466" s="2" t="s">
        <v>1683</v>
      </c>
      <c r="B466" s="1" t="s">
        <v>718</v>
      </c>
      <c r="C466" s="25" t="s">
        <v>2366</v>
      </c>
      <c r="D466" s="2" t="s">
        <v>3655</v>
      </c>
      <c r="E466" s="12">
        <v>1</v>
      </c>
      <c r="F466" s="61">
        <v>119</v>
      </c>
      <c r="G466" s="8">
        <f>VLOOKUP(F466,episodes!$A$1:$B$76,2,FALSE)</f>
        <v>20</v>
      </c>
      <c r="H466" s="7" t="str">
        <f>VLOOKUP(F466,episodes!$A$1:$E$76,5,FALSE)</f>
        <v>Tomorrow Is Yesterday</v>
      </c>
      <c r="I466" s="7">
        <f>VLOOKUP(F466,episodes!$A$1:$D$76,3,FALSE)</f>
        <v>1</v>
      </c>
      <c r="J466" s="7">
        <f>VLOOKUP(F466,episodes!$A$1:$D$76,4,FALSE)</f>
        <v>19</v>
      </c>
      <c r="L466" s="40">
        <f>COUNTIFS(A:A,A465)</f>
        <v>116</v>
      </c>
      <c r="M466" s="40">
        <f>COUNTIFS(B:B,B466)</f>
        <v>116</v>
      </c>
      <c r="N466" s="40">
        <f>LEN(C466)</f>
        <v>35</v>
      </c>
      <c r="O466" s="42" t="s">
        <v>1011</v>
      </c>
      <c r="P466" s="44"/>
      <c r="Q466" s="42"/>
      <c r="R466" s="42" t="s">
        <v>3512</v>
      </c>
    </row>
    <row r="467" spans="1:18" x14ac:dyDescent="0.25">
      <c r="A467" s="2" t="s">
        <v>1683</v>
      </c>
      <c r="B467" s="1" t="s">
        <v>718</v>
      </c>
      <c r="C467" s="25" t="s">
        <v>2367</v>
      </c>
      <c r="D467" s="2" t="s">
        <v>85</v>
      </c>
      <c r="E467" s="12">
        <v>1</v>
      </c>
      <c r="F467" s="61">
        <v>119</v>
      </c>
      <c r="G467" s="8">
        <f>VLOOKUP(F467,episodes!$A$1:$B$76,2,FALSE)</f>
        <v>20</v>
      </c>
      <c r="H467" s="7" t="str">
        <f>VLOOKUP(F467,episodes!$A$1:$E$76,5,FALSE)</f>
        <v>Tomorrow Is Yesterday</v>
      </c>
      <c r="I467" s="7">
        <f>VLOOKUP(F467,episodes!$A$1:$D$76,3,FALSE)</f>
        <v>1</v>
      </c>
      <c r="J467" s="7">
        <f>VLOOKUP(F467,episodes!$A$1:$D$76,4,FALSE)</f>
        <v>19</v>
      </c>
      <c r="L467" s="40">
        <f>COUNTIFS(A:A,A466)</f>
        <v>116</v>
      </c>
      <c r="M467" s="40">
        <f>COUNTIFS(B:B,B467)</f>
        <v>116</v>
      </c>
      <c r="N467" s="40">
        <f>LEN(C467)</f>
        <v>49</v>
      </c>
      <c r="O467" s="42" t="s">
        <v>1182</v>
      </c>
      <c r="P467" s="44" t="s">
        <v>2065</v>
      </c>
      <c r="Q467" s="42"/>
      <c r="R467" s="39" t="s">
        <v>3513</v>
      </c>
    </row>
    <row r="468" spans="1:18" x14ac:dyDescent="0.25">
      <c r="A468" s="2" t="s">
        <v>1683</v>
      </c>
      <c r="B468" s="1" t="s">
        <v>718</v>
      </c>
      <c r="C468" s="25" t="s">
        <v>2368</v>
      </c>
      <c r="D468" s="2" t="s">
        <v>85</v>
      </c>
      <c r="E468" s="12">
        <v>1</v>
      </c>
      <c r="F468" s="61">
        <v>119</v>
      </c>
      <c r="G468" s="8">
        <f>VLOOKUP(F468,episodes!$A$1:$B$76,2,FALSE)</f>
        <v>20</v>
      </c>
      <c r="H468" s="7" t="str">
        <f>VLOOKUP(F468,episodes!$A$1:$E$76,5,FALSE)</f>
        <v>Tomorrow Is Yesterday</v>
      </c>
      <c r="I468" s="7">
        <f>VLOOKUP(F468,episodes!$A$1:$D$76,3,FALSE)</f>
        <v>1</v>
      </c>
      <c r="J468" s="7">
        <f>VLOOKUP(F468,episodes!$A$1:$D$76,4,FALSE)</f>
        <v>19</v>
      </c>
      <c r="L468" s="40">
        <f>COUNTIFS(A:A,A467)</f>
        <v>116</v>
      </c>
      <c r="M468" s="40">
        <f>COUNTIFS(B:B,B468)</f>
        <v>116</v>
      </c>
      <c r="N468" s="40">
        <f>LEN(C468)</f>
        <v>63</v>
      </c>
      <c r="O468" s="42" t="s">
        <v>1182</v>
      </c>
      <c r="P468" s="44"/>
      <c r="R468" s="42" t="s">
        <v>3514</v>
      </c>
    </row>
    <row r="469" spans="1:18" x14ac:dyDescent="0.25">
      <c r="A469" s="2" t="s">
        <v>1683</v>
      </c>
      <c r="B469" s="1" t="s">
        <v>718</v>
      </c>
      <c r="C469" s="25" t="s">
        <v>2369</v>
      </c>
      <c r="D469" s="2" t="s">
        <v>85</v>
      </c>
      <c r="E469" s="12">
        <v>1</v>
      </c>
      <c r="F469" s="61">
        <v>119</v>
      </c>
      <c r="G469" s="8">
        <f>VLOOKUP(F469,episodes!$A$1:$B$76,2,FALSE)</f>
        <v>20</v>
      </c>
      <c r="H469" s="7" t="str">
        <f>VLOOKUP(F469,episodes!$A$1:$E$76,5,FALSE)</f>
        <v>Tomorrow Is Yesterday</v>
      </c>
      <c r="I469" s="7">
        <f>VLOOKUP(F469,episodes!$A$1:$D$76,3,FALSE)</f>
        <v>1</v>
      </c>
      <c r="J469" s="7">
        <f>VLOOKUP(F469,episodes!$A$1:$D$76,4,FALSE)</f>
        <v>19</v>
      </c>
      <c r="L469" s="40">
        <f>COUNTIFS(A:A,A468)</f>
        <v>116</v>
      </c>
      <c r="M469" s="40">
        <f>COUNTIFS(B:B,B469)</f>
        <v>116</v>
      </c>
      <c r="N469" s="40">
        <f>LEN(C469)</f>
        <v>46</v>
      </c>
      <c r="O469" s="42" t="s">
        <v>1182</v>
      </c>
      <c r="P469" s="44"/>
      <c r="R469" s="42" t="s">
        <v>3515</v>
      </c>
    </row>
    <row r="470" spans="1:18" x14ac:dyDescent="0.25">
      <c r="A470" s="2" t="s">
        <v>1683</v>
      </c>
      <c r="B470" s="1" t="s">
        <v>718</v>
      </c>
      <c r="C470" s="37" t="s">
        <v>3016</v>
      </c>
      <c r="D470" s="2" t="s">
        <v>85</v>
      </c>
      <c r="E470" s="12"/>
      <c r="F470" s="61">
        <v>121</v>
      </c>
      <c r="G470" s="8">
        <f>VLOOKUP(F470,episodes!$A$1:$B$76,2,FALSE)</f>
        <v>22</v>
      </c>
      <c r="H470" s="7" t="str">
        <f>VLOOKUP(F470,episodes!$A$1:$E$76,5,FALSE)</f>
        <v>The Return of the Archons</v>
      </c>
      <c r="I470" s="7">
        <f>VLOOKUP(F470,episodes!$A$1:$D$76,3,FALSE)</f>
        <v>1</v>
      </c>
      <c r="J470" s="7">
        <f>VLOOKUP(F470,episodes!$A$1:$D$76,4,FALSE)</f>
        <v>21</v>
      </c>
      <c r="L470" s="40">
        <f>COUNTIFS(A:A,A469)</f>
        <v>116</v>
      </c>
      <c r="M470" s="40">
        <f>COUNTIFS(B:B,B470)</f>
        <v>116</v>
      </c>
      <c r="N470" s="40">
        <f>LEN(C470)</f>
        <v>100</v>
      </c>
      <c r="O470" s="42" t="s">
        <v>1182</v>
      </c>
      <c r="P470" s="42" t="s">
        <v>2078</v>
      </c>
      <c r="Q470" s="42" t="s">
        <v>2223</v>
      </c>
      <c r="R470" s="42" t="s">
        <v>2485</v>
      </c>
    </row>
    <row r="471" spans="1:18" x14ac:dyDescent="0.3">
      <c r="A471" s="2" t="s">
        <v>1683</v>
      </c>
      <c r="B471" s="1" t="s">
        <v>718</v>
      </c>
      <c r="C471" s="25" t="s">
        <v>2602</v>
      </c>
      <c r="D471" s="2" t="s">
        <v>85</v>
      </c>
      <c r="F471" s="61">
        <v>122</v>
      </c>
      <c r="G471" s="8">
        <f>VLOOKUP(F471,episodes!$A$1:$B$76,2,FALSE)</f>
        <v>23</v>
      </c>
      <c r="H471" s="7" t="str">
        <f>VLOOKUP(F471,episodes!$A$1:$E$76,5,FALSE)</f>
        <v>Space Seed</v>
      </c>
      <c r="I471" s="7">
        <f>VLOOKUP(F471,episodes!$A$1:$D$76,3,FALSE)</f>
        <v>1</v>
      </c>
      <c r="J471" s="7">
        <f>VLOOKUP(F471,episodes!$A$1:$D$76,4,FALSE)</f>
        <v>22</v>
      </c>
      <c r="L471" s="40">
        <f>COUNTIFS(A:A,A470)</f>
        <v>116</v>
      </c>
      <c r="M471" s="40">
        <f>COUNTIFS(B:B,B471)</f>
        <v>116</v>
      </c>
      <c r="N471" s="40">
        <f>LEN(C471)</f>
        <v>34</v>
      </c>
      <c r="O471" s="42" t="s">
        <v>29</v>
      </c>
      <c r="P471" s="44"/>
      <c r="R471" s="42" t="s">
        <v>3526</v>
      </c>
    </row>
    <row r="472" spans="1:18" x14ac:dyDescent="0.25">
      <c r="A472" s="2" t="s">
        <v>1683</v>
      </c>
      <c r="B472" s="1" t="s">
        <v>718</v>
      </c>
      <c r="C472" s="25" t="s">
        <v>2375</v>
      </c>
      <c r="D472" s="2" t="s">
        <v>85</v>
      </c>
      <c r="E472" s="12">
        <v>1</v>
      </c>
      <c r="F472" s="61">
        <v>122</v>
      </c>
      <c r="G472" s="8">
        <f>VLOOKUP(F472,episodes!$A$1:$B$76,2,FALSE)</f>
        <v>23</v>
      </c>
      <c r="H472" s="7" t="str">
        <f>VLOOKUP(F472,episodes!$A$1:$E$76,5,FALSE)</f>
        <v>Space Seed</v>
      </c>
      <c r="I472" s="7">
        <f>VLOOKUP(F472,episodes!$A$1:$D$76,3,FALSE)</f>
        <v>1</v>
      </c>
      <c r="J472" s="7">
        <f>VLOOKUP(F472,episodes!$A$1:$D$76,4,FALSE)</f>
        <v>22</v>
      </c>
      <c r="L472" s="40">
        <f>COUNTIFS(A:A,A471)</f>
        <v>116</v>
      </c>
      <c r="M472" s="40">
        <f>COUNTIFS(B:B,B472)</f>
        <v>116</v>
      </c>
      <c r="N472" s="40">
        <f>LEN(C472)</f>
        <v>41</v>
      </c>
      <c r="O472" s="42" t="s">
        <v>1182</v>
      </c>
      <c r="P472" s="44"/>
      <c r="R472" s="42" t="s">
        <v>3527</v>
      </c>
    </row>
    <row r="473" spans="1:18" x14ac:dyDescent="0.25">
      <c r="A473" s="2" t="s">
        <v>1683</v>
      </c>
      <c r="B473" s="1" t="s">
        <v>718</v>
      </c>
      <c r="C473" s="25" t="s">
        <v>2376</v>
      </c>
      <c r="D473" s="2" t="s">
        <v>85</v>
      </c>
      <c r="E473" s="12">
        <v>1</v>
      </c>
      <c r="F473" s="61">
        <v>122</v>
      </c>
      <c r="G473" s="8">
        <f>VLOOKUP(F473,episodes!$A$1:$B$76,2,FALSE)</f>
        <v>23</v>
      </c>
      <c r="H473" s="7" t="str">
        <f>VLOOKUP(F473,episodes!$A$1:$E$76,5,FALSE)</f>
        <v>Space Seed</v>
      </c>
      <c r="I473" s="7">
        <f>VLOOKUP(F473,episodes!$A$1:$D$76,3,FALSE)</f>
        <v>1</v>
      </c>
      <c r="J473" s="7">
        <f>VLOOKUP(F473,episodes!$A$1:$D$76,4,FALSE)</f>
        <v>22</v>
      </c>
      <c r="L473" s="40">
        <f>COUNTIFS(A:A,A472)</f>
        <v>116</v>
      </c>
      <c r="M473" s="40">
        <f>COUNTIFS(B:B,B473)</f>
        <v>116</v>
      </c>
      <c r="N473" s="40">
        <f>LEN(C473)</f>
        <v>41</v>
      </c>
      <c r="O473" s="42" t="s">
        <v>1182</v>
      </c>
      <c r="P473" s="44"/>
      <c r="R473" s="42" t="s">
        <v>3528</v>
      </c>
    </row>
    <row r="474" spans="1:18" x14ac:dyDescent="0.25">
      <c r="A474" s="2" t="s">
        <v>1683</v>
      </c>
      <c r="B474" s="1" t="s">
        <v>718</v>
      </c>
      <c r="C474" s="25" t="s">
        <v>2377</v>
      </c>
      <c r="D474" s="2" t="s">
        <v>85</v>
      </c>
      <c r="E474" s="12">
        <v>1</v>
      </c>
      <c r="F474" s="61">
        <v>122</v>
      </c>
      <c r="G474" s="8">
        <f>VLOOKUP(F474,episodes!$A$1:$B$76,2,FALSE)</f>
        <v>23</v>
      </c>
      <c r="H474" s="7" t="str">
        <f>VLOOKUP(F474,episodes!$A$1:$E$76,5,FALSE)</f>
        <v>Space Seed</v>
      </c>
      <c r="I474" s="7">
        <f>VLOOKUP(F474,episodes!$A$1:$D$76,3,FALSE)</f>
        <v>1</v>
      </c>
      <c r="J474" s="7">
        <f>VLOOKUP(F474,episodes!$A$1:$D$76,4,FALSE)</f>
        <v>22</v>
      </c>
      <c r="L474" s="40">
        <f>COUNTIFS(A:A,A473)</f>
        <v>116</v>
      </c>
      <c r="M474" s="40">
        <f>COUNTIFS(B:B,B474)</f>
        <v>116</v>
      </c>
      <c r="N474" s="40">
        <f>LEN(C474)</f>
        <v>33</v>
      </c>
      <c r="O474" s="42" t="s">
        <v>1182</v>
      </c>
      <c r="P474" s="44" t="s">
        <v>2065</v>
      </c>
      <c r="Q474" s="42"/>
      <c r="R474" s="39" t="s">
        <v>3529</v>
      </c>
    </row>
    <row r="475" spans="1:18" x14ac:dyDescent="0.25">
      <c r="A475" s="2" t="s">
        <v>1683</v>
      </c>
      <c r="B475" s="1" t="s">
        <v>718</v>
      </c>
      <c r="C475" s="37" t="s">
        <v>3068</v>
      </c>
      <c r="D475" s="2" t="s">
        <v>3305</v>
      </c>
      <c r="E475" s="12"/>
      <c r="F475" s="61">
        <v>123</v>
      </c>
      <c r="G475" s="8">
        <f>VLOOKUP(F475,episodes!$A$1:$B$76,2,FALSE)</f>
        <v>24</v>
      </c>
      <c r="H475" s="7" t="str">
        <f>VLOOKUP(F475,episodes!$A$1:$E$76,5,FALSE)</f>
        <v>A Taste of Armageddon</v>
      </c>
      <c r="I475" s="7">
        <f>VLOOKUP(F475,episodes!$A$1:$D$76,3,FALSE)</f>
        <v>1</v>
      </c>
      <c r="J475" s="7">
        <f>VLOOKUP(F475,episodes!$A$1:$D$76,4,FALSE)</f>
        <v>23</v>
      </c>
      <c r="L475" s="40">
        <f>COUNTIFS(A:A,A474)</f>
        <v>116</v>
      </c>
      <c r="M475" s="40">
        <f>COUNTIFS(B:B,B475)</f>
        <v>116</v>
      </c>
      <c r="N475" s="40">
        <f>LEN(C475)</f>
        <v>40</v>
      </c>
      <c r="O475" s="42" t="s">
        <v>586</v>
      </c>
      <c r="P475" s="44" t="s">
        <v>224</v>
      </c>
      <c r="Q475" s="42" t="s">
        <v>2224</v>
      </c>
      <c r="R475" s="42" t="s">
        <v>2485</v>
      </c>
    </row>
    <row r="476" spans="1:18" x14ac:dyDescent="0.3">
      <c r="A476" s="2" t="s">
        <v>1683</v>
      </c>
      <c r="B476" s="1" t="s">
        <v>718</v>
      </c>
      <c r="C476" s="25" t="s">
        <v>3060</v>
      </c>
      <c r="D476" s="2" t="s">
        <v>85</v>
      </c>
      <c r="F476" s="61">
        <v>123</v>
      </c>
      <c r="G476" s="8">
        <f>VLOOKUP(F476,episodes!$A$1:$B$76,2,FALSE)</f>
        <v>24</v>
      </c>
      <c r="H476" s="7" t="str">
        <f>VLOOKUP(F476,episodes!$A$1:$E$76,5,FALSE)</f>
        <v>A Taste of Armageddon</v>
      </c>
      <c r="I476" s="7">
        <f>VLOOKUP(F476,episodes!$A$1:$D$76,3,FALSE)</f>
        <v>1</v>
      </c>
      <c r="J476" s="7">
        <f>VLOOKUP(F476,episodes!$A$1:$D$76,4,FALSE)</f>
        <v>23</v>
      </c>
      <c r="L476" s="40">
        <f>COUNTIFS(A:A,A475)</f>
        <v>116</v>
      </c>
      <c r="M476" s="40">
        <f>COUNTIFS(B:B,B476)</f>
        <v>116</v>
      </c>
      <c r="N476" s="40">
        <f>LEN(C476)</f>
        <v>47</v>
      </c>
      <c r="O476" s="42" t="s">
        <v>586</v>
      </c>
      <c r="P476" s="42" t="s">
        <v>1182</v>
      </c>
      <c r="Q476" s="42"/>
      <c r="R476" s="42" t="s">
        <v>3536</v>
      </c>
    </row>
    <row r="477" spans="1:18" x14ac:dyDescent="0.25">
      <c r="A477" s="2" t="s">
        <v>1683</v>
      </c>
      <c r="B477" s="1" t="s">
        <v>718</v>
      </c>
      <c r="C477" s="25" t="s">
        <v>2380</v>
      </c>
      <c r="D477" s="2" t="s">
        <v>21</v>
      </c>
      <c r="E477" s="12">
        <v>1</v>
      </c>
      <c r="F477" s="61">
        <v>123</v>
      </c>
      <c r="G477" s="8">
        <f>VLOOKUP(F477,episodes!$A$1:$B$76,2,FALSE)</f>
        <v>24</v>
      </c>
      <c r="H477" s="7" t="str">
        <f>VLOOKUP(F477,episodes!$A$1:$E$76,5,FALSE)</f>
        <v>A Taste of Armageddon</v>
      </c>
      <c r="I477" s="7">
        <f>VLOOKUP(F477,episodes!$A$1:$D$76,3,FALSE)</f>
        <v>1</v>
      </c>
      <c r="J477" s="7">
        <f>VLOOKUP(F477,episodes!$A$1:$D$76,4,FALSE)</f>
        <v>23</v>
      </c>
      <c r="L477" s="40">
        <f>COUNTIFS(A:A,A476)</f>
        <v>116</v>
      </c>
      <c r="M477" s="40">
        <f>COUNTIFS(B:B,B477)</f>
        <v>116</v>
      </c>
      <c r="N477" s="40">
        <f>LEN(C477)</f>
        <v>88</v>
      </c>
      <c r="O477" s="42" t="s">
        <v>2065</v>
      </c>
      <c r="P477" s="39" t="s">
        <v>1182</v>
      </c>
      <c r="R477" s="42" t="s">
        <v>3537</v>
      </c>
    </row>
    <row r="478" spans="1:18" x14ac:dyDescent="0.3">
      <c r="A478" s="2" t="s">
        <v>1683</v>
      </c>
      <c r="B478" s="1" t="s">
        <v>718</v>
      </c>
      <c r="C478" s="25" t="s">
        <v>3061</v>
      </c>
      <c r="D478" s="2" t="s">
        <v>3668</v>
      </c>
      <c r="F478" s="61">
        <v>123</v>
      </c>
      <c r="G478" s="8">
        <f>VLOOKUP(F478,episodes!$A$1:$B$76,2,FALSE)</f>
        <v>24</v>
      </c>
      <c r="H478" s="7" t="str">
        <f>VLOOKUP(F478,episodes!$A$1:$E$76,5,FALSE)</f>
        <v>A Taste of Armageddon</v>
      </c>
      <c r="I478" s="7">
        <f>VLOOKUP(F478,episodes!$A$1:$D$76,3,FALSE)</f>
        <v>1</v>
      </c>
      <c r="J478" s="7">
        <f>VLOOKUP(F478,episodes!$A$1:$D$76,4,FALSE)</f>
        <v>23</v>
      </c>
      <c r="L478" s="40">
        <f>COUNTIFS(A:A,A477)</f>
        <v>116</v>
      </c>
      <c r="M478" s="40">
        <f>COUNTIFS(B:B,B478)</f>
        <v>116</v>
      </c>
      <c r="N478" s="40">
        <f>LEN(C478)</f>
        <v>30</v>
      </c>
      <c r="O478" s="42" t="s">
        <v>2110</v>
      </c>
      <c r="P478" s="44" t="s">
        <v>1182</v>
      </c>
      <c r="Q478" s="42"/>
      <c r="R478" s="42" t="s">
        <v>3538</v>
      </c>
    </row>
    <row r="479" spans="1:18" x14ac:dyDescent="0.25">
      <c r="A479" s="2" t="s">
        <v>1683</v>
      </c>
      <c r="B479" s="1" t="s">
        <v>718</v>
      </c>
      <c r="C479" s="25" t="s">
        <v>3155</v>
      </c>
      <c r="D479" s="2" t="s">
        <v>85</v>
      </c>
      <c r="E479" s="12">
        <v>1</v>
      </c>
      <c r="F479" s="61">
        <v>123</v>
      </c>
      <c r="G479" s="8">
        <f>VLOOKUP(F479,episodes!$A$1:$B$76,2,FALSE)</f>
        <v>24</v>
      </c>
      <c r="H479" s="7" t="str">
        <f>VLOOKUP(F479,episodes!$A$1:$E$76,5,FALSE)</f>
        <v>A Taste of Armageddon</v>
      </c>
      <c r="I479" s="7">
        <f>VLOOKUP(F479,episodes!$A$1:$D$76,3,FALSE)</f>
        <v>1</v>
      </c>
      <c r="J479" s="7">
        <f>VLOOKUP(F479,episodes!$A$1:$D$76,4,FALSE)</f>
        <v>23</v>
      </c>
      <c r="L479" s="40">
        <f>COUNTIFS(A:A,A478)</f>
        <v>116</v>
      </c>
      <c r="M479" s="40">
        <f>COUNTIFS(B:B,B479)</f>
        <v>116</v>
      </c>
      <c r="N479" s="40">
        <f>LEN(C479)</f>
        <v>58</v>
      </c>
      <c r="O479" s="42" t="s">
        <v>1182</v>
      </c>
      <c r="P479" s="44" t="s">
        <v>2065</v>
      </c>
      <c r="Q479" s="42"/>
      <c r="R479" s="39" t="s">
        <v>3539</v>
      </c>
    </row>
    <row r="480" spans="1:18" x14ac:dyDescent="0.25">
      <c r="A480" s="2" t="s">
        <v>1683</v>
      </c>
      <c r="B480" s="1" t="s">
        <v>718</v>
      </c>
      <c r="C480" s="25" t="s">
        <v>2383</v>
      </c>
      <c r="D480" s="2" t="s">
        <v>21</v>
      </c>
      <c r="E480" s="12">
        <v>1</v>
      </c>
      <c r="F480" s="61">
        <v>124</v>
      </c>
      <c r="G480" s="8">
        <f>VLOOKUP(F480,episodes!$A$1:$B$76,2,FALSE)</f>
        <v>25</v>
      </c>
      <c r="H480" s="7" t="str">
        <f>VLOOKUP(F480,episodes!$A$1:$E$76,5,FALSE)</f>
        <v>This Side of Paradise</v>
      </c>
      <c r="I480" s="7">
        <f>VLOOKUP(F480,episodes!$A$1:$D$76,3,FALSE)</f>
        <v>1</v>
      </c>
      <c r="J480" s="7">
        <f>VLOOKUP(F480,episodes!$A$1:$D$76,4,FALSE)</f>
        <v>24</v>
      </c>
      <c r="L480" s="40">
        <f>COUNTIFS(A:A,A479)</f>
        <v>116</v>
      </c>
      <c r="M480" s="40">
        <f>COUNTIFS(B:B,B480)</f>
        <v>116</v>
      </c>
      <c r="N480" s="40">
        <f>LEN(C480)</f>
        <v>60</v>
      </c>
      <c r="O480" s="42" t="s">
        <v>2065</v>
      </c>
      <c r="P480" s="39" t="s">
        <v>1182</v>
      </c>
      <c r="R480" s="42" t="s">
        <v>3544</v>
      </c>
    </row>
    <row r="481" spans="1:18" x14ac:dyDescent="0.3">
      <c r="A481" s="2" t="s">
        <v>1683</v>
      </c>
      <c r="B481" s="1" t="s">
        <v>718</v>
      </c>
      <c r="C481" s="25" t="s">
        <v>3087</v>
      </c>
      <c r="D481" s="2" t="s">
        <v>85</v>
      </c>
      <c r="F481" s="61">
        <v>124</v>
      </c>
      <c r="G481" s="8">
        <f>VLOOKUP(F481,episodes!$A$1:$B$76,2,FALSE)</f>
        <v>25</v>
      </c>
      <c r="H481" s="7" t="str">
        <f>VLOOKUP(F481,episodes!$A$1:$E$76,5,FALSE)</f>
        <v>This Side of Paradise</v>
      </c>
      <c r="I481" s="7">
        <f>VLOOKUP(F481,episodes!$A$1:$D$76,3,FALSE)</f>
        <v>1</v>
      </c>
      <c r="J481" s="7">
        <f>VLOOKUP(F481,episodes!$A$1:$D$76,4,FALSE)</f>
        <v>24</v>
      </c>
      <c r="L481" s="40">
        <f>COUNTIFS(A:A,A480)</f>
        <v>116</v>
      </c>
      <c r="M481" s="40">
        <f>COUNTIFS(B:B,B481)</f>
        <v>116</v>
      </c>
      <c r="N481" s="40">
        <f>LEN(C481)</f>
        <v>48</v>
      </c>
      <c r="O481" s="42" t="s">
        <v>216</v>
      </c>
      <c r="P481" s="44"/>
      <c r="Q481" s="42"/>
      <c r="R481" s="42" t="s">
        <v>3545</v>
      </c>
    </row>
    <row r="482" spans="1:18" x14ac:dyDescent="0.25">
      <c r="A482" s="2" t="s">
        <v>1683</v>
      </c>
      <c r="B482" s="1" t="s">
        <v>718</v>
      </c>
      <c r="C482" s="25" t="s">
        <v>3090</v>
      </c>
      <c r="D482" s="2" t="s">
        <v>85</v>
      </c>
      <c r="E482" s="12">
        <v>1</v>
      </c>
      <c r="F482" s="61">
        <v>124</v>
      </c>
      <c r="G482" s="8">
        <f>VLOOKUP(F482,episodes!$A$1:$B$76,2,FALSE)</f>
        <v>25</v>
      </c>
      <c r="H482" s="7" t="str">
        <f>VLOOKUP(F482,episodes!$A$1:$E$76,5,FALSE)</f>
        <v>This Side of Paradise</v>
      </c>
      <c r="I482" s="7">
        <f>VLOOKUP(F482,episodes!$A$1:$D$76,3,FALSE)</f>
        <v>1</v>
      </c>
      <c r="J482" s="7">
        <f>VLOOKUP(F482,episodes!$A$1:$D$76,4,FALSE)</f>
        <v>24</v>
      </c>
      <c r="L482" s="40">
        <f>COUNTIFS(A:A,A481)</f>
        <v>116</v>
      </c>
      <c r="M482" s="40">
        <f>COUNTIFS(B:B,B482)</f>
        <v>116</v>
      </c>
      <c r="N482" s="40">
        <f>LEN(C482)</f>
        <v>82</v>
      </c>
      <c r="O482" s="42" t="s">
        <v>1182</v>
      </c>
      <c r="P482" s="44" t="s">
        <v>2065</v>
      </c>
      <c r="R482" s="42" t="s">
        <v>3546</v>
      </c>
    </row>
    <row r="483" spans="1:18" x14ac:dyDescent="0.25">
      <c r="A483" s="2" t="s">
        <v>1683</v>
      </c>
      <c r="B483" s="1" t="s">
        <v>718</v>
      </c>
      <c r="C483" s="25" t="s">
        <v>2385</v>
      </c>
      <c r="D483" s="2" t="s">
        <v>85</v>
      </c>
      <c r="E483" s="12">
        <v>1</v>
      </c>
      <c r="F483" s="61">
        <v>124</v>
      </c>
      <c r="G483" s="8">
        <f>VLOOKUP(F483,episodes!$A$1:$B$76,2,FALSE)</f>
        <v>25</v>
      </c>
      <c r="H483" s="7" t="str">
        <f>VLOOKUP(F483,episodes!$A$1:$E$76,5,FALSE)</f>
        <v>This Side of Paradise</v>
      </c>
      <c r="I483" s="7">
        <f>VLOOKUP(F483,episodes!$A$1:$D$76,3,FALSE)</f>
        <v>1</v>
      </c>
      <c r="J483" s="7">
        <f>VLOOKUP(F483,episodes!$A$1:$D$76,4,FALSE)</f>
        <v>24</v>
      </c>
      <c r="L483" s="40">
        <f>COUNTIFS(A:A,A482)</f>
        <v>116</v>
      </c>
      <c r="M483" s="40">
        <f>COUNTIFS(B:B,B483)</f>
        <v>116</v>
      </c>
      <c r="N483" s="40">
        <f>LEN(C483)</f>
        <v>132</v>
      </c>
      <c r="O483" s="42" t="s">
        <v>1182</v>
      </c>
      <c r="P483" s="44" t="s">
        <v>2065</v>
      </c>
      <c r="Q483" s="42"/>
      <c r="R483" s="39" t="s">
        <v>3547</v>
      </c>
    </row>
    <row r="484" spans="1:18" x14ac:dyDescent="0.25">
      <c r="A484" s="2" t="s">
        <v>1683</v>
      </c>
      <c r="B484" s="1" t="s">
        <v>718</v>
      </c>
      <c r="C484" s="25" t="s">
        <v>2391</v>
      </c>
      <c r="D484" s="2" t="s">
        <v>85</v>
      </c>
      <c r="E484" s="12">
        <v>1</v>
      </c>
      <c r="F484" s="61">
        <v>126</v>
      </c>
      <c r="G484" s="8">
        <f>VLOOKUP(F484,episodes!$A$1:$B$76,2,FALSE)</f>
        <v>27</v>
      </c>
      <c r="H484" s="7" t="str">
        <f>VLOOKUP(F484,episodes!$A$1:$E$76,5,FALSE)</f>
        <v>Errand of Mercy</v>
      </c>
      <c r="I484" s="7">
        <f>VLOOKUP(F484,episodes!$A$1:$D$76,3,FALSE)</f>
        <v>1</v>
      </c>
      <c r="J484" s="7">
        <f>VLOOKUP(F484,episodes!$A$1:$D$76,4,FALSE)</f>
        <v>26</v>
      </c>
      <c r="L484" s="40">
        <f>COUNTIFS(A:A,A483)</f>
        <v>116</v>
      </c>
      <c r="M484" s="40">
        <f>COUNTIFS(B:B,B484)</f>
        <v>116</v>
      </c>
      <c r="N484" s="40">
        <f>LEN(C484)</f>
        <v>56</v>
      </c>
      <c r="O484" s="42" t="s">
        <v>1182</v>
      </c>
      <c r="P484" s="39" t="s">
        <v>2065</v>
      </c>
      <c r="Q484" s="42"/>
      <c r="R484" s="39" t="s">
        <v>3560</v>
      </c>
    </row>
    <row r="485" spans="1:18" x14ac:dyDescent="0.25">
      <c r="A485" s="2" t="s">
        <v>1683</v>
      </c>
      <c r="B485" s="1" t="s">
        <v>718</v>
      </c>
      <c r="C485" s="25" t="s">
        <v>2392</v>
      </c>
      <c r="D485" s="2" t="s">
        <v>85</v>
      </c>
      <c r="E485" s="12">
        <v>1</v>
      </c>
      <c r="F485" s="11">
        <v>126</v>
      </c>
      <c r="G485" s="8">
        <f>VLOOKUP(F485,episodes!$A$1:$B$76,2,FALSE)</f>
        <v>27</v>
      </c>
      <c r="H485" s="7" t="str">
        <f>VLOOKUP(F485,episodes!$A$1:$E$76,5,FALSE)</f>
        <v>Errand of Mercy</v>
      </c>
      <c r="I485" s="7">
        <f>VLOOKUP(F485,episodes!$A$1:$D$76,3,FALSE)</f>
        <v>1</v>
      </c>
      <c r="J485" s="7">
        <f>VLOOKUP(F485,episodes!$A$1:$D$76,4,FALSE)</f>
        <v>26</v>
      </c>
      <c r="L485" s="40">
        <f>COUNTIFS(A:A,A484)</f>
        <v>116</v>
      </c>
      <c r="M485" s="40">
        <f>COUNTIFS(B:B,B485)</f>
        <v>116</v>
      </c>
      <c r="N485" s="40">
        <f>LEN(C485)</f>
        <v>55</v>
      </c>
      <c r="O485" s="42" t="s">
        <v>1182</v>
      </c>
      <c r="P485" s="39" t="s">
        <v>2065</v>
      </c>
      <c r="Q485" s="42"/>
      <c r="R485" s="42" t="s">
        <v>3561</v>
      </c>
    </row>
    <row r="486" spans="1:18" x14ac:dyDescent="0.25">
      <c r="A486" s="2" t="s">
        <v>1683</v>
      </c>
      <c r="B486" s="1" t="s">
        <v>718</v>
      </c>
      <c r="C486" s="25" t="s">
        <v>2394</v>
      </c>
      <c r="D486" s="2" t="s">
        <v>21</v>
      </c>
      <c r="E486" s="12">
        <v>1</v>
      </c>
      <c r="F486" s="61">
        <v>127</v>
      </c>
      <c r="G486" s="8">
        <f>VLOOKUP(F486,episodes!$A$1:$B$76,2,FALSE)</f>
        <v>28</v>
      </c>
      <c r="H486" s="7" t="str">
        <f>VLOOKUP(F486,episodes!$A$1:$E$76,5,FALSE)</f>
        <v>The Alternative Factor</v>
      </c>
      <c r="I486" s="7">
        <f>VLOOKUP(F486,episodes!$A$1:$D$76,3,FALSE)</f>
        <v>1</v>
      </c>
      <c r="J486" s="7">
        <f>VLOOKUP(F486,episodes!$A$1:$D$76,4,FALSE)</f>
        <v>27</v>
      </c>
      <c r="L486" s="40">
        <f>COUNTIFS(A:A,A485)</f>
        <v>116</v>
      </c>
      <c r="M486" s="40">
        <f>COUNTIFS(B:B,B486)</f>
        <v>116</v>
      </c>
      <c r="N486" s="40">
        <f>LEN(C486)</f>
        <v>45</v>
      </c>
      <c r="O486" s="42" t="s">
        <v>2065</v>
      </c>
      <c r="P486" s="42" t="s">
        <v>1182</v>
      </c>
      <c r="R486" s="42" t="s">
        <v>3567</v>
      </c>
    </row>
    <row r="487" spans="1:18" x14ac:dyDescent="0.25">
      <c r="A487" s="2" t="s">
        <v>1683</v>
      </c>
      <c r="B487" s="1" t="s">
        <v>718</v>
      </c>
      <c r="C487" s="25" t="s">
        <v>2395</v>
      </c>
      <c r="D487" s="2" t="s">
        <v>85</v>
      </c>
      <c r="E487" s="12">
        <v>1</v>
      </c>
      <c r="F487" s="61">
        <v>127</v>
      </c>
      <c r="G487" s="8">
        <f>VLOOKUP(F487,episodes!$A$1:$B$76,2,FALSE)</f>
        <v>28</v>
      </c>
      <c r="H487" s="7" t="str">
        <f>VLOOKUP(F487,episodes!$A$1:$E$76,5,FALSE)</f>
        <v>The Alternative Factor</v>
      </c>
      <c r="I487" s="7">
        <f>VLOOKUP(F487,episodes!$A$1:$D$76,3,FALSE)</f>
        <v>1</v>
      </c>
      <c r="J487" s="7">
        <f>VLOOKUP(F487,episodes!$A$1:$D$76,4,FALSE)</f>
        <v>27</v>
      </c>
      <c r="L487" s="40">
        <f>COUNTIFS(A:A,A486)</f>
        <v>116</v>
      </c>
      <c r="M487" s="40">
        <f>COUNTIFS(B:B,B487)</f>
        <v>116</v>
      </c>
      <c r="N487" s="40">
        <f>LEN(C487)</f>
        <v>49</v>
      </c>
      <c r="O487" s="42" t="s">
        <v>1182</v>
      </c>
      <c r="P487" s="42" t="s">
        <v>2065</v>
      </c>
      <c r="Q487" s="42"/>
      <c r="R487" s="39" t="s">
        <v>3568</v>
      </c>
    </row>
    <row r="488" spans="1:18" x14ac:dyDescent="0.25">
      <c r="A488" s="2" t="s">
        <v>1683</v>
      </c>
      <c r="B488" s="1" t="s">
        <v>718</v>
      </c>
      <c r="C488" s="25" t="s">
        <v>2396</v>
      </c>
      <c r="D488" s="2" t="s">
        <v>85</v>
      </c>
      <c r="E488" s="12">
        <v>1</v>
      </c>
      <c r="F488" s="61">
        <v>127</v>
      </c>
      <c r="G488" s="8">
        <f>VLOOKUP(F488,episodes!$A$1:$B$76,2,FALSE)</f>
        <v>28</v>
      </c>
      <c r="H488" s="7" t="str">
        <f>VLOOKUP(F488,episodes!$A$1:$E$76,5,FALSE)</f>
        <v>The Alternative Factor</v>
      </c>
      <c r="I488" s="7">
        <f>VLOOKUP(F488,episodes!$A$1:$D$76,3,FALSE)</f>
        <v>1</v>
      </c>
      <c r="J488" s="7">
        <f>VLOOKUP(F488,episodes!$A$1:$D$76,4,FALSE)</f>
        <v>27</v>
      </c>
      <c r="L488" s="40">
        <f>COUNTIFS(A:A,A487)</f>
        <v>116</v>
      </c>
      <c r="M488" s="40">
        <f>COUNTIFS(B:B,B488)</f>
        <v>116</v>
      </c>
      <c r="N488" s="40">
        <f>LEN(C488)</f>
        <v>49</v>
      </c>
      <c r="O488" s="42" t="s">
        <v>1182</v>
      </c>
      <c r="P488" s="42" t="s">
        <v>2065</v>
      </c>
      <c r="Q488" s="42"/>
      <c r="R488" s="39" t="s">
        <v>3569</v>
      </c>
    </row>
    <row r="489" spans="1:18" x14ac:dyDescent="0.25">
      <c r="A489" s="2" t="s">
        <v>1683</v>
      </c>
      <c r="B489" s="1" t="s">
        <v>718</v>
      </c>
      <c r="C489" s="25" t="s">
        <v>2397</v>
      </c>
      <c r="D489" s="2" t="s">
        <v>85</v>
      </c>
      <c r="E489" s="12">
        <v>1</v>
      </c>
      <c r="F489" s="61">
        <v>127</v>
      </c>
      <c r="G489" s="8">
        <f>VLOOKUP(F489,episodes!$A$1:$B$76,2,FALSE)</f>
        <v>28</v>
      </c>
      <c r="H489" s="7" t="str">
        <f>VLOOKUP(F489,episodes!$A$1:$E$76,5,FALSE)</f>
        <v>The Alternative Factor</v>
      </c>
      <c r="I489" s="7">
        <f>VLOOKUP(F489,episodes!$A$1:$D$76,3,FALSE)</f>
        <v>1</v>
      </c>
      <c r="J489" s="7">
        <f>VLOOKUP(F489,episodes!$A$1:$D$76,4,FALSE)</f>
        <v>27</v>
      </c>
      <c r="L489" s="40">
        <f>COUNTIFS(A:A,A488)</f>
        <v>116</v>
      </c>
      <c r="M489" s="40">
        <f>COUNTIFS(B:B,B489)</f>
        <v>116</v>
      </c>
      <c r="N489" s="40">
        <f>LEN(C489)</f>
        <v>58</v>
      </c>
      <c r="O489" s="42" t="s">
        <v>1182</v>
      </c>
      <c r="P489" s="42" t="s">
        <v>2065</v>
      </c>
      <c r="Q489" s="42"/>
      <c r="R489" s="39" t="s">
        <v>3570</v>
      </c>
    </row>
    <row r="490" spans="1:18" x14ac:dyDescent="0.25">
      <c r="A490" s="2" t="s">
        <v>1683</v>
      </c>
      <c r="B490" s="1" t="s">
        <v>718</v>
      </c>
      <c r="C490" s="25" t="s">
        <v>2398</v>
      </c>
      <c r="D490" s="2" t="s">
        <v>85</v>
      </c>
      <c r="E490" s="12">
        <v>1</v>
      </c>
      <c r="F490" s="61">
        <v>127</v>
      </c>
      <c r="G490" s="8">
        <f>VLOOKUP(F490,episodes!$A$1:$B$76,2,FALSE)</f>
        <v>28</v>
      </c>
      <c r="H490" s="7" t="str">
        <f>VLOOKUP(F490,episodes!$A$1:$E$76,5,FALSE)</f>
        <v>The Alternative Factor</v>
      </c>
      <c r="I490" s="7">
        <f>VLOOKUP(F490,episodes!$A$1:$D$76,3,FALSE)</f>
        <v>1</v>
      </c>
      <c r="J490" s="7">
        <f>VLOOKUP(F490,episodes!$A$1:$D$76,4,FALSE)</f>
        <v>27</v>
      </c>
      <c r="L490" s="40">
        <f>COUNTIFS(A:A,A489)</f>
        <v>116</v>
      </c>
      <c r="M490" s="40">
        <f>COUNTIFS(B:B,B490)</f>
        <v>116</v>
      </c>
      <c r="N490" s="40">
        <f>LEN(C490)</f>
        <v>42</v>
      </c>
      <c r="O490" s="42" t="s">
        <v>1182</v>
      </c>
      <c r="P490" s="42" t="s">
        <v>2065</v>
      </c>
      <c r="Q490" s="42"/>
      <c r="R490" s="39" t="s">
        <v>3571</v>
      </c>
    </row>
    <row r="491" spans="1:18" x14ac:dyDescent="0.25">
      <c r="A491" s="2" t="s">
        <v>1683</v>
      </c>
      <c r="B491" s="1" t="s">
        <v>718</v>
      </c>
      <c r="C491" s="25" t="s">
        <v>2401</v>
      </c>
      <c r="D491" s="2" t="s">
        <v>21</v>
      </c>
      <c r="E491" s="12">
        <v>1</v>
      </c>
      <c r="F491" s="61">
        <v>128</v>
      </c>
      <c r="G491" s="8">
        <f>VLOOKUP(F491,episodes!$A$1:$B$76,2,FALSE)</f>
        <v>29</v>
      </c>
      <c r="H491" s="7" t="str">
        <f>VLOOKUP(F491,episodes!$A$1:$E$76,5,FALSE)</f>
        <v>The City on the Edge of Forever</v>
      </c>
      <c r="I491" s="7">
        <f>VLOOKUP(F491,episodes!$A$1:$D$76,3,FALSE)</f>
        <v>1</v>
      </c>
      <c r="J491" s="7">
        <f>VLOOKUP(F491,episodes!$A$1:$D$76,4,FALSE)</f>
        <v>28</v>
      </c>
      <c r="L491" s="40">
        <f>COUNTIFS(A:A,A490)</f>
        <v>116</v>
      </c>
      <c r="M491" s="40">
        <f>COUNTIFS(B:B,B491)</f>
        <v>116</v>
      </c>
      <c r="N491" s="40">
        <f>LEN(C491)</f>
        <v>65</v>
      </c>
      <c r="O491" s="42" t="s">
        <v>2065</v>
      </c>
      <c r="P491" s="44" t="s">
        <v>1182</v>
      </c>
      <c r="R491" s="42" t="s">
        <v>3576</v>
      </c>
    </row>
    <row r="492" spans="1:18" x14ac:dyDescent="0.25">
      <c r="A492" s="2" t="s">
        <v>1683</v>
      </c>
      <c r="B492" s="1" t="s">
        <v>718</v>
      </c>
      <c r="C492" s="25" t="s">
        <v>2402</v>
      </c>
      <c r="D492" s="2" t="s">
        <v>21</v>
      </c>
      <c r="E492" s="12">
        <v>1</v>
      </c>
      <c r="F492" s="61">
        <v>128</v>
      </c>
      <c r="G492" s="8">
        <f>VLOOKUP(F492,episodes!$A$1:$B$76,2,FALSE)</f>
        <v>29</v>
      </c>
      <c r="H492" s="7" t="str">
        <f>VLOOKUP(F492,episodes!$A$1:$E$76,5,FALSE)</f>
        <v>The City on the Edge of Forever</v>
      </c>
      <c r="I492" s="7">
        <f>VLOOKUP(F492,episodes!$A$1:$D$76,3,FALSE)</f>
        <v>1</v>
      </c>
      <c r="J492" s="7">
        <f>VLOOKUP(F492,episodes!$A$1:$D$76,4,FALSE)</f>
        <v>28</v>
      </c>
      <c r="L492" s="40">
        <f>COUNTIFS(A:A,A491)</f>
        <v>116</v>
      </c>
      <c r="M492" s="40">
        <f>COUNTIFS(B:B,B492)</f>
        <v>116</v>
      </c>
      <c r="N492" s="40">
        <f>LEN(C492)</f>
        <v>44</v>
      </c>
      <c r="O492" s="42" t="s">
        <v>2065</v>
      </c>
      <c r="P492" s="44" t="s">
        <v>1182</v>
      </c>
      <c r="R492" s="42" t="s">
        <v>3577</v>
      </c>
    </row>
    <row r="493" spans="1:18" x14ac:dyDescent="0.25">
      <c r="A493" s="2" t="s">
        <v>1683</v>
      </c>
      <c r="B493" s="1" t="s">
        <v>718</v>
      </c>
      <c r="C493" s="1" t="s">
        <v>2405</v>
      </c>
      <c r="D493" s="2" t="s">
        <v>21</v>
      </c>
      <c r="E493" s="12">
        <v>1</v>
      </c>
      <c r="F493" s="61">
        <v>129</v>
      </c>
      <c r="G493" s="8">
        <f>VLOOKUP(F493,episodes!$A$1:$B$76,2,FALSE)</f>
        <v>30</v>
      </c>
      <c r="H493" s="7" t="str">
        <f>VLOOKUP(F493,episodes!$A$1:$E$76,5,FALSE)</f>
        <v>Operation: Annihilate!</v>
      </c>
      <c r="I493" s="7">
        <f>VLOOKUP(F493,episodes!$A$1:$D$76,3,FALSE)</f>
        <v>1</v>
      </c>
      <c r="J493" s="7">
        <f>VLOOKUP(F493,episodes!$A$1:$D$76,4,FALSE)</f>
        <v>29</v>
      </c>
      <c r="L493" s="40">
        <f>COUNTIFS(A:A,A492)</f>
        <v>116</v>
      </c>
      <c r="M493" s="40">
        <f>COUNTIFS(B:B,B493)</f>
        <v>116</v>
      </c>
      <c r="N493" s="40">
        <f>LEN(C493)</f>
        <v>167</v>
      </c>
      <c r="O493" s="42" t="s">
        <v>2065</v>
      </c>
      <c r="P493" s="44" t="s">
        <v>1182</v>
      </c>
      <c r="R493" s="42" t="s">
        <v>3587</v>
      </c>
    </row>
    <row r="494" spans="1:18" x14ac:dyDescent="0.25">
      <c r="A494" s="2" t="s">
        <v>1683</v>
      </c>
      <c r="B494" s="1" t="s">
        <v>718</v>
      </c>
      <c r="C494" s="1" t="s">
        <v>2406</v>
      </c>
      <c r="D494" s="2" t="s">
        <v>21</v>
      </c>
      <c r="E494" s="12">
        <v>1</v>
      </c>
      <c r="F494" s="61">
        <v>129</v>
      </c>
      <c r="G494" s="8">
        <f>VLOOKUP(F494,episodes!$A$1:$B$76,2,FALSE)</f>
        <v>30</v>
      </c>
      <c r="H494" s="7" t="str">
        <f>VLOOKUP(F494,episodes!$A$1:$E$76,5,FALSE)</f>
        <v>Operation: Annihilate!</v>
      </c>
      <c r="I494" s="7">
        <f>VLOOKUP(F494,episodes!$A$1:$D$76,3,FALSE)</f>
        <v>1</v>
      </c>
      <c r="J494" s="7">
        <f>VLOOKUP(F494,episodes!$A$1:$D$76,4,FALSE)</f>
        <v>29</v>
      </c>
      <c r="L494" s="40">
        <f>COUNTIFS(A:A,A493)</f>
        <v>116</v>
      </c>
      <c r="M494" s="40">
        <f>COUNTIFS(B:B,B494)</f>
        <v>116</v>
      </c>
      <c r="N494" s="40">
        <f>LEN(C494)</f>
        <v>132</v>
      </c>
      <c r="O494" s="42" t="s">
        <v>2065</v>
      </c>
      <c r="P494" s="44" t="s">
        <v>1182</v>
      </c>
      <c r="R494" s="42" t="s">
        <v>3588</v>
      </c>
    </row>
    <row r="495" spans="1:18" x14ac:dyDescent="0.25">
      <c r="A495" s="2" t="s">
        <v>1683</v>
      </c>
      <c r="B495" s="1" t="s">
        <v>718</v>
      </c>
      <c r="C495" s="1" t="s">
        <v>2407</v>
      </c>
      <c r="D495" s="2" t="s">
        <v>21</v>
      </c>
      <c r="E495" s="12">
        <v>1</v>
      </c>
      <c r="F495" s="61">
        <v>129</v>
      </c>
      <c r="G495" s="8">
        <f>VLOOKUP(F495,episodes!$A$1:$B$76,2,FALSE)</f>
        <v>30</v>
      </c>
      <c r="H495" s="7" t="str">
        <f>VLOOKUP(F495,episodes!$A$1:$E$76,5,FALSE)</f>
        <v>Operation: Annihilate!</v>
      </c>
      <c r="I495" s="7">
        <f>VLOOKUP(F495,episodes!$A$1:$D$76,3,FALSE)</f>
        <v>1</v>
      </c>
      <c r="J495" s="7">
        <f>VLOOKUP(F495,episodes!$A$1:$D$76,4,FALSE)</f>
        <v>29</v>
      </c>
      <c r="L495" s="40">
        <f>COUNTIFS(A:A,A494)</f>
        <v>116</v>
      </c>
      <c r="M495" s="40">
        <f>COUNTIFS(B:B,B495)</f>
        <v>116</v>
      </c>
      <c r="N495" s="40">
        <f>LEN(C495)</f>
        <v>44</v>
      </c>
      <c r="O495" s="42" t="s">
        <v>2065</v>
      </c>
      <c r="P495" s="44" t="s">
        <v>1182</v>
      </c>
      <c r="R495" s="42" t="s">
        <v>3589</v>
      </c>
    </row>
    <row r="496" spans="1:18" x14ac:dyDescent="0.25">
      <c r="A496" s="2" t="s">
        <v>1683</v>
      </c>
      <c r="B496" s="1" t="s">
        <v>718</v>
      </c>
      <c r="C496" s="1" t="s">
        <v>2408</v>
      </c>
      <c r="D496" s="2" t="s">
        <v>85</v>
      </c>
      <c r="E496" s="12">
        <v>1</v>
      </c>
      <c r="F496" s="61">
        <v>129</v>
      </c>
      <c r="G496" s="8">
        <f>VLOOKUP(F496,episodes!$A$1:$B$76,2,FALSE)</f>
        <v>30</v>
      </c>
      <c r="H496" s="7" t="str">
        <f>VLOOKUP(F496,episodes!$A$1:$E$76,5,FALSE)</f>
        <v>Operation: Annihilate!</v>
      </c>
      <c r="I496" s="7">
        <f>VLOOKUP(F496,episodes!$A$1:$D$76,3,FALSE)</f>
        <v>1</v>
      </c>
      <c r="J496" s="7">
        <f>VLOOKUP(F496,episodes!$A$1:$D$76,4,FALSE)</f>
        <v>29</v>
      </c>
      <c r="L496" s="40">
        <f>COUNTIFS(A:A,A495)</f>
        <v>116</v>
      </c>
      <c r="M496" s="40">
        <f>COUNTIFS(B:B,B496)</f>
        <v>116</v>
      </c>
      <c r="N496" s="40">
        <f>LEN(C496)</f>
        <v>65</v>
      </c>
      <c r="O496" s="42" t="s">
        <v>1182</v>
      </c>
      <c r="P496" s="44" t="s">
        <v>2065</v>
      </c>
      <c r="Q496" s="42"/>
      <c r="R496" s="39" t="s">
        <v>3590</v>
      </c>
    </row>
    <row r="497" spans="1:18" x14ac:dyDescent="0.25">
      <c r="A497" s="2" t="s">
        <v>1683</v>
      </c>
      <c r="B497" s="1" t="s">
        <v>718</v>
      </c>
      <c r="C497" s="1" t="s">
        <v>2409</v>
      </c>
      <c r="D497" s="2" t="s">
        <v>85</v>
      </c>
      <c r="E497" s="12">
        <v>1</v>
      </c>
      <c r="F497" s="61">
        <v>129</v>
      </c>
      <c r="G497" s="8">
        <f>VLOOKUP(F497,episodes!$A$1:$B$76,2,FALSE)</f>
        <v>30</v>
      </c>
      <c r="H497" s="7" t="str">
        <f>VLOOKUP(F497,episodes!$A$1:$E$76,5,FALSE)</f>
        <v>Operation: Annihilate!</v>
      </c>
      <c r="I497" s="7">
        <f>VLOOKUP(F497,episodes!$A$1:$D$76,3,FALSE)</f>
        <v>1</v>
      </c>
      <c r="J497" s="7">
        <f>VLOOKUP(F497,episodes!$A$1:$D$76,4,FALSE)</f>
        <v>29</v>
      </c>
      <c r="L497" s="40">
        <f>COUNTIFS(A:A,A496)</f>
        <v>116</v>
      </c>
      <c r="M497" s="40">
        <f>COUNTIFS(B:B,B497)</f>
        <v>116</v>
      </c>
      <c r="N497" s="40">
        <f>LEN(C497)</f>
        <v>66</v>
      </c>
      <c r="O497" s="42" t="s">
        <v>1182</v>
      </c>
      <c r="P497" s="44" t="s">
        <v>2065</v>
      </c>
      <c r="Q497" s="42"/>
      <c r="R497" s="39" t="s">
        <v>3591</v>
      </c>
    </row>
    <row r="498" spans="1:18" x14ac:dyDescent="0.25">
      <c r="A498" s="2" t="s">
        <v>1683</v>
      </c>
      <c r="B498" s="1" t="s">
        <v>718</v>
      </c>
      <c r="C498" s="1" t="s">
        <v>2410</v>
      </c>
      <c r="D498" s="2" t="s">
        <v>85</v>
      </c>
      <c r="E498" s="12">
        <v>1</v>
      </c>
      <c r="F498" s="61">
        <v>129</v>
      </c>
      <c r="G498" s="8">
        <f>VLOOKUP(F498,episodes!$A$1:$B$76,2,FALSE)</f>
        <v>30</v>
      </c>
      <c r="H498" s="7" t="str">
        <f>VLOOKUP(F498,episodes!$A$1:$E$76,5,FALSE)</f>
        <v>Operation: Annihilate!</v>
      </c>
      <c r="I498" s="7">
        <f>VLOOKUP(F498,episodes!$A$1:$D$76,3,FALSE)</f>
        <v>1</v>
      </c>
      <c r="J498" s="7">
        <f>VLOOKUP(F498,episodes!$A$1:$D$76,4,FALSE)</f>
        <v>29</v>
      </c>
      <c r="L498" s="40">
        <f>COUNTIFS(A:A,A497)</f>
        <v>116</v>
      </c>
      <c r="M498" s="40">
        <f>COUNTIFS(B:B,B498)</f>
        <v>116</v>
      </c>
      <c r="N498" s="40">
        <f>LEN(C498)</f>
        <v>85</v>
      </c>
      <c r="O498" s="42" t="s">
        <v>1182</v>
      </c>
      <c r="P498" s="44" t="s">
        <v>2065</v>
      </c>
      <c r="Q498" s="42"/>
      <c r="R498" s="39" t="s">
        <v>3592</v>
      </c>
    </row>
    <row r="499" spans="1:18" x14ac:dyDescent="0.25">
      <c r="A499" s="2" t="s">
        <v>1683</v>
      </c>
      <c r="B499" s="1" t="s">
        <v>718</v>
      </c>
      <c r="C499" s="1" t="s">
        <v>2411</v>
      </c>
      <c r="D499" s="2" t="s">
        <v>85</v>
      </c>
      <c r="E499" s="12">
        <v>1</v>
      </c>
      <c r="F499" s="61">
        <v>129</v>
      </c>
      <c r="G499" s="8">
        <f>VLOOKUP(F499,episodes!$A$1:$B$76,2,FALSE)</f>
        <v>30</v>
      </c>
      <c r="H499" s="7" t="str">
        <f>VLOOKUP(F499,episodes!$A$1:$E$76,5,FALSE)</f>
        <v>Operation: Annihilate!</v>
      </c>
      <c r="I499" s="7">
        <f>VLOOKUP(F499,episodes!$A$1:$D$76,3,FALSE)</f>
        <v>1</v>
      </c>
      <c r="J499" s="7">
        <f>VLOOKUP(F499,episodes!$A$1:$D$76,4,FALSE)</f>
        <v>29</v>
      </c>
      <c r="L499" s="40">
        <f>COUNTIFS(A:A,A498)</f>
        <v>116</v>
      </c>
      <c r="M499" s="40">
        <f>COUNTIFS(B:B,B499)</f>
        <v>116</v>
      </c>
      <c r="N499" s="40">
        <f>LEN(C499)</f>
        <v>32</v>
      </c>
      <c r="O499" s="42" t="s">
        <v>1182</v>
      </c>
      <c r="P499" s="44" t="s">
        <v>2065</v>
      </c>
      <c r="Q499" s="42"/>
      <c r="R499" s="39" t="s">
        <v>3593</v>
      </c>
    </row>
    <row r="500" spans="1:18" x14ac:dyDescent="0.25">
      <c r="A500" s="2" t="s">
        <v>1683</v>
      </c>
      <c r="B500" s="1" t="s">
        <v>718</v>
      </c>
      <c r="C500" s="1" t="s">
        <v>2412</v>
      </c>
      <c r="D500" s="2" t="s">
        <v>85</v>
      </c>
      <c r="E500" s="12">
        <v>1</v>
      </c>
      <c r="F500" s="61">
        <v>129</v>
      </c>
      <c r="G500" s="8">
        <f>VLOOKUP(F500,episodes!$A$1:$B$76,2,FALSE)</f>
        <v>30</v>
      </c>
      <c r="H500" s="7" t="str">
        <f>VLOOKUP(F500,episodes!$A$1:$E$76,5,FALSE)</f>
        <v>Operation: Annihilate!</v>
      </c>
      <c r="I500" s="7">
        <f>VLOOKUP(F500,episodes!$A$1:$D$76,3,FALSE)</f>
        <v>1</v>
      </c>
      <c r="J500" s="7">
        <f>VLOOKUP(F500,episodes!$A$1:$D$76,4,FALSE)</f>
        <v>29</v>
      </c>
      <c r="L500" s="40">
        <f>COUNTIFS(A:A,A499)</f>
        <v>116</v>
      </c>
      <c r="M500" s="40">
        <f>COUNTIFS(B:B,B500)</f>
        <v>116</v>
      </c>
      <c r="N500" s="40">
        <f>LEN(C500)</f>
        <v>69</v>
      </c>
      <c r="O500" s="42" t="s">
        <v>1182</v>
      </c>
      <c r="P500" s="44" t="s">
        <v>2065</v>
      </c>
      <c r="Q500" s="42"/>
      <c r="R500" s="39" t="s">
        <v>3594</v>
      </c>
    </row>
    <row r="501" spans="1:18" x14ac:dyDescent="0.25">
      <c r="A501" s="2" t="s">
        <v>1683</v>
      </c>
      <c r="B501" s="1" t="s">
        <v>718</v>
      </c>
      <c r="C501" s="1" t="s">
        <v>2419</v>
      </c>
      <c r="D501" s="2" t="s">
        <v>21</v>
      </c>
      <c r="E501" s="12">
        <v>1</v>
      </c>
      <c r="F501" s="61">
        <v>201</v>
      </c>
      <c r="G501" s="8">
        <f>VLOOKUP(F501,episodes!$A$1:$B$76,2,FALSE)</f>
        <v>31</v>
      </c>
      <c r="H501" s="7" t="str">
        <f>VLOOKUP(F501,episodes!$A$1:$E$76,5,FALSE)</f>
        <v>Amok Time</v>
      </c>
      <c r="I501" s="7">
        <f>VLOOKUP(F501,episodes!$A$1:$D$76,3,FALSE)</f>
        <v>2</v>
      </c>
      <c r="J501" s="7">
        <f>VLOOKUP(F501,episodes!$A$1:$D$76,4,FALSE)</f>
        <v>1</v>
      </c>
      <c r="L501" s="40">
        <f>COUNTIFS(A:A,A500)</f>
        <v>116</v>
      </c>
      <c r="M501" s="40">
        <f>COUNTIFS(B:B,B501)</f>
        <v>116</v>
      </c>
      <c r="N501" s="40">
        <f>LEN(C501)</f>
        <v>72</v>
      </c>
      <c r="O501" s="42" t="s">
        <v>2065</v>
      </c>
      <c r="P501" s="44" t="s">
        <v>1182</v>
      </c>
      <c r="R501" s="42" t="s">
        <v>3602</v>
      </c>
    </row>
    <row r="502" spans="1:18" x14ac:dyDescent="0.25">
      <c r="A502" s="2" t="s">
        <v>1683</v>
      </c>
      <c r="B502" s="1" t="s">
        <v>718</v>
      </c>
      <c r="C502" s="1" t="s">
        <v>2420</v>
      </c>
      <c r="D502" s="2" t="s">
        <v>85</v>
      </c>
      <c r="E502" s="12">
        <v>1</v>
      </c>
      <c r="F502" s="61">
        <v>201</v>
      </c>
      <c r="G502" s="8">
        <f>VLOOKUP(F502,episodes!$A$1:$B$76,2,FALSE)</f>
        <v>31</v>
      </c>
      <c r="H502" s="7" t="str">
        <f>VLOOKUP(F502,episodes!$A$1:$E$76,5,FALSE)</f>
        <v>Amok Time</v>
      </c>
      <c r="I502" s="7">
        <f>VLOOKUP(F502,episodes!$A$1:$D$76,3,FALSE)</f>
        <v>2</v>
      </c>
      <c r="J502" s="7">
        <f>VLOOKUP(F502,episodes!$A$1:$D$76,4,FALSE)</f>
        <v>1</v>
      </c>
      <c r="L502" s="40">
        <f>COUNTIFS(A:A,A501)</f>
        <v>116</v>
      </c>
      <c r="M502" s="40">
        <f>COUNTIFS(B:B,B502)</f>
        <v>116</v>
      </c>
      <c r="N502" s="40">
        <f>LEN(C502)</f>
        <v>78</v>
      </c>
      <c r="O502" s="42" t="s">
        <v>1182</v>
      </c>
      <c r="P502" s="44" t="s">
        <v>2065</v>
      </c>
      <c r="Q502" s="42"/>
      <c r="R502" s="39" t="s">
        <v>3603</v>
      </c>
    </row>
    <row r="503" spans="1:18" x14ac:dyDescent="0.25">
      <c r="A503" s="2" t="s">
        <v>1683</v>
      </c>
      <c r="B503" s="1" t="s">
        <v>718</v>
      </c>
      <c r="C503" s="1" t="s">
        <v>2421</v>
      </c>
      <c r="D503" s="2" t="s">
        <v>85</v>
      </c>
      <c r="E503" s="12">
        <v>1</v>
      </c>
      <c r="F503" s="61">
        <v>201</v>
      </c>
      <c r="G503" s="8">
        <f>VLOOKUP(F503,episodes!$A$1:$B$76,2,FALSE)</f>
        <v>31</v>
      </c>
      <c r="H503" s="7" t="str">
        <f>VLOOKUP(F503,episodes!$A$1:$E$76,5,FALSE)</f>
        <v>Amok Time</v>
      </c>
      <c r="I503" s="7">
        <f>VLOOKUP(F503,episodes!$A$1:$D$76,3,FALSE)</f>
        <v>2</v>
      </c>
      <c r="J503" s="7">
        <f>VLOOKUP(F503,episodes!$A$1:$D$76,4,FALSE)</f>
        <v>1</v>
      </c>
      <c r="L503" s="40">
        <f>COUNTIFS(A:A,A502)</f>
        <v>116</v>
      </c>
      <c r="M503" s="40">
        <f>COUNTIFS(B:B,B503)</f>
        <v>116</v>
      </c>
      <c r="N503" s="40">
        <f>LEN(C503)</f>
        <v>112</v>
      </c>
      <c r="O503" s="42" t="s">
        <v>1182</v>
      </c>
      <c r="P503" s="44" t="s">
        <v>2065</v>
      </c>
      <c r="Q503" s="42"/>
      <c r="R503" s="39" t="s">
        <v>3604</v>
      </c>
    </row>
    <row r="504" spans="1:18" x14ac:dyDescent="0.25">
      <c r="A504" s="2" t="s">
        <v>1683</v>
      </c>
      <c r="B504" s="1" t="s">
        <v>718</v>
      </c>
      <c r="C504" s="1" t="s">
        <v>2422</v>
      </c>
      <c r="D504" s="2" t="s">
        <v>85</v>
      </c>
      <c r="E504" s="12">
        <v>1</v>
      </c>
      <c r="F504" s="61">
        <v>201</v>
      </c>
      <c r="G504" s="8">
        <f>VLOOKUP(F504,episodes!$A$1:$B$76,2,FALSE)</f>
        <v>31</v>
      </c>
      <c r="H504" s="7" t="str">
        <f>VLOOKUP(F504,episodes!$A$1:$E$76,5,FALSE)</f>
        <v>Amok Time</v>
      </c>
      <c r="I504" s="7">
        <f>VLOOKUP(F504,episodes!$A$1:$D$76,3,FALSE)</f>
        <v>2</v>
      </c>
      <c r="J504" s="7">
        <f>VLOOKUP(F504,episodes!$A$1:$D$76,4,FALSE)</f>
        <v>1</v>
      </c>
      <c r="L504" s="40">
        <f>COUNTIFS(A:A,A503)</f>
        <v>116</v>
      </c>
      <c r="M504" s="40">
        <f>COUNTIFS(B:B,B504)</f>
        <v>116</v>
      </c>
      <c r="N504" s="40">
        <f>LEN(C504)</f>
        <v>55</v>
      </c>
      <c r="O504" s="42" t="s">
        <v>1182</v>
      </c>
      <c r="P504" s="44" t="s">
        <v>2065</v>
      </c>
      <c r="Q504" s="42"/>
      <c r="R504" s="39" t="s">
        <v>3605</v>
      </c>
    </row>
    <row r="505" spans="1:18" x14ac:dyDescent="0.25">
      <c r="A505" s="2" t="s">
        <v>1683</v>
      </c>
      <c r="B505" s="1" t="s">
        <v>718</v>
      </c>
      <c r="C505" s="1" t="s">
        <v>2428</v>
      </c>
      <c r="D505" s="2" t="s">
        <v>3655</v>
      </c>
      <c r="E505" s="12">
        <v>1</v>
      </c>
      <c r="F505" s="61">
        <v>202</v>
      </c>
      <c r="G505" s="8">
        <f>VLOOKUP(F505,episodes!$A$1:$B$76,2,FALSE)</f>
        <v>32</v>
      </c>
      <c r="H505" s="7" t="str">
        <f>VLOOKUP(F505,episodes!$A$1:$E$76,5,FALSE)</f>
        <v>Who Mourns for Adonais?</v>
      </c>
      <c r="I505" s="7">
        <f>VLOOKUP(F505,episodes!$A$1:$D$76,3,FALSE)</f>
        <v>2</v>
      </c>
      <c r="J505" s="7">
        <f>VLOOKUP(F505,episodes!$A$1:$D$76,4,FALSE)</f>
        <v>2</v>
      </c>
      <c r="L505" s="40">
        <f>COUNTIFS(A:A,A504)</f>
        <v>116</v>
      </c>
      <c r="M505" s="40">
        <f>COUNTIFS(B:B,B505)</f>
        <v>116</v>
      </c>
      <c r="N505" s="40">
        <f>LEN(C505)</f>
        <v>179</v>
      </c>
      <c r="O505" s="42" t="s">
        <v>1011</v>
      </c>
      <c r="P505" s="44" t="s">
        <v>1182</v>
      </c>
      <c r="R505" s="42" t="s">
        <v>3611</v>
      </c>
    </row>
    <row r="506" spans="1:18" x14ac:dyDescent="0.25">
      <c r="A506" s="2" t="s">
        <v>1683</v>
      </c>
      <c r="B506" s="1" t="s">
        <v>718</v>
      </c>
      <c r="C506" s="23" t="s">
        <v>1165</v>
      </c>
      <c r="D506" s="2" t="s">
        <v>85</v>
      </c>
      <c r="E506" s="12">
        <v>1</v>
      </c>
      <c r="F506" s="61">
        <v>202</v>
      </c>
      <c r="G506" s="8">
        <f>VLOOKUP(F506,episodes!$A$1:$B$76,2,FALSE)</f>
        <v>32</v>
      </c>
      <c r="H506" s="7" t="str">
        <f>VLOOKUP(F506,episodes!$A$1:$E$76,5,FALSE)</f>
        <v>Who Mourns for Adonais?</v>
      </c>
      <c r="I506" s="7">
        <f>VLOOKUP(F506,episodes!$A$1:$D$76,3,FALSE)</f>
        <v>2</v>
      </c>
      <c r="J506" s="7">
        <f>VLOOKUP(F506,episodes!$A$1:$D$76,4,FALSE)</f>
        <v>2</v>
      </c>
      <c r="L506" s="40">
        <f>COUNTIFS(A:A,A505)</f>
        <v>116</v>
      </c>
      <c r="M506" s="40">
        <f>COUNTIFS(B:B,B506)</f>
        <v>116</v>
      </c>
      <c r="N506" s="40">
        <f>LEN(C506)</f>
        <v>38</v>
      </c>
      <c r="O506" s="42" t="s">
        <v>1182</v>
      </c>
      <c r="P506" s="44" t="s">
        <v>1011</v>
      </c>
      <c r="Q506" s="39" t="s">
        <v>1165</v>
      </c>
      <c r="R506" s="42" t="s">
        <v>2485</v>
      </c>
    </row>
    <row r="507" spans="1:18" x14ac:dyDescent="0.25">
      <c r="A507" s="2" t="s">
        <v>1683</v>
      </c>
      <c r="B507" s="1" t="s">
        <v>718</v>
      </c>
      <c r="C507" s="1" t="s">
        <v>2429</v>
      </c>
      <c r="D507" s="2" t="s">
        <v>85</v>
      </c>
      <c r="E507" s="12">
        <v>1</v>
      </c>
      <c r="F507" s="61">
        <v>202</v>
      </c>
      <c r="G507" s="8">
        <f>VLOOKUP(F507,episodes!$A$1:$B$76,2,FALSE)</f>
        <v>32</v>
      </c>
      <c r="H507" s="7" t="str">
        <f>VLOOKUP(F507,episodes!$A$1:$E$76,5,FALSE)</f>
        <v>Who Mourns for Adonais?</v>
      </c>
      <c r="I507" s="7">
        <f>VLOOKUP(F507,episodes!$A$1:$D$76,3,FALSE)</f>
        <v>2</v>
      </c>
      <c r="J507" s="7">
        <f>VLOOKUP(F507,episodes!$A$1:$D$76,4,FALSE)</f>
        <v>2</v>
      </c>
      <c r="L507" s="40">
        <f>COUNTIFS(A:A,A506)</f>
        <v>116</v>
      </c>
      <c r="M507" s="40">
        <f>COUNTIFS(B:B,B507)</f>
        <v>116</v>
      </c>
      <c r="N507" s="40">
        <f>LEN(C507)</f>
        <v>119</v>
      </c>
      <c r="O507" s="42" t="s">
        <v>1182</v>
      </c>
      <c r="P507" s="44" t="s">
        <v>2065</v>
      </c>
      <c r="R507" s="42" t="s">
        <v>3612</v>
      </c>
    </row>
    <row r="508" spans="1:18" x14ac:dyDescent="0.25">
      <c r="A508" s="2" t="s">
        <v>1683</v>
      </c>
      <c r="B508" s="1" t="s">
        <v>718</v>
      </c>
      <c r="C508" s="1" t="s">
        <v>2430</v>
      </c>
      <c r="D508" s="2" t="s">
        <v>85</v>
      </c>
      <c r="E508" s="12">
        <v>1</v>
      </c>
      <c r="F508" s="61">
        <v>202</v>
      </c>
      <c r="G508" s="8">
        <f>VLOOKUP(F508,episodes!$A$1:$B$76,2,FALSE)</f>
        <v>32</v>
      </c>
      <c r="H508" s="7" t="str">
        <f>VLOOKUP(F508,episodes!$A$1:$E$76,5,FALSE)</f>
        <v>Who Mourns for Adonais?</v>
      </c>
      <c r="I508" s="7">
        <f>VLOOKUP(F508,episodes!$A$1:$D$76,3,FALSE)</f>
        <v>2</v>
      </c>
      <c r="J508" s="7">
        <f>VLOOKUP(F508,episodes!$A$1:$D$76,4,FALSE)</f>
        <v>2</v>
      </c>
      <c r="L508" s="40">
        <f>COUNTIFS(A:A,A507)</f>
        <v>116</v>
      </c>
      <c r="M508" s="40">
        <f>COUNTIFS(B:B,B508)</f>
        <v>116</v>
      </c>
      <c r="N508" s="40">
        <f>LEN(C508)</f>
        <v>74</v>
      </c>
      <c r="O508" s="42" t="s">
        <v>1182</v>
      </c>
      <c r="P508" s="44" t="s">
        <v>2065</v>
      </c>
      <c r="R508" s="42" t="s">
        <v>3613</v>
      </c>
    </row>
    <row r="509" spans="1:18" x14ac:dyDescent="0.25">
      <c r="A509" s="2" t="s">
        <v>1683</v>
      </c>
      <c r="B509" s="1" t="s">
        <v>718</v>
      </c>
      <c r="C509" s="1" t="s">
        <v>2431</v>
      </c>
      <c r="D509" s="2" t="s">
        <v>85</v>
      </c>
      <c r="E509" s="12">
        <v>1</v>
      </c>
      <c r="F509" s="61">
        <v>202</v>
      </c>
      <c r="G509" s="8">
        <f>VLOOKUP(F509,episodes!$A$1:$B$76,2,FALSE)</f>
        <v>32</v>
      </c>
      <c r="H509" s="7" t="str">
        <f>VLOOKUP(F509,episodes!$A$1:$E$76,5,FALSE)</f>
        <v>Who Mourns for Adonais?</v>
      </c>
      <c r="I509" s="7">
        <f>VLOOKUP(F509,episodes!$A$1:$D$76,3,FALSE)</f>
        <v>2</v>
      </c>
      <c r="J509" s="7">
        <f>VLOOKUP(F509,episodes!$A$1:$D$76,4,FALSE)</f>
        <v>2</v>
      </c>
      <c r="L509" s="40">
        <f>COUNTIFS(A:A,A508)</f>
        <v>116</v>
      </c>
      <c r="M509" s="40">
        <f>COUNTIFS(B:B,B509)</f>
        <v>116</v>
      </c>
      <c r="N509" s="40">
        <f>LEN(C509)</f>
        <v>108</v>
      </c>
      <c r="O509" s="42" t="s">
        <v>1182</v>
      </c>
      <c r="P509" s="44" t="s">
        <v>1011</v>
      </c>
      <c r="R509" s="42" t="s">
        <v>3614</v>
      </c>
    </row>
    <row r="510" spans="1:18" x14ac:dyDescent="0.25">
      <c r="A510" s="2" t="s">
        <v>1683</v>
      </c>
      <c r="B510" s="1" t="s">
        <v>718</v>
      </c>
      <c r="C510" s="1" t="s">
        <v>2434</v>
      </c>
      <c r="D510" s="2" t="s">
        <v>21</v>
      </c>
      <c r="E510" s="12">
        <v>1</v>
      </c>
      <c r="F510" s="60">
        <v>203</v>
      </c>
      <c r="G510" s="8">
        <f>VLOOKUP(F510,episodes!$A$1:$B$76,2,FALSE)</f>
        <v>33</v>
      </c>
      <c r="H510" s="7" t="str">
        <f>VLOOKUP(F510,episodes!$A$1:$E$76,5,FALSE)</f>
        <v>The Changeling</v>
      </c>
      <c r="I510" s="7">
        <f>VLOOKUP(F510,episodes!$A$1:$D$76,3,FALSE)</f>
        <v>2</v>
      </c>
      <c r="J510" s="7">
        <f>VLOOKUP(F510,episodes!$A$1:$D$76,4,FALSE)</f>
        <v>3</v>
      </c>
      <c r="L510" s="40">
        <f>COUNTIFS(A:A,A509)</f>
        <v>116</v>
      </c>
      <c r="M510" s="40">
        <f>COUNTIFS(B:B,B510)</f>
        <v>116</v>
      </c>
      <c r="N510" s="40">
        <f>LEN(C510)</f>
        <v>60</v>
      </c>
      <c r="O510" s="42" t="s">
        <v>2065</v>
      </c>
      <c r="P510" s="44" t="s">
        <v>1182</v>
      </c>
      <c r="R510" s="39" t="s">
        <v>3625</v>
      </c>
    </row>
    <row r="511" spans="1:18" x14ac:dyDescent="0.25">
      <c r="A511" s="2" t="s">
        <v>1683</v>
      </c>
      <c r="B511" s="1" t="s">
        <v>718</v>
      </c>
      <c r="C511" s="1" t="s">
        <v>2435</v>
      </c>
      <c r="D511" s="2" t="s">
        <v>21</v>
      </c>
      <c r="E511" s="12">
        <v>1</v>
      </c>
      <c r="F511" s="60">
        <v>203</v>
      </c>
      <c r="G511" s="8">
        <f>VLOOKUP(F511,episodes!$A$1:$B$76,2,FALSE)</f>
        <v>33</v>
      </c>
      <c r="H511" s="7" t="str">
        <f>VLOOKUP(F511,episodes!$A$1:$E$76,5,FALSE)</f>
        <v>The Changeling</v>
      </c>
      <c r="I511" s="7">
        <f>VLOOKUP(F511,episodes!$A$1:$D$76,3,FALSE)</f>
        <v>2</v>
      </c>
      <c r="J511" s="7">
        <f>VLOOKUP(F511,episodes!$A$1:$D$76,4,FALSE)</f>
        <v>3</v>
      </c>
      <c r="L511" s="40">
        <f>COUNTIFS(A:A,A510)</f>
        <v>116</v>
      </c>
      <c r="M511" s="40">
        <f>COUNTIFS(B:B,B511)</f>
        <v>116</v>
      </c>
      <c r="N511" s="40">
        <f>LEN(C511)</f>
        <v>132</v>
      </c>
      <c r="O511" s="39" t="s">
        <v>2065</v>
      </c>
      <c r="P511" s="39" t="s">
        <v>1182</v>
      </c>
      <c r="R511" s="39" t="s">
        <v>3626</v>
      </c>
    </row>
    <row r="512" spans="1:18" x14ac:dyDescent="0.25">
      <c r="A512" s="2" t="s">
        <v>1683</v>
      </c>
      <c r="B512" s="1" t="s">
        <v>718</v>
      </c>
      <c r="C512" s="1" t="s">
        <v>2436</v>
      </c>
      <c r="D512" s="2" t="s">
        <v>21</v>
      </c>
      <c r="E512" s="12">
        <v>1</v>
      </c>
      <c r="F512" s="60">
        <v>203</v>
      </c>
      <c r="G512" s="8">
        <f>VLOOKUP(F512,episodes!$A$1:$B$76,2,FALSE)</f>
        <v>33</v>
      </c>
      <c r="H512" s="7" t="str">
        <f>VLOOKUP(F512,episodes!$A$1:$E$76,5,FALSE)</f>
        <v>The Changeling</v>
      </c>
      <c r="I512" s="7">
        <f>VLOOKUP(F512,episodes!$A$1:$D$76,3,FALSE)</f>
        <v>2</v>
      </c>
      <c r="J512" s="7">
        <f>VLOOKUP(F512,episodes!$A$1:$D$76,4,FALSE)</f>
        <v>3</v>
      </c>
      <c r="L512" s="40">
        <f>COUNTIFS(A:A,A511)</f>
        <v>116</v>
      </c>
      <c r="M512" s="40">
        <f>COUNTIFS(B:B,B512)</f>
        <v>116</v>
      </c>
      <c r="N512" s="40">
        <f>LEN(C512)</f>
        <v>92</v>
      </c>
      <c r="O512" s="42" t="s">
        <v>2065</v>
      </c>
      <c r="P512" s="44" t="s">
        <v>1182</v>
      </c>
      <c r="R512" s="39" t="s">
        <v>3627</v>
      </c>
    </row>
    <row r="513" spans="1:18" x14ac:dyDescent="0.25">
      <c r="A513" s="2" t="s">
        <v>1683</v>
      </c>
      <c r="B513" s="1" t="s">
        <v>718</v>
      </c>
      <c r="C513" s="1" t="s">
        <v>2437</v>
      </c>
      <c r="D513" s="2" t="s">
        <v>21</v>
      </c>
      <c r="E513" s="12">
        <v>1</v>
      </c>
      <c r="F513" s="60">
        <v>203</v>
      </c>
      <c r="G513" s="8">
        <f>VLOOKUP(F513,episodes!$A$1:$B$76,2,FALSE)</f>
        <v>33</v>
      </c>
      <c r="H513" s="7" t="str">
        <f>VLOOKUP(F513,episodes!$A$1:$E$76,5,FALSE)</f>
        <v>The Changeling</v>
      </c>
      <c r="I513" s="7">
        <f>VLOOKUP(F513,episodes!$A$1:$D$76,3,FALSE)</f>
        <v>2</v>
      </c>
      <c r="J513" s="7">
        <f>VLOOKUP(F513,episodes!$A$1:$D$76,4,FALSE)</f>
        <v>3</v>
      </c>
      <c r="L513" s="40">
        <f>COUNTIFS(A:A,A512)</f>
        <v>116</v>
      </c>
      <c r="M513" s="40">
        <f>COUNTIFS(B:B,B513)</f>
        <v>116</v>
      </c>
      <c r="N513" s="40">
        <f>LEN(C513)</f>
        <v>56</v>
      </c>
      <c r="O513" s="42" t="s">
        <v>2065</v>
      </c>
      <c r="P513" s="44" t="s">
        <v>1182</v>
      </c>
      <c r="R513" s="39" t="s">
        <v>3628</v>
      </c>
    </row>
    <row r="514" spans="1:18" x14ac:dyDescent="0.25">
      <c r="A514" s="2" t="s">
        <v>1683</v>
      </c>
      <c r="B514" s="1" t="s">
        <v>718</v>
      </c>
      <c r="C514" s="1" t="s">
        <v>2438</v>
      </c>
      <c r="D514" s="2" t="s">
        <v>85</v>
      </c>
      <c r="E514" s="12">
        <v>1</v>
      </c>
      <c r="F514" s="60">
        <v>203</v>
      </c>
      <c r="G514" s="8">
        <f>VLOOKUP(F514,episodes!$A$1:$B$76,2,FALSE)</f>
        <v>33</v>
      </c>
      <c r="H514" s="7" t="str">
        <f>VLOOKUP(F514,episodes!$A$1:$E$76,5,FALSE)</f>
        <v>The Changeling</v>
      </c>
      <c r="I514" s="7">
        <f>VLOOKUP(F514,episodes!$A$1:$D$76,3,FALSE)</f>
        <v>2</v>
      </c>
      <c r="J514" s="7">
        <f>VLOOKUP(F514,episodes!$A$1:$D$76,4,FALSE)</f>
        <v>3</v>
      </c>
      <c r="L514" s="40">
        <f>COUNTIFS(A:A,A513)</f>
        <v>116</v>
      </c>
      <c r="M514" s="40">
        <f>COUNTIFS(B:B,B514)</f>
        <v>116</v>
      </c>
      <c r="N514" s="40">
        <f>LEN(C514)</f>
        <v>48</v>
      </c>
      <c r="O514" s="42" t="s">
        <v>1182</v>
      </c>
      <c r="P514" s="44" t="s">
        <v>2065</v>
      </c>
      <c r="R514" s="39" t="s">
        <v>3629</v>
      </c>
    </row>
    <row r="515" spans="1:18" x14ac:dyDescent="0.25">
      <c r="A515" s="2" t="s">
        <v>1683</v>
      </c>
      <c r="B515" s="1" t="s">
        <v>718</v>
      </c>
      <c r="C515" s="1" t="s">
        <v>2439</v>
      </c>
      <c r="D515" s="2" t="s">
        <v>85</v>
      </c>
      <c r="E515" s="12">
        <v>1</v>
      </c>
      <c r="F515" s="60">
        <v>203</v>
      </c>
      <c r="G515" s="8">
        <f>VLOOKUP(F515,episodes!$A$1:$B$76,2,FALSE)</f>
        <v>33</v>
      </c>
      <c r="H515" s="7" t="str">
        <f>VLOOKUP(F515,episodes!$A$1:$E$76,5,FALSE)</f>
        <v>The Changeling</v>
      </c>
      <c r="I515" s="7">
        <f>VLOOKUP(F515,episodes!$A$1:$D$76,3,FALSE)</f>
        <v>2</v>
      </c>
      <c r="J515" s="7">
        <f>VLOOKUP(F515,episodes!$A$1:$D$76,4,FALSE)</f>
        <v>3</v>
      </c>
      <c r="L515" s="40">
        <f>COUNTIFS(A:A,A514)</f>
        <v>116</v>
      </c>
      <c r="M515" s="40">
        <f>COUNTIFS(B:B,B515)</f>
        <v>116</v>
      </c>
      <c r="N515" s="40">
        <f>LEN(C515)</f>
        <v>92</v>
      </c>
      <c r="O515" s="42" t="s">
        <v>1182</v>
      </c>
      <c r="P515" s="44" t="s">
        <v>2065</v>
      </c>
      <c r="R515" s="39" t="s">
        <v>3630</v>
      </c>
    </row>
    <row r="516" spans="1:18" x14ac:dyDescent="0.25">
      <c r="A516" s="2" t="s">
        <v>1683</v>
      </c>
      <c r="B516" s="2" t="s">
        <v>718</v>
      </c>
      <c r="C516" s="1" t="s">
        <v>2627</v>
      </c>
      <c r="D516" s="2" t="s">
        <v>21</v>
      </c>
      <c r="E516" s="12">
        <v>1</v>
      </c>
      <c r="F516" s="60">
        <v>204</v>
      </c>
      <c r="G516" s="8">
        <f>VLOOKUP(F516,episodes!$A$1:$B$81,2,FALSE)</f>
        <v>34</v>
      </c>
      <c r="H516" s="7" t="str">
        <f>VLOOKUP(F516,episodes!$A$1:$E$81,5,FALSE)</f>
        <v>Mirror, Mirror</v>
      </c>
      <c r="I516" s="7">
        <f>VLOOKUP(F516,episodes!$A$1:$D$81,3,FALSE)</f>
        <v>2</v>
      </c>
      <c r="J516" s="7">
        <f>VLOOKUP(F516,episodes!$A$1:$D$81,4,FALSE)</f>
        <v>4</v>
      </c>
      <c r="L516" s="40">
        <f>COUNTIFS(A:A,A515)</f>
        <v>116</v>
      </c>
      <c r="M516" s="40">
        <f>COUNTIFS(B:B,B516)</f>
        <v>116</v>
      </c>
      <c r="N516" s="40">
        <f>LEN(C516)</f>
        <v>76</v>
      </c>
      <c r="P516" s="39" t="s">
        <v>192</v>
      </c>
      <c r="Q516" s="50"/>
      <c r="R516" s="39" t="s">
        <v>2485</v>
      </c>
    </row>
    <row r="517" spans="1:18" x14ac:dyDescent="0.25">
      <c r="A517" s="2" t="s">
        <v>1683</v>
      </c>
      <c r="B517" s="2" t="s">
        <v>718</v>
      </c>
      <c r="C517" s="1" t="s">
        <v>3676</v>
      </c>
      <c r="D517" s="2" t="s">
        <v>21</v>
      </c>
      <c r="E517" s="17">
        <v>1</v>
      </c>
      <c r="F517" s="60">
        <v>204</v>
      </c>
      <c r="G517" s="8">
        <f>VLOOKUP(F517,episodes!$A$1:$B$81,2,FALSE)</f>
        <v>34</v>
      </c>
      <c r="H517" s="7" t="str">
        <f>VLOOKUP(F517,episodes!$A$1:$E$81,5,FALSE)</f>
        <v>Mirror, Mirror</v>
      </c>
      <c r="I517" s="7">
        <f>VLOOKUP(F517,episodes!$A$1:$D$81,3,FALSE)</f>
        <v>2</v>
      </c>
      <c r="J517" s="7">
        <f>VLOOKUP(F517,episodes!$A$1:$D$81,4,FALSE)</f>
        <v>4</v>
      </c>
      <c r="L517" s="40">
        <f>COUNTIFS(A:A,A516)</f>
        <v>116</v>
      </c>
      <c r="M517" s="40">
        <f>COUNTIFS(B:B,B517)</f>
        <v>116</v>
      </c>
      <c r="N517" s="40">
        <f>LEN(C517)</f>
        <v>71</v>
      </c>
      <c r="P517" s="39" t="s">
        <v>192</v>
      </c>
      <c r="Q517" s="50"/>
      <c r="R517" s="39" t="s">
        <v>2485</v>
      </c>
    </row>
    <row r="518" spans="1:18" x14ac:dyDescent="0.25">
      <c r="A518" s="2" t="s">
        <v>1684</v>
      </c>
      <c r="B518" s="2" t="s">
        <v>677</v>
      </c>
      <c r="C518" s="1" t="s">
        <v>1012</v>
      </c>
      <c r="D518" s="2" t="s">
        <v>21</v>
      </c>
      <c r="E518" s="12">
        <v>1</v>
      </c>
      <c r="F518" s="61">
        <v>203</v>
      </c>
      <c r="G518" s="8">
        <f>VLOOKUP(F518,episodes!$A$1:$B$76,2,FALSE)</f>
        <v>33</v>
      </c>
      <c r="H518" s="7" t="str">
        <f>VLOOKUP(F518,episodes!$A$1:$E$76,5,FALSE)</f>
        <v>The Changeling</v>
      </c>
      <c r="I518" s="7">
        <f>VLOOKUP(F518,episodes!$A$1:$D$76,3,FALSE)</f>
        <v>2</v>
      </c>
      <c r="J518" s="7">
        <f>VLOOKUP(F518,episodes!$A$1:$D$76,4,FALSE)</f>
        <v>3</v>
      </c>
      <c r="L518" s="40">
        <f>COUNTIFS(A:A,A517)</f>
        <v>116</v>
      </c>
      <c r="M518" s="40">
        <f>COUNTIFS(B:B,B518)</f>
        <v>20</v>
      </c>
      <c r="N518" s="40">
        <f>LEN(C518)</f>
        <v>81</v>
      </c>
      <c r="O518" s="40" t="s">
        <v>2065</v>
      </c>
      <c r="P518" s="42" t="s">
        <v>1011</v>
      </c>
      <c r="Q518" s="42" t="s">
        <v>1012</v>
      </c>
      <c r="R518" s="42" t="s">
        <v>2485</v>
      </c>
    </row>
    <row r="519" spans="1:18" x14ac:dyDescent="0.25">
      <c r="A519" s="2" t="s">
        <v>1684</v>
      </c>
      <c r="B519" s="2" t="s">
        <v>677</v>
      </c>
      <c r="C519" s="1" t="s">
        <v>2624</v>
      </c>
      <c r="D519" s="2" t="s">
        <v>21</v>
      </c>
      <c r="E519" s="12">
        <v>1</v>
      </c>
      <c r="F519" s="60">
        <v>204</v>
      </c>
      <c r="G519" s="8">
        <f>VLOOKUP(F519,episodes!$A$1:$B$81,2,FALSE)</f>
        <v>34</v>
      </c>
      <c r="H519" s="7" t="str">
        <f>VLOOKUP(F519,episodes!$A$1:$E$81,5,FALSE)</f>
        <v>Mirror, Mirror</v>
      </c>
      <c r="I519" s="7">
        <f>VLOOKUP(F519,episodes!$A$1:$D$81,3,FALSE)</f>
        <v>2</v>
      </c>
      <c r="J519" s="7">
        <f>VLOOKUP(F519,episodes!$A$1:$D$81,4,FALSE)</f>
        <v>4</v>
      </c>
      <c r="L519" s="40">
        <f>COUNTIFS(A:A,A518)</f>
        <v>2</v>
      </c>
      <c r="M519" s="40">
        <f>COUNTIFS(B:B,B519)</f>
        <v>20</v>
      </c>
      <c r="N519" s="40">
        <f>LEN(C519)</f>
        <v>103</v>
      </c>
      <c r="P519" s="39" t="s">
        <v>192</v>
      </c>
      <c r="Q519" s="50"/>
      <c r="R519" s="39" t="s">
        <v>2485</v>
      </c>
    </row>
    <row r="520" spans="1:18" x14ac:dyDescent="0.3">
      <c r="A520" s="2" t="s">
        <v>1685</v>
      </c>
      <c r="B520" s="1" t="s">
        <v>677</v>
      </c>
      <c r="C520" s="25" t="s">
        <v>1894</v>
      </c>
      <c r="D520" s="2" t="s">
        <v>85</v>
      </c>
      <c r="F520" s="60">
        <v>108</v>
      </c>
      <c r="G520" s="8">
        <f>VLOOKUP(F520,episodes!$A$1:$B$76,2,FALSE)</f>
        <v>9</v>
      </c>
      <c r="H520" s="7" t="str">
        <f>VLOOKUP(F520,episodes!$A$1:$E$76,5,FALSE)</f>
        <v>Miri</v>
      </c>
      <c r="I520" s="7">
        <f>VLOOKUP(F520,episodes!$A$1:$D$76,3,FALSE)</f>
        <v>1</v>
      </c>
      <c r="J520" s="7">
        <f>VLOOKUP(F520,episodes!$A$1:$D$76,4,FALSE)</f>
        <v>8</v>
      </c>
      <c r="L520" s="40">
        <f>COUNTIFS(A:A,A519)</f>
        <v>2</v>
      </c>
      <c r="M520" s="40">
        <f>COUNTIFS(B:B,B520)</f>
        <v>20</v>
      </c>
      <c r="N520" s="40">
        <f>LEN(C520)+LEN(H520)</f>
        <v>72</v>
      </c>
      <c r="O520" s="39" t="s">
        <v>577</v>
      </c>
      <c r="P520" s="42" t="s">
        <v>2065</v>
      </c>
      <c r="Q520" s="39" t="s">
        <v>1296</v>
      </c>
      <c r="R520" s="39" t="s">
        <v>2485</v>
      </c>
    </row>
    <row r="521" spans="1:18" x14ac:dyDescent="0.3">
      <c r="A521" s="2" t="s">
        <v>1685</v>
      </c>
      <c r="B521" s="1" t="s">
        <v>677</v>
      </c>
      <c r="C521" s="25" t="s">
        <v>940</v>
      </c>
      <c r="D521" s="2" t="s">
        <v>3305</v>
      </c>
      <c r="F521" s="60">
        <v>113</v>
      </c>
      <c r="G521" s="8">
        <f>VLOOKUP(F521,episodes!$A$1:$B$76,2,FALSE)</f>
        <v>14</v>
      </c>
      <c r="H521" s="7" t="str">
        <f>VLOOKUP(F521,episodes!$A$1:$E$76,5,FALSE)</f>
        <v>The Conscience of the King</v>
      </c>
      <c r="I521" s="7">
        <f>VLOOKUP(F521,episodes!$A$1:$D$76,3,FALSE)</f>
        <v>1</v>
      </c>
      <c r="J521" s="7">
        <f>VLOOKUP(F521,episodes!$A$1:$D$76,4,FALSE)</f>
        <v>13</v>
      </c>
      <c r="L521" s="40">
        <f>COUNTIFS(A:A,A520)</f>
        <v>6</v>
      </c>
      <c r="M521" s="40">
        <f>COUNTIFS(B:B,B521)</f>
        <v>20</v>
      </c>
      <c r="N521" s="40">
        <f>LEN(C521)+LEN(H521)</f>
        <v>95</v>
      </c>
      <c r="O521" s="39" t="s">
        <v>555</v>
      </c>
      <c r="P521" s="39" t="s">
        <v>2065</v>
      </c>
      <c r="Q521" s="39" t="s">
        <v>940</v>
      </c>
      <c r="R521" s="39" t="s">
        <v>2485</v>
      </c>
    </row>
    <row r="522" spans="1:18" x14ac:dyDescent="0.3">
      <c r="A522" s="2" t="s">
        <v>1685</v>
      </c>
      <c r="B522" s="1" t="s">
        <v>677</v>
      </c>
      <c r="C522" s="25" t="s">
        <v>1912</v>
      </c>
      <c r="D522" s="2" t="s">
        <v>21</v>
      </c>
      <c r="F522" s="61">
        <v>114</v>
      </c>
      <c r="G522" s="8">
        <f>VLOOKUP(F522,episodes!$A$1:$B$76,2,FALSE)</f>
        <v>15</v>
      </c>
      <c r="H522" s="7" t="str">
        <f>VLOOKUP(F522,episodes!$A$1:$E$76,5,FALSE)</f>
        <v>Balance of Terror</v>
      </c>
      <c r="I522" s="7">
        <f>VLOOKUP(F522,episodes!$A$1:$D$76,3,FALSE)</f>
        <v>1</v>
      </c>
      <c r="J522" s="7">
        <f>VLOOKUP(F522,episodes!$A$1:$D$76,4,FALSE)</f>
        <v>14</v>
      </c>
      <c r="L522" s="40">
        <f>COUNTIFS(A:A,A521)</f>
        <v>6</v>
      </c>
      <c r="M522" s="40">
        <f>COUNTIFS(B:B,B522)</f>
        <v>20</v>
      </c>
      <c r="N522" s="40">
        <f>LEN(C522)+LEN(H522)</f>
        <v>87</v>
      </c>
      <c r="O522" s="42" t="s">
        <v>2065</v>
      </c>
      <c r="P522" s="44" t="s">
        <v>521</v>
      </c>
      <c r="Q522" s="42" t="s">
        <v>1307</v>
      </c>
      <c r="R522" s="42" t="s">
        <v>2485</v>
      </c>
    </row>
    <row r="523" spans="1:18" x14ac:dyDescent="0.25">
      <c r="A523" s="2" t="s">
        <v>1685</v>
      </c>
      <c r="B523" s="1" t="s">
        <v>677</v>
      </c>
      <c r="C523" s="25" t="s">
        <v>3004</v>
      </c>
      <c r="D523" s="2" t="s">
        <v>21</v>
      </c>
      <c r="E523" s="12">
        <v>1</v>
      </c>
      <c r="F523" s="61">
        <v>120</v>
      </c>
      <c r="G523" s="8">
        <f>VLOOKUP(F523,episodes!$A$1:$B$76,2,FALSE)</f>
        <v>21</v>
      </c>
      <c r="H523" s="7" t="str">
        <f>VLOOKUP(F523,episodes!$A$1:$E$76,5,FALSE)</f>
        <v>Court Martial</v>
      </c>
      <c r="I523" s="7">
        <f>VLOOKUP(F523,episodes!$A$1:$D$76,3,FALSE)</f>
        <v>1</v>
      </c>
      <c r="J523" s="7">
        <f>VLOOKUP(F523,episodes!$A$1:$D$76,4,FALSE)</f>
        <v>20</v>
      </c>
      <c r="L523" s="40">
        <f>COUNTIFS(A:A,A522)</f>
        <v>6</v>
      </c>
      <c r="M523" s="40">
        <f>COUNTIFS(B:B,B523)</f>
        <v>20</v>
      </c>
      <c r="N523" s="40">
        <f>LEN(C523)</f>
        <v>59</v>
      </c>
      <c r="O523" s="42" t="s">
        <v>2065</v>
      </c>
      <c r="P523" s="42" t="s">
        <v>556</v>
      </c>
      <c r="Q523" s="42" t="s">
        <v>1310</v>
      </c>
      <c r="R523" s="42" t="s">
        <v>2485</v>
      </c>
    </row>
    <row r="524" spans="1:18" x14ac:dyDescent="0.3">
      <c r="A524" s="2" t="s">
        <v>1685</v>
      </c>
      <c r="B524" s="1" t="s">
        <v>677</v>
      </c>
      <c r="C524" s="25" t="s">
        <v>3091</v>
      </c>
      <c r="D524" s="2" t="s">
        <v>3305</v>
      </c>
      <c r="F524" s="61">
        <v>124</v>
      </c>
      <c r="G524" s="8">
        <f>VLOOKUP(F524,episodes!$A$1:$B$76,2,FALSE)</f>
        <v>25</v>
      </c>
      <c r="H524" s="7" t="str">
        <f>VLOOKUP(F524,episodes!$A$1:$E$76,5,FALSE)</f>
        <v>This Side of Paradise</v>
      </c>
      <c r="I524" s="7">
        <f>VLOOKUP(F524,episodes!$A$1:$D$76,3,FALSE)</f>
        <v>1</v>
      </c>
      <c r="J524" s="7">
        <f>VLOOKUP(F524,episodes!$A$1:$D$76,4,FALSE)</f>
        <v>24</v>
      </c>
      <c r="L524" s="40">
        <f>COUNTIFS(A:A,A523)</f>
        <v>6</v>
      </c>
      <c r="M524" s="40">
        <f>COUNTIFS(B:B,B524)</f>
        <v>20</v>
      </c>
      <c r="N524" s="40">
        <f>LEN(C524)</f>
        <v>91</v>
      </c>
      <c r="O524" s="42" t="s">
        <v>1011</v>
      </c>
      <c r="P524" s="44" t="s">
        <v>215</v>
      </c>
      <c r="Q524" s="42" t="s">
        <v>1311</v>
      </c>
      <c r="R524" s="42" t="s">
        <v>2485</v>
      </c>
    </row>
    <row r="525" spans="1:18" x14ac:dyDescent="0.3">
      <c r="A525" s="2" t="s">
        <v>1685</v>
      </c>
      <c r="B525" s="1" t="s">
        <v>677</v>
      </c>
      <c r="C525" s="1" t="s">
        <v>2022</v>
      </c>
      <c r="D525" s="2" t="s">
        <v>3668</v>
      </c>
      <c r="F525" s="60">
        <v>202</v>
      </c>
      <c r="G525" s="8">
        <f>VLOOKUP(F525,episodes!$A$1:$B$76,2,FALSE)</f>
        <v>32</v>
      </c>
      <c r="H525" s="7" t="str">
        <f>VLOOKUP(F525,episodes!$A$1:$E$76,5,FALSE)</f>
        <v>Who Mourns for Adonais?</v>
      </c>
      <c r="I525" s="7">
        <f>VLOOKUP(F525,episodes!$A$1:$D$76,3,FALSE)</f>
        <v>2</v>
      </c>
      <c r="J525" s="7">
        <f>VLOOKUP(F525,episodes!$A$1:$D$76,4,FALSE)</f>
        <v>2</v>
      </c>
      <c r="L525" s="40">
        <f>COUNTIFS(A:A,A524)</f>
        <v>6</v>
      </c>
      <c r="M525" s="40">
        <f>COUNTIFS(B:B,B525)</f>
        <v>20</v>
      </c>
      <c r="N525" s="40">
        <f>LEN(C525)</f>
        <v>36</v>
      </c>
      <c r="O525" s="39" t="s">
        <v>2110</v>
      </c>
      <c r="P525" s="42" t="s">
        <v>552</v>
      </c>
      <c r="Q525" s="39" t="s">
        <v>1331</v>
      </c>
      <c r="R525" s="39" t="s">
        <v>2485</v>
      </c>
    </row>
    <row r="526" spans="1:18" x14ac:dyDescent="0.25">
      <c r="A526" s="2" t="s">
        <v>1686</v>
      </c>
      <c r="B526" s="1" t="s">
        <v>806</v>
      </c>
      <c r="C526" s="25" t="s">
        <v>3092</v>
      </c>
      <c r="D526" s="2" t="s">
        <v>21</v>
      </c>
      <c r="E526" s="12">
        <v>1</v>
      </c>
      <c r="F526" s="61">
        <v>124</v>
      </c>
      <c r="G526" s="8">
        <f>VLOOKUP(F526,episodes!$A$1:$B$76,2,FALSE)</f>
        <v>25</v>
      </c>
      <c r="H526" s="7" t="str">
        <f>VLOOKUP(F526,episodes!$A$1:$E$76,5,FALSE)</f>
        <v>This Side of Paradise</v>
      </c>
      <c r="I526" s="7">
        <f>VLOOKUP(F526,episodes!$A$1:$D$76,3,FALSE)</f>
        <v>1</v>
      </c>
      <c r="J526" s="7">
        <f>VLOOKUP(F526,episodes!$A$1:$D$76,4,FALSE)</f>
        <v>24</v>
      </c>
      <c r="L526" s="40">
        <f>COUNTIFS(A:A,A525)</f>
        <v>6</v>
      </c>
      <c r="M526" s="40">
        <f>COUNTIFS(B:B,B526)</f>
        <v>2</v>
      </c>
      <c r="N526" s="40">
        <f>LEN(C526)</f>
        <v>122</v>
      </c>
      <c r="O526" s="42" t="s">
        <v>2065</v>
      </c>
      <c r="P526" s="39" t="s">
        <v>1011</v>
      </c>
      <c r="Q526" s="42" t="s">
        <v>1013</v>
      </c>
      <c r="R526" s="42" t="s">
        <v>2485</v>
      </c>
    </row>
    <row r="527" spans="1:18" x14ac:dyDescent="0.25">
      <c r="A527" s="24" t="s">
        <v>2676</v>
      </c>
      <c r="B527" s="24"/>
      <c r="C527" s="23" t="s">
        <v>2712</v>
      </c>
      <c r="D527" s="2" t="s">
        <v>3305</v>
      </c>
      <c r="E527" s="12"/>
      <c r="F527" s="17">
        <v>302</v>
      </c>
      <c r="G527" s="8">
        <f>VLOOKUP(F527,episodes!$A$1:$B$81,2,FALSE)</f>
        <v>58</v>
      </c>
      <c r="H527" s="7" t="str">
        <f>VLOOKUP(F527,episodes!$A$1:$E$81,5,FALSE)</f>
        <v>The Enterprise Incident</v>
      </c>
      <c r="I527" s="7">
        <f>VLOOKUP(F527,episodes!$A$1:$D$81,3,FALSE)</f>
        <v>3</v>
      </c>
      <c r="J527" s="7">
        <f>VLOOKUP(F527,episodes!$A$1:$D$81,4,FALSE)</f>
        <v>2</v>
      </c>
      <c r="L527" s="40">
        <f>COUNTIFS(A:A,A526)</f>
        <v>1</v>
      </c>
      <c r="M527" s="40">
        <f>COUNTIFS(B:B,B527)</f>
        <v>0</v>
      </c>
      <c r="N527" s="40">
        <f>LEN(C527)</f>
        <v>238</v>
      </c>
      <c r="Q527" s="39" t="s">
        <v>2712</v>
      </c>
      <c r="R527" s="39" t="s">
        <v>2485</v>
      </c>
    </row>
    <row r="528" spans="1:18" s="2" customFormat="1" x14ac:dyDescent="0.25">
      <c r="A528" s="24" t="s">
        <v>2676</v>
      </c>
      <c r="B528" s="24"/>
      <c r="C528" s="23" t="s">
        <v>2713</v>
      </c>
      <c r="D528" s="2" t="s">
        <v>3305</v>
      </c>
      <c r="E528" s="12"/>
      <c r="F528" s="61">
        <v>302</v>
      </c>
      <c r="G528" s="8">
        <f>VLOOKUP(F528,episodes!$A$1:$B$81,2,FALSE)</f>
        <v>58</v>
      </c>
      <c r="H528" s="7" t="str">
        <f>VLOOKUP(F528,episodes!$A$1:$E$81,5,FALSE)</f>
        <v>The Enterprise Incident</v>
      </c>
      <c r="I528" s="7">
        <f>VLOOKUP(F528,episodes!$A$1:$D$81,3,FALSE)</f>
        <v>3</v>
      </c>
      <c r="J528" s="7">
        <f>VLOOKUP(F528,episodes!$A$1:$D$81,4,FALSE)</f>
        <v>2</v>
      </c>
      <c r="K528" s="10"/>
      <c r="L528" s="40">
        <f>COUNTIFS(A:A,A527)</f>
        <v>2</v>
      </c>
      <c r="M528" s="40">
        <f>COUNTIFS(B:B,B528)</f>
        <v>0</v>
      </c>
      <c r="N528" s="40">
        <f>LEN(C528)</f>
        <v>309</v>
      </c>
      <c r="O528" s="42" t="s">
        <v>868</v>
      </c>
      <c r="P528" s="44"/>
      <c r="Q528" s="50" t="s">
        <v>3643</v>
      </c>
      <c r="R528" s="39" t="s">
        <v>2485</v>
      </c>
    </row>
    <row r="529" spans="1:18" x14ac:dyDescent="0.3">
      <c r="A529" s="2" t="s">
        <v>1687</v>
      </c>
      <c r="B529" s="1" t="s">
        <v>755</v>
      </c>
      <c r="C529" s="25" t="s">
        <v>2775</v>
      </c>
      <c r="D529" s="2" t="s">
        <v>21</v>
      </c>
      <c r="F529" s="60">
        <v>100</v>
      </c>
      <c r="G529" s="8">
        <f>VLOOKUP(F529,episodes!$A$1:$B$76,2,FALSE)</f>
        <v>1</v>
      </c>
      <c r="H529" s="7" t="str">
        <f>VLOOKUP(F529,episodes!$A$1:$E$76,5,FALSE)</f>
        <v>The Cage</v>
      </c>
      <c r="I529" s="7">
        <f>VLOOKUP(F529,episodes!$A$1:$D$76,3,FALSE)</f>
        <v>1</v>
      </c>
      <c r="J529" s="7">
        <f>VLOOKUP(F529,episodes!$A$1:$D$76,4,FALSE)</f>
        <v>0</v>
      </c>
      <c r="L529" s="40">
        <f>COUNTIFS(A:A,A528)</f>
        <v>2</v>
      </c>
      <c r="M529" s="40">
        <f>COUNTIFS(B:B,B529)</f>
        <v>99</v>
      </c>
      <c r="N529" s="40">
        <f>LEN(C529)+LEN(H529)</f>
        <v>23</v>
      </c>
      <c r="O529" s="39" t="s">
        <v>130</v>
      </c>
      <c r="P529" s="41"/>
      <c r="Q529" s="39" t="s">
        <v>1219</v>
      </c>
      <c r="R529" s="39" t="s">
        <v>2485</v>
      </c>
    </row>
    <row r="530" spans="1:18" x14ac:dyDescent="0.25">
      <c r="A530" s="2" t="s">
        <v>1687</v>
      </c>
      <c r="B530" s="1" t="s">
        <v>755</v>
      </c>
      <c r="C530" s="25" t="s">
        <v>2776</v>
      </c>
      <c r="D530" s="2" t="s">
        <v>3655</v>
      </c>
      <c r="E530" s="12">
        <v>1</v>
      </c>
      <c r="F530" s="60">
        <v>101</v>
      </c>
      <c r="G530" s="8">
        <f>VLOOKUP(F530,episodes!$A$1:$B$76,2,FALSE)</f>
        <v>2</v>
      </c>
      <c r="H530" s="7" t="str">
        <f>VLOOKUP(F530,episodes!$A$1:$E$76,5,FALSE)</f>
        <v>The Man Trap</v>
      </c>
      <c r="I530" s="7">
        <f>VLOOKUP(F530,episodes!$A$1:$D$76,3,FALSE)</f>
        <v>1</v>
      </c>
      <c r="J530" s="7">
        <f>VLOOKUP(F530,episodes!$A$1:$D$76,4,FALSE)</f>
        <v>1</v>
      </c>
      <c r="L530" s="40">
        <f>COUNTIFS(A:A,A529)</f>
        <v>118</v>
      </c>
      <c r="M530" s="40">
        <f>COUNTIFS(B:B,B530)</f>
        <v>99</v>
      </c>
      <c r="N530" s="40">
        <f>LEN(C530)+LEN(H530)</f>
        <v>33</v>
      </c>
      <c r="O530" s="39" t="s">
        <v>1011</v>
      </c>
      <c r="Q530" s="39" t="s">
        <v>1016</v>
      </c>
      <c r="R530" s="39" t="s">
        <v>2485</v>
      </c>
    </row>
    <row r="531" spans="1:18" x14ac:dyDescent="0.25">
      <c r="A531" s="2" t="s">
        <v>1687</v>
      </c>
      <c r="B531" s="1" t="s">
        <v>755</v>
      </c>
      <c r="C531" s="25" t="s">
        <v>2777</v>
      </c>
      <c r="D531" s="2" t="s">
        <v>21</v>
      </c>
      <c r="E531" s="12">
        <v>1</v>
      </c>
      <c r="F531" s="60">
        <v>102</v>
      </c>
      <c r="G531" s="8">
        <f>VLOOKUP(F531,episodes!$A$1:$B$76,2,FALSE)</f>
        <v>3</v>
      </c>
      <c r="H531" s="7" t="str">
        <f>VLOOKUP(F531,episodes!$A$1:$E$76,5,FALSE)</f>
        <v>Charlie X</v>
      </c>
      <c r="I531" s="7">
        <f>VLOOKUP(F531,episodes!$A$1:$D$76,3,FALSE)</f>
        <v>1</v>
      </c>
      <c r="J531" s="7">
        <f>VLOOKUP(F531,episodes!$A$1:$D$76,4,FALSE)</f>
        <v>2</v>
      </c>
      <c r="L531" s="40">
        <f>COUNTIFS(A:A,A530)</f>
        <v>118</v>
      </c>
      <c r="M531" s="40">
        <f>COUNTIFS(B:B,B531)</f>
        <v>99</v>
      </c>
      <c r="N531" s="40">
        <f>LEN(C531)+LEN(H531)</f>
        <v>61</v>
      </c>
      <c r="O531" s="42" t="s">
        <v>2065</v>
      </c>
      <c r="P531" s="39" t="s">
        <v>1182</v>
      </c>
      <c r="Q531" s="39" t="s">
        <v>1167</v>
      </c>
      <c r="R531" s="39" t="s">
        <v>2485</v>
      </c>
    </row>
    <row r="532" spans="1:18" x14ac:dyDescent="0.25">
      <c r="A532" s="2" t="s">
        <v>1687</v>
      </c>
      <c r="B532" s="1" t="s">
        <v>755</v>
      </c>
      <c r="C532" s="25" t="s">
        <v>2778</v>
      </c>
      <c r="D532" s="2" t="s">
        <v>21</v>
      </c>
      <c r="E532" s="12">
        <v>1</v>
      </c>
      <c r="F532" s="60">
        <v>102</v>
      </c>
      <c r="G532" s="8">
        <f>VLOOKUP(F532,episodes!$A$1:$B$76,2,FALSE)</f>
        <v>3</v>
      </c>
      <c r="H532" s="7" t="str">
        <f>VLOOKUP(F532,episodes!$A$1:$E$76,5,FALSE)</f>
        <v>Charlie X</v>
      </c>
      <c r="I532" s="7">
        <f>VLOOKUP(F532,episodes!$A$1:$D$76,3,FALSE)</f>
        <v>1</v>
      </c>
      <c r="J532" s="7">
        <f>VLOOKUP(F532,episodes!$A$1:$D$76,4,FALSE)</f>
        <v>2</v>
      </c>
      <c r="L532" s="40">
        <f>COUNTIFS(A:A,A531)</f>
        <v>118</v>
      </c>
      <c r="M532" s="40">
        <f>COUNTIFS(B:B,B532)</f>
        <v>99</v>
      </c>
      <c r="N532" s="40">
        <f>LEN(C532)+LEN(H532)</f>
        <v>29</v>
      </c>
      <c r="O532" s="42" t="s">
        <v>1182</v>
      </c>
      <c r="P532" s="44" t="s">
        <v>2065</v>
      </c>
      <c r="Q532" s="39" t="s">
        <v>941</v>
      </c>
      <c r="R532" s="39" t="s">
        <v>2485</v>
      </c>
    </row>
    <row r="533" spans="1:18" x14ac:dyDescent="0.3">
      <c r="A533" s="2" t="s">
        <v>1687</v>
      </c>
      <c r="B533" s="1" t="s">
        <v>755</v>
      </c>
      <c r="C533" s="25" t="s">
        <v>2779</v>
      </c>
      <c r="D533" s="1" t="s">
        <v>3305</v>
      </c>
      <c r="F533" s="17">
        <v>104</v>
      </c>
      <c r="G533" s="8">
        <f>VLOOKUP(F533,episodes!$A$1:$B$76,2,FALSE)</f>
        <v>5</v>
      </c>
      <c r="H533" s="7" t="str">
        <f>VLOOKUP(F533,episodes!$A$1:$E$76,5,FALSE)</f>
        <v>The Naked Time</v>
      </c>
      <c r="I533" s="7">
        <f>VLOOKUP(F533,episodes!$A$1:$D$76,3,FALSE)</f>
        <v>1</v>
      </c>
      <c r="J533" s="7">
        <f>VLOOKUP(F533,episodes!$A$1:$D$76,4,FALSE)</f>
        <v>4</v>
      </c>
      <c r="L533" s="40">
        <f>COUNTIFS(A:A,A532)</f>
        <v>118</v>
      </c>
      <c r="M533" s="40">
        <f>COUNTIFS(B:B,B533)</f>
        <v>99</v>
      </c>
      <c r="N533" s="40">
        <f>LEN(C533)+LEN(H533)</f>
        <v>32</v>
      </c>
      <c r="O533" s="39" t="s">
        <v>84</v>
      </c>
      <c r="Q533" s="39" t="s">
        <v>687</v>
      </c>
      <c r="R533" s="39" t="s">
        <v>2485</v>
      </c>
    </row>
    <row r="534" spans="1:18" x14ac:dyDescent="0.25">
      <c r="A534" s="2" t="s">
        <v>1687</v>
      </c>
      <c r="B534" s="1" t="s">
        <v>755</v>
      </c>
      <c r="C534" s="25" t="s">
        <v>2780</v>
      </c>
      <c r="D534" s="2" t="s">
        <v>21</v>
      </c>
      <c r="E534" s="12">
        <v>1</v>
      </c>
      <c r="F534" s="17">
        <v>104</v>
      </c>
      <c r="G534" s="8">
        <f>VLOOKUP(F534,episodes!$A$1:$B$76,2,FALSE)</f>
        <v>5</v>
      </c>
      <c r="H534" s="7" t="str">
        <f>VLOOKUP(F534,episodes!$A$1:$E$76,5,FALSE)</f>
        <v>The Naked Time</v>
      </c>
      <c r="I534" s="7">
        <f>VLOOKUP(F534,episodes!$A$1:$D$76,3,FALSE)</f>
        <v>1</v>
      </c>
      <c r="J534" s="7">
        <f>VLOOKUP(F534,episodes!$A$1:$D$76,4,FALSE)</f>
        <v>4</v>
      </c>
      <c r="L534" s="40">
        <f>COUNTIFS(A:A,A533)</f>
        <v>118</v>
      </c>
      <c r="M534" s="40">
        <f>COUNTIFS(B:B,B534)</f>
        <v>99</v>
      </c>
      <c r="N534" s="40">
        <f>LEN(C534)+LEN(H534)</f>
        <v>29</v>
      </c>
      <c r="O534" s="39" t="s">
        <v>2065</v>
      </c>
      <c r="P534" s="41"/>
      <c r="Q534" s="39" t="s">
        <v>942</v>
      </c>
      <c r="R534" s="39" t="s">
        <v>2485</v>
      </c>
    </row>
    <row r="535" spans="1:18" x14ac:dyDescent="0.25">
      <c r="A535" s="2" t="s">
        <v>1687</v>
      </c>
      <c r="B535" s="1" t="s">
        <v>755</v>
      </c>
      <c r="C535" s="25" t="s">
        <v>2780</v>
      </c>
      <c r="D535" s="2" t="s">
        <v>21</v>
      </c>
      <c r="E535" s="12">
        <v>1</v>
      </c>
      <c r="F535" s="17">
        <v>104</v>
      </c>
      <c r="G535" s="8">
        <f>VLOOKUP(F535,episodes!$A$1:$B$76,2,FALSE)</f>
        <v>5</v>
      </c>
      <c r="H535" s="7" t="str">
        <f>VLOOKUP(F535,episodes!$A$1:$E$76,5,FALSE)</f>
        <v>The Naked Time</v>
      </c>
      <c r="I535" s="7">
        <f>VLOOKUP(F535,episodes!$A$1:$D$76,3,FALSE)</f>
        <v>1</v>
      </c>
      <c r="J535" s="7">
        <f>VLOOKUP(F535,episodes!$A$1:$D$76,4,FALSE)</f>
        <v>4</v>
      </c>
      <c r="L535" s="40">
        <f>COUNTIFS(A:A,A534)</f>
        <v>118</v>
      </c>
      <c r="M535" s="40">
        <f>COUNTIFS(B:B,B535)</f>
        <v>99</v>
      </c>
      <c r="N535" s="40">
        <f>LEN(C535)+LEN(H535)</f>
        <v>29</v>
      </c>
      <c r="O535" s="39" t="s">
        <v>2065</v>
      </c>
      <c r="P535" s="41"/>
      <c r="Q535" s="39" t="s">
        <v>942</v>
      </c>
      <c r="R535" s="39" t="s">
        <v>2485</v>
      </c>
    </row>
    <row r="536" spans="1:18" x14ac:dyDescent="0.25">
      <c r="A536" s="2" t="s">
        <v>1687</v>
      </c>
      <c r="B536" s="1" t="s">
        <v>755</v>
      </c>
      <c r="C536" s="25" t="s">
        <v>2778</v>
      </c>
      <c r="D536" s="2" t="s">
        <v>21</v>
      </c>
      <c r="E536" s="12">
        <v>1</v>
      </c>
      <c r="F536" s="17">
        <v>104</v>
      </c>
      <c r="G536" s="8">
        <f>VLOOKUP(F536,episodes!$A$1:$B$76,2,FALSE)</f>
        <v>5</v>
      </c>
      <c r="H536" s="7" t="str">
        <f>VLOOKUP(F536,episodes!$A$1:$E$76,5,FALSE)</f>
        <v>The Naked Time</v>
      </c>
      <c r="I536" s="7">
        <f>VLOOKUP(F536,episodes!$A$1:$D$76,3,FALSE)</f>
        <v>1</v>
      </c>
      <c r="J536" s="7">
        <f>VLOOKUP(F536,episodes!$A$1:$D$76,4,FALSE)</f>
        <v>4</v>
      </c>
      <c r="L536" s="40">
        <f>COUNTIFS(A:A,A535)</f>
        <v>118</v>
      </c>
      <c r="M536" s="40">
        <f>COUNTIFS(B:B,B536)</f>
        <v>99</v>
      </c>
      <c r="N536" s="40">
        <f>LEN(C536)+LEN(H536)</f>
        <v>34</v>
      </c>
      <c r="O536" s="42" t="s">
        <v>2065</v>
      </c>
      <c r="P536" s="41" t="s">
        <v>588</v>
      </c>
      <c r="Q536" s="39" t="s">
        <v>941</v>
      </c>
      <c r="R536" s="39" t="s">
        <v>2485</v>
      </c>
    </row>
    <row r="537" spans="1:18" x14ac:dyDescent="0.3">
      <c r="A537" s="2" t="s">
        <v>1687</v>
      </c>
      <c r="B537" s="1" t="s">
        <v>755</v>
      </c>
      <c r="C537" s="25" t="s">
        <v>2781</v>
      </c>
      <c r="D537" s="2" t="s">
        <v>3655</v>
      </c>
      <c r="E537" s="11"/>
      <c r="F537" s="17">
        <v>104</v>
      </c>
      <c r="G537" s="8">
        <f>VLOOKUP(F537,episodes!$A$1:$B$76,2,FALSE)</f>
        <v>5</v>
      </c>
      <c r="H537" s="7" t="str">
        <f>VLOOKUP(F537,episodes!$A$1:$E$76,5,FALSE)</f>
        <v>The Naked Time</v>
      </c>
      <c r="I537" s="7">
        <f>VLOOKUP(F537,episodes!$A$1:$D$76,3,FALSE)</f>
        <v>1</v>
      </c>
      <c r="J537" s="7">
        <f>VLOOKUP(F537,episodes!$A$1:$D$76,4,FALSE)</f>
        <v>4</v>
      </c>
      <c r="L537" s="40">
        <f>COUNTIFS(A:A,A536)</f>
        <v>118</v>
      </c>
      <c r="M537" s="40">
        <f>COUNTIFS(B:B,B537)</f>
        <v>99</v>
      </c>
      <c r="N537" s="40">
        <f>LEN(C537)+LEN(H537)</f>
        <v>37</v>
      </c>
      <c r="O537" s="39" t="s">
        <v>515</v>
      </c>
      <c r="P537" s="41"/>
      <c r="Q537" s="39" t="s">
        <v>1317</v>
      </c>
      <c r="R537" s="39" t="s">
        <v>2485</v>
      </c>
    </row>
    <row r="538" spans="1:18" x14ac:dyDescent="0.25">
      <c r="A538" s="2" t="s">
        <v>1687</v>
      </c>
      <c r="B538" s="1" t="s">
        <v>755</v>
      </c>
      <c r="C538" s="25" t="s">
        <v>2782</v>
      </c>
      <c r="D538" s="2" t="s">
        <v>3655</v>
      </c>
      <c r="E538" s="12">
        <v>1</v>
      </c>
      <c r="F538" s="60">
        <v>105</v>
      </c>
      <c r="G538" s="8">
        <f>VLOOKUP(F538,episodes!$A$1:$B$76,2,FALSE)</f>
        <v>6</v>
      </c>
      <c r="H538" s="7" t="str">
        <f>VLOOKUP(F538,episodes!$A$1:$E$76,5,FALSE)</f>
        <v>The Enemy Within</v>
      </c>
      <c r="I538" s="7">
        <f>VLOOKUP(F538,episodes!$A$1:$D$76,3,FALSE)</f>
        <v>1</v>
      </c>
      <c r="J538" s="7">
        <f>VLOOKUP(F538,episodes!$A$1:$D$76,4,FALSE)</f>
        <v>5</v>
      </c>
      <c r="L538" s="40">
        <f>COUNTIFS(A:A,A537)</f>
        <v>118</v>
      </c>
      <c r="M538" s="40">
        <f>COUNTIFS(B:B,B538)</f>
        <v>99</v>
      </c>
      <c r="N538" s="40">
        <f>LEN(C538)+LEN(H538)</f>
        <v>62</v>
      </c>
      <c r="O538" s="42" t="s">
        <v>1011</v>
      </c>
      <c r="P538" s="39" t="s">
        <v>577</v>
      </c>
      <c r="Q538" s="39" t="s">
        <v>1297</v>
      </c>
      <c r="R538" s="39" t="s">
        <v>2485</v>
      </c>
    </row>
    <row r="539" spans="1:18" x14ac:dyDescent="0.25">
      <c r="A539" s="2" t="s">
        <v>1687</v>
      </c>
      <c r="B539" s="1" t="s">
        <v>755</v>
      </c>
      <c r="C539" s="25" t="s">
        <v>2783</v>
      </c>
      <c r="D539" s="2" t="s">
        <v>21</v>
      </c>
      <c r="E539" s="12">
        <v>1</v>
      </c>
      <c r="F539" s="60">
        <v>106</v>
      </c>
      <c r="G539" s="8">
        <f>VLOOKUP(F539,episodes!$A$1:$B$76,2,FALSE)</f>
        <v>7</v>
      </c>
      <c r="H539" s="7" t="str">
        <f>VLOOKUP(F539,episodes!$A$1:$E$76,5,FALSE)</f>
        <v>Mudd's Women</v>
      </c>
      <c r="I539" s="7">
        <f>VLOOKUP(F539,episodes!$A$1:$D$76,3,FALSE)</f>
        <v>1</v>
      </c>
      <c r="J539" s="7">
        <f>VLOOKUP(F539,episodes!$A$1:$D$76,4,FALSE)</f>
        <v>6</v>
      </c>
      <c r="L539" s="40">
        <f>COUNTIFS(A:A,A538)</f>
        <v>118</v>
      </c>
      <c r="M539" s="40">
        <f>COUNTIFS(B:B,B539)</f>
        <v>99</v>
      </c>
      <c r="N539" s="40">
        <f>LEN(C539)+LEN(H539)</f>
        <v>37</v>
      </c>
      <c r="O539" s="42" t="s">
        <v>2065</v>
      </c>
      <c r="P539" s="39" t="s">
        <v>1011</v>
      </c>
      <c r="Q539" s="39" t="s">
        <v>943</v>
      </c>
      <c r="R539" s="39" t="s">
        <v>2485</v>
      </c>
    </row>
    <row r="540" spans="1:18" x14ac:dyDescent="0.25">
      <c r="A540" s="2" t="s">
        <v>1687</v>
      </c>
      <c r="B540" s="1" t="s">
        <v>755</v>
      </c>
      <c r="C540" s="25" t="s">
        <v>2783</v>
      </c>
      <c r="D540" s="2" t="s">
        <v>21</v>
      </c>
      <c r="E540" s="12">
        <v>1</v>
      </c>
      <c r="F540" s="60">
        <v>106</v>
      </c>
      <c r="G540" s="8">
        <f>VLOOKUP(F540,episodes!$A$1:$B$76,2,FALSE)</f>
        <v>7</v>
      </c>
      <c r="H540" s="7" t="str">
        <f>VLOOKUP(F540,episodes!$A$1:$E$76,5,FALSE)</f>
        <v>Mudd's Women</v>
      </c>
      <c r="I540" s="7">
        <f>VLOOKUP(F540,episodes!$A$1:$D$76,3,FALSE)</f>
        <v>1</v>
      </c>
      <c r="J540" s="7">
        <f>VLOOKUP(F540,episodes!$A$1:$D$76,4,FALSE)</f>
        <v>6</v>
      </c>
      <c r="L540" s="40">
        <f>COUNTIFS(A:A,A539)</f>
        <v>118</v>
      </c>
      <c r="M540" s="40">
        <f>COUNTIFS(B:B,B540)</f>
        <v>99</v>
      </c>
      <c r="N540" s="40">
        <f>LEN(C540)+LEN(H540)</f>
        <v>37</v>
      </c>
      <c r="O540" s="39" t="s">
        <v>2065</v>
      </c>
      <c r="Q540" s="39" t="s">
        <v>943</v>
      </c>
      <c r="R540" s="39" t="s">
        <v>2485</v>
      </c>
    </row>
    <row r="541" spans="1:18" x14ac:dyDescent="0.25">
      <c r="A541" s="2" t="s">
        <v>1687</v>
      </c>
      <c r="B541" s="1" t="s">
        <v>755</v>
      </c>
      <c r="C541" s="25" t="s">
        <v>2784</v>
      </c>
      <c r="D541" s="2" t="s">
        <v>21</v>
      </c>
      <c r="E541" s="12">
        <v>1</v>
      </c>
      <c r="F541" s="60">
        <v>106</v>
      </c>
      <c r="G541" s="8">
        <f>VLOOKUP(F541,episodes!$A$1:$B$76,2,FALSE)</f>
        <v>7</v>
      </c>
      <c r="H541" s="7" t="str">
        <f>VLOOKUP(F541,episodes!$A$1:$E$76,5,FALSE)</f>
        <v>Mudd's Women</v>
      </c>
      <c r="I541" s="7">
        <f>VLOOKUP(F541,episodes!$A$1:$D$76,3,FALSE)</f>
        <v>1</v>
      </c>
      <c r="J541" s="7">
        <f>VLOOKUP(F541,episodes!$A$1:$D$76,4,FALSE)</f>
        <v>6</v>
      </c>
      <c r="L541" s="40">
        <f>COUNTIFS(A:A,A540)</f>
        <v>118</v>
      </c>
      <c r="M541" s="40">
        <f>COUNTIFS(B:B,B541)</f>
        <v>99</v>
      </c>
      <c r="N541" s="40">
        <f>LEN(C541)+LEN(H541)</f>
        <v>67</v>
      </c>
      <c r="O541" s="39" t="s">
        <v>2065</v>
      </c>
      <c r="Q541" s="39" t="s">
        <v>944</v>
      </c>
      <c r="R541" s="39" t="s">
        <v>2485</v>
      </c>
    </row>
    <row r="542" spans="1:18" x14ac:dyDescent="0.3">
      <c r="A542" s="2" t="s">
        <v>1687</v>
      </c>
      <c r="B542" s="1" t="s">
        <v>755</v>
      </c>
      <c r="C542" s="25" t="s">
        <v>1873</v>
      </c>
      <c r="D542" s="1" t="s">
        <v>21</v>
      </c>
      <c r="E542" s="11">
        <v>1</v>
      </c>
      <c r="F542" s="60">
        <v>106</v>
      </c>
      <c r="G542" s="8">
        <f>VLOOKUP(F542,episodes!$A$1:$B$76,2,FALSE)</f>
        <v>7</v>
      </c>
      <c r="H542" s="7" t="str">
        <f>VLOOKUP(F542,episodes!$A$1:$E$76,5,FALSE)</f>
        <v>Mudd's Women</v>
      </c>
      <c r="I542" s="7">
        <f>VLOOKUP(F542,episodes!$A$1:$D$76,3,FALSE)</f>
        <v>1</v>
      </c>
      <c r="J542" s="7">
        <f>VLOOKUP(F542,episodes!$A$1:$D$76,4,FALSE)</f>
        <v>6</v>
      </c>
      <c r="L542" s="40">
        <f>COUNTIFS(A:A,A541)</f>
        <v>118</v>
      </c>
      <c r="M542" s="40">
        <f>COUNTIFS(B:B,B542)</f>
        <v>99</v>
      </c>
      <c r="N542" s="40">
        <f>LEN(C542)+LEN(H542)</f>
        <v>64</v>
      </c>
      <c r="O542" s="39" t="s">
        <v>2065</v>
      </c>
      <c r="Q542" s="39" t="s">
        <v>1271</v>
      </c>
      <c r="R542" s="39" t="s">
        <v>2485</v>
      </c>
    </row>
    <row r="543" spans="1:18" x14ac:dyDescent="0.25">
      <c r="A543" s="2" t="s">
        <v>1687</v>
      </c>
      <c r="B543" s="1" t="s">
        <v>755</v>
      </c>
      <c r="C543" s="25" t="s">
        <v>2778</v>
      </c>
      <c r="D543" s="2" t="s">
        <v>21</v>
      </c>
      <c r="E543" s="12">
        <v>1</v>
      </c>
      <c r="F543" s="60">
        <v>107</v>
      </c>
      <c r="G543" s="8">
        <f>VLOOKUP(F543,episodes!$A$1:$B$76,2,FALSE)</f>
        <v>8</v>
      </c>
      <c r="H543" s="7" t="str">
        <f>VLOOKUP(F543,episodes!$A$1:$E$76,5,FALSE)</f>
        <v>What Are Little Girls Made Of?</v>
      </c>
      <c r="I543" s="7">
        <f>VLOOKUP(F543,episodes!$A$1:$D$76,3,FALSE)</f>
        <v>1</v>
      </c>
      <c r="J543" s="7">
        <f>VLOOKUP(F543,episodes!$A$1:$D$76,4,FALSE)</f>
        <v>7</v>
      </c>
      <c r="L543" s="40">
        <f>COUNTIFS(A:A,A542)</f>
        <v>118</v>
      </c>
      <c r="M543" s="40">
        <f>COUNTIFS(B:B,B543)</f>
        <v>99</v>
      </c>
      <c r="N543" s="40">
        <f>LEN(C543)+LEN(H543)</f>
        <v>50</v>
      </c>
      <c r="O543" s="42" t="s">
        <v>2065</v>
      </c>
      <c r="P543" s="39" t="s">
        <v>589</v>
      </c>
      <c r="Q543" s="39" t="s">
        <v>941</v>
      </c>
      <c r="R543" s="39" t="s">
        <v>2485</v>
      </c>
    </row>
    <row r="544" spans="1:18" x14ac:dyDescent="0.25">
      <c r="A544" s="2" t="s">
        <v>1687</v>
      </c>
      <c r="B544" s="1" t="s">
        <v>755</v>
      </c>
      <c r="C544" s="25" t="s">
        <v>2785</v>
      </c>
      <c r="D544" s="2" t="s">
        <v>3655</v>
      </c>
      <c r="E544" s="12">
        <v>1</v>
      </c>
      <c r="F544" s="60">
        <v>107</v>
      </c>
      <c r="G544" s="8">
        <f>VLOOKUP(F544,episodes!$A$1:$B$76,2,FALSE)</f>
        <v>8</v>
      </c>
      <c r="H544" s="7" t="str">
        <f>VLOOKUP(F544,episodes!$A$1:$E$76,5,FALSE)</f>
        <v>What Are Little Girls Made Of?</v>
      </c>
      <c r="I544" s="7">
        <f>VLOOKUP(F544,episodes!$A$1:$D$76,3,FALSE)</f>
        <v>1</v>
      </c>
      <c r="J544" s="7">
        <f>VLOOKUP(F544,episodes!$A$1:$D$76,4,FALSE)</f>
        <v>7</v>
      </c>
      <c r="L544" s="40">
        <f>COUNTIFS(A:A,A543)</f>
        <v>118</v>
      </c>
      <c r="M544" s="40">
        <f>COUNTIFS(B:B,B544)</f>
        <v>99</v>
      </c>
      <c r="N544" s="40">
        <f>LEN(C544)+LEN(H544)</f>
        <v>46</v>
      </c>
      <c r="O544" s="39" t="s">
        <v>1011</v>
      </c>
      <c r="Q544" s="39" t="s">
        <v>1017</v>
      </c>
      <c r="R544" s="39" t="s">
        <v>2485</v>
      </c>
    </row>
    <row r="545" spans="1:18" x14ac:dyDescent="0.25">
      <c r="A545" s="2" t="s">
        <v>1687</v>
      </c>
      <c r="B545" s="1" t="s">
        <v>755</v>
      </c>
      <c r="C545" s="25" t="s">
        <v>2786</v>
      </c>
      <c r="D545" s="2" t="s">
        <v>3652</v>
      </c>
      <c r="E545" s="12">
        <v>1</v>
      </c>
      <c r="F545" s="60">
        <v>109</v>
      </c>
      <c r="G545" s="8">
        <f>VLOOKUP(F545,episodes!$A$1:$B$76,2,FALSE)</f>
        <v>10</v>
      </c>
      <c r="H545" s="7" t="str">
        <f>VLOOKUP(F545,episodes!$A$1:$E$76,5,FALSE)</f>
        <v>Dagger of the Mind</v>
      </c>
      <c r="I545" s="7">
        <f>VLOOKUP(F545,episodes!$A$1:$D$76,3,FALSE)</f>
        <v>1</v>
      </c>
      <c r="J545" s="7">
        <f>VLOOKUP(F545,episodes!$A$1:$D$76,4,FALSE)</f>
        <v>9</v>
      </c>
      <c r="L545" s="40">
        <f>COUNTIFS(A:A,A544)</f>
        <v>118</v>
      </c>
      <c r="M545" s="40">
        <f>COUNTIFS(B:B,B545)</f>
        <v>99</v>
      </c>
      <c r="N545" s="40">
        <f>LEN(C545)+LEN(H545)</f>
        <v>46</v>
      </c>
      <c r="O545" s="39" t="s">
        <v>2116</v>
      </c>
      <c r="P545" s="41"/>
      <c r="Q545" s="39" t="s">
        <v>1091</v>
      </c>
      <c r="R545" s="39" t="s">
        <v>2485</v>
      </c>
    </row>
    <row r="546" spans="1:18" x14ac:dyDescent="0.3">
      <c r="A546" s="2" t="s">
        <v>1687</v>
      </c>
      <c r="B546" s="1" t="s">
        <v>755</v>
      </c>
      <c r="C546" s="25" t="s">
        <v>2787</v>
      </c>
      <c r="D546" s="1" t="s">
        <v>3305</v>
      </c>
      <c r="F546" s="60">
        <v>109</v>
      </c>
      <c r="G546" s="8">
        <f>VLOOKUP(F546,episodes!$A$1:$B$76,2,FALSE)</f>
        <v>10</v>
      </c>
      <c r="H546" s="7" t="str">
        <f>VLOOKUP(F546,episodes!$A$1:$E$76,5,FALSE)</f>
        <v>Dagger of the Mind</v>
      </c>
      <c r="I546" s="7">
        <f>VLOOKUP(F546,episodes!$A$1:$D$76,3,FALSE)</f>
        <v>1</v>
      </c>
      <c r="J546" s="7">
        <f>VLOOKUP(F546,episodes!$A$1:$D$76,4,FALSE)</f>
        <v>9</v>
      </c>
      <c r="L546" s="40">
        <f>COUNTIFS(A:A,A545)</f>
        <v>118</v>
      </c>
      <c r="M546" s="40">
        <f>COUNTIFS(B:B,B546)</f>
        <v>99</v>
      </c>
      <c r="N546" s="40">
        <f>LEN(C546)+LEN(H546)</f>
        <v>43</v>
      </c>
      <c r="O546" s="39" t="s">
        <v>539</v>
      </c>
      <c r="P546" s="41"/>
      <c r="Q546" s="39" t="s">
        <v>392</v>
      </c>
      <c r="R546" s="39" t="s">
        <v>2485</v>
      </c>
    </row>
    <row r="547" spans="1:18" x14ac:dyDescent="0.3">
      <c r="A547" s="2" t="s">
        <v>1687</v>
      </c>
      <c r="B547" s="1" t="s">
        <v>755</v>
      </c>
      <c r="C547" s="25" t="s">
        <v>2788</v>
      </c>
      <c r="D547" s="2" t="s">
        <v>21</v>
      </c>
      <c r="F547" s="60">
        <v>110</v>
      </c>
      <c r="G547" s="8">
        <f>VLOOKUP(F547,episodes!$A$1:$B$76,2,FALSE)</f>
        <v>11</v>
      </c>
      <c r="H547" s="7" t="str">
        <f>VLOOKUP(F547,episodes!$A$1:$E$76,5,FALSE)</f>
        <v>The Corbomite Maneuver</v>
      </c>
      <c r="I547" s="7">
        <f>VLOOKUP(F547,episodes!$A$1:$D$76,3,FALSE)</f>
        <v>1</v>
      </c>
      <c r="J547" s="7">
        <f>VLOOKUP(F547,episodes!$A$1:$D$76,4,FALSE)</f>
        <v>10</v>
      </c>
      <c r="L547" s="40">
        <f>COUNTIFS(A:A,A546)</f>
        <v>118</v>
      </c>
      <c r="M547" s="40">
        <f>COUNTIFS(B:B,B547)</f>
        <v>99</v>
      </c>
      <c r="N547" s="40">
        <f>LEN(C547)+LEN(H547)</f>
        <v>66</v>
      </c>
      <c r="O547" s="39" t="s">
        <v>590</v>
      </c>
      <c r="P547" s="41"/>
      <c r="Q547" s="39" t="s">
        <v>1329</v>
      </c>
      <c r="R547" s="39" t="s">
        <v>2485</v>
      </c>
    </row>
    <row r="548" spans="1:18" x14ac:dyDescent="0.3">
      <c r="A548" s="2" t="s">
        <v>1687</v>
      </c>
      <c r="B548" s="1" t="s">
        <v>755</v>
      </c>
      <c r="C548" s="25" t="s">
        <v>2789</v>
      </c>
      <c r="D548" s="2" t="s">
        <v>21</v>
      </c>
      <c r="F548" s="60">
        <v>110</v>
      </c>
      <c r="G548" s="8">
        <f>VLOOKUP(F548,episodes!$A$1:$B$76,2,FALSE)</f>
        <v>11</v>
      </c>
      <c r="H548" s="7" t="str">
        <f>VLOOKUP(F548,episodes!$A$1:$E$76,5,FALSE)</f>
        <v>The Corbomite Maneuver</v>
      </c>
      <c r="I548" s="7">
        <f>VLOOKUP(F548,episodes!$A$1:$D$76,3,FALSE)</f>
        <v>1</v>
      </c>
      <c r="J548" s="7">
        <f>VLOOKUP(F548,episodes!$A$1:$D$76,4,FALSE)</f>
        <v>10</v>
      </c>
      <c r="L548" s="40">
        <f>COUNTIFS(A:A,A547)</f>
        <v>118</v>
      </c>
      <c r="M548" s="40">
        <f>COUNTIFS(B:B,B548)</f>
        <v>99</v>
      </c>
      <c r="N548" s="40">
        <f>LEN(C548)+LEN(H548)</f>
        <v>48</v>
      </c>
      <c r="O548" s="39" t="s">
        <v>590</v>
      </c>
      <c r="P548" s="41"/>
      <c r="Q548" s="39" t="s">
        <v>1330</v>
      </c>
      <c r="R548" s="39" t="s">
        <v>2485</v>
      </c>
    </row>
    <row r="549" spans="1:18" x14ac:dyDescent="0.3">
      <c r="A549" s="2" t="s">
        <v>1687</v>
      </c>
      <c r="B549" s="1" t="s">
        <v>755</v>
      </c>
      <c r="C549" s="25" t="s">
        <v>1904</v>
      </c>
      <c r="D549" s="1" t="s">
        <v>3305</v>
      </c>
      <c r="E549" s="11"/>
      <c r="F549" s="60">
        <v>110</v>
      </c>
      <c r="G549" s="8">
        <f>VLOOKUP(F549,episodes!$A$1:$B$76,2,FALSE)</f>
        <v>11</v>
      </c>
      <c r="H549" s="7" t="str">
        <f>VLOOKUP(F549,episodes!$A$1:$E$76,5,FALSE)</f>
        <v>The Corbomite Maneuver</v>
      </c>
      <c r="I549" s="7">
        <f>VLOOKUP(F549,episodes!$A$1:$D$76,3,FALSE)</f>
        <v>1</v>
      </c>
      <c r="J549" s="7">
        <f>VLOOKUP(F549,episodes!$A$1:$D$76,4,FALSE)</f>
        <v>10</v>
      </c>
      <c r="L549" s="40">
        <f>COUNTIFS(A:A,A548)</f>
        <v>118</v>
      </c>
      <c r="M549" s="40">
        <f>COUNTIFS(B:B,B549)</f>
        <v>99</v>
      </c>
      <c r="N549" s="40">
        <f>LEN(C549)+LEN(H549)</f>
        <v>50</v>
      </c>
      <c r="O549" s="39" t="s">
        <v>2101</v>
      </c>
      <c r="P549" s="41"/>
      <c r="Q549" s="39" t="s">
        <v>125</v>
      </c>
      <c r="R549" s="39" t="s">
        <v>2485</v>
      </c>
    </row>
    <row r="550" spans="1:18" x14ac:dyDescent="0.3">
      <c r="A550" s="2" t="s">
        <v>1687</v>
      </c>
      <c r="B550" s="1" t="s">
        <v>755</v>
      </c>
      <c r="C550" s="25" t="s">
        <v>2790</v>
      </c>
      <c r="D550" s="2" t="s">
        <v>85</v>
      </c>
      <c r="F550" s="60">
        <v>110</v>
      </c>
      <c r="G550" s="8">
        <f>VLOOKUP(F550,episodes!$A$1:$B$76,2,FALSE)</f>
        <v>11</v>
      </c>
      <c r="H550" s="7" t="str">
        <f>VLOOKUP(F550,episodes!$A$1:$E$76,5,FALSE)</f>
        <v>The Corbomite Maneuver</v>
      </c>
      <c r="I550" s="7">
        <f>VLOOKUP(F550,episodes!$A$1:$D$76,3,FALSE)</f>
        <v>1</v>
      </c>
      <c r="J550" s="7">
        <f>VLOOKUP(F550,episodes!$A$1:$D$76,4,FALSE)</f>
        <v>10</v>
      </c>
      <c r="L550" s="40">
        <f>COUNTIFS(A:A,A549)</f>
        <v>118</v>
      </c>
      <c r="M550" s="40">
        <f>COUNTIFS(B:B,B550)</f>
        <v>99</v>
      </c>
      <c r="N550" s="40">
        <f>LEN(C550)+LEN(H550)</f>
        <v>51</v>
      </c>
      <c r="O550" s="39" t="s">
        <v>126</v>
      </c>
      <c r="P550" s="41"/>
      <c r="Q550" s="39" t="s">
        <v>388</v>
      </c>
      <c r="R550" s="39" t="s">
        <v>2485</v>
      </c>
    </row>
    <row r="551" spans="1:18" x14ac:dyDescent="0.3">
      <c r="A551" s="2" t="s">
        <v>1687</v>
      </c>
      <c r="B551" s="1" t="s">
        <v>755</v>
      </c>
      <c r="C551" s="25" t="s">
        <v>2791</v>
      </c>
      <c r="D551" s="2" t="s">
        <v>3668</v>
      </c>
      <c r="E551" s="17">
        <v>1</v>
      </c>
      <c r="F551" s="60">
        <v>110</v>
      </c>
      <c r="G551" s="8">
        <f>VLOOKUP(F551,episodes!$A$1:$B$76,2,FALSE)</f>
        <v>11</v>
      </c>
      <c r="H551" s="7" t="str">
        <f>VLOOKUP(F551,episodes!$A$1:$E$76,5,FALSE)</f>
        <v>The Corbomite Maneuver</v>
      </c>
      <c r="I551" s="7">
        <f>VLOOKUP(F551,episodes!$A$1:$D$76,3,FALSE)</f>
        <v>1</v>
      </c>
      <c r="J551" s="7">
        <f>VLOOKUP(F551,episodes!$A$1:$D$76,4,FALSE)</f>
        <v>10</v>
      </c>
      <c r="L551" s="40">
        <f>COUNTIFS(A:A,A550)</f>
        <v>118</v>
      </c>
      <c r="M551" s="40">
        <f>COUNTIFS(B:B,B551)</f>
        <v>99</v>
      </c>
      <c r="N551" s="40">
        <f>LEN(C551)+LEN(H551)</f>
        <v>44</v>
      </c>
      <c r="O551" s="39" t="s">
        <v>2110</v>
      </c>
      <c r="P551" s="41"/>
      <c r="Q551" s="39" t="s">
        <v>1150</v>
      </c>
      <c r="R551" s="39" t="s">
        <v>2485</v>
      </c>
    </row>
    <row r="552" spans="1:18" x14ac:dyDescent="0.25">
      <c r="A552" s="2" t="s">
        <v>1687</v>
      </c>
      <c r="B552" s="1" t="s">
        <v>755</v>
      </c>
      <c r="C552" s="25" t="s">
        <v>2776</v>
      </c>
      <c r="D552" s="2" t="s">
        <v>3655</v>
      </c>
      <c r="E552" s="12">
        <v>1</v>
      </c>
      <c r="F552" s="60">
        <v>110</v>
      </c>
      <c r="G552" s="8">
        <f>VLOOKUP(F552,episodes!$A$1:$B$76,2,FALSE)</f>
        <v>11</v>
      </c>
      <c r="H552" s="7" t="str">
        <f>VLOOKUP(F552,episodes!$A$1:$E$76,5,FALSE)</f>
        <v>The Corbomite Maneuver</v>
      </c>
      <c r="I552" s="7">
        <f>VLOOKUP(F552,episodes!$A$1:$D$76,3,FALSE)</f>
        <v>1</v>
      </c>
      <c r="J552" s="7">
        <f>VLOOKUP(F552,episodes!$A$1:$D$76,4,FALSE)</f>
        <v>10</v>
      </c>
      <c r="L552" s="40">
        <f>COUNTIFS(A:A,A551)</f>
        <v>118</v>
      </c>
      <c r="M552" s="40">
        <f>COUNTIFS(B:B,B552)</f>
        <v>99</v>
      </c>
      <c r="N552" s="40">
        <f>LEN(C552)+LEN(H552)</f>
        <v>43</v>
      </c>
      <c r="O552" s="42" t="s">
        <v>1011</v>
      </c>
      <c r="P552" s="41" t="s">
        <v>590</v>
      </c>
      <c r="Q552" s="39" t="s">
        <v>1016</v>
      </c>
      <c r="R552" s="39" t="s">
        <v>2485</v>
      </c>
    </row>
    <row r="553" spans="1:18" x14ac:dyDescent="0.3">
      <c r="A553" s="2" t="s">
        <v>1687</v>
      </c>
      <c r="B553" s="1" t="s">
        <v>755</v>
      </c>
      <c r="C553" s="25" t="s">
        <v>2792</v>
      </c>
      <c r="D553" s="1" t="s">
        <v>85</v>
      </c>
      <c r="F553" s="60">
        <v>111</v>
      </c>
      <c r="G553" s="8">
        <f>VLOOKUP(F553,episodes!$A$1:$B$76,2,FALSE)</f>
        <v>12</v>
      </c>
      <c r="H553" s="7" t="str">
        <f>VLOOKUP(F553,episodes!$A$1:$E$76,5,FALSE)</f>
        <v>The Menagerie, Part I</v>
      </c>
      <c r="I553" s="7">
        <f>VLOOKUP(F553,episodes!$A$1:$D$76,3,FALSE)</f>
        <v>1</v>
      </c>
      <c r="J553" s="7">
        <f>VLOOKUP(F553,episodes!$A$1:$D$76,4,FALSE)</f>
        <v>11</v>
      </c>
      <c r="L553" s="40">
        <f>COUNTIFS(A:A,A552)</f>
        <v>118</v>
      </c>
      <c r="M553" s="40">
        <f>COUNTIFS(B:B,B553)</f>
        <v>99</v>
      </c>
      <c r="N553" s="40">
        <f>LEN(C553)+LEN(H553)</f>
        <v>73</v>
      </c>
      <c r="O553" s="39" t="s">
        <v>591</v>
      </c>
      <c r="P553" s="41"/>
      <c r="Q553" s="39" t="s">
        <v>1315</v>
      </c>
      <c r="R553" s="39" t="s">
        <v>2485</v>
      </c>
    </row>
    <row r="554" spans="1:18" x14ac:dyDescent="0.3">
      <c r="A554" s="2" t="s">
        <v>1687</v>
      </c>
      <c r="B554" s="1" t="s">
        <v>755</v>
      </c>
      <c r="C554" s="25" t="s">
        <v>2792</v>
      </c>
      <c r="D554" s="1" t="s">
        <v>85</v>
      </c>
      <c r="F554" s="60">
        <v>111</v>
      </c>
      <c r="G554" s="8">
        <f>VLOOKUP(F554,episodes!$A$1:$B$76,2,FALSE)</f>
        <v>12</v>
      </c>
      <c r="H554" s="7" t="str">
        <f>VLOOKUP(F554,episodes!$A$1:$E$76,5,FALSE)</f>
        <v>The Menagerie, Part I</v>
      </c>
      <c r="I554" s="7">
        <f>VLOOKUP(F554,episodes!$A$1:$D$76,3,FALSE)</f>
        <v>1</v>
      </c>
      <c r="J554" s="7">
        <f>VLOOKUP(F554,episodes!$A$1:$D$76,4,FALSE)</f>
        <v>11</v>
      </c>
      <c r="L554" s="40">
        <f>COUNTIFS(A:A,A553)</f>
        <v>118</v>
      </c>
      <c r="M554" s="40">
        <f>COUNTIFS(B:B,B554)</f>
        <v>99</v>
      </c>
      <c r="N554" s="40">
        <f>LEN(C554)+LEN(H554)</f>
        <v>73</v>
      </c>
      <c r="O554" s="39" t="s">
        <v>591</v>
      </c>
      <c r="P554" s="41"/>
      <c r="Q554" s="39" t="s">
        <v>1315</v>
      </c>
      <c r="R554" s="39" t="s">
        <v>2485</v>
      </c>
    </row>
    <row r="555" spans="1:18" x14ac:dyDescent="0.3">
      <c r="A555" s="2" t="s">
        <v>1687</v>
      </c>
      <c r="B555" s="1" t="s">
        <v>755</v>
      </c>
      <c r="C555" s="25" t="s">
        <v>2793</v>
      </c>
      <c r="D555" s="1" t="s">
        <v>3305</v>
      </c>
      <c r="F555" s="60">
        <v>111</v>
      </c>
      <c r="G555" s="8">
        <f>VLOOKUP(F555,episodes!$A$1:$B$76,2,FALSE)</f>
        <v>12</v>
      </c>
      <c r="H555" s="7" t="str">
        <f>VLOOKUP(F555,episodes!$A$1:$E$76,5,FALSE)</f>
        <v>The Menagerie, Part I</v>
      </c>
      <c r="I555" s="7">
        <f>VLOOKUP(F555,episodes!$A$1:$D$76,3,FALSE)</f>
        <v>1</v>
      </c>
      <c r="J555" s="7">
        <f>VLOOKUP(F555,episodes!$A$1:$D$76,4,FALSE)</f>
        <v>11</v>
      </c>
      <c r="L555" s="40">
        <f>COUNTIFS(A:A,A554)</f>
        <v>118</v>
      </c>
      <c r="M555" s="40">
        <f>COUNTIFS(B:B,B555)</f>
        <v>99</v>
      </c>
      <c r="N555" s="40">
        <f>LEN(C555)+LEN(H555)</f>
        <v>62</v>
      </c>
      <c r="O555" s="39" t="s">
        <v>128</v>
      </c>
      <c r="P555" s="41"/>
      <c r="Q555" s="39" t="s">
        <v>387</v>
      </c>
      <c r="R555" s="39" t="s">
        <v>2485</v>
      </c>
    </row>
    <row r="556" spans="1:18" x14ac:dyDescent="0.25">
      <c r="A556" s="2" t="s">
        <v>1687</v>
      </c>
      <c r="B556" s="1" t="s">
        <v>755</v>
      </c>
      <c r="C556" s="25" t="s">
        <v>2778</v>
      </c>
      <c r="D556" s="2" t="s">
        <v>21</v>
      </c>
      <c r="E556" s="12">
        <v>1</v>
      </c>
      <c r="F556" s="60">
        <v>111</v>
      </c>
      <c r="G556" s="8">
        <f>VLOOKUP(F556,episodes!$A$1:$B$76,2,FALSE)</f>
        <v>12</v>
      </c>
      <c r="H556" s="7" t="str">
        <f>VLOOKUP(F556,episodes!$A$1:$E$76,5,FALSE)</f>
        <v>The Menagerie, Part I</v>
      </c>
      <c r="I556" s="7">
        <f>VLOOKUP(F556,episodes!$A$1:$D$76,3,FALSE)</f>
        <v>1</v>
      </c>
      <c r="J556" s="7">
        <f>VLOOKUP(F556,episodes!$A$1:$D$76,4,FALSE)</f>
        <v>11</v>
      </c>
      <c r="L556" s="40">
        <f>COUNTIFS(A:A,A555)</f>
        <v>118</v>
      </c>
      <c r="M556" s="40">
        <f>COUNTIFS(B:B,B556)</f>
        <v>99</v>
      </c>
      <c r="N556" s="40">
        <f>LEN(C556)+LEN(H556)</f>
        <v>41</v>
      </c>
      <c r="O556" s="39" t="s">
        <v>2065</v>
      </c>
      <c r="P556" s="41"/>
      <c r="Q556" s="39" t="s">
        <v>941</v>
      </c>
      <c r="R556" s="39" t="s">
        <v>2485</v>
      </c>
    </row>
    <row r="557" spans="1:18" x14ac:dyDescent="0.3">
      <c r="A557" s="2" t="s">
        <v>1687</v>
      </c>
      <c r="B557" s="1" t="s">
        <v>755</v>
      </c>
      <c r="C557" s="25" t="s">
        <v>1905</v>
      </c>
      <c r="D557" s="1" t="s">
        <v>3305</v>
      </c>
      <c r="E557" s="11"/>
      <c r="F557" s="60">
        <v>111</v>
      </c>
      <c r="G557" s="8">
        <f>VLOOKUP(F557,episodes!$A$1:$B$76,2,FALSE)</f>
        <v>12</v>
      </c>
      <c r="H557" s="7" t="str">
        <f>VLOOKUP(F557,episodes!$A$1:$E$76,5,FALSE)</f>
        <v>The Menagerie, Part I</v>
      </c>
      <c r="I557" s="7">
        <f>VLOOKUP(F557,episodes!$A$1:$D$76,3,FALSE)</f>
        <v>1</v>
      </c>
      <c r="J557" s="7">
        <f>VLOOKUP(F557,episodes!$A$1:$D$76,4,FALSE)</f>
        <v>11</v>
      </c>
      <c r="L557" s="40">
        <f>COUNTIFS(A:A,A556)</f>
        <v>118</v>
      </c>
      <c r="M557" s="40">
        <f>COUNTIFS(B:B,B557)</f>
        <v>99</v>
      </c>
      <c r="N557" s="40">
        <f>LEN(C557)+LEN(H557)</f>
        <v>69</v>
      </c>
      <c r="P557" s="41"/>
      <c r="Q557" s="39" t="s">
        <v>394</v>
      </c>
      <c r="R557" s="39" t="s">
        <v>2485</v>
      </c>
    </row>
    <row r="558" spans="1:18" x14ac:dyDescent="0.3">
      <c r="A558" s="2" t="s">
        <v>1687</v>
      </c>
      <c r="B558" s="1" t="s">
        <v>755</v>
      </c>
      <c r="C558" s="25" t="s">
        <v>1906</v>
      </c>
      <c r="D558" s="1" t="s">
        <v>85</v>
      </c>
      <c r="E558" s="17">
        <v>1</v>
      </c>
      <c r="F558" s="60">
        <v>111</v>
      </c>
      <c r="G558" s="8">
        <f>VLOOKUP(F558,episodes!$A$1:$B$76,2,FALSE)</f>
        <v>12</v>
      </c>
      <c r="H558" s="7" t="str">
        <f>VLOOKUP(F558,episodes!$A$1:$E$76,5,FALSE)</f>
        <v>The Menagerie, Part I</v>
      </c>
      <c r="I558" s="7">
        <f>VLOOKUP(F558,episodes!$A$1:$D$76,3,FALSE)</f>
        <v>1</v>
      </c>
      <c r="J558" s="7">
        <f>VLOOKUP(F558,episodes!$A$1:$D$76,4,FALSE)</f>
        <v>11</v>
      </c>
      <c r="L558" s="40">
        <f>COUNTIFS(A:A,A557)</f>
        <v>118</v>
      </c>
      <c r="M558" s="40">
        <f>COUNTIFS(B:B,B558)</f>
        <v>99</v>
      </c>
      <c r="N558" s="40">
        <f>LEN(C558)+LEN(H558)</f>
        <v>52</v>
      </c>
      <c r="O558" s="39" t="s">
        <v>131</v>
      </c>
      <c r="P558" s="41"/>
      <c r="Q558" s="39" t="s">
        <v>386</v>
      </c>
      <c r="R558" s="39" t="s">
        <v>2485</v>
      </c>
    </row>
    <row r="559" spans="1:18" x14ac:dyDescent="0.3">
      <c r="A559" s="2" t="s">
        <v>1687</v>
      </c>
      <c r="B559" s="1" t="s">
        <v>755</v>
      </c>
      <c r="C559" s="25" t="s">
        <v>2794</v>
      </c>
      <c r="D559" s="2" t="s">
        <v>85</v>
      </c>
      <c r="F559" s="60">
        <v>111</v>
      </c>
      <c r="G559" s="8">
        <f>VLOOKUP(F559,episodes!$A$1:$B$76,2,FALSE)</f>
        <v>12</v>
      </c>
      <c r="H559" s="7" t="str">
        <f>VLOOKUP(F559,episodes!$A$1:$E$76,5,FALSE)</f>
        <v>The Menagerie, Part I</v>
      </c>
      <c r="I559" s="7">
        <f>VLOOKUP(F559,episodes!$A$1:$D$76,3,FALSE)</f>
        <v>1</v>
      </c>
      <c r="J559" s="7">
        <f>VLOOKUP(F559,episodes!$A$1:$D$76,4,FALSE)</f>
        <v>11</v>
      </c>
      <c r="L559" s="40">
        <f>COUNTIFS(A:A,A558)</f>
        <v>118</v>
      </c>
      <c r="M559" s="40">
        <f>COUNTIFS(B:B,B559)</f>
        <v>99</v>
      </c>
      <c r="N559" s="40">
        <f>LEN(C559)+LEN(H559)</f>
        <v>75</v>
      </c>
      <c r="O559" s="39" t="s">
        <v>2092</v>
      </c>
      <c r="P559" s="41"/>
      <c r="Q559" s="39" t="s">
        <v>1014</v>
      </c>
      <c r="R559" s="39" t="s">
        <v>2485</v>
      </c>
    </row>
    <row r="560" spans="1:18" x14ac:dyDescent="0.25">
      <c r="A560" s="2" t="s">
        <v>1687</v>
      </c>
      <c r="B560" s="1" t="s">
        <v>755</v>
      </c>
      <c r="C560" s="25" t="s">
        <v>2795</v>
      </c>
      <c r="D560" s="2" t="s">
        <v>3655</v>
      </c>
      <c r="E560" s="12">
        <v>1</v>
      </c>
      <c r="F560" s="60">
        <v>111</v>
      </c>
      <c r="G560" s="8">
        <f>VLOOKUP(F560,episodes!$A$1:$B$76,2,FALSE)</f>
        <v>12</v>
      </c>
      <c r="H560" s="7" t="str">
        <f>VLOOKUP(F560,episodes!$A$1:$E$76,5,FALSE)</f>
        <v>The Menagerie, Part I</v>
      </c>
      <c r="I560" s="7">
        <f>VLOOKUP(F560,episodes!$A$1:$D$76,3,FALSE)</f>
        <v>1</v>
      </c>
      <c r="J560" s="7">
        <f>VLOOKUP(F560,episodes!$A$1:$D$76,4,FALSE)</f>
        <v>11</v>
      </c>
      <c r="L560" s="40">
        <f>COUNTIFS(A:A,A559)</f>
        <v>118</v>
      </c>
      <c r="M560" s="40">
        <f>COUNTIFS(B:B,B560)</f>
        <v>99</v>
      </c>
      <c r="N560" s="40">
        <f>LEN(C560)+LEN(H560)</f>
        <v>55</v>
      </c>
      <c r="O560" s="39" t="s">
        <v>1011</v>
      </c>
      <c r="P560" s="41"/>
      <c r="Q560" s="39" t="s">
        <v>1015</v>
      </c>
      <c r="R560" s="39" t="s">
        <v>2485</v>
      </c>
    </row>
    <row r="561" spans="1:18" x14ac:dyDescent="0.25">
      <c r="A561" s="2" t="s">
        <v>1687</v>
      </c>
      <c r="B561" s="1" t="s">
        <v>755</v>
      </c>
      <c r="C561" s="25" t="s">
        <v>2796</v>
      </c>
      <c r="D561" s="2" t="s">
        <v>85</v>
      </c>
      <c r="E561" s="12">
        <v>1</v>
      </c>
      <c r="F561" s="60">
        <v>111</v>
      </c>
      <c r="G561" s="8">
        <f>VLOOKUP(F561,episodes!$A$1:$B$76,2,FALSE)</f>
        <v>12</v>
      </c>
      <c r="H561" s="7" t="str">
        <f>VLOOKUP(F561,episodes!$A$1:$E$76,5,FALSE)</f>
        <v>The Menagerie, Part I</v>
      </c>
      <c r="I561" s="7">
        <f>VLOOKUP(F561,episodes!$A$1:$D$76,3,FALSE)</f>
        <v>1</v>
      </c>
      <c r="J561" s="7">
        <f>VLOOKUP(F561,episodes!$A$1:$D$76,4,FALSE)</f>
        <v>11</v>
      </c>
      <c r="L561" s="40">
        <f>COUNTIFS(A:A,A560)</f>
        <v>118</v>
      </c>
      <c r="M561" s="40">
        <f>COUNTIFS(B:B,B561)</f>
        <v>99</v>
      </c>
      <c r="N561" s="40">
        <f>LEN(C561)+LEN(H561)</f>
        <v>60</v>
      </c>
      <c r="O561" s="39" t="s">
        <v>1182</v>
      </c>
      <c r="P561" s="41"/>
      <c r="Q561" s="39" t="s">
        <v>1166</v>
      </c>
      <c r="R561" s="39" t="s">
        <v>2485</v>
      </c>
    </row>
    <row r="562" spans="1:18" x14ac:dyDescent="0.25">
      <c r="A562" s="2" t="s">
        <v>1687</v>
      </c>
      <c r="B562" s="1" t="s">
        <v>755</v>
      </c>
      <c r="C562" s="25" t="s">
        <v>2797</v>
      </c>
      <c r="D562" s="2" t="s">
        <v>21</v>
      </c>
      <c r="E562" s="12">
        <v>1</v>
      </c>
      <c r="F562" s="60">
        <v>113</v>
      </c>
      <c r="G562" s="8">
        <f>VLOOKUP(F562,episodes!$A$1:$B$76,2,FALSE)</f>
        <v>14</v>
      </c>
      <c r="H562" s="7" t="str">
        <f>VLOOKUP(F562,episodes!$A$1:$E$76,5,FALSE)</f>
        <v>The Conscience of the King</v>
      </c>
      <c r="I562" s="7">
        <f>VLOOKUP(F562,episodes!$A$1:$D$76,3,FALSE)</f>
        <v>1</v>
      </c>
      <c r="J562" s="7">
        <f>VLOOKUP(F562,episodes!$A$1:$D$76,4,FALSE)</f>
        <v>13</v>
      </c>
      <c r="L562" s="40">
        <f>COUNTIFS(A:A,A561)</f>
        <v>118</v>
      </c>
      <c r="M562" s="40">
        <f>COUNTIFS(B:B,B562)</f>
        <v>99</v>
      </c>
      <c r="N562" s="40">
        <f>LEN(C562)+LEN(H562)</f>
        <v>52</v>
      </c>
      <c r="O562" s="39" t="s">
        <v>2065</v>
      </c>
      <c r="Q562" s="39" t="s">
        <v>945</v>
      </c>
      <c r="R562" s="39" t="s">
        <v>2485</v>
      </c>
    </row>
    <row r="563" spans="1:18" x14ac:dyDescent="0.25">
      <c r="A563" s="2" t="s">
        <v>1687</v>
      </c>
      <c r="B563" s="1" t="s">
        <v>755</v>
      </c>
      <c r="C563" s="25" t="s">
        <v>2778</v>
      </c>
      <c r="D563" s="2" t="s">
        <v>21</v>
      </c>
      <c r="E563" s="12">
        <v>1</v>
      </c>
      <c r="F563" s="60">
        <v>113</v>
      </c>
      <c r="G563" s="8">
        <f>VLOOKUP(F563,episodes!$A$1:$B$76,2,FALSE)</f>
        <v>14</v>
      </c>
      <c r="H563" s="7" t="str">
        <f>VLOOKUP(F563,episodes!$A$1:$E$76,5,FALSE)</f>
        <v>The Conscience of the King</v>
      </c>
      <c r="I563" s="7">
        <f>VLOOKUP(F563,episodes!$A$1:$D$76,3,FALSE)</f>
        <v>1</v>
      </c>
      <c r="J563" s="7">
        <f>VLOOKUP(F563,episodes!$A$1:$D$76,4,FALSE)</f>
        <v>13</v>
      </c>
      <c r="L563" s="40">
        <f>COUNTIFS(A:A,A562)</f>
        <v>118</v>
      </c>
      <c r="M563" s="40">
        <f>COUNTIFS(B:B,B563)</f>
        <v>99</v>
      </c>
      <c r="N563" s="40">
        <f>LEN(C563)+LEN(H563)</f>
        <v>46</v>
      </c>
      <c r="O563" s="39" t="s">
        <v>2065</v>
      </c>
      <c r="Q563" s="39" t="s">
        <v>941</v>
      </c>
      <c r="R563" s="39" t="s">
        <v>2485</v>
      </c>
    </row>
    <row r="564" spans="1:18" x14ac:dyDescent="0.25">
      <c r="A564" s="2" t="s">
        <v>1687</v>
      </c>
      <c r="B564" s="1" t="s">
        <v>755</v>
      </c>
      <c r="C564" s="25" t="s">
        <v>2786</v>
      </c>
      <c r="D564" s="2" t="s">
        <v>3652</v>
      </c>
      <c r="E564" s="12">
        <v>1</v>
      </c>
      <c r="F564" s="60">
        <v>113</v>
      </c>
      <c r="G564" s="8">
        <f>VLOOKUP(F564,episodes!$A$1:$B$76,2,FALSE)</f>
        <v>14</v>
      </c>
      <c r="H564" s="7" t="str">
        <f>VLOOKUP(F564,episodes!$A$1:$E$76,5,FALSE)</f>
        <v>The Conscience of the King</v>
      </c>
      <c r="I564" s="7">
        <f>VLOOKUP(F564,episodes!$A$1:$D$76,3,FALSE)</f>
        <v>1</v>
      </c>
      <c r="J564" s="7">
        <f>VLOOKUP(F564,episodes!$A$1:$D$76,4,FALSE)</f>
        <v>13</v>
      </c>
      <c r="L564" s="40">
        <f>COUNTIFS(A:A,A563)</f>
        <v>118</v>
      </c>
      <c r="M564" s="40">
        <f>COUNTIFS(B:B,B564)</f>
        <v>99</v>
      </c>
      <c r="N564" s="40">
        <f>LEN(C564)+LEN(H564)</f>
        <v>54</v>
      </c>
      <c r="O564" s="39" t="s">
        <v>2116</v>
      </c>
      <c r="Q564" s="39" t="s">
        <v>1092</v>
      </c>
      <c r="R564" s="39" t="s">
        <v>2485</v>
      </c>
    </row>
    <row r="565" spans="1:18" x14ac:dyDescent="0.25">
      <c r="A565" s="2" t="s">
        <v>1687</v>
      </c>
      <c r="B565" s="1" t="s">
        <v>755</v>
      </c>
      <c r="C565" s="25" t="s">
        <v>2786</v>
      </c>
      <c r="D565" s="2" t="s">
        <v>3652</v>
      </c>
      <c r="E565" s="12">
        <v>1</v>
      </c>
      <c r="F565" s="60">
        <v>113</v>
      </c>
      <c r="G565" s="8">
        <f>VLOOKUP(F565,episodes!$A$1:$B$76,2,FALSE)</f>
        <v>14</v>
      </c>
      <c r="H565" s="7" t="str">
        <f>VLOOKUP(F565,episodes!$A$1:$E$76,5,FALSE)</f>
        <v>The Conscience of the King</v>
      </c>
      <c r="I565" s="7">
        <f>VLOOKUP(F565,episodes!$A$1:$D$76,3,FALSE)</f>
        <v>1</v>
      </c>
      <c r="J565" s="7">
        <f>VLOOKUP(F565,episodes!$A$1:$D$76,4,FALSE)</f>
        <v>13</v>
      </c>
      <c r="L565" s="40">
        <f>COUNTIFS(A:A,A564)</f>
        <v>118</v>
      </c>
      <c r="M565" s="40">
        <f>COUNTIFS(B:B,B565)</f>
        <v>99</v>
      </c>
      <c r="N565" s="40">
        <f>LEN(C565)+LEN(H565)</f>
        <v>54</v>
      </c>
      <c r="O565" s="39" t="s">
        <v>2116</v>
      </c>
      <c r="Q565" s="39" t="s">
        <v>1092</v>
      </c>
      <c r="R565" s="39" t="s">
        <v>2485</v>
      </c>
    </row>
    <row r="566" spans="1:18" x14ac:dyDescent="0.25">
      <c r="A566" s="2" t="s">
        <v>1687</v>
      </c>
      <c r="B566" s="1" t="s">
        <v>755</v>
      </c>
      <c r="C566" s="25" t="s">
        <v>2798</v>
      </c>
      <c r="D566" s="2" t="s">
        <v>85</v>
      </c>
      <c r="E566" s="12">
        <v>1</v>
      </c>
      <c r="F566" s="60">
        <v>113</v>
      </c>
      <c r="G566" s="8">
        <f>VLOOKUP(F566,episodes!$A$1:$B$76,2,FALSE)</f>
        <v>14</v>
      </c>
      <c r="H566" s="7" t="str">
        <f>VLOOKUP(F566,episodes!$A$1:$E$76,5,FALSE)</f>
        <v>The Conscience of the King</v>
      </c>
      <c r="I566" s="7">
        <f>VLOOKUP(F566,episodes!$A$1:$D$76,3,FALSE)</f>
        <v>1</v>
      </c>
      <c r="J566" s="7">
        <f>VLOOKUP(F566,episodes!$A$1:$D$76,4,FALSE)</f>
        <v>13</v>
      </c>
      <c r="L566" s="40">
        <f>COUNTIFS(A:A,A565)</f>
        <v>118</v>
      </c>
      <c r="M566" s="40">
        <f>COUNTIFS(B:B,B566)</f>
        <v>99</v>
      </c>
      <c r="N566" s="40">
        <f>LEN(C566)+LEN(H566)</f>
        <v>47</v>
      </c>
      <c r="O566" s="39" t="s">
        <v>1182</v>
      </c>
      <c r="Q566" s="39" t="s">
        <v>1168</v>
      </c>
      <c r="R566" s="39" t="s">
        <v>2485</v>
      </c>
    </row>
    <row r="567" spans="1:18" x14ac:dyDescent="0.25">
      <c r="A567" s="2" t="s">
        <v>1687</v>
      </c>
      <c r="B567" s="1" t="s">
        <v>755</v>
      </c>
      <c r="C567" s="25" t="s">
        <v>2818</v>
      </c>
      <c r="D567" s="2" t="s">
        <v>3655</v>
      </c>
      <c r="E567" s="12">
        <v>1</v>
      </c>
      <c r="F567" s="61">
        <v>114</v>
      </c>
      <c r="G567" s="8">
        <f>VLOOKUP(F567,episodes!$A$1:$B$76,2,FALSE)</f>
        <v>15</v>
      </c>
      <c r="H567" s="7" t="str">
        <f>VLOOKUP(F567,episodes!$A$1:$E$76,5,FALSE)</f>
        <v>Balance of Terror</v>
      </c>
      <c r="I567" s="7">
        <f>VLOOKUP(F567,episodes!$A$1:$D$76,3,FALSE)</f>
        <v>1</v>
      </c>
      <c r="J567" s="7">
        <f>VLOOKUP(F567,episodes!$A$1:$D$76,4,FALSE)</f>
        <v>14</v>
      </c>
      <c r="L567" s="40">
        <f>COUNTIFS(A:A,A566)</f>
        <v>118</v>
      </c>
      <c r="M567" s="40">
        <f>COUNTIFS(B:B,B567)</f>
        <v>99</v>
      </c>
      <c r="N567" s="40">
        <f>LEN(C567)+LEN(H567)</f>
        <v>43</v>
      </c>
      <c r="O567" s="42" t="s">
        <v>1011</v>
      </c>
      <c r="P567" s="42"/>
      <c r="Q567" s="42" t="s">
        <v>1018</v>
      </c>
      <c r="R567" s="42" t="s">
        <v>2485</v>
      </c>
    </row>
    <row r="568" spans="1:18" x14ac:dyDescent="0.25">
      <c r="A568" s="2" t="s">
        <v>1687</v>
      </c>
      <c r="B568" s="1" t="s">
        <v>755</v>
      </c>
      <c r="C568" s="25" t="s">
        <v>2845</v>
      </c>
      <c r="D568" s="2" t="s">
        <v>3655</v>
      </c>
      <c r="E568" s="12">
        <v>1</v>
      </c>
      <c r="F568" s="61">
        <v>115</v>
      </c>
      <c r="G568" s="8">
        <f>VLOOKUP(F568,episodes!$A$1:$B$76,2,FALSE)</f>
        <v>16</v>
      </c>
      <c r="H568" s="7" t="str">
        <f>VLOOKUP(F568,episodes!$A$1:$E$76,5,FALSE)</f>
        <v>Shore Leave</v>
      </c>
      <c r="I568" s="7">
        <f>VLOOKUP(F568,episodes!$A$1:$D$76,3,FALSE)</f>
        <v>1</v>
      </c>
      <c r="J568" s="7">
        <f>VLOOKUP(F568,episodes!$A$1:$D$76,4,FALSE)</f>
        <v>15</v>
      </c>
      <c r="L568" s="40">
        <f>COUNTIFS(A:A,A567)</f>
        <v>118</v>
      </c>
      <c r="M568" s="40">
        <f>COUNTIFS(B:B,B568)</f>
        <v>99</v>
      </c>
      <c r="N568" s="40">
        <f>LEN(C568)+LEN(H568)</f>
        <v>99</v>
      </c>
      <c r="O568" s="42" t="s">
        <v>1011</v>
      </c>
      <c r="P568" s="42"/>
      <c r="Q568" s="42" t="s">
        <v>1019</v>
      </c>
      <c r="R568" s="42" t="s">
        <v>2485</v>
      </c>
    </row>
    <row r="569" spans="1:18" x14ac:dyDescent="0.3">
      <c r="A569" s="2" t="s">
        <v>1687</v>
      </c>
      <c r="B569" s="1" t="s">
        <v>756</v>
      </c>
      <c r="C569" s="25" t="s">
        <v>2935</v>
      </c>
      <c r="D569" s="2" t="s">
        <v>85</v>
      </c>
      <c r="F569" s="61">
        <v>115</v>
      </c>
      <c r="G569" s="8">
        <f>VLOOKUP(F569,episodes!$A$1:$B$76,2,FALSE)</f>
        <v>16</v>
      </c>
      <c r="H569" s="7" t="str">
        <f>VLOOKUP(F569,episodes!$A$1:$E$76,5,FALSE)</f>
        <v>Shore Leave</v>
      </c>
      <c r="I569" s="7">
        <f>VLOOKUP(F569,episodes!$A$1:$D$76,3,FALSE)</f>
        <v>1</v>
      </c>
      <c r="J569" s="7">
        <f>VLOOKUP(F569,episodes!$A$1:$D$76,4,FALSE)</f>
        <v>15</v>
      </c>
      <c r="L569" s="40">
        <f>COUNTIFS(A:A,A568)</f>
        <v>118</v>
      </c>
      <c r="M569" s="40">
        <f>COUNTIFS(B:B,B569)</f>
        <v>16</v>
      </c>
      <c r="N569" s="40">
        <f>LEN(C569)+LEN(H569)</f>
        <v>44</v>
      </c>
      <c r="O569" s="42" t="s">
        <v>2065</v>
      </c>
      <c r="P569" s="42" t="s">
        <v>516</v>
      </c>
      <c r="Q569" s="42" t="s">
        <v>1201</v>
      </c>
      <c r="R569" s="42" t="s">
        <v>2485</v>
      </c>
    </row>
    <row r="570" spans="1:18" x14ac:dyDescent="0.3">
      <c r="A570" s="2" t="s">
        <v>1687</v>
      </c>
      <c r="B570" s="1" t="s">
        <v>756</v>
      </c>
      <c r="C570" s="25" t="s">
        <v>2936</v>
      </c>
      <c r="D570" s="1" t="s">
        <v>3305</v>
      </c>
      <c r="F570" s="61">
        <v>116</v>
      </c>
      <c r="G570" s="8">
        <f>VLOOKUP(F570,episodes!$A$1:$B$76,2,FALSE)</f>
        <v>17</v>
      </c>
      <c r="H570" s="7" t="str">
        <f>VLOOKUP(F570,episodes!$A$1:$E$76,5,FALSE)</f>
        <v>The Galileo Seven</v>
      </c>
      <c r="I570" s="7">
        <f>VLOOKUP(F570,episodes!$A$1:$D$76,3,FALSE)</f>
        <v>1</v>
      </c>
      <c r="J570" s="7">
        <f>VLOOKUP(F570,episodes!$A$1:$D$76,4,FALSE)</f>
        <v>16</v>
      </c>
      <c r="L570" s="40">
        <f>COUNTIFS(A:A,A569)</f>
        <v>118</v>
      </c>
      <c r="M570" s="40">
        <f>COUNTIFS(B:B,B570)</f>
        <v>16</v>
      </c>
      <c r="N570" s="40">
        <f>LEN(C570)+LEN(H570)</f>
        <v>56</v>
      </c>
      <c r="O570" s="42" t="s">
        <v>84</v>
      </c>
      <c r="P570" s="44" t="s">
        <v>2065</v>
      </c>
      <c r="Q570" s="42" t="s">
        <v>688</v>
      </c>
      <c r="R570" s="42" t="s">
        <v>2485</v>
      </c>
    </row>
    <row r="571" spans="1:18" x14ac:dyDescent="0.25">
      <c r="A571" s="2" t="s">
        <v>1687</v>
      </c>
      <c r="B571" s="1" t="s">
        <v>755</v>
      </c>
      <c r="C571" s="25" t="s">
        <v>2778</v>
      </c>
      <c r="D571" s="2" t="s">
        <v>21</v>
      </c>
      <c r="E571" s="12">
        <v>1</v>
      </c>
      <c r="F571" s="61">
        <v>117</v>
      </c>
      <c r="G571" s="8">
        <f>VLOOKUP(F571,episodes!$A$1:$B$76,2,FALSE)</f>
        <v>18</v>
      </c>
      <c r="H571" s="7" t="str">
        <f>VLOOKUP(F571,episodes!$A$1:$E$76,5,FALSE)</f>
        <v>The Squire of Gothos</v>
      </c>
      <c r="I571" s="7">
        <f>VLOOKUP(F571,episodes!$A$1:$D$76,3,FALSE)</f>
        <v>1</v>
      </c>
      <c r="J571" s="7">
        <f>VLOOKUP(F571,episodes!$A$1:$D$76,4,FALSE)</f>
        <v>17</v>
      </c>
      <c r="L571" s="40">
        <f>COUNTIFS(A:A,A570)</f>
        <v>118</v>
      </c>
      <c r="M571" s="40">
        <f>COUNTIFS(B:B,B571)</f>
        <v>99</v>
      </c>
      <c r="N571" s="40">
        <f>LEN(C571)+LEN(H571)</f>
        <v>40</v>
      </c>
      <c r="O571" s="42" t="s">
        <v>2065</v>
      </c>
      <c r="P571" s="44" t="s">
        <v>592</v>
      </c>
      <c r="Q571" s="39" t="s">
        <v>941</v>
      </c>
      <c r="R571" s="42" t="s">
        <v>2485</v>
      </c>
    </row>
    <row r="572" spans="1:18" x14ac:dyDescent="0.25">
      <c r="A572" s="2" t="s">
        <v>1687</v>
      </c>
      <c r="B572" s="1" t="s">
        <v>755</v>
      </c>
      <c r="C572" s="25" t="s">
        <v>2776</v>
      </c>
      <c r="D572" s="2" t="s">
        <v>3655</v>
      </c>
      <c r="E572" s="12">
        <v>1</v>
      </c>
      <c r="F572" s="61">
        <v>117</v>
      </c>
      <c r="G572" s="8">
        <f>VLOOKUP(F572,episodes!$A$1:$B$76,2,FALSE)</f>
        <v>18</v>
      </c>
      <c r="H572" s="7" t="str">
        <f>VLOOKUP(F572,episodes!$A$1:$E$76,5,FALSE)</f>
        <v>The Squire of Gothos</v>
      </c>
      <c r="I572" s="7">
        <f>VLOOKUP(F572,episodes!$A$1:$D$76,3,FALSE)</f>
        <v>1</v>
      </c>
      <c r="J572" s="7">
        <f>VLOOKUP(F572,episodes!$A$1:$D$76,4,FALSE)</f>
        <v>17</v>
      </c>
      <c r="L572" s="40">
        <f>COUNTIFS(A:A,A571)</f>
        <v>118</v>
      </c>
      <c r="M572" s="40">
        <f>COUNTIFS(B:B,B572)</f>
        <v>99</v>
      </c>
      <c r="N572" s="40">
        <f>LEN(C572)+LEN(H572)</f>
        <v>41</v>
      </c>
      <c r="O572" s="42" t="s">
        <v>1011</v>
      </c>
      <c r="P572" s="44"/>
      <c r="Q572" s="39" t="s">
        <v>1016</v>
      </c>
      <c r="R572" s="42" t="s">
        <v>2485</v>
      </c>
    </row>
    <row r="573" spans="1:18" x14ac:dyDescent="0.3">
      <c r="A573" s="2" t="s">
        <v>1687</v>
      </c>
      <c r="B573" s="1" t="s">
        <v>755</v>
      </c>
      <c r="C573" s="25" t="s">
        <v>2799</v>
      </c>
      <c r="D573" s="1" t="s">
        <v>3305</v>
      </c>
      <c r="F573" s="61">
        <v>119</v>
      </c>
      <c r="G573" s="8">
        <f>VLOOKUP(F573,episodes!$A$1:$B$76,2,FALSE)</f>
        <v>20</v>
      </c>
      <c r="H573" s="7" t="str">
        <f>VLOOKUP(F573,episodes!$A$1:$E$76,5,FALSE)</f>
        <v>Tomorrow Is Yesterday</v>
      </c>
      <c r="I573" s="7">
        <f>VLOOKUP(F573,episodes!$A$1:$D$76,3,FALSE)</f>
        <v>1</v>
      </c>
      <c r="J573" s="7">
        <f>VLOOKUP(F573,episodes!$A$1:$D$76,4,FALSE)</f>
        <v>19</v>
      </c>
      <c r="L573" s="40">
        <f>COUNTIFS(A:A,A572)</f>
        <v>118</v>
      </c>
      <c r="M573" s="40">
        <f>COUNTIFS(B:B,B573)</f>
        <v>99</v>
      </c>
      <c r="N573" s="40">
        <f>LEN(C573)</f>
        <v>62</v>
      </c>
      <c r="O573" s="42" t="s">
        <v>529</v>
      </c>
      <c r="P573" s="44" t="s">
        <v>2065</v>
      </c>
      <c r="Q573" s="42" t="s">
        <v>1474</v>
      </c>
      <c r="R573" s="42" t="s">
        <v>2485</v>
      </c>
    </row>
    <row r="574" spans="1:18" x14ac:dyDescent="0.25">
      <c r="A574" s="2" t="s">
        <v>1687</v>
      </c>
      <c r="B574" s="1" t="s">
        <v>755</v>
      </c>
      <c r="C574" s="25" t="s">
        <v>2800</v>
      </c>
      <c r="D574" s="2" t="s">
        <v>21</v>
      </c>
      <c r="E574" s="12">
        <v>1</v>
      </c>
      <c r="F574" s="61">
        <v>119</v>
      </c>
      <c r="G574" s="8">
        <f>VLOOKUP(F574,episodes!$A$1:$B$76,2,FALSE)</f>
        <v>20</v>
      </c>
      <c r="H574" s="7" t="str">
        <f>VLOOKUP(F574,episodes!$A$1:$E$76,5,FALSE)</f>
        <v>Tomorrow Is Yesterday</v>
      </c>
      <c r="I574" s="7">
        <f>VLOOKUP(F574,episodes!$A$1:$D$76,3,FALSE)</f>
        <v>1</v>
      </c>
      <c r="J574" s="7">
        <f>VLOOKUP(F574,episodes!$A$1:$D$76,4,FALSE)</f>
        <v>19</v>
      </c>
      <c r="L574" s="40">
        <f>COUNTIFS(A:A,A573)</f>
        <v>118</v>
      </c>
      <c r="M574" s="40">
        <f>COUNTIFS(B:B,B574)</f>
        <v>99</v>
      </c>
      <c r="N574" s="40">
        <f>LEN(C574)</f>
        <v>40</v>
      </c>
      <c r="O574" s="42" t="s">
        <v>2065</v>
      </c>
      <c r="P574" s="44"/>
      <c r="Q574" s="42" t="s">
        <v>946</v>
      </c>
      <c r="R574" s="42" t="s">
        <v>2485</v>
      </c>
    </row>
    <row r="575" spans="1:18" x14ac:dyDescent="0.3">
      <c r="A575" s="2" t="s">
        <v>1687</v>
      </c>
      <c r="B575" s="1" t="s">
        <v>755</v>
      </c>
      <c r="C575" s="25" t="s">
        <v>3005</v>
      </c>
      <c r="D575" s="1" t="s">
        <v>21</v>
      </c>
      <c r="E575" s="11">
        <v>1</v>
      </c>
      <c r="F575" s="61">
        <v>120</v>
      </c>
      <c r="G575" s="8">
        <f>VLOOKUP(F575,episodes!$A$1:$B$76,2,FALSE)</f>
        <v>21</v>
      </c>
      <c r="H575" s="7" t="str">
        <f>VLOOKUP(F575,episodes!$A$1:$E$76,5,FALSE)</f>
        <v>Court Martial</v>
      </c>
      <c r="I575" s="7">
        <f>VLOOKUP(F575,episodes!$A$1:$D$76,3,FALSE)</f>
        <v>1</v>
      </c>
      <c r="J575" s="7">
        <f>VLOOKUP(F575,episodes!$A$1:$D$76,4,FALSE)</f>
        <v>20</v>
      </c>
      <c r="L575" s="40">
        <f>COUNTIFS(A:A,A574)</f>
        <v>118</v>
      </c>
      <c r="M575" s="40">
        <f>COUNTIFS(B:B,B575)</f>
        <v>99</v>
      </c>
      <c r="N575" s="40">
        <f>LEN(C575)</f>
        <v>37</v>
      </c>
      <c r="O575" s="42" t="s">
        <v>553</v>
      </c>
      <c r="P575" s="42"/>
      <c r="Q575" s="42" t="s">
        <v>385</v>
      </c>
      <c r="R575" s="42" t="s">
        <v>2485</v>
      </c>
    </row>
    <row r="576" spans="1:18" x14ac:dyDescent="0.25">
      <c r="A576" s="2" t="s">
        <v>1687</v>
      </c>
      <c r="B576" s="1" t="s">
        <v>755</v>
      </c>
      <c r="C576" s="25" t="s">
        <v>2801</v>
      </c>
      <c r="D576" s="2" t="s">
        <v>85</v>
      </c>
      <c r="E576" s="12">
        <v>1</v>
      </c>
      <c r="F576" s="61">
        <v>120</v>
      </c>
      <c r="G576" s="8">
        <f>VLOOKUP(F576,episodes!$A$1:$B$76,2,FALSE)</f>
        <v>21</v>
      </c>
      <c r="H576" s="7" t="str">
        <f>VLOOKUP(F576,episodes!$A$1:$E$76,5,FALSE)</f>
        <v>Court Martial</v>
      </c>
      <c r="I576" s="7">
        <f>VLOOKUP(F576,episodes!$A$1:$D$76,3,FALSE)</f>
        <v>1</v>
      </c>
      <c r="J576" s="7">
        <f>VLOOKUP(F576,episodes!$A$1:$D$76,4,FALSE)</f>
        <v>20</v>
      </c>
      <c r="L576" s="40">
        <f>COUNTIFS(A:A,A575)</f>
        <v>118</v>
      </c>
      <c r="M576" s="40">
        <f>COUNTIFS(B:B,B576)</f>
        <v>99</v>
      </c>
      <c r="N576" s="40">
        <f>LEN(C576)</f>
        <v>27</v>
      </c>
      <c r="O576" s="42" t="s">
        <v>1182</v>
      </c>
      <c r="P576" s="42"/>
      <c r="Q576" s="42" t="s">
        <v>1169</v>
      </c>
      <c r="R576" s="42" t="s">
        <v>2485</v>
      </c>
    </row>
    <row r="577" spans="1:18" x14ac:dyDescent="0.3">
      <c r="A577" s="2" t="s">
        <v>1687</v>
      </c>
      <c r="B577" s="1" t="s">
        <v>755</v>
      </c>
      <c r="C577" s="25" t="s">
        <v>3017</v>
      </c>
      <c r="D577" s="1" t="s">
        <v>3655</v>
      </c>
      <c r="F577" s="61">
        <v>121</v>
      </c>
      <c r="G577" s="8">
        <f>VLOOKUP(F577,episodes!$A$1:$B$76,2,FALSE)</f>
        <v>22</v>
      </c>
      <c r="H577" s="7" t="str">
        <f>VLOOKUP(F577,episodes!$A$1:$E$76,5,FALSE)</f>
        <v>The Return of the Archons</v>
      </c>
      <c r="I577" s="7">
        <f>VLOOKUP(F577,episodes!$A$1:$D$76,3,FALSE)</f>
        <v>1</v>
      </c>
      <c r="J577" s="7">
        <f>VLOOKUP(F577,episodes!$A$1:$D$76,4,FALSE)</f>
        <v>21</v>
      </c>
      <c r="L577" s="40">
        <f>COUNTIFS(A:A,A576)</f>
        <v>118</v>
      </c>
      <c r="M577" s="40">
        <f>COUNTIFS(B:B,B577)</f>
        <v>99</v>
      </c>
      <c r="N577" s="40">
        <f>LEN(C577)</f>
        <v>49</v>
      </c>
      <c r="O577" s="42" t="s">
        <v>131</v>
      </c>
      <c r="P577" s="42"/>
      <c r="Q577" s="42" t="s">
        <v>2497</v>
      </c>
      <c r="R577" s="42" t="s">
        <v>2485</v>
      </c>
    </row>
    <row r="578" spans="1:18" s="2" customFormat="1" x14ac:dyDescent="0.3">
      <c r="A578" s="2" t="s">
        <v>1687</v>
      </c>
      <c r="B578" s="1" t="s">
        <v>755</v>
      </c>
      <c r="C578" s="25" t="s">
        <v>2802</v>
      </c>
      <c r="D578" s="1" t="s">
        <v>21</v>
      </c>
      <c r="E578" s="17"/>
      <c r="F578" s="61">
        <v>121</v>
      </c>
      <c r="G578" s="8">
        <f>VLOOKUP(F578,episodes!$A$1:$B$76,2,FALSE)</f>
        <v>22</v>
      </c>
      <c r="H578" s="7" t="str">
        <f>VLOOKUP(F578,episodes!$A$1:$E$76,5,FALSE)</f>
        <v>The Return of the Archons</v>
      </c>
      <c r="I578" s="7">
        <f>VLOOKUP(F578,episodes!$A$1:$D$76,3,FALSE)</f>
        <v>1</v>
      </c>
      <c r="J578" s="7">
        <f>VLOOKUP(F578,episodes!$A$1:$D$76,4,FALSE)</f>
        <v>21</v>
      </c>
      <c r="K578" s="10"/>
      <c r="L578" s="40">
        <f>COUNTIFS(A:A,A577)</f>
        <v>118</v>
      </c>
      <c r="M578" s="40">
        <f>COUNTIFS(B:B,B578)</f>
        <v>99</v>
      </c>
      <c r="N578" s="40">
        <f>LEN(C578)</f>
        <v>20</v>
      </c>
      <c r="O578" s="42" t="s">
        <v>198</v>
      </c>
      <c r="P578" s="42"/>
      <c r="Q578" s="42" t="s">
        <v>393</v>
      </c>
      <c r="R578" s="42" t="s">
        <v>2485</v>
      </c>
    </row>
    <row r="579" spans="1:18" s="2" customFormat="1" x14ac:dyDescent="0.25">
      <c r="A579" s="2" t="s">
        <v>1687</v>
      </c>
      <c r="B579" s="1" t="s">
        <v>755</v>
      </c>
      <c r="C579" s="25" t="s">
        <v>3036</v>
      </c>
      <c r="D579" s="2" t="s">
        <v>21</v>
      </c>
      <c r="E579" s="12">
        <v>1</v>
      </c>
      <c r="F579" s="61">
        <v>122</v>
      </c>
      <c r="G579" s="8">
        <f>VLOOKUP(F579,episodes!$A$1:$B$76,2,FALSE)</f>
        <v>23</v>
      </c>
      <c r="H579" s="7" t="str">
        <f>VLOOKUP(F579,episodes!$A$1:$E$76,5,FALSE)</f>
        <v>Space Seed</v>
      </c>
      <c r="I579" s="7">
        <f>VLOOKUP(F579,episodes!$A$1:$D$76,3,FALSE)</f>
        <v>1</v>
      </c>
      <c r="J579" s="7">
        <f>VLOOKUP(F579,episodes!$A$1:$D$76,4,FALSE)</f>
        <v>22</v>
      </c>
      <c r="K579" s="10"/>
      <c r="L579" s="40">
        <f>COUNTIFS(A:A,A578)</f>
        <v>118</v>
      </c>
      <c r="M579" s="40">
        <f>COUNTIFS(B:B,B579)</f>
        <v>99</v>
      </c>
      <c r="N579" s="40">
        <f>LEN(C579)</f>
        <v>42</v>
      </c>
      <c r="O579" s="42" t="s">
        <v>2065</v>
      </c>
      <c r="P579" s="44" t="s">
        <v>594</v>
      </c>
      <c r="Q579" s="42" t="s">
        <v>947</v>
      </c>
      <c r="R579" s="42" t="s">
        <v>2485</v>
      </c>
    </row>
    <row r="580" spans="1:18" s="2" customFormat="1" x14ac:dyDescent="0.25">
      <c r="A580" s="2" t="s">
        <v>1687</v>
      </c>
      <c r="B580" s="1" t="s">
        <v>755</v>
      </c>
      <c r="C580" s="25" t="s">
        <v>1951</v>
      </c>
      <c r="D580" s="2" t="s">
        <v>3652</v>
      </c>
      <c r="E580" s="12">
        <v>1</v>
      </c>
      <c r="F580" s="61">
        <v>122</v>
      </c>
      <c r="G580" s="8">
        <f>VLOOKUP(F580,episodes!$A$1:$B$76,2,FALSE)</f>
        <v>23</v>
      </c>
      <c r="H580" s="7" t="str">
        <f>VLOOKUP(F580,episodes!$A$1:$E$76,5,FALSE)</f>
        <v>Space Seed</v>
      </c>
      <c r="I580" s="7">
        <f>VLOOKUP(F580,episodes!$A$1:$D$76,3,FALSE)</f>
        <v>1</v>
      </c>
      <c r="J580" s="7">
        <f>VLOOKUP(F580,episodes!$A$1:$D$76,4,FALSE)</f>
        <v>22</v>
      </c>
      <c r="K580" s="10"/>
      <c r="L580" s="40">
        <f>COUNTIFS(A:A,A579)</f>
        <v>118</v>
      </c>
      <c r="M580" s="40">
        <f>COUNTIFS(B:B,B580)</f>
        <v>99</v>
      </c>
      <c r="N580" s="40">
        <f>LEN(C580)</f>
        <v>20</v>
      </c>
      <c r="O580" s="42" t="s">
        <v>2116</v>
      </c>
      <c r="P580" s="44"/>
      <c r="Q580" s="42" t="s">
        <v>1093</v>
      </c>
      <c r="R580" s="42" t="s">
        <v>2485</v>
      </c>
    </row>
    <row r="581" spans="1:18" s="2" customFormat="1" x14ac:dyDescent="0.25">
      <c r="A581" s="2" t="s">
        <v>1687</v>
      </c>
      <c r="B581" s="1" t="s">
        <v>755</v>
      </c>
      <c r="C581" s="25" t="s">
        <v>2803</v>
      </c>
      <c r="D581" s="2" t="s">
        <v>3655</v>
      </c>
      <c r="E581" s="12">
        <v>1</v>
      </c>
      <c r="F581" s="61">
        <v>122</v>
      </c>
      <c r="G581" s="8">
        <f>VLOOKUP(F581,episodes!$A$1:$B$76,2,FALSE)</f>
        <v>23</v>
      </c>
      <c r="H581" s="7" t="str">
        <f>VLOOKUP(F581,episodes!$A$1:$E$76,5,FALSE)</f>
        <v>Space Seed</v>
      </c>
      <c r="I581" s="7">
        <f>VLOOKUP(F581,episodes!$A$1:$D$76,3,FALSE)</f>
        <v>1</v>
      </c>
      <c r="J581" s="7">
        <f>VLOOKUP(F581,episodes!$A$1:$D$76,4,FALSE)</f>
        <v>22</v>
      </c>
      <c r="K581" s="10"/>
      <c r="L581" s="40">
        <f>COUNTIFS(A:A,A580)</f>
        <v>118</v>
      </c>
      <c r="M581" s="40">
        <f>COUNTIFS(B:B,B581)</f>
        <v>99</v>
      </c>
      <c r="N581" s="40">
        <f>LEN(C581)</f>
        <v>17</v>
      </c>
      <c r="O581" s="42" t="s">
        <v>1011</v>
      </c>
      <c r="P581" s="44"/>
      <c r="Q581" s="42" t="s">
        <v>1020</v>
      </c>
      <c r="R581" s="42" t="s">
        <v>2485</v>
      </c>
    </row>
    <row r="582" spans="1:18" s="2" customFormat="1" x14ac:dyDescent="0.25">
      <c r="A582" s="2" t="s">
        <v>1687</v>
      </c>
      <c r="B582" s="1" t="s">
        <v>755</v>
      </c>
      <c r="C582" s="25" t="s">
        <v>2804</v>
      </c>
      <c r="D582" s="2" t="s">
        <v>85</v>
      </c>
      <c r="E582" s="12">
        <v>1</v>
      </c>
      <c r="F582" s="61">
        <v>122</v>
      </c>
      <c r="G582" s="8">
        <f>VLOOKUP(F582,episodes!$A$1:$B$76,2,FALSE)</f>
        <v>23</v>
      </c>
      <c r="H582" s="7" t="str">
        <f>VLOOKUP(F582,episodes!$A$1:$E$76,5,FALSE)</f>
        <v>Space Seed</v>
      </c>
      <c r="I582" s="7">
        <f>VLOOKUP(F582,episodes!$A$1:$D$76,3,FALSE)</f>
        <v>1</v>
      </c>
      <c r="J582" s="7">
        <f>VLOOKUP(F582,episodes!$A$1:$D$76,4,FALSE)</f>
        <v>22</v>
      </c>
      <c r="K582" s="10"/>
      <c r="L582" s="40">
        <f>COUNTIFS(A:A,A581)</f>
        <v>118</v>
      </c>
      <c r="M582" s="40">
        <f>COUNTIFS(B:B,B582)</f>
        <v>99</v>
      </c>
      <c r="N582" s="40">
        <f>LEN(C582)</f>
        <v>26</v>
      </c>
      <c r="O582" s="42" t="s">
        <v>1182</v>
      </c>
      <c r="P582" s="44"/>
      <c r="Q582" s="42" t="s">
        <v>1170</v>
      </c>
      <c r="R582" s="42" t="s">
        <v>2485</v>
      </c>
    </row>
    <row r="583" spans="1:18" s="2" customFormat="1" x14ac:dyDescent="0.3">
      <c r="A583" s="2" t="s">
        <v>1687</v>
      </c>
      <c r="B583" s="1" t="s">
        <v>755</v>
      </c>
      <c r="C583" s="25" t="s">
        <v>3062</v>
      </c>
      <c r="D583" s="1" t="s">
        <v>3655</v>
      </c>
      <c r="E583" s="17"/>
      <c r="F583" s="61">
        <v>123</v>
      </c>
      <c r="G583" s="8">
        <f>VLOOKUP(F583,episodes!$A$1:$B$76,2,FALSE)</f>
        <v>24</v>
      </c>
      <c r="H583" s="7" t="str">
        <f>VLOOKUP(F583,episodes!$A$1:$E$76,5,FALSE)</f>
        <v>A Taste of Armageddon</v>
      </c>
      <c r="I583" s="7">
        <f>VLOOKUP(F583,episodes!$A$1:$D$76,3,FALSE)</f>
        <v>1</v>
      </c>
      <c r="J583" s="7">
        <f>VLOOKUP(F583,episodes!$A$1:$D$76,4,FALSE)</f>
        <v>23</v>
      </c>
      <c r="K583" s="10"/>
      <c r="L583" s="40">
        <f>COUNTIFS(A:A,A582)</f>
        <v>118</v>
      </c>
      <c r="M583" s="40">
        <f>COUNTIFS(B:B,B583)</f>
        <v>99</v>
      </c>
      <c r="N583" s="40">
        <f>LEN(C583)</f>
        <v>25</v>
      </c>
      <c r="O583" s="42" t="s">
        <v>593</v>
      </c>
      <c r="P583" s="44" t="s">
        <v>2110</v>
      </c>
      <c r="Q583" s="42" t="s">
        <v>653</v>
      </c>
      <c r="R583" s="42" t="s">
        <v>2485</v>
      </c>
    </row>
    <row r="584" spans="1:18" s="2" customFormat="1" x14ac:dyDescent="0.25">
      <c r="A584" s="2" t="s">
        <v>1687</v>
      </c>
      <c r="B584" s="1" t="s">
        <v>755</v>
      </c>
      <c r="C584" s="25" t="s">
        <v>3088</v>
      </c>
      <c r="D584" s="2" t="s">
        <v>3652</v>
      </c>
      <c r="E584" s="12">
        <v>1</v>
      </c>
      <c r="F584" s="61">
        <v>124</v>
      </c>
      <c r="G584" s="8">
        <f>VLOOKUP(F584,episodes!$A$1:$B$76,2,FALSE)</f>
        <v>25</v>
      </c>
      <c r="H584" s="7" t="str">
        <f>VLOOKUP(F584,episodes!$A$1:$E$76,5,FALSE)</f>
        <v>This Side of Paradise</v>
      </c>
      <c r="I584" s="7">
        <f>VLOOKUP(F584,episodes!$A$1:$D$76,3,FALSE)</f>
        <v>1</v>
      </c>
      <c r="J584" s="7">
        <f>VLOOKUP(F584,episodes!$A$1:$D$76,4,FALSE)</f>
        <v>24</v>
      </c>
      <c r="K584" s="10"/>
      <c r="L584" s="40">
        <f>COUNTIFS(A:A,A583)</f>
        <v>118</v>
      </c>
      <c r="M584" s="40">
        <f>COUNTIFS(B:B,B584)</f>
        <v>99</v>
      </c>
      <c r="N584" s="40">
        <f>LEN(C584)</f>
        <v>48</v>
      </c>
      <c r="O584" s="42" t="s">
        <v>2116</v>
      </c>
      <c r="P584" s="44"/>
      <c r="Q584" s="42" t="s">
        <v>1095</v>
      </c>
      <c r="R584" s="42" t="s">
        <v>2485</v>
      </c>
    </row>
    <row r="585" spans="1:18" s="2" customFormat="1" x14ac:dyDescent="0.25">
      <c r="A585" s="2" t="s">
        <v>1687</v>
      </c>
      <c r="B585" s="1" t="s">
        <v>755</v>
      </c>
      <c r="C585" s="25" t="s">
        <v>2805</v>
      </c>
      <c r="D585" s="2" t="s">
        <v>3652</v>
      </c>
      <c r="E585" s="12">
        <v>1</v>
      </c>
      <c r="F585" s="61">
        <v>124</v>
      </c>
      <c r="G585" s="8">
        <f>VLOOKUP(F585,episodes!$A$1:$B$76,2,FALSE)</f>
        <v>25</v>
      </c>
      <c r="H585" s="7" t="str">
        <f>VLOOKUP(F585,episodes!$A$1:$E$76,5,FALSE)</f>
        <v>This Side of Paradise</v>
      </c>
      <c r="I585" s="7">
        <f>VLOOKUP(F585,episodes!$A$1:$D$76,3,FALSE)</f>
        <v>1</v>
      </c>
      <c r="J585" s="7">
        <f>VLOOKUP(F585,episodes!$A$1:$D$76,4,FALSE)</f>
        <v>24</v>
      </c>
      <c r="K585" s="10"/>
      <c r="L585" s="40">
        <f>COUNTIFS(A:A,A584)</f>
        <v>118</v>
      </c>
      <c r="M585" s="40">
        <f>COUNTIFS(B:B,B585)</f>
        <v>99</v>
      </c>
      <c r="N585" s="40">
        <f>LEN(C585)</f>
        <v>42</v>
      </c>
      <c r="O585" s="42" t="s">
        <v>2116</v>
      </c>
      <c r="P585" s="44"/>
      <c r="Q585" s="42" t="s">
        <v>1094</v>
      </c>
      <c r="R585" s="42" t="s">
        <v>2485</v>
      </c>
    </row>
    <row r="586" spans="1:18" s="2" customFormat="1" x14ac:dyDescent="0.3">
      <c r="A586" s="2" t="s">
        <v>1687</v>
      </c>
      <c r="B586" s="1" t="s">
        <v>755</v>
      </c>
      <c r="C586" s="25" t="s">
        <v>3089</v>
      </c>
      <c r="D586" s="1" t="s">
        <v>3305</v>
      </c>
      <c r="E586" s="17"/>
      <c r="F586" s="61">
        <v>124</v>
      </c>
      <c r="G586" s="8">
        <f>VLOOKUP(F586,episodes!$A$1:$B$76,2,FALSE)</f>
        <v>25</v>
      </c>
      <c r="H586" s="7" t="str">
        <f>VLOOKUP(F586,episodes!$A$1:$E$76,5,FALSE)</f>
        <v>This Side of Paradise</v>
      </c>
      <c r="I586" s="7">
        <f>VLOOKUP(F586,episodes!$A$1:$D$76,3,FALSE)</f>
        <v>1</v>
      </c>
      <c r="J586" s="7">
        <f>VLOOKUP(F586,episodes!$A$1:$D$76,4,FALSE)</f>
        <v>24</v>
      </c>
      <c r="K586" s="10"/>
      <c r="L586" s="40">
        <f>COUNTIFS(A:A,A585)</f>
        <v>118</v>
      </c>
      <c r="M586" s="40">
        <f>COUNTIFS(B:B,B586)</f>
        <v>99</v>
      </c>
      <c r="N586" s="40">
        <f>LEN(C586)</f>
        <v>43</v>
      </c>
      <c r="O586" s="42" t="s">
        <v>216</v>
      </c>
      <c r="P586" s="44"/>
      <c r="Q586" s="42" t="s">
        <v>391</v>
      </c>
      <c r="R586" s="42" t="s">
        <v>2485</v>
      </c>
    </row>
    <row r="587" spans="1:18" s="2" customFormat="1" x14ac:dyDescent="0.3">
      <c r="A587" s="2" t="s">
        <v>1687</v>
      </c>
      <c r="B587" s="1" t="s">
        <v>755</v>
      </c>
      <c r="C587" s="25" t="s">
        <v>2790</v>
      </c>
      <c r="D587" s="2" t="s">
        <v>85</v>
      </c>
      <c r="E587" s="17"/>
      <c r="F587" s="61">
        <v>124</v>
      </c>
      <c r="G587" s="8">
        <f>VLOOKUP(F587,episodes!$A$1:$B$76,2,FALSE)</f>
        <v>25</v>
      </c>
      <c r="H587" s="7" t="str">
        <f>VLOOKUP(F587,episodes!$A$1:$E$76,5,FALSE)</f>
        <v>This Side of Paradise</v>
      </c>
      <c r="I587" s="7">
        <f>VLOOKUP(F587,episodes!$A$1:$D$76,3,FALSE)</f>
        <v>1</v>
      </c>
      <c r="J587" s="7">
        <f>VLOOKUP(F587,episodes!$A$1:$D$76,4,FALSE)</f>
        <v>24</v>
      </c>
      <c r="K587" s="10"/>
      <c r="L587" s="40">
        <f>COUNTIFS(A:A,A586)</f>
        <v>118</v>
      </c>
      <c r="M587" s="40">
        <f>COUNTIFS(B:B,B587)</f>
        <v>99</v>
      </c>
      <c r="N587" s="40">
        <f>LEN(C587)</f>
        <v>29</v>
      </c>
      <c r="O587" s="42" t="s">
        <v>126</v>
      </c>
      <c r="P587" s="44"/>
      <c r="Q587" s="39" t="s">
        <v>388</v>
      </c>
      <c r="R587" s="42" t="s">
        <v>2485</v>
      </c>
    </row>
    <row r="588" spans="1:18" s="2" customFormat="1" x14ac:dyDescent="0.25">
      <c r="A588" s="2" t="s">
        <v>1687</v>
      </c>
      <c r="B588" s="1" t="s">
        <v>755</v>
      </c>
      <c r="C588" s="25" t="s">
        <v>2776</v>
      </c>
      <c r="D588" s="2" t="s">
        <v>3655</v>
      </c>
      <c r="E588" s="12">
        <v>1</v>
      </c>
      <c r="F588" s="61">
        <v>124</v>
      </c>
      <c r="G588" s="8">
        <f>VLOOKUP(F588,episodes!$A$1:$B$76,2,FALSE)</f>
        <v>25</v>
      </c>
      <c r="H588" s="7" t="str">
        <f>VLOOKUP(F588,episodes!$A$1:$E$76,5,FALSE)</f>
        <v>This Side of Paradise</v>
      </c>
      <c r="I588" s="7">
        <f>VLOOKUP(F588,episodes!$A$1:$D$76,3,FALSE)</f>
        <v>1</v>
      </c>
      <c r="J588" s="7">
        <f>VLOOKUP(F588,episodes!$A$1:$D$76,4,FALSE)</f>
        <v>24</v>
      </c>
      <c r="K588" s="10"/>
      <c r="L588" s="40">
        <f>COUNTIFS(A:A,A587)</f>
        <v>118</v>
      </c>
      <c r="M588" s="40">
        <f>COUNTIFS(B:B,B588)</f>
        <v>99</v>
      </c>
      <c r="N588" s="40">
        <f>LEN(C588)</f>
        <v>21</v>
      </c>
      <c r="O588" s="42" t="s">
        <v>1011</v>
      </c>
      <c r="P588" s="44"/>
      <c r="Q588" s="42" t="s">
        <v>1016</v>
      </c>
      <c r="R588" s="42" t="s">
        <v>2485</v>
      </c>
    </row>
    <row r="589" spans="1:18" s="2" customFormat="1" x14ac:dyDescent="0.3">
      <c r="A589" s="2" t="s">
        <v>1687</v>
      </c>
      <c r="B589" s="1" t="s">
        <v>755</v>
      </c>
      <c r="C589" s="25" t="s">
        <v>2806</v>
      </c>
      <c r="D589" s="2" t="s">
        <v>85</v>
      </c>
      <c r="E589" s="17"/>
      <c r="F589" s="61">
        <v>125</v>
      </c>
      <c r="G589" s="8">
        <f>VLOOKUP(F589,episodes!$A$1:$B$76,2,FALSE)</f>
        <v>26</v>
      </c>
      <c r="H589" s="7" t="str">
        <f>VLOOKUP(F589,episodes!$A$1:$E$76,5,FALSE)</f>
        <v>The Devil in the Dark</v>
      </c>
      <c r="I589" s="7">
        <f>VLOOKUP(F589,episodes!$A$1:$D$76,3,FALSE)</f>
        <v>1</v>
      </c>
      <c r="J589" s="7">
        <f>VLOOKUP(F589,episodes!$A$1:$D$76,4,FALSE)</f>
        <v>25</v>
      </c>
      <c r="K589" s="10"/>
      <c r="L589" s="40">
        <f>COUNTIFS(A:A,A588)</f>
        <v>118</v>
      </c>
      <c r="M589" s="40">
        <f>COUNTIFS(B:B,B589)</f>
        <v>99</v>
      </c>
      <c r="N589" s="40">
        <f>LEN(C589)</f>
        <v>30</v>
      </c>
      <c r="O589" s="42" t="s">
        <v>594</v>
      </c>
      <c r="P589" s="39"/>
      <c r="Q589" s="42" t="s">
        <v>664</v>
      </c>
      <c r="R589" s="42" t="s">
        <v>2485</v>
      </c>
    </row>
    <row r="590" spans="1:18" s="2" customFormat="1" x14ac:dyDescent="0.25">
      <c r="A590" s="2" t="s">
        <v>1687</v>
      </c>
      <c r="B590" s="1" t="s">
        <v>755</v>
      </c>
      <c r="C590" s="25" t="s">
        <v>2807</v>
      </c>
      <c r="D590" s="2" t="s">
        <v>21</v>
      </c>
      <c r="E590" s="12">
        <v>1</v>
      </c>
      <c r="F590" s="61">
        <v>126</v>
      </c>
      <c r="G590" s="8">
        <f>VLOOKUP(F590,episodes!$A$1:$B$76,2,FALSE)</f>
        <v>27</v>
      </c>
      <c r="H590" s="7" t="str">
        <f>VLOOKUP(F590,episodes!$A$1:$E$76,5,FALSE)</f>
        <v>Errand of Mercy</v>
      </c>
      <c r="I590" s="7">
        <f>VLOOKUP(F590,episodes!$A$1:$D$76,3,FALSE)</f>
        <v>1</v>
      </c>
      <c r="J590" s="7">
        <f>VLOOKUP(F590,episodes!$A$1:$D$76,4,FALSE)</f>
        <v>26</v>
      </c>
      <c r="K590" s="10"/>
      <c r="L590" s="40">
        <f>COUNTIFS(A:A,A589)</f>
        <v>118</v>
      </c>
      <c r="M590" s="40">
        <f>COUNTIFS(B:B,B590)</f>
        <v>99</v>
      </c>
      <c r="N590" s="40">
        <f>LEN(C590)</f>
        <v>58</v>
      </c>
      <c r="O590" s="42" t="s">
        <v>2065</v>
      </c>
      <c r="P590" s="39" t="s">
        <v>594</v>
      </c>
      <c r="Q590" s="42" t="s">
        <v>948</v>
      </c>
      <c r="R590" s="42" t="s">
        <v>2485</v>
      </c>
    </row>
    <row r="591" spans="1:18" s="2" customFormat="1" x14ac:dyDescent="0.25">
      <c r="A591" s="2" t="s">
        <v>1687</v>
      </c>
      <c r="B591" s="1" t="s">
        <v>755</v>
      </c>
      <c r="C591" s="25" t="s">
        <v>2776</v>
      </c>
      <c r="D591" s="2" t="s">
        <v>3655</v>
      </c>
      <c r="E591" s="12">
        <v>1</v>
      </c>
      <c r="F591" s="61">
        <v>126</v>
      </c>
      <c r="G591" s="8">
        <f>VLOOKUP(F591,episodes!$A$1:$B$76,2,FALSE)</f>
        <v>27</v>
      </c>
      <c r="H591" s="7" t="str">
        <f>VLOOKUP(F591,episodes!$A$1:$E$76,5,FALSE)</f>
        <v>Errand of Mercy</v>
      </c>
      <c r="I591" s="7">
        <f>VLOOKUP(F591,episodes!$A$1:$D$76,3,FALSE)</f>
        <v>1</v>
      </c>
      <c r="J591" s="7">
        <f>VLOOKUP(F591,episodes!$A$1:$D$76,4,FALSE)</f>
        <v>26</v>
      </c>
      <c r="K591" s="10"/>
      <c r="L591" s="40">
        <f>COUNTIFS(A:A,A590)</f>
        <v>118</v>
      </c>
      <c r="M591" s="40">
        <f>COUNTIFS(B:B,B591)</f>
        <v>99</v>
      </c>
      <c r="N591" s="40">
        <f>LEN(C591)</f>
        <v>21</v>
      </c>
      <c r="O591" s="42" t="s">
        <v>1011</v>
      </c>
      <c r="P591" s="39"/>
      <c r="Q591" s="39" t="s">
        <v>1016</v>
      </c>
      <c r="R591" s="42" t="s">
        <v>2485</v>
      </c>
    </row>
    <row r="592" spans="1:18" s="2" customFormat="1" x14ac:dyDescent="0.3">
      <c r="A592" s="2" t="s">
        <v>1687</v>
      </c>
      <c r="B592" s="1" t="s">
        <v>755</v>
      </c>
      <c r="C592" s="25" t="s">
        <v>2808</v>
      </c>
      <c r="D592" s="1" t="s">
        <v>21</v>
      </c>
      <c r="E592" s="17"/>
      <c r="F592" s="61">
        <v>127</v>
      </c>
      <c r="G592" s="8">
        <f>VLOOKUP(F592,episodes!$A$1:$B$76,2,FALSE)</f>
        <v>28</v>
      </c>
      <c r="H592" s="7" t="str">
        <f>VLOOKUP(F592,episodes!$A$1:$E$76,5,FALSE)</f>
        <v>The Alternative Factor</v>
      </c>
      <c r="I592" s="7">
        <f>VLOOKUP(F592,episodes!$A$1:$D$76,3,FALSE)</f>
        <v>1</v>
      </c>
      <c r="J592" s="7">
        <f>VLOOKUP(F592,episodes!$A$1:$D$76,4,FALSE)</f>
        <v>27</v>
      </c>
      <c r="K592" s="10"/>
      <c r="L592" s="40">
        <f>COUNTIFS(A:A,A591)</f>
        <v>118</v>
      </c>
      <c r="M592" s="40">
        <f>COUNTIFS(B:B,B592)</f>
        <v>99</v>
      </c>
      <c r="N592" s="40">
        <f>LEN(C592)</f>
        <v>38</v>
      </c>
      <c r="O592" s="42" t="s">
        <v>596</v>
      </c>
      <c r="P592" s="42" t="s">
        <v>2065</v>
      </c>
      <c r="Q592" s="42" t="s">
        <v>2498</v>
      </c>
      <c r="R592" s="42" t="s">
        <v>2485</v>
      </c>
    </row>
    <row r="593" spans="1:18" x14ac:dyDescent="0.3">
      <c r="A593" s="2" t="s">
        <v>1687</v>
      </c>
      <c r="B593" s="1" t="s">
        <v>755</v>
      </c>
      <c r="C593" s="25" t="s">
        <v>2809</v>
      </c>
      <c r="D593" s="2" t="s">
        <v>3655</v>
      </c>
      <c r="F593" s="61">
        <v>127</v>
      </c>
      <c r="G593" s="8">
        <f>VLOOKUP(F593,episodes!$A$1:$B$76,2,FALSE)</f>
        <v>28</v>
      </c>
      <c r="H593" s="7" t="str">
        <f>VLOOKUP(F593,episodes!$A$1:$E$76,5,FALSE)</f>
        <v>The Alternative Factor</v>
      </c>
      <c r="I593" s="7">
        <f>VLOOKUP(F593,episodes!$A$1:$D$76,3,FALSE)</f>
        <v>1</v>
      </c>
      <c r="J593" s="7">
        <f>VLOOKUP(F593,episodes!$A$1:$D$76,4,FALSE)</f>
        <v>27</v>
      </c>
      <c r="L593" s="40">
        <f>COUNTIFS(A:A,A592)</f>
        <v>118</v>
      </c>
      <c r="M593" s="40">
        <f>COUNTIFS(B:B,B593)</f>
        <v>99</v>
      </c>
      <c r="N593" s="40">
        <f>LEN(C593)</f>
        <v>41</v>
      </c>
      <c r="O593" s="42" t="s">
        <v>534</v>
      </c>
      <c r="P593" s="42"/>
      <c r="Q593" s="42" t="s">
        <v>655</v>
      </c>
      <c r="R593" s="42" t="s">
        <v>2485</v>
      </c>
    </row>
    <row r="594" spans="1:18" x14ac:dyDescent="0.3">
      <c r="A594" s="2" t="s">
        <v>1687</v>
      </c>
      <c r="B594" s="1" t="s">
        <v>755</v>
      </c>
      <c r="C594" s="25" t="s">
        <v>3222</v>
      </c>
      <c r="D594" s="2" t="s">
        <v>3655</v>
      </c>
      <c r="F594" s="61">
        <v>127</v>
      </c>
      <c r="G594" s="8">
        <f>VLOOKUP(F594,episodes!$A$1:$B$76,2,FALSE)</f>
        <v>28</v>
      </c>
      <c r="H594" s="7" t="str">
        <f>VLOOKUP(F594,episodes!$A$1:$E$76,5,FALSE)</f>
        <v>The Alternative Factor</v>
      </c>
      <c r="I594" s="7">
        <f>VLOOKUP(F594,episodes!$A$1:$D$76,3,FALSE)</f>
        <v>1</v>
      </c>
      <c r="J594" s="7">
        <f>VLOOKUP(F594,episodes!$A$1:$D$76,4,FALSE)</f>
        <v>27</v>
      </c>
      <c r="L594" s="40">
        <f>COUNTIFS(A:A,A593)</f>
        <v>118</v>
      </c>
      <c r="M594" s="40">
        <f>COUNTIFS(B:B,B594)</f>
        <v>99</v>
      </c>
      <c r="N594" s="40">
        <f>LEN(C594)</f>
        <v>40</v>
      </c>
      <c r="O594" s="42" t="s">
        <v>534</v>
      </c>
      <c r="P594" s="42"/>
      <c r="Q594" s="42" t="s">
        <v>657</v>
      </c>
      <c r="R594" s="42" t="s">
        <v>2485</v>
      </c>
    </row>
    <row r="595" spans="1:18" x14ac:dyDescent="0.3">
      <c r="A595" s="2" t="s">
        <v>1687</v>
      </c>
      <c r="B595" s="1" t="s">
        <v>755</v>
      </c>
      <c r="C595" s="25" t="s">
        <v>2810</v>
      </c>
      <c r="D595" s="1" t="s">
        <v>3655</v>
      </c>
      <c r="F595" s="61">
        <v>127</v>
      </c>
      <c r="G595" s="8">
        <f>VLOOKUP(F595,episodes!$A$1:$B$76,2,FALSE)</f>
        <v>28</v>
      </c>
      <c r="H595" s="7" t="str">
        <f>VLOOKUP(F595,episodes!$A$1:$E$76,5,FALSE)</f>
        <v>The Alternative Factor</v>
      </c>
      <c r="I595" s="7">
        <f>VLOOKUP(F595,episodes!$A$1:$D$76,3,FALSE)</f>
        <v>1</v>
      </c>
      <c r="J595" s="7">
        <f>VLOOKUP(F595,episodes!$A$1:$D$76,4,FALSE)</f>
        <v>27</v>
      </c>
      <c r="L595" s="40">
        <f>COUNTIFS(A:A,A594)</f>
        <v>118</v>
      </c>
      <c r="M595" s="40">
        <f>COUNTIFS(B:B,B595)</f>
        <v>99</v>
      </c>
      <c r="N595" s="40">
        <f>LEN(C595)</f>
        <v>68</v>
      </c>
      <c r="O595" s="42" t="s">
        <v>534</v>
      </c>
      <c r="P595" s="42"/>
      <c r="Q595" s="42" t="s">
        <v>656</v>
      </c>
      <c r="R595" s="42" t="s">
        <v>2485</v>
      </c>
    </row>
    <row r="596" spans="1:18" x14ac:dyDescent="0.25">
      <c r="A596" s="2" t="s">
        <v>1687</v>
      </c>
      <c r="B596" s="1" t="s">
        <v>755</v>
      </c>
      <c r="C596" s="25" t="s">
        <v>2804</v>
      </c>
      <c r="D596" s="2" t="s">
        <v>85</v>
      </c>
      <c r="E596" s="12">
        <v>1</v>
      </c>
      <c r="F596" s="61">
        <v>127</v>
      </c>
      <c r="G596" s="8">
        <f>VLOOKUP(F596,episodes!$A$1:$B$76,2,FALSE)</f>
        <v>28</v>
      </c>
      <c r="H596" s="7" t="str">
        <f>VLOOKUP(F596,episodes!$A$1:$E$76,5,FALSE)</f>
        <v>The Alternative Factor</v>
      </c>
      <c r="I596" s="7">
        <f>VLOOKUP(F596,episodes!$A$1:$D$76,3,FALSE)</f>
        <v>1</v>
      </c>
      <c r="J596" s="7">
        <f>VLOOKUP(F596,episodes!$A$1:$D$76,4,FALSE)</f>
        <v>27</v>
      </c>
      <c r="L596" s="40">
        <f>COUNTIFS(A:A,A595)</f>
        <v>118</v>
      </c>
      <c r="M596" s="40">
        <f>COUNTIFS(B:B,B596)</f>
        <v>99</v>
      </c>
      <c r="N596" s="40">
        <f>LEN(C596)</f>
        <v>26</v>
      </c>
      <c r="O596" s="42" t="s">
        <v>1182</v>
      </c>
      <c r="P596" s="42"/>
      <c r="Q596" s="42" t="s">
        <v>1170</v>
      </c>
      <c r="R596" s="42" t="s">
        <v>2485</v>
      </c>
    </row>
    <row r="597" spans="1:18" x14ac:dyDescent="0.25">
      <c r="A597" s="2" t="s">
        <v>1687</v>
      </c>
      <c r="B597" s="1" t="s">
        <v>755</v>
      </c>
      <c r="C597" s="25" t="s">
        <v>2804</v>
      </c>
      <c r="D597" s="2" t="s">
        <v>85</v>
      </c>
      <c r="E597" s="12">
        <v>1</v>
      </c>
      <c r="F597" s="61">
        <v>127</v>
      </c>
      <c r="G597" s="8">
        <f>VLOOKUP(F597,episodes!$A$1:$B$76,2,FALSE)</f>
        <v>28</v>
      </c>
      <c r="H597" s="7" t="str">
        <f>VLOOKUP(F597,episodes!$A$1:$E$76,5,FALSE)</f>
        <v>The Alternative Factor</v>
      </c>
      <c r="I597" s="7">
        <f>VLOOKUP(F597,episodes!$A$1:$D$76,3,FALSE)</f>
        <v>1</v>
      </c>
      <c r="J597" s="7">
        <f>VLOOKUP(F597,episodes!$A$1:$D$76,4,FALSE)</f>
        <v>27</v>
      </c>
      <c r="L597" s="40">
        <f>COUNTIFS(A:A,A596)</f>
        <v>118</v>
      </c>
      <c r="M597" s="40">
        <f>COUNTIFS(B:B,B597)</f>
        <v>99</v>
      </c>
      <c r="N597" s="40">
        <f>LEN(C597)</f>
        <v>26</v>
      </c>
      <c r="O597" s="42" t="s">
        <v>1182</v>
      </c>
      <c r="P597" s="42"/>
      <c r="Q597" s="42" t="s">
        <v>1172</v>
      </c>
      <c r="R597" s="42" t="s">
        <v>2485</v>
      </c>
    </row>
    <row r="598" spans="1:18" x14ac:dyDescent="0.25">
      <c r="A598" s="2" t="s">
        <v>1687</v>
      </c>
      <c r="B598" s="1" t="s">
        <v>755</v>
      </c>
      <c r="C598" s="25" t="s">
        <v>2811</v>
      </c>
      <c r="D598" s="2" t="s">
        <v>85</v>
      </c>
      <c r="E598" s="12">
        <v>1</v>
      </c>
      <c r="F598" s="61">
        <v>127</v>
      </c>
      <c r="G598" s="8">
        <f>VLOOKUP(F598,episodes!$A$1:$B$76,2,FALSE)</f>
        <v>28</v>
      </c>
      <c r="H598" s="7" t="str">
        <f>VLOOKUP(F598,episodes!$A$1:$E$76,5,FALSE)</f>
        <v>The Alternative Factor</v>
      </c>
      <c r="I598" s="7">
        <f>VLOOKUP(F598,episodes!$A$1:$D$76,3,FALSE)</f>
        <v>1</v>
      </c>
      <c r="J598" s="7">
        <f>VLOOKUP(F598,episodes!$A$1:$D$76,4,FALSE)</f>
        <v>27</v>
      </c>
      <c r="L598" s="40">
        <f>COUNTIFS(A:A,A597)</f>
        <v>118</v>
      </c>
      <c r="M598" s="40">
        <f>COUNTIFS(B:B,B598)</f>
        <v>99</v>
      </c>
      <c r="N598" s="40">
        <f>LEN(C598)</f>
        <v>31</v>
      </c>
      <c r="O598" s="42" t="s">
        <v>1182</v>
      </c>
      <c r="P598" s="42"/>
      <c r="Q598" s="42" t="s">
        <v>1171</v>
      </c>
      <c r="R598" s="42" t="s">
        <v>2485</v>
      </c>
    </row>
    <row r="599" spans="1:18" x14ac:dyDescent="0.3">
      <c r="A599" s="2" t="s">
        <v>1687</v>
      </c>
      <c r="B599" s="1" t="s">
        <v>756</v>
      </c>
      <c r="C599" s="25" t="s">
        <v>2937</v>
      </c>
      <c r="D599" s="2" t="s">
        <v>3655</v>
      </c>
      <c r="F599" s="61">
        <v>127</v>
      </c>
      <c r="G599" s="8">
        <f>VLOOKUP(F599,episodes!$A$1:$B$76,2,FALSE)</f>
        <v>28</v>
      </c>
      <c r="H599" s="7" t="str">
        <f>VLOOKUP(F599,episodes!$A$1:$E$76,5,FALSE)</f>
        <v>The Alternative Factor</v>
      </c>
      <c r="I599" s="7">
        <f>VLOOKUP(F599,episodes!$A$1:$D$76,3,FALSE)</f>
        <v>1</v>
      </c>
      <c r="J599" s="7">
        <f>VLOOKUP(F599,episodes!$A$1:$D$76,4,FALSE)</f>
        <v>27</v>
      </c>
      <c r="L599" s="40">
        <f>COUNTIFS(A:A,A598)</f>
        <v>118</v>
      </c>
      <c r="M599" s="40">
        <f>COUNTIFS(B:B,B599)</f>
        <v>16</v>
      </c>
      <c r="N599" s="40">
        <f>LEN(C599)</f>
        <v>39</v>
      </c>
      <c r="O599" s="42" t="s">
        <v>534</v>
      </c>
      <c r="P599" s="42"/>
      <c r="Q599" s="42" t="s">
        <v>658</v>
      </c>
      <c r="R599" s="42" t="s">
        <v>2485</v>
      </c>
    </row>
    <row r="600" spans="1:18" x14ac:dyDescent="0.3">
      <c r="A600" s="2" t="s">
        <v>1687</v>
      </c>
      <c r="B600" s="1" t="s">
        <v>756</v>
      </c>
      <c r="C600" s="25" t="s">
        <v>2812</v>
      </c>
      <c r="D600" s="1" t="s">
        <v>85</v>
      </c>
      <c r="F600" s="61">
        <v>127</v>
      </c>
      <c r="G600" s="8">
        <f>VLOOKUP(F600,episodes!$A$1:$B$76,2,FALSE)</f>
        <v>28</v>
      </c>
      <c r="H600" s="7" t="str">
        <f>VLOOKUP(F600,episodes!$A$1:$E$76,5,FALSE)</f>
        <v>The Alternative Factor</v>
      </c>
      <c r="I600" s="7">
        <f>VLOOKUP(F600,episodes!$A$1:$D$76,3,FALSE)</f>
        <v>1</v>
      </c>
      <c r="J600" s="7">
        <f>VLOOKUP(F600,episodes!$A$1:$D$76,4,FALSE)</f>
        <v>27</v>
      </c>
      <c r="L600" s="40">
        <f>COUNTIFS(A:A,A599)</f>
        <v>118</v>
      </c>
      <c r="M600" s="40">
        <f>COUNTIFS(B:B,B600)</f>
        <v>16</v>
      </c>
      <c r="N600" s="40">
        <f>LEN(C600)</f>
        <v>33</v>
      </c>
      <c r="O600" s="42" t="s">
        <v>609</v>
      </c>
      <c r="P600" s="44"/>
      <c r="Q600" s="42" t="s">
        <v>659</v>
      </c>
      <c r="R600" s="42" t="s">
        <v>2485</v>
      </c>
    </row>
    <row r="601" spans="1:18" x14ac:dyDescent="0.25">
      <c r="A601" s="2" t="s">
        <v>1687</v>
      </c>
      <c r="B601" s="1" t="s">
        <v>755</v>
      </c>
      <c r="C601" s="25" t="s">
        <v>2813</v>
      </c>
      <c r="D601" s="2" t="s">
        <v>85</v>
      </c>
      <c r="E601" s="12">
        <v>1</v>
      </c>
      <c r="F601" s="61">
        <v>128</v>
      </c>
      <c r="G601" s="8">
        <f>VLOOKUP(F601,episodes!$A$1:$B$76,2,FALSE)</f>
        <v>29</v>
      </c>
      <c r="H601" s="7" t="str">
        <f>VLOOKUP(F601,episodes!$A$1:$E$76,5,FALSE)</f>
        <v>The City on the Edge of Forever</v>
      </c>
      <c r="I601" s="7">
        <f>VLOOKUP(F601,episodes!$A$1:$D$76,3,FALSE)</f>
        <v>1</v>
      </c>
      <c r="J601" s="7">
        <f>VLOOKUP(F601,episodes!$A$1:$D$76,4,FALSE)</f>
        <v>28</v>
      </c>
      <c r="L601" s="40">
        <f>COUNTIFS(A:A,A600)</f>
        <v>118</v>
      </c>
      <c r="M601" s="40">
        <f>COUNTIFS(B:B,B601)</f>
        <v>99</v>
      </c>
      <c r="N601" s="40">
        <f>LEN(C601)</f>
        <v>37</v>
      </c>
      <c r="O601" s="42" t="s">
        <v>1182</v>
      </c>
      <c r="P601" s="44" t="s">
        <v>2065</v>
      </c>
      <c r="Q601" s="42" t="s">
        <v>1173</v>
      </c>
      <c r="R601" s="42" t="s">
        <v>2485</v>
      </c>
    </row>
    <row r="602" spans="1:18" x14ac:dyDescent="0.25">
      <c r="A602" s="2" t="s">
        <v>1687</v>
      </c>
      <c r="B602" s="1" t="s">
        <v>755</v>
      </c>
      <c r="C602" s="25" t="s">
        <v>2798</v>
      </c>
      <c r="D602" s="2" t="s">
        <v>85</v>
      </c>
      <c r="E602" s="12">
        <v>1</v>
      </c>
      <c r="F602" s="61">
        <v>128</v>
      </c>
      <c r="G602" s="8">
        <f>VLOOKUP(F602,episodes!$A$1:$B$76,2,FALSE)</f>
        <v>29</v>
      </c>
      <c r="H602" s="7" t="str">
        <f>VLOOKUP(F602,episodes!$A$1:$E$76,5,FALSE)</f>
        <v>The City on the Edge of Forever</v>
      </c>
      <c r="I602" s="7">
        <f>VLOOKUP(F602,episodes!$A$1:$D$76,3,FALSE)</f>
        <v>1</v>
      </c>
      <c r="J602" s="7">
        <f>VLOOKUP(F602,episodes!$A$1:$D$76,4,FALSE)</f>
        <v>28</v>
      </c>
      <c r="L602" s="40">
        <f>COUNTIFS(A:A,A601)</f>
        <v>118</v>
      </c>
      <c r="M602" s="40">
        <f>COUNTIFS(B:B,B602)</f>
        <v>99</v>
      </c>
      <c r="N602" s="40">
        <f>LEN(C602)</f>
        <v>21</v>
      </c>
      <c r="O602" s="42" t="s">
        <v>1182</v>
      </c>
      <c r="P602" s="44"/>
      <c r="Q602" s="42" t="s">
        <v>1168</v>
      </c>
      <c r="R602" s="42" t="s">
        <v>2485</v>
      </c>
    </row>
    <row r="603" spans="1:18" x14ac:dyDescent="0.25">
      <c r="A603" s="2" t="s">
        <v>1687</v>
      </c>
      <c r="B603" s="1" t="s">
        <v>756</v>
      </c>
      <c r="C603" s="25" t="s">
        <v>2814</v>
      </c>
      <c r="D603" s="2" t="s">
        <v>85</v>
      </c>
      <c r="E603" s="12">
        <v>1</v>
      </c>
      <c r="F603" s="61">
        <v>128</v>
      </c>
      <c r="G603" s="8">
        <f>VLOOKUP(F603,episodes!$A$1:$B$76,2,FALSE)</f>
        <v>29</v>
      </c>
      <c r="H603" s="7" t="str">
        <f>VLOOKUP(F603,episodes!$A$1:$E$76,5,FALSE)</f>
        <v>The City on the Edge of Forever</v>
      </c>
      <c r="I603" s="7">
        <f>VLOOKUP(F603,episodes!$A$1:$D$76,3,FALSE)</f>
        <v>1</v>
      </c>
      <c r="J603" s="7">
        <f>VLOOKUP(F603,episodes!$A$1:$D$76,4,FALSE)</f>
        <v>28</v>
      </c>
      <c r="L603" s="40">
        <f>COUNTIFS(A:A,A602)</f>
        <v>118</v>
      </c>
      <c r="M603" s="40">
        <f>COUNTIFS(B:B,B603)</f>
        <v>16</v>
      </c>
      <c r="N603" s="40">
        <f>LEN(C603)</f>
        <v>36</v>
      </c>
      <c r="O603" s="42" t="s">
        <v>1182</v>
      </c>
      <c r="P603" s="44"/>
      <c r="Q603" s="42" t="s">
        <v>1176</v>
      </c>
      <c r="R603" s="42" t="s">
        <v>2485</v>
      </c>
    </row>
    <row r="604" spans="1:18" x14ac:dyDescent="0.25">
      <c r="A604" s="2" t="s">
        <v>1687</v>
      </c>
      <c r="B604" s="1" t="s">
        <v>755</v>
      </c>
      <c r="C604" s="1" t="s">
        <v>2815</v>
      </c>
      <c r="D604" s="2" t="s">
        <v>3652</v>
      </c>
      <c r="E604" s="12">
        <v>1</v>
      </c>
      <c r="F604" s="61">
        <v>129</v>
      </c>
      <c r="G604" s="8">
        <f>VLOOKUP(F604,episodes!$A$1:$B$76,2,FALSE)</f>
        <v>30</v>
      </c>
      <c r="H604" s="7" t="str">
        <f>VLOOKUP(F604,episodes!$A$1:$E$76,5,FALSE)</f>
        <v>Operation: Annihilate!</v>
      </c>
      <c r="I604" s="7">
        <f>VLOOKUP(F604,episodes!$A$1:$D$76,3,FALSE)</f>
        <v>1</v>
      </c>
      <c r="J604" s="7">
        <f>VLOOKUP(F604,episodes!$A$1:$D$76,4,FALSE)</f>
        <v>29</v>
      </c>
      <c r="L604" s="40">
        <f>COUNTIFS(A:A,A603)</f>
        <v>118</v>
      </c>
      <c r="M604" s="40">
        <f>COUNTIFS(B:B,B604)</f>
        <v>99</v>
      </c>
      <c r="N604" s="40">
        <f>LEN(C604)</f>
        <v>21</v>
      </c>
      <c r="O604" s="42" t="s">
        <v>2116</v>
      </c>
      <c r="P604" s="42"/>
      <c r="Q604" s="42" t="s">
        <v>1096</v>
      </c>
      <c r="R604" s="42" t="s">
        <v>2485</v>
      </c>
    </row>
    <row r="605" spans="1:18" x14ac:dyDescent="0.3">
      <c r="A605" s="2" t="s">
        <v>1687</v>
      </c>
      <c r="B605" s="1" t="s">
        <v>755</v>
      </c>
      <c r="C605" s="1" t="s">
        <v>2816</v>
      </c>
      <c r="D605" s="2" t="s">
        <v>3655</v>
      </c>
      <c r="E605" s="11"/>
      <c r="F605" s="61">
        <v>129</v>
      </c>
      <c r="G605" s="8">
        <f>VLOOKUP(F605,episodes!$A$1:$B$76,2,FALSE)</f>
        <v>30</v>
      </c>
      <c r="H605" s="7" t="str">
        <f>VLOOKUP(F605,episodes!$A$1:$E$76,5,FALSE)</f>
        <v>Operation: Annihilate!</v>
      </c>
      <c r="I605" s="7">
        <f>VLOOKUP(F605,episodes!$A$1:$D$76,3,FALSE)</f>
        <v>1</v>
      </c>
      <c r="J605" s="7">
        <f>VLOOKUP(F605,episodes!$A$1:$D$76,4,FALSE)</f>
        <v>29</v>
      </c>
      <c r="L605" s="40">
        <f>COUNTIFS(A:A,A604)</f>
        <v>118</v>
      </c>
      <c r="M605" s="40">
        <f>COUNTIFS(B:B,B605)</f>
        <v>99</v>
      </c>
      <c r="N605" s="40">
        <f>LEN(C605)</f>
        <v>35</v>
      </c>
      <c r="O605" s="42" t="s">
        <v>515</v>
      </c>
      <c r="P605" s="42"/>
      <c r="Q605" s="42" t="s">
        <v>1318</v>
      </c>
      <c r="R605" s="42" t="s">
        <v>2485</v>
      </c>
    </row>
    <row r="606" spans="1:18" x14ac:dyDescent="0.3">
      <c r="A606" s="2" t="s">
        <v>1687</v>
      </c>
      <c r="B606" s="1" t="s">
        <v>755</v>
      </c>
      <c r="C606" s="1" t="s">
        <v>2817</v>
      </c>
      <c r="D606" s="2" t="s">
        <v>3655</v>
      </c>
      <c r="E606" s="11"/>
      <c r="F606" s="61">
        <v>129</v>
      </c>
      <c r="G606" s="8">
        <f>VLOOKUP(F606,episodes!$A$1:$B$76,2,FALSE)</f>
        <v>30</v>
      </c>
      <c r="H606" s="7" t="str">
        <f>VLOOKUP(F606,episodes!$A$1:$E$76,5,FALSE)</f>
        <v>Operation: Annihilate!</v>
      </c>
      <c r="I606" s="7">
        <f>VLOOKUP(F606,episodes!$A$1:$D$76,3,FALSE)</f>
        <v>1</v>
      </c>
      <c r="J606" s="7">
        <f>VLOOKUP(F606,episodes!$A$1:$D$76,4,FALSE)</f>
        <v>29</v>
      </c>
      <c r="L606" s="40">
        <f>COUNTIFS(A:A,A605)</f>
        <v>118</v>
      </c>
      <c r="M606" s="40">
        <f>COUNTIFS(B:B,B606)</f>
        <v>99</v>
      </c>
      <c r="N606" s="40">
        <f>LEN(C606)</f>
        <v>28</v>
      </c>
      <c r="O606" s="42" t="s">
        <v>515</v>
      </c>
      <c r="P606" s="42"/>
      <c r="Q606" s="42" t="s">
        <v>1319</v>
      </c>
      <c r="R606" s="42" t="s">
        <v>2485</v>
      </c>
    </row>
    <row r="607" spans="1:18" x14ac:dyDescent="0.3">
      <c r="A607" s="2" t="s">
        <v>1687</v>
      </c>
      <c r="B607" s="1" t="s">
        <v>755</v>
      </c>
      <c r="C607" s="1" t="s">
        <v>1997</v>
      </c>
      <c r="D607" s="1" t="s">
        <v>3652</v>
      </c>
      <c r="E607" s="11"/>
      <c r="F607" s="61">
        <v>129</v>
      </c>
      <c r="G607" s="8">
        <f>VLOOKUP(F607,episodes!$A$1:$B$76,2,FALSE)</f>
        <v>30</v>
      </c>
      <c r="H607" s="7" t="str">
        <f>VLOOKUP(F607,episodes!$A$1:$E$76,5,FALSE)</f>
        <v>Operation: Annihilate!</v>
      </c>
      <c r="I607" s="7">
        <f>VLOOKUP(F607,episodes!$A$1:$D$76,3,FALSE)</f>
        <v>1</v>
      </c>
      <c r="J607" s="7">
        <f>VLOOKUP(F607,episodes!$A$1:$D$76,4,FALSE)</f>
        <v>29</v>
      </c>
      <c r="L607" s="40">
        <f>COUNTIFS(A:A,A606)</f>
        <v>118</v>
      </c>
      <c r="M607" s="40">
        <f>COUNTIFS(B:B,B607)</f>
        <v>99</v>
      </c>
      <c r="N607" s="40">
        <f>LEN(C607)</f>
        <v>25</v>
      </c>
      <c r="O607" s="42"/>
      <c r="P607" s="44"/>
      <c r="Q607" s="42" t="s">
        <v>395</v>
      </c>
      <c r="R607" s="42" t="s">
        <v>2485</v>
      </c>
    </row>
    <row r="608" spans="1:18" x14ac:dyDescent="0.25">
      <c r="A608" s="2" t="s">
        <v>1687</v>
      </c>
      <c r="B608" s="1" t="s">
        <v>755</v>
      </c>
      <c r="C608" s="1" t="s">
        <v>2818</v>
      </c>
      <c r="D608" s="2" t="s">
        <v>3655</v>
      </c>
      <c r="E608" s="12">
        <v>1</v>
      </c>
      <c r="F608" s="61">
        <v>129</v>
      </c>
      <c r="G608" s="8">
        <f>VLOOKUP(F608,episodes!$A$1:$B$76,2,FALSE)</f>
        <v>30</v>
      </c>
      <c r="H608" s="7" t="str">
        <f>VLOOKUP(F608,episodes!$A$1:$E$76,5,FALSE)</f>
        <v>Operation: Annihilate!</v>
      </c>
      <c r="I608" s="7">
        <f>VLOOKUP(F608,episodes!$A$1:$D$76,3,FALSE)</f>
        <v>1</v>
      </c>
      <c r="J608" s="7">
        <f>VLOOKUP(F608,episodes!$A$1:$D$76,4,FALSE)</f>
        <v>29</v>
      </c>
      <c r="L608" s="40">
        <f>COUNTIFS(A:A,A607)</f>
        <v>118</v>
      </c>
      <c r="M608" s="40">
        <f>COUNTIFS(B:B,B608)</f>
        <v>99</v>
      </c>
      <c r="N608" s="40">
        <f>LEN(C608)</f>
        <v>26</v>
      </c>
      <c r="O608" s="42" t="s">
        <v>1011</v>
      </c>
      <c r="P608" s="44"/>
      <c r="Q608" s="42" t="s">
        <v>1021</v>
      </c>
      <c r="R608" s="42" t="s">
        <v>2485</v>
      </c>
    </row>
    <row r="609" spans="1:18" x14ac:dyDescent="0.25">
      <c r="A609" s="2" t="s">
        <v>1687</v>
      </c>
      <c r="B609" s="1" t="s">
        <v>755</v>
      </c>
      <c r="C609" s="1" t="s">
        <v>2819</v>
      </c>
      <c r="D609" s="2" t="s">
        <v>3655</v>
      </c>
      <c r="E609" s="12">
        <v>1</v>
      </c>
      <c r="F609" s="61">
        <v>129</v>
      </c>
      <c r="G609" s="8">
        <f>VLOOKUP(F609,episodes!$A$1:$B$76,2,FALSE)</f>
        <v>30</v>
      </c>
      <c r="H609" s="7" t="str">
        <f>VLOOKUP(F609,episodes!$A$1:$E$76,5,FALSE)</f>
        <v>Operation: Annihilate!</v>
      </c>
      <c r="I609" s="7">
        <f>VLOOKUP(F609,episodes!$A$1:$D$76,3,FALSE)</f>
        <v>1</v>
      </c>
      <c r="J609" s="7">
        <f>VLOOKUP(F609,episodes!$A$1:$D$76,4,FALSE)</f>
        <v>29</v>
      </c>
      <c r="L609" s="40">
        <f>COUNTIFS(A:A,A608)</f>
        <v>118</v>
      </c>
      <c r="M609" s="40">
        <f>COUNTIFS(B:B,B609)</f>
        <v>99</v>
      </c>
      <c r="N609" s="40">
        <f>LEN(C609)</f>
        <v>45</v>
      </c>
      <c r="O609" s="42" t="s">
        <v>1011</v>
      </c>
      <c r="P609" s="44" t="s">
        <v>282</v>
      </c>
      <c r="Q609" s="42" t="s">
        <v>1022</v>
      </c>
      <c r="R609" s="42" t="s">
        <v>2485</v>
      </c>
    </row>
    <row r="610" spans="1:18" x14ac:dyDescent="0.25">
      <c r="A610" s="2" t="s">
        <v>1687</v>
      </c>
      <c r="B610" s="1" t="s">
        <v>755</v>
      </c>
      <c r="C610" s="1" t="s">
        <v>2804</v>
      </c>
      <c r="D610" s="2" t="s">
        <v>85</v>
      </c>
      <c r="E610" s="12">
        <v>1</v>
      </c>
      <c r="F610" s="61">
        <v>129</v>
      </c>
      <c r="G610" s="8">
        <f>VLOOKUP(F610,episodes!$A$1:$B$76,2,FALSE)</f>
        <v>30</v>
      </c>
      <c r="H610" s="7" t="str">
        <f>VLOOKUP(F610,episodes!$A$1:$E$76,5,FALSE)</f>
        <v>Operation: Annihilate!</v>
      </c>
      <c r="I610" s="7">
        <f>VLOOKUP(F610,episodes!$A$1:$D$76,3,FALSE)</f>
        <v>1</v>
      </c>
      <c r="J610" s="7">
        <f>VLOOKUP(F610,episodes!$A$1:$D$76,4,FALSE)</f>
        <v>29</v>
      </c>
      <c r="L610" s="40">
        <f>COUNTIFS(A:A,A609)</f>
        <v>118</v>
      </c>
      <c r="M610" s="40">
        <f>COUNTIFS(B:B,B610)</f>
        <v>99</v>
      </c>
      <c r="N610" s="40">
        <f>LEN(C610)</f>
        <v>26</v>
      </c>
      <c r="O610" s="42" t="s">
        <v>1182</v>
      </c>
      <c r="P610" s="44" t="s">
        <v>282</v>
      </c>
      <c r="Q610" s="42" t="s">
        <v>1172</v>
      </c>
      <c r="R610" s="42" t="s">
        <v>2485</v>
      </c>
    </row>
    <row r="611" spans="1:18" x14ac:dyDescent="0.3">
      <c r="A611" s="2" t="s">
        <v>1687</v>
      </c>
      <c r="B611" s="1" t="s">
        <v>755</v>
      </c>
      <c r="C611" s="1" t="s">
        <v>2820</v>
      </c>
      <c r="D611" s="1" t="s">
        <v>85</v>
      </c>
      <c r="F611" s="61">
        <v>129</v>
      </c>
      <c r="G611" s="8">
        <f>VLOOKUP(F611,episodes!$A$1:$B$76,2,FALSE)</f>
        <v>30</v>
      </c>
      <c r="H611" s="7" t="str">
        <f>VLOOKUP(F611,episodes!$A$1:$E$76,5,FALSE)</f>
        <v>Operation: Annihilate!</v>
      </c>
      <c r="I611" s="7">
        <f>VLOOKUP(F611,episodes!$A$1:$D$76,3,FALSE)</f>
        <v>1</v>
      </c>
      <c r="J611" s="7">
        <f>VLOOKUP(F611,episodes!$A$1:$D$76,4,FALSE)</f>
        <v>29</v>
      </c>
      <c r="L611" s="40">
        <f>COUNTIFS(A:A,A610)</f>
        <v>118</v>
      </c>
      <c r="M611" s="40">
        <f>COUNTIFS(B:B,B611)</f>
        <v>99</v>
      </c>
      <c r="N611" s="40">
        <f>LEN(C611)</f>
        <v>33</v>
      </c>
      <c r="O611" s="42" t="s">
        <v>598</v>
      </c>
      <c r="P611" s="42"/>
      <c r="Q611" s="42" t="s">
        <v>390</v>
      </c>
      <c r="R611" s="42" t="s">
        <v>2485</v>
      </c>
    </row>
    <row r="612" spans="1:18" x14ac:dyDescent="0.3">
      <c r="A612" s="2" t="s">
        <v>1687</v>
      </c>
      <c r="B612" s="1" t="s">
        <v>755</v>
      </c>
      <c r="C612" s="1" t="s">
        <v>2821</v>
      </c>
      <c r="D612" s="1" t="s">
        <v>85</v>
      </c>
      <c r="F612" s="61">
        <v>129</v>
      </c>
      <c r="G612" s="8">
        <f>VLOOKUP(F612,episodes!$A$1:$B$76,2,FALSE)</f>
        <v>30</v>
      </c>
      <c r="H612" s="7" t="str">
        <f>VLOOKUP(F612,episodes!$A$1:$E$76,5,FALSE)</f>
        <v>Operation: Annihilate!</v>
      </c>
      <c r="I612" s="7">
        <f>VLOOKUP(F612,episodes!$A$1:$D$76,3,FALSE)</f>
        <v>1</v>
      </c>
      <c r="J612" s="7">
        <f>VLOOKUP(F612,episodes!$A$1:$D$76,4,FALSE)</f>
        <v>29</v>
      </c>
      <c r="L612" s="40">
        <f>COUNTIFS(A:A,A611)</f>
        <v>118</v>
      </c>
      <c r="M612" s="40">
        <f>COUNTIFS(B:B,B612)</f>
        <v>99</v>
      </c>
      <c r="N612" s="40">
        <f>LEN(C612)</f>
        <v>33</v>
      </c>
      <c r="O612" s="42" t="s">
        <v>609</v>
      </c>
      <c r="P612" s="42"/>
      <c r="Q612" s="42" t="s">
        <v>662</v>
      </c>
      <c r="R612" s="42" t="s">
        <v>2485</v>
      </c>
    </row>
    <row r="613" spans="1:18" x14ac:dyDescent="0.3">
      <c r="A613" s="2" t="s">
        <v>1687</v>
      </c>
      <c r="B613" s="1" t="s">
        <v>756</v>
      </c>
      <c r="C613" s="1" t="s">
        <v>2817</v>
      </c>
      <c r="D613" s="2" t="s">
        <v>3655</v>
      </c>
      <c r="E613" s="11"/>
      <c r="F613" s="61">
        <v>129</v>
      </c>
      <c r="G613" s="8">
        <f>VLOOKUP(F613,episodes!$A$1:$B$76,2,FALSE)</f>
        <v>30</v>
      </c>
      <c r="H613" s="7" t="str">
        <f>VLOOKUP(F613,episodes!$A$1:$E$76,5,FALSE)</f>
        <v>Operation: Annihilate!</v>
      </c>
      <c r="I613" s="7">
        <f>VLOOKUP(F613,episodes!$A$1:$D$76,3,FALSE)</f>
        <v>1</v>
      </c>
      <c r="J613" s="7">
        <f>VLOOKUP(F613,episodes!$A$1:$D$76,4,FALSE)</f>
        <v>29</v>
      </c>
      <c r="L613" s="40">
        <f>COUNTIFS(A:A,A612)</f>
        <v>118</v>
      </c>
      <c r="M613" s="40">
        <f>COUNTIFS(B:B,B613)</f>
        <v>16</v>
      </c>
      <c r="N613" s="40">
        <f>LEN(C613)</f>
        <v>28</v>
      </c>
      <c r="O613" s="42" t="s">
        <v>515</v>
      </c>
      <c r="P613" s="42"/>
      <c r="Q613" s="42" t="s">
        <v>1319</v>
      </c>
      <c r="R613" s="42" t="s">
        <v>2485</v>
      </c>
    </row>
    <row r="614" spans="1:18" x14ac:dyDescent="0.3">
      <c r="A614" s="2" t="s">
        <v>1687</v>
      </c>
      <c r="B614" s="1" t="s">
        <v>756</v>
      </c>
      <c r="C614" s="1" t="s">
        <v>1998</v>
      </c>
      <c r="D614" s="2" t="s">
        <v>3668</v>
      </c>
      <c r="E614" s="17">
        <v>1</v>
      </c>
      <c r="F614" s="61">
        <v>129</v>
      </c>
      <c r="G614" s="8">
        <f>VLOOKUP(F614,episodes!$A$1:$B$76,2,FALSE)</f>
        <v>30</v>
      </c>
      <c r="H614" s="7" t="str">
        <f>VLOOKUP(F614,episodes!$A$1:$E$76,5,FALSE)</f>
        <v>Operation: Annihilate!</v>
      </c>
      <c r="I614" s="7">
        <f>VLOOKUP(F614,episodes!$A$1:$D$76,3,FALSE)</f>
        <v>1</v>
      </c>
      <c r="J614" s="7">
        <f>VLOOKUP(F614,episodes!$A$1:$D$76,4,FALSE)</f>
        <v>29</v>
      </c>
      <c r="L614" s="40">
        <f>COUNTIFS(A:A,A613)</f>
        <v>118</v>
      </c>
      <c r="M614" s="40">
        <f>COUNTIFS(B:B,B614)</f>
        <v>16</v>
      </c>
      <c r="N614" s="40">
        <f>LEN(C614)</f>
        <v>31</v>
      </c>
      <c r="O614" s="42" t="s">
        <v>2110</v>
      </c>
      <c r="P614" s="44"/>
      <c r="Q614" s="42" t="s">
        <v>1151</v>
      </c>
      <c r="R614" s="42" t="s">
        <v>2485</v>
      </c>
    </row>
    <row r="615" spans="1:18" x14ac:dyDescent="0.3">
      <c r="A615" s="2" t="s">
        <v>1687</v>
      </c>
      <c r="B615" s="1" t="s">
        <v>755</v>
      </c>
      <c r="C615" s="1" t="s">
        <v>2822</v>
      </c>
      <c r="D615" s="1" t="s">
        <v>3655</v>
      </c>
      <c r="F615" s="61">
        <v>201</v>
      </c>
      <c r="G615" s="8">
        <f>VLOOKUP(F615,episodes!$A$1:$B$76,2,FALSE)</f>
        <v>31</v>
      </c>
      <c r="H615" s="7" t="str">
        <f>VLOOKUP(F615,episodes!$A$1:$E$76,5,FALSE)</f>
        <v>Amok Time</v>
      </c>
      <c r="I615" s="7">
        <f>VLOOKUP(F615,episodes!$A$1:$D$76,3,FALSE)</f>
        <v>2</v>
      </c>
      <c r="J615" s="7">
        <f>VLOOKUP(F615,episodes!$A$1:$D$76,4,FALSE)</f>
        <v>1</v>
      </c>
      <c r="L615" s="40">
        <f>COUNTIFS(A:A,A614)</f>
        <v>118</v>
      </c>
      <c r="M615" s="40">
        <f>COUNTIFS(B:B,B615)</f>
        <v>99</v>
      </c>
      <c r="N615" s="40">
        <f>LEN(C615)</f>
        <v>33</v>
      </c>
      <c r="O615" s="42" t="s">
        <v>597</v>
      </c>
      <c r="P615" s="44"/>
      <c r="Q615" s="42" t="s">
        <v>668</v>
      </c>
      <c r="R615" s="42" t="s">
        <v>2485</v>
      </c>
    </row>
    <row r="616" spans="1:18" x14ac:dyDescent="0.3">
      <c r="A616" s="2" t="s">
        <v>1687</v>
      </c>
      <c r="B616" s="1" t="s">
        <v>755</v>
      </c>
      <c r="C616" s="1" t="s">
        <v>2823</v>
      </c>
      <c r="D616" s="1" t="s">
        <v>21</v>
      </c>
      <c r="F616" s="61">
        <v>201</v>
      </c>
      <c r="G616" s="8">
        <f>VLOOKUP(F616,episodes!$A$1:$B$76,2,FALSE)</f>
        <v>31</v>
      </c>
      <c r="H616" s="7" t="str">
        <f>VLOOKUP(F616,episodes!$A$1:$E$76,5,FALSE)</f>
        <v>Amok Time</v>
      </c>
      <c r="I616" s="7">
        <f>VLOOKUP(F616,episodes!$A$1:$D$76,3,FALSE)</f>
        <v>2</v>
      </c>
      <c r="J616" s="7">
        <f>VLOOKUP(F616,episodes!$A$1:$D$76,4,FALSE)</f>
        <v>1</v>
      </c>
      <c r="L616" s="40">
        <f>COUNTIFS(A:A,A615)</f>
        <v>118</v>
      </c>
      <c r="M616" s="40">
        <f>COUNTIFS(B:B,B616)</f>
        <v>99</v>
      </c>
      <c r="N616" s="40">
        <f>LEN(C616)</f>
        <v>31</v>
      </c>
      <c r="O616" s="42" t="s">
        <v>596</v>
      </c>
      <c r="P616" s="44"/>
      <c r="Q616" s="42" t="s">
        <v>667</v>
      </c>
      <c r="R616" s="42" t="s">
        <v>2485</v>
      </c>
    </row>
    <row r="617" spans="1:18" x14ac:dyDescent="0.25">
      <c r="A617" s="2" t="s">
        <v>1687</v>
      </c>
      <c r="B617" s="1" t="s">
        <v>755</v>
      </c>
      <c r="C617" s="1" t="s">
        <v>2778</v>
      </c>
      <c r="D617" s="2" t="s">
        <v>21</v>
      </c>
      <c r="E617" s="12">
        <v>1</v>
      </c>
      <c r="F617" s="61">
        <v>201</v>
      </c>
      <c r="G617" s="8">
        <f>VLOOKUP(F617,episodes!$A$1:$B$76,2,FALSE)</f>
        <v>31</v>
      </c>
      <c r="H617" s="7" t="str">
        <f>VLOOKUP(F617,episodes!$A$1:$E$76,5,FALSE)</f>
        <v>Amok Time</v>
      </c>
      <c r="I617" s="7">
        <f>VLOOKUP(F617,episodes!$A$1:$D$76,3,FALSE)</f>
        <v>2</v>
      </c>
      <c r="J617" s="7">
        <f>VLOOKUP(F617,episodes!$A$1:$D$76,4,FALSE)</f>
        <v>1</v>
      </c>
      <c r="L617" s="40">
        <f>COUNTIFS(A:A,A616)</f>
        <v>118</v>
      </c>
      <c r="M617" s="40">
        <f>COUNTIFS(B:B,B617)</f>
        <v>99</v>
      </c>
      <c r="N617" s="40">
        <f>LEN(C617)</f>
        <v>20</v>
      </c>
      <c r="O617" s="42" t="s">
        <v>2065</v>
      </c>
      <c r="P617" s="44"/>
      <c r="Q617" s="42" t="s">
        <v>941</v>
      </c>
      <c r="R617" s="42" t="s">
        <v>2485</v>
      </c>
    </row>
    <row r="618" spans="1:18" x14ac:dyDescent="0.25">
      <c r="A618" s="2" t="s">
        <v>1687</v>
      </c>
      <c r="B618" s="1" t="s">
        <v>755</v>
      </c>
      <c r="C618" s="1" t="s">
        <v>2824</v>
      </c>
      <c r="D618" s="2" t="s">
        <v>3652</v>
      </c>
      <c r="E618" s="12">
        <v>1</v>
      </c>
      <c r="F618" s="61">
        <v>201</v>
      </c>
      <c r="G618" s="8">
        <f>VLOOKUP(F618,episodes!$A$1:$B$76,2,FALSE)</f>
        <v>31</v>
      </c>
      <c r="H618" s="7" t="str">
        <f>VLOOKUP(F618,episodes!$A$1:$E$76,5,FALSE)</f>
        <v>Amok Time</v>
      </c>
      <c r="I618" s="7">
        <f>VLOOKUP(F618,episodes!$A$1:$D$76,3,FALSE)</f>
        <v>2</v>
      </c>
      <c r="J618" s="7">
        <f>VLOOKUP(F618,episodes!$A$1:$D$76,4,FALSE)</f>
        <v>1</v>
      </c>
      <c r="L618" s="40">
        <f>COUNTIFS(A:A,A617)</f>
        <v>118</v>
      </c>
      <c r="M618" s="40">
        <f>COUNTIFS(B:B,B618)</f>
        <v>99</v>
      </c>
      <c r="N618" s="40">
        <f>LEN(C618)</f>
        <v>36</v>
      </c>
      <c r="O618" s="42" t="s">
        <v>2116</v>
      </c>
      <c r="P618" s="44"/>
      <c r="Q618" s="42" t="s">
        <v>1097</v>
      </c>
      <c r="R618" s="42" t="s">
        <v>2485</v>
      </c>
    </row>
    <row r="619" spans="1:18" x14ac:dyDescent="0.25">
      <c r="A619" s="2" t="s">
        <v>1687</v>
      </c>
      <c r="B619" s="1" t="s">
        <v>755</v>
      </c>
      <c r="C619" s="1" t="s">
        <v>2825</v>
      </c>
      <c r="D619" s="2" t="s">
        <v>3652</v>
      </c>
      <c r="E619" s="12">
        <v>1</v>
      </c>
      <c r="F619" s="61">
        <v>201</v>
      </c>
      <c r="G619" s="8">
        <f>VLOOKUP(F619,episodes!$A$1:$B$76,2,FALSE)</f>
        <v>31</v>
      </c>
      <c r="H619" s="7" t="str">
        <f>VLOOKUP(F619,episodes!$A$1:$E$76,5,FALSE)</f>
        <v>Amok Time</v>
      </c>
      <c r="I619" s="7">
        <f>VLOOKUP(F619,episodes!$A$1:$D$76,3,FALSE)</f>
        <v>2</v>
      </c>
      <c r="J619" s="7">
        <f>VLOOKUP(F619,episodes!$A$1:$D$76,4,FALSE)</f>
        <v>1</v>
      </c>
      <c r="L619" s="40">
        <f>COUNTIFS(A:A,A618)</f>
        <v>118</v>
      </c>
      <c r="M619" s="40">
        <f>COUNTIFS(B:B,B619)</f>
        <v>99</v>
      </c>
      <c r="N619" s="40">
        <f>LEN(C619)</f>
        <v>33</v>
      </c>
      <c r="O619" s="42" t="s">
        <v>2116</v>
      </c>
      <c r="P619" s="44"/>
      <c r="Q619" s="42" t="s">
        <v>1098</v>
      </c>
      <c r="R619" s="42" t="s">
        <v>2485</v>
      </c>
    </row>
    <row r="620" spans="1:18" x14ac:dyDescent="0.3">
      <c r="A620" s="2" t="s">
        <v>1687</v>
      </c>
      <c r="B620" s="1" t="s">
        <v>755</v>
      </c>
      <c r="C620" s="1" t="s">
        <v>2826</v>
      </c>
      <c r="D620" s="2" t="s">
        <v>3655</v>
      </c>
      <c r="E620" s="11"/>
      <c r="F620" s="61">
        <v>201</v>
      </c>
      <c r="G620" s="8">
        <f>VLOOKUP(F620,episodes!$A$1:$B$76,2,FALSE)</f>
        <v>31</v>
      </c>
      <c r="H620" s="7" t="str">
        <f>VLOOKUP(F620,episodes!$A$1:$E$76,5,FALSE)</f>
        <v>Amok Time</v>
      </c>
      <c r="I620" s="7">
        <f>VLOOKUP(F620,episodes!$A$1:$D$76,3,FALSE)</f>
        <v>2</v>
      </c>
      <c r="J620" s="7">
        <f>VLOOKUP(F620,episodes!$A$1:$D$76,4,FALSE)</f>
        <v>1</v>
      </c>
      <c r="L620" s="40">
        <f>COUNTIFS(A:A,A619)</f>
        <v>118</v>
      </c>
      <c r="M620" s="40">
        <f>COUNTIFS(B:B,B620)</f>
        <v>99</v>
      </c>
      <c r="N620" s="40">
        <f>LEN(C620)</f>
        <v>48</v>
      </c>
      <c r="O620" s="42" t="s">
        <v>515</v>
      </c>
      <c r="P620" s="44"/>
      <c r="Q620" s="42" t="s">
        <v>1320</v>
      </c>
      <c r="R620" s="42" t="s">
        <v>2485</v>
      </c>
    </row>
    <row r="621" spans="1:18" x14ac:dyDescent="0.3">
      <c r="A621" s="2" t="s">
        <v>1687</v>
      </c>
      <c r="B621" s="1" t="s">
        <v>755</v>
      </c>
      <c r="C621" s="1" t="s">
        <v>2016</v>
      </c>
      <c r="D621" s="1" t="s">
        <v>3655</v>
      </c>
      <c r="E621" s="11">
        <v>1</v>
      </c>
      <c r="F621" s="61">
        <v>201</v>
      </c>
      <c r="G621" s="8">
        <f>VLOOKUP(F621,episodes!$A$1:$B$76,2,FALSE)</f>
        <v>31</v>
      </c>
      <c r="H621" s="7" t="str">
        <f>VLOOKUP(F621,episodes!$A$1:$E$76,5,FALSE)</f>
        <v>Amok Time</v>
      </c>
      <c r="I621" s="7">
        <f>VLOOKUP(F621,episodes!$A$1:$D$76,3,FALSE)</f>
        <v>2</v>
      </c>
      <c r="J621" s="7">
        <f>VLOOKUP(F621,episodes!$A$1:$D$76,4,FALSE)</f>
        <v>1</v>
      </c>
      <c r="L621" s="40">
        <f>COUNTIFS(A:A,A620)</f>
        <v>118</v>
      </c>
      <c r="M621" s="40">
        <f>COUNTIFS(B:B,B621)</f>
        <v>99</v>
      </c>
      <c r="N621" s="40">
        <f>LEN(C621)</f>
        <v>33</v>
      </c>
      <c r="O621" s="42" t="s">
        <v>1011</v>
      </c>
      <c r="Q621" s="42" t="s">
        <v>1024</v>
      </c>
      <c r="R621" s="42" t="s">
        <v>2485</v>
      </c>
    </row>
    <row r="622" spans="1:18" x14ac:dyDescent="0.3">
      <c r="A622" s="2" t="s">
        <v>1687</v>
      </c>
      <c r="B622" s="1" t="s">
        <v>755</v>
      </c>
      <c r="C622" s="1" t="s">
        <v>2827</v>
      </c>
      <c r="D622" s="1" t="s">
        <v>3655</v>
      </c>
      <c r="E622" s="11">
        <v>1</v>
      </c>
      <c r="F622" s="61">
        <v>201</v>
      </c>
      <c r="G622" s="8">
        <f>VLOOKUP(F622,episodes!$A$1:$B$76,2,FALSE)</f>
        <v>31</v>
      </c>
      <c r="H622" s="7" t="str">
        <f>VLOOKUP(F622,episodes!$A$1:$E$76,5,FALSE)</f>
        <v>Amok Time</v>
      </c>
      <c r="I622" s="7">
        <f>VLOOKUP(F622,episodes!$A$1:$D$76,3,FALSE)</f>
        <v>2</v>
      </c>
      <c r="J622" s="7">
        <f>VLOOKUP(F622,episodes!$A$1:$D$76,4,FALSE)</f>
        <v>1</v>
      </c>
      <c r="L622" s="40">
        <f>COUNTIFS(A:A,A621)</f>
        <v>118</v>
      </c>
      <c r="M622" s="40">
        <f>COUNTIFS(B:B,B622)</f>
        <v>99</v>
      </c>
      <c r="N622" s="40">
        <f>LEN(C622)</f>
        <v>36</v>
      </c>
      <c r="O622" s="42" t="s">
        <v>1011</v>
      </c>
      <c r="P622" s="44"/>
      <c r="Q622" s="42" t="s">
        <v>1023</v>
      </c>
      <c r="R622" s="42" t="s">
        <v>2485</v>
      </c>
    </row>
    <row r="623" spans="1:18" x14ac:dyDescent="0.25">
      <c r="A623" s="2" t="s">
        <v>1687</v>
      </c>
      <c r="B623" s="1" t="s">
        <v>755</v>
      </c>
      <c r="C623" s="1" t="s">
        <v>2828</v>
      </c>
      <c r="D623" s="2" t="s">
        <v>3655</v>
      </c>
      <c r="E623" s="12">
        <v>1</v>
      </c>
      <c r="F623" s="61">
        <v>201</v>
      </c>
      <c r="G623" s="8">
        <f>VLOOKUP(F623,episodes!$A$1:$B$76,2,FALSE)</f>
        <v>31</v>
      </c>
      <c r="H623" s="7" t="str">
        <f>VLOOKUP(F623,episodes!$A$1:$E$76,5,FALSE)</f>
        <v>Amok Time</v>
      </c>
      <c r="I623" s="7">
        <f>VLOOKUP(F623,episodes!$A$1:$D$76,3,FALSE)</f>
        <v>2</v>
      </c>
      <c r="J623" s="7">
        <f>VLOOKUP(F623,episodes!$A$1:$D$76,4,FALSE)</f>
        <v>1</v>
      </c>
      <c r="L623" s="40">
        <f>COUNTIFS(A:A,A622)</f>
        <v>118</v>
      </c>
      <c r="M623" s="40">
        <f>COUNTIFS(B:B,B623)</f>
        <v>99</v>
      </c>
      <c r="N623" s="40">
        <f>LEN(C623)</f>
        <v>40</v>
      </c>
      <c r="O623" s="42" t="s">
        <v>1011</v>
      </c>
      <c r="Q623" s="42" t="s">
        <v>1043</v>
      </c>
      <c r="R623" s="42" t="s">
        <v>2485</v>
      </c>
    </row>
    <row r="624" spans="1:18" x14ac:dyDescent="0.25">
      <c r="A624" s="2" t="s">
        <v>1687</v>
      </c>
      <c r="B624" s="1" t="s">
        <v>755</v>
      </c>
      <c r="C624" s="1" t="s">
        <v>2829</v>
      </c>
      <c r="D624" s="2" t="s">
        <v>85</v>
      </c>
      <c r="E624" s="12">
        <v>1</v>
      </c>
      <c r="F624" s="61">
        <v>201</v>
      </c>
      <c r="G624" s="8">
        <f>VLOOKUP(F624,episodes!$A$1:$B$76,2,FALSE)</f>
        <v>31</v>
      </c>
      <c r="H624" s="7" t="str">
        <f>VLOOKUP(F624,episodes!$A$1:$E$76,5,FALSE)</f>
        <v>Amok Time</v>
      </c>
      <c r="I624" s="7">
        <f>VLOOKUP(F624,episodes!$A$1:$D$76,3,FALSE)</f>
        <v>2</v>
      </c>
      <c r="J624" s="7">
        <f>VLOOKUP(F624,episodes!$A$1:$D$76,4,FALSE)</f>
        <v>1</v>
      </c>
      <c r="L624" s="40">
        <f>COUNTIFS(A:A,A623)</f>
        <v>118</v>
      </c>
      <c r="M624" s="40">
        <f>COUNTIFS(B:B,B624)</f>
        <v>99</v>
      </c>
      <c r="N624" s="40">
        <f>LEN(C624)</f>
        <v>34</v>
      </c>
      <c r="O624" s="42" t="s">
        <v>1182</v>
      </c>
      <c r="P624" s="44"/>
      <c r="Q624" s="42" t="s">
        <v>1174</v>
      </c>
      <c r="R624" s="42" t="s">
        <v>2485</v>
      </c>
    </row>
    <row r="625" spans="1:18" x14ac:dyDescent="0.3">
      <c r="A625" s="2" t="s">
        <v>1687</v>
      </c>
      <c r="B625" s="1" t="s">
        <v>756</v>
      </c>
      <c r="C625" s="1" t="s">
        <v>2823</v>
      </c>
      <c r="D625" s="1" t="s">
        <v>21</v>
      </c>
      <c r="F625" s="61">
        <v>201</v>
      </c>
      <c r="G625" s="8">
        <f>VLOOKUP(F625,episodes!$A$1:$B$76,2,FALSE)</f>
        <v>31</v>
      </c>
      <c r="H625" s="7" t="str">
        <f>VLOOKUP(F625,episodes!$A$1:$E$76,5,FALSE)</f>
        <v>Amok Time</v>
      </c>
      <c r="I625" s="7">
        <f>VLOOKUP(F625,episodes!$A$1:$D$76,3,FALSE)</f>
        <v>2</v>
      </c>
      <c r="J625" s="7">
        <f>VLOOKUP(F625,episodes!$A$1:$D$76,4,FALSE)</f>
        <v>1</v>
      </c>
      <c r="L625" s="40">
        <f>COUNTIFS(A:A,A624)</f>
        <v>118</v>
      </c>
      <c r="M625" s="40">
        <f>COUNTIFS(B:B,B625)</f>
        <v>16</v>
      </c>
      <c r="N625" s="40">
        <f>LEN(C625)</f>
        <v>31</v>
      </c>
      <c r="O625" s="42" t="s">
        <v>596</v>
      </c>
      <c r="P625" s="44"/>
      <c r="Q625" s="42" t="s">
        <v>667</v>
      </c>
      <c r="R625" s="42" t="s">
        <v>2485</v>
      </c>
    </row>
    <row r="626" spans="1:18" x14ac:dyDescent="0.3">
      <c r="A626" s="2" t="s">
        <v>1687</v>
      </c>
      <c r="B626" s="1" t="s">
        <v>756</v>
      </c>
      <c r="C626" s="1" t="s">
        <v>2830</v>
      </c>
      <c r="D626" s="2" t="s">
        <v>3655</v>
      </c>
      <c r="E626" s="11"/>
      <c r="F626" s="61">
        <v>201</v>
      </c>
      <c r="G626" s="8">
        <f>VLOOKUP(F626,episodes!$A$1:$B$76,2,FALSE)</f>
        <v>31</v>
      </c>
      <c r="H626" s="7" t="str">
        <f>VLOOKUP(F626,episodes!$A$1:$E$76,5,FALSE)</f>
        <v>Amok Time</v>
      </c>
      <c r="I626" s="7">
        <f>VLOOKUP(F626,episodes!$A$1:$D$76,3,FALSE)</f>
        <v>2</v>
      </c>
      <c r="J626" s="7">
        <f>VLOOKUP(F626,episodes!$A$1:$D$76,4,FALSE)</f>
        <v>1</v>
      </c>
      <c r="L626" s="40">
        <f>COUNTIFS(A:A,A625)</f>
        <v>118</v>
      </c>
      <c r="M626" s="40">
        <f>COUNTIFS(B:B,B626)</f>
        <v>16</v>
      </c>
      <c r="N626" s="40">
        <f>LEN(C626)</f>
        <v>33</v>
      </c>
      <c r="O626" s="42" t="s">
        <v>515</v>
      </c>
      <c r="P626" s="44" t="s">
        <v>285</v>
      </c>
      <c r="Q626" s="42" t="s">
        <v>1321</v>
      </c>
      <c r="R626" s="42" t="s">
        <v>2485</v>
      </c>
    </row>
    <row r="627" spans="1:18" x14ac:dyDescent="0.3">
      <c r="A627" s="2" t="s">
        <v>1687</v>
      </c>
      <c r="B627" s="1" t="s">
        <v>756</v>
      </c>
      <c r="C627" s="1" t="s">
        <v>2458</v>
      </c>
      <c r="D627" s="2" t="s">
        <v>85</v>
      </c>
      <c r="F627" s="61">
        <v>201</v>
      </c>
      <c r="G627" s="8">
        <f>VLOOKUP(F627,episodes!$A$1:$B$76,2,FALSE)</f>
        <v>31</v>
      </c>
      <c r="H627" s="7" t="str">
        <f>VLOOKUP(F627,episodes!$A$1:$E$76,5,FALSE)</f>
        <v>Amok Time</v>
      </c>
      <c r="I627" s="7">
        <f>VLOOKUP(F627,episodes!$A$1:$D$76,3,FALSE)</f>
        <v>2</v>
      </c>
      <c r="J627" s="7">
        <f>VLOOKUP(F627,episodes!$A$1:$D$76,4,FALSE)</f>
        <v>1</v>
      </c>
      <c r="L627" s="40">
        <f>COUNTIFS(A:A,A626)</f>
        <v>118</v>
      </c>
      <c r="M627" s="40">
        <f>COUNTIFS(B:B,B627)</f>
        <v>16</v>
      </c>
      <c r="N627" s="40">
        <f>LEN(C627)</f>
        <v>26</v>
      </c>
      <c r="O627" s="42" t="s">
        <v>126</v>
      </c>
      <c r="P627" s="44"/>
      <c r="Q627" s="42" t="s">
        <v>389</v>
      </c>
      <c r="R627" s="42" t="s">
        <v>2485</v>
      </c>
    </row>
    <row r="628" spans="1:18" x14ac:dyDescent="0.3">
      <c r="A628" s="2" t="s">
        <v>1687</v>
      </c>
      <c r="B628" s="1" t="s">
        <v>755</v>
      </c>
      <c r="C628" s="1" t="s">
        <v>2831</v>
      </c>
      <c r="D628" s="1" t="s">
        <v>3655</v>
      </c>
      <c r="F628" s="61">
        <v>202</v>
      </c>
      <c r="G628" s="8">
        <f>VLOOKUP(F628,episodes!$A$1:$B$76,2,FALSE)</f>
        <v>32</v>
      </c>
      <c r="H628" s="7" t="str">
        <f>VLOOKUP(F628,episodes!$A$1:$E$76,5,FALSE)</f>
        <v>Who Mourns for Adonais?</v>
      </c>
      <c r="I628" s="7">
        <f>VLOOKUP(F628,episodes!$A$1:$D$76,3,FALSE)</f>
        <v>2</v>
      </c>
      <c r="J628" s="7">
        <f>VLOOKUP(F628,episodes!$A$1:$D$76,4,FALSE)</f>
        <v>2</v>
      </c>
      <c r="L628" s="40">
        <f>COUNTIFS(A:A,A627)</f>
        <v>118</v>
      </c>
      <c r="M628" s="40">
        <f>COUNTIFS(B:B,B628)</f>
        <v>99</v>
      </c>
      <c r="N628" s="40">
        <f>LEN(C628)</f>
        <v>35</v>
      </c>
      <c r="O628" s="42" t="s">
        <v>597</v>
      </c>
      <c r="Q628" s="42" t="s">
        <v>484</v>
      </c>
      <c r="R628" s="42" t="s">
        <v>2485</v>
      </c>
    </row>
    <row r="629" spans="1:18" x14ac:dyDescent="0.25">
      <c r="A629" s="2" t="s">
        <v>1687</v>
      </c>
      <c r="B629" s="1" t="s">
        <v>755</v>
      </c>
      <c r="C629" s="1" t="s">
        <v>2804</v>
      </c>
      <c r="D629" s="2" t="s">
        <v>85</v>
      </c>
      <c r="E629" s="12">
        <v>1</v>
      </c>
      <c r="F629" s="61">
        <v>202</v>
      </c>
      <c r="G629" s="8">
        <f>VLOOKUP(F629,episodes!$A$1:$B$76,2,FALSE)</f>
        <v>32</v>
      </c>
      <c r="H629" s="7" t="str">
        <f>VLOOKUP(F629,episodes!$A$1:$E$76,5,FALSE)</f>
        <v>Who Mourns for Adonais?</v>
      </c>
      <c r="I629" s="7">
        <f>VLOOKUP(F629,episodes!$A$1:$D$76,3,FALSE)</f>
        <v>2</v>
      </c>
      <c r="J629" s="7">
        <f>VLOOKUP(F629,episodes!$A$1:$D$76,4,FALSE)</f>
        <v>2</v>
      </c>
      <c r="L629" s="40">
        <f>COUNTIFS(A:A,A628)</f>
        <v>118</v>
      </c>
      <c r="M629" s="40">
        <f>COUNTIFS(B:B,B629)</f>
        <v>99</v>
      </c>
      <c r="N629" s="40">
        <f>LEN(C629)</f>
        <v>26</v>
      </c>
      <c r="O629" s="42" t="s">
        <v>596</v>
      </c>
      <c r="Q629" s="42" t="s">
        <v>481</v>
      </c>
      <c r="R629" s="42" t="s">
        <v>2485</v>
      </c>
    </row>
    <row r="630" spans="1:18" x14ac:dyDescent="0.3">
      <c r="A630" s="2" t="s">
        <v>1687</v>
      </c>
      <c r="B630" s="1" t="s">
        <v>756</v>
      </c>
      <c r="C630" s="1" t="s">
        <v>2832</v>
      </c>
      <c r="D630" s="2" t="s">
        <v>3655</v>
      </c>
      <c r="F630" s="61">
        <v>202</v>
      </c>
      <c r="G630" s="8">
        <f>VLOOKUP(F630,episodes!$A$1:$B$76,2,FALSE)</f>
        <v>32</v>
      </c>
      <c r="H630" s="7" t="str">
        <f>VLOOKUP(F630,episodes!$A$1:$E$76,5,FALSE)</f>
        <v>Who Mourns for Adonais?</v>
      </c>
      <c r="I630" s="7">
        <f>VLOOKUP(F630,episodes!$A$1:$D$76,3,FALSE)</f>
        <v>2</v>
      </c>
      <c r="J630" s="7">
        <f>VLOOKUP(F630,episodes!$A$1:$D$76,4,FALSE)</f>
        <v>2</v>
      </c>
      <c r="L630" s="40">
        <f>COUNTIFS(A:A,A629)</f>
        <v>118</v>
      </c>
      <c r="M630" s="40">
        <f>COUNTIFS(B:B,B630)</f>
        <v>16</v>
      </c>
      <c r="N630" s="40">
        <f>LEN(C630)</f>
        <v>63</v>
      </c>
      <c r="O630" s="42" t="s">
        <v>552</v>
      </c>
      <c r="P630" s="39" t="s">
        <v>2065</v>
      </c>
      <c r="Q630" s="42" t="s">
        <v>1332</v>
      </c>
      <c r="R630" s="42" t="s">
        <v>3615</v>
      </c>
    </row>
    <row r="631" spans="1:18" x14ac:dyDescent="0.3">
      <c r="A631" s="2" t="s">
        <v>1687</v>
      </c>
      <c r="B631" s="1" t="s">
        <v>756</v>
      </c>
      <c r="C631" s="1" t="s">
        <v>1333</v>
      </c>
      <c r="D631" s="1" t="s">
        <v>21</v>
      </c>
      <c r="E631" s="11">
        <v>1</v>
      </c>
      <c r="F631" s="61">
        <v>202</v>
      </c>
      <c r="G631" s="8">
        <f>VLOOKUP(F631,episodes!$A$1:$B$76,2,FALSE)</f>
        <v>32</v>
      </c>
      <c r="H631" s="7" t="str">
        <f>VLOOKUP(F631,episodes!$A$1:$E$76,5,FALSE)</f>
        <v>Who Mourns for Adonais?</v>
      </c>
      <c r="I631" s="7">
        <f>VLOOKUP(F631,episodes!$A$1:$D$76,3,FALSE)</f>
        <v>2</v>
      </c>
      <c r="J631" s="7">
        <f>VLOOKUP(F631,episodes!$A$1:$D$76,4,FALSE)</f>
        <v>2</v>
      </c>
      <c r="L631" s="40">
        <f>COUNTIFS(A:A,A630)</f>
        <v>118</v>
      </c>
      <c r="M631" s="40">
        <f>COUNTIFS(B:B,B631)</f>
        <v>16</v>
      </c>
      <c r="N631" s="40">
        <f>LEN(C631)</f>
        <v>45</v>
      </c>
      <c r="O631" s="42" t="s">
        <v>2065</v>
      </c>
      <c r="P631" s="44"/>
      <c r="Q631" s="42" t="s">
        <v>482</v>
      </c>
      <c r="R631" s="42" t="s">
        <v>2485</v>
      </c>
    </row>
    <row r="632" spans="1:18" x14ac:dyDescent="0.25">
      <c r="A632" s="2" t="s">
        <v>1687</v>
      </c>
      <c r="B632" s="1" t="s">
        <v>756</v>
      </c>
      <c r="C632" s="1" t="s">
        <v>2833</v>
      </c>
      <c r="D632" s="2" t="s">
        <v>3655</v>
      </c>
      <c r="E632" s="12">
        <v>1</v>
      </c>
      <c r="F632" s="61">
        <v>202</v>
      </c>
      <c r="G632" s="8">
        <f>VLOOKUP(F632,episodes!$A$1:$B$76,2,FALSE)</f>
        <v>32</v>
      </c>
      <c r="H632" s="7" t="str">
        <f>VLOOKUP(F632,episodes!$A$1:$E$76,5,FALSE)</f>
        <v>Who Mourns for Adonais?</v>
      </c>
      <c r="I632" s="7">
        <f>VLOOKUP(F632,episodes!$A$1:$D$76,3,FALSE)</f>
        <v>2</v>
      </c>
      <c r="J632" s="7">
        <f>VLOOKUP(F632,episodes!$A$1:$D$76,4,FALSE)</f>
        <v>2</v>
      </c>
      <c r="L632" s="40">
        <f>COUNTIFS(A:A,A631)</f>
        <v>118</v>
      </c>
      <c r="M632" s="40">
        <f>COUNTIFS(B:B,B632)</f>
        <v>16</v>
      </c>
      <c r="N632" s="40">
        <f>LEN(C632)</f>
        <v>73</v>
      </c>
      <c r="O632" s="42" t="s">
        <v>1011</v>
      </c>
      <c r="P632" s="39" t="s">
        <v>486</v>
      </c>
      <c r="Q632" s="42" t="s">
        <v>487</v>
      </c>
      <c r="R632" s="42" t="s">
        <v>2485</v>
      </c>
    </row>
    <row r="633" spans="1:18" x14ac:dyDescent="0.25">
      <c r="A633" s="2" t="s">
        <v>1687</v>
      </c>
      <c r="B633" s="1" t="s">
        <v>756</v>
      </c>
      <c r="C633" s="1" t="s">
        <v>2834</v>
      </c>
      <c r="D633" s="2" t="s">
        <v>3655</v>
      </c>
      <c r="E633" s="12">
        <v>1</v>
      </c>
      <c r="F633" s="61">
        <v>202</v>
      </c>
      <c r="G633" s="8">
        <f>VLOOKUP(F633,episodes!$A$1:$B$76,2,FALSE)</f>
        <v>32</v>
      </c>
      <c r="H633" s="7" t="str">
        <f>VLOOKUP(F633,episodes!$A$1:$E$76,5,FALSE)</f>
        <v>Who Mourns for Adonais?</v>
      </c>
      <c r="I633" s="7">
        <f>VLOOKUP(F633,episodes!$A$1:$D$76,3,FALSE)</f>
        <v>2</v>
      </c>
      <c r="J633" s="7">
        <f>VLOOKUP(F633,episodes!$A$1:$D$76,4,FALSE)</f>
        <v>2</v>
      </c>
      <c r="L633" s="40">
        <f>COUNTIFS(A:A,A632)</f>
        <v>118</v>
      </c>
      <c r="M633" s="40">
        <f>COUNTIFS(B:B,B633)</f>
        <v>16</v>
      </c>
      <c r="N633" s="40">
        <f>LEN(C633)</f>
        <v>54</v>
      </c>
      <c r="O633" s="42" t="s">
        <v>1011</v>
      </c>
      <c r="Q633" s="42" t="s">
        <v>485</v>
      </c>
      <c r="R633" s="42" t="s">
        <v>2485</v>
      </c>
    </row>
    <row r="634" spans="1:18" x14ac:dyDescent="0.25">
      <c r="A634" s="2" t="s">
        <v>1687</v>
      </c>
      <c r="B634" s="1" t="s">
        <v>756</v>
      </c>
      <c r="C634" s="1" t="s">
        <v>2804</v>
      </c>
      <c r="D634" s="2" t="s">
        <v>85</v>
      </c>
      <c r="E634" s="12">
        <v>1</v>
      </c>
      <c r="F634" s="61">
        <v>202</v>
      </c>
      <c r="G634" s="8">
        <f>VLOOKUP(F634,episodes!$A$1:$B$76,2,FALSE)</f>
        <v>32</v>
      </c>
      <c r="H634" s="7" t="str">
        <f>VLOOKUP(F634,episodes!$A$1:$E$76,5,FALSE)</f>
        <v>Who Mourns for Adonais?</v>
      </c>
      <c r="I634" s="7">
        <f>VLOOKUP(F634,episodes!$A$1:$D$76,3,FALSE)</f>
        <v>2</v>
      </c>
      <c r="J634" s="7">
        <f>VLOOKUP(F634,episodes!$A$1:$D$76,4,FALSE)</f>
        <v>2</v>
      </c>
      <c r="L634" s="40">
        <f>COUNTIFS(A:A,A633)</f>
        <v>118</v>
      </c>
      <c r="M634" s="40">
        <f>COUNTIFS(B:B,B634)</f>
        <v>16</v>
      </c>
      <c r="N634" s="40">
        <f>LEN(C634)</f>
        <v>26</v>
      </c>
      <c r="O634" s="42" t="s">
        <v>1182</v>
      </c>
      <c r="P634" s="44"/>
      <c r="Q634" s="42" t="s">
        <v>1170</v>
      </c>
      <c r="R634" s="42" t="s">
        <v>2485</v>
      </c>
    </row>
    <row r="635" spans="1:18" x14ac:dyDescent="0.3">
      <c r="A635" s="2" t="s">
        <v>1687</v>
      </c>
      <c r="B635" s="1" t="s">
        <v>755</v>
      </c>
      <c r="C635" s="1" t="s">
        <v>2823</v>
      </c>
      <c r="D635" s="1" t="s">
        <v>21</v>
      </c>
      <c r="F635" s="60">
        <v>203</v>
      </c>
      <c r="G635" s="8">
        <f>VLOOKUP(F635,episodes!$A$1:$B$76,2,FALSE)</f>
        <v>33</v>
      </c>
      <c r="H635" s="7" t="str">
        <f>VLOOKUP(F635,episodes!$A$1:$E$76,5,FALSE)</f>
        <v>The Changeling</v>
      </c>
      <c r="I635" s="7">
        <f>VLOOKUP(F635,episodes!$A$1:$D$76,3,FALSE)</f>
        <v>2</v>
      </c>
      <c r="J635" s="7">
        <f>VLOOKUP(F635,episodes!$A$1:$D$76,4,FALSE)</f>
        <v>3</v>
      </c>
      <c r="L635" s="40">
        <f>COUNTIFS(A:A,A634)</f>
        <v>118</v>
      </c>
      <c r="M635" s="40">
        <f>COUNTIFS(B:B,B635)</f>
        <v>99</v>
      </c>
      <c r="N635" s="40">
        <f>LEN(C635)</f>
        <v>31</v>
      </c>
      <c r="O635" s="39" t="s">
        <v>596</v>
      </c>
      <c r="Q635" s="39" t="s">
        <v>832</v>
      </c>
      <c r="R635" s="39" t="s">
        <v>2485</v>
      </c>
    </row>
    <row r="636" spans="1:18" x14ac:dyDescent="0.3">
      <c r="A636" s="2" t="s">
        <v>1687</v>
      </c>
      <c r="B636" s="1" t="s">
        <v>755</v>
      </c>
      <c r="C636" s="1" t="s">
        <v>2835</v>
      </c>
      <c r="D636" s="1" t="s">
        <v>3305</v>
      </c>
      <c r="F636" s="60">
        <v>203</v>
      </c>
      <c r="G636" s="8">
        <f>VLOOKUP(F636,episodes!$A$1:$B$76,2,FALSE)</f>
        <v>33</v>
      </c>
      <c r="H636" s="7" t="str">
        <f>VLOOKUP(F636,episodes!$A$1:$E$76,5,FALSE)</f>
        <v>The Changeling</v>
      </c>
      <c r="I636" s="7">
        <f>VLOOKUP(F636,episodes!$A$1:$D$76,3,FALSE)</f>
        <v>2</v>
      </c>
      <c r="J636" s="7">
        <f>VLOOKUP(F636,episodes!$A$1:$D$76,4,FALSE)</f>
        <v>3</v>
      </c>
      <c r="L636" s="40">
        <f>COUNTIFS(A:A,A635)</f>
        <v>118</v>
      </c>
      <c r="M636" s="40">
        <f>COUNTIFS(B:B,B636)</f>
        <v>99</v>
      </c>
      <c r="N636" s="40">
        <f>LEN(C636)</f>
        <v>41</v>
      </c>
      <c r="O636" s="39" t="s">
        <v>835</v>
      </c>
      <c r="Q636" s="39" t="s">
        <v>837</v>
      </c>
      <c r="R636" s="39" t="s">
        <v>2485</v>
      </c>
    </row>
    <row r="637" spans="1:18" x14ac:dyDescent="0.3">
      <c r="A637" s="2" t="s">
        <v>1687</v>
      </c>
      <c r="B637" s="1" t="s">
        <v>755</v>
      </c>
      <c r="C637" s="1" t="s">
        <v>2036</v>
      </c>
      <c r="D637" s="1" t="s">
        <v>3305</v>
      </c>
      <c r="F637" s="60">
        <v>203</v>
      </c>
      <c r="G637" s="8">
        <f>VLOOKUP(F637,episodes!$A$1:$B$76,2,FALSE)</f>
        <v>33</v>
      </c>
      <c r="H637" s="7" t="str">
        <f>VLOOKUP(F637,episodes!$A$1:$E$76,5,FALSE)</f>
        <v>The Changeling</v>
      </c>
      <c r="I637" s="7">
        <f>VLOOKUP(F637,episodes!$A$1:$D$76,3,FALSE)</f>
        <v>2</v>
      </c>
      <c r="J637" s="7">
        <f>VLOOKUP(F637,episodes!$A$1:$D$76,4,FALSE)</f>
        <v>3</v>
      </c>
      <c r="L637" s="40">
        <f>COUNTIFS(A:A,A636)</f>
        <v>118</v>
      </c>
      <c r="M637" s="40">
        <f>COUNTIFS(B:B,B637)</f>
        <v>99</v>
      </c>
      <c r="N637" s="40">
        <f>LEN(C637)</f>
        <v>33</v>
      </c>
      <c r="O637" s="39" t="s">
        <v>845</v>
      </c>
      <c r="Q637" s="39" t="s">
        <v>846</v>
      </c>
      <c r="R637" s="39" t="s">
        <v>2485</v>
      </c>
    </row>
    <row r="638" spans="1:18" x14ac:dyDescent="0.3">
      <c r="A638" s="2" t="s">
        <v>1687</v>
      </c>
      <c r="B638" s="1" t="s">
        <v>755</v>
      </c>
      <c r="C638" s="1" t="s">
        <v>2461</v>
      </c>
      <c r="D638" s="2" t="s">
        <v>85</v>
      </c>
      <c r="F638" s="60">
        <v>203</v>
      </c>
      <c r="G638" s="8">
        <f>VLOOKUP(F638,episodes!$A$1:$B$76,2,FALSE)</f>
        <v>33</v>
      </c>
      <c r="H638" s="7" t="str">
        <f>VLOOKUP(F638,episodes!$A$1:$E$76,5,FALSE)</f>
        <v>The Changeling</v>
      </c>
      <c r="I638" s="7">
        <f>VLOOKUP(F638,episodes!$A$1:$D$76,3,FALSE)</f>
        <v>2</v>
      </c>
      <c r="J638" s="7">
        <f>VLOOKUP(F638,episodes!$A$1:$D$76,4,FALSE)</f>
        <v>3</v>
      </c>
      <c r="L638" s="40">
        <f>COUNTIFS(A:A,A637)</f>
        <v>118</v>
      </c>
      <c r="M638" s="40">
        <f>COUNTIFS(B:B,B638)</f>
        <v>99</v>
      </c>
      <c r="N638" s="40">
        <f>LEN(C638)</f>
        <v>39</v>
      </c>
      <c r="O638" s="39" t="s">
        <v>836</v>
      </c>
      <c r="Q638" s="39" t="s">
        <v>834</v>
      </c>
      <c r="R638" s="39" t="s">
        <v>2485</v>
      </c>
    </row>
    <row r="639" spans="1:18" x14ac:dyDescent="0.25">
      <c r="A639" s="2" t="s">
        <v>1687</v>
      </c>
      <c r="B639" s="1" t="s">
        <v>755</v>
      </c>
      <c r="C639" s="1" t="s">
        <v>2037</v>
      </c>
      <c r="D639" s="2" t="s">
        <v>3655</v>
      </c>
      <c r="E639" s="12">
        <v>1</v>
      </c>
      <c r="F639" s="60">
        <v>203</v>
      </c>
      <c r="G639" s="8">
        <f>VLOOKUP(F639,episodes!$A$1:$B$76,2,FALSE)</f>
        <v>33</v>
      </c>
      <c r="H639" s="7" t="str">
        <f>VLOOKUP(F639,episodes!$A$1:$E$76,5,FALSE)</f>
        <v>The Changeling</v>
      </c>
      <c r="I639" s="7">
        <f>VLOOKUP(F639,episodes!$A$1:$D$76,3,FALSE)</f>
        <v>2</v>
      </c>
      <c r="J639" s="7">
        <f>VLOOKUP(F639,episodes!$A$1:$D$76,4,FALSE)</f>
        <v>3</v>
      </c>
      <c r="L639" s="40">
        <f>COUNTIFS(A:A,A638)</f>
        <v>118</v>
      </c>
      <c r="M639" s="40">
        <f>COUNTIFS(B:B,B639)</f>
        <v>99</v>
      </c>
      <c r="N639" s="40">
        <f>LEN(C639)</f>
        <v>52</v>
      </c>
      <c r="O639" s="39" t="s">
        <v>1011</v>
      </c>
      <c r="Q639" s="39" t="s">
        <v>1025</v>
      </c>
      <c r="R639" s="39" t="s">
        <v>2485</v>
      </c>
    </row>
    <row r="640" spans="1:18" x14ac:dyDescent="0.25">
      <c r="A640" s="2" t="s">
        <v>1687</v>
      </c>
      <c r="B640" s="1" t="s">
        <v>755</v>
      </c>
      <c r="C640" s="1" t="s">
        <v>2836</v>
      </c>
      <c r="D640" s="2" t="s">
        <v>85</v>
      </c>
      <c r="E640" s="12">
        <v>1</v>
      </c>
      <c r="F640" s="60">
        <v>203</v>
      </c>
      <c r="G640" s="8">
        <f>VLOOKUP(F640,episodes!$A$1:$B$76,2,FALSE)</f>
        <v>33</v>
      </c>
      <c r="H640" s="7" t="str">
        <f>VLOOKUP(F640,episodes!$A$1:$E$76,5,FALSE)</f>
        <v>The Changeling</v>
      </c>
      <c r="I640" s="7">
        <f>VLOOKUP(F640,episodes!$A$1:$D$76,3,FALSE)</f>
        <v>2</v>
      </c>
      <c r="J640" s="7">
        <f>VLOOKUP(F640,episodes!$A$1:$D$76,4,FALSE)</f>
        <v>3</v>
      </c>
      <c r="L640" s="40">
        <f>COUNTIFS(A:A,A639)</f>
        <v>118</v>
      </c>
      <c r="M640" s="40">
        <f>COUNTIFS(B:B,B640)</f>
        <v>99</v>
      </c>
      <c r="N640" s="40">
        <f>LEN(C640)</f>
        <v>50</v>
      </c>
      <c r="O640" s="39" t="s">
        <v>1182</v>
      </c>
      <c r="Q640" s="39" t="s">
        <v>1175</v>
      </c>
      <c r="R640" s="39" t="s">
        <v>2485</v>
      </c>
    </row>
    <row r="641" spans="1:18" x14ac:dyDescent="0.25">
      <c r="A641" s="2" t="s">
        <v>1687</v>
      </c>
      <c r="B641" s="1" t="s">
        <v>756</v>
      </c>
      <c r="C641" s="1" t="s">
        <v>2938</v>
      </c>
      <c r="D641" s="2" t="s">
        <v>85</v>
      </c>
      <c r="E641" s="12">
        <v>1</v>
      </c>
      <c r="F641" s="60">
        <v>203</v>
      </c>
      <c r="G641" s="8">
        <f>VLOOKUP(F641,episodes!$A$1:$B$76,2,FALSE)</f>
        <v>33</v>
      </c>
      <c r="H641" s="7" t="str">
        <f>VLOOKUP(F641,episodes!$A$1:$E$76,5,FALSE)</f>
        <v>The Changeling</v>
      </c>
      <c r="I641" s="7">
        <f>VLOOKUP(F641,episodes!$A$1:$D$76,3,FALSE)</f>
        <v>2</v>
      </c>
      <c r="J641" s="7">
        <f>VLOOKUP(F641,episodes!$A$1:$D$76,4,FALSE)</f>
        <v>3</v>
      </c>
      <c r="L641" s="40">
        <f>COUNTIFS(A:A,A640)</f>
        <v>118</v>
      </c>
      <c r="M641" s="40">
        <f>COUNTIFS(B:B,B641)</f>
        <v>16</v>
      </c>
      <c r="N641" s="40">
        <f>LEN(C641)</f>
        <v>65</v>
      </c>
      <c r="O641" s="39" t="s">
        <v>1182</v>
      </c>
      <c r="Q641" s="39" t="s">
        <v>1177</v>
      </c>
      <c r="R641" s="39" t="s">
        <v>2485</v>
      </c>
    </row>
    <row r="642" spans="1:18" x14ac:dyDescent="0.25">
      <c r="A642" s="2" t="s">
        <v>1687</v>
      </c>
      <c r="B642" s="2" t="s">
        <v>755</v>
      </c>
      <c r="C642" s="1" t="s">
        <v>2837</v>
      </c>
      <c r="D642" s="1" t="s">
        <v>85</v>
      </c>
      <c r="F642" s="60">
        <v>204</v>
      </c>
      <c r="G642" s="8">
        <f>VLOOKUP(F642,episodes!$A$1:$B$81,2,FALSE)</f>
        <v>34</v>
      </c>
      <c r="H642" s="7" t="str">
        <f>VLOOKUP(F642,episodes!$A$1:$E$81,5,FALSE)</f>
        <v>Mirror, Mirror</v>
      </c>
      <c r="I642" s="7">
        <f>VLOOKUP(F642,episodes!$A$1:$D$81,3,FALSE)</f>
        <v>2</v>
      </c>
      <c r="J642" s="7">
        <f>VLOOKUP(F642,episodes!$A$1:$D$81,4,FALSE)</f>
        <v>4</v>
      </c>
      <c r="L642" s="40">
        <f>COUNTIFS(A:A,A641)</f>
        <v>118</v>
      </c>
      <c r="M642" s="40">
        <f>COUNTIFS(B:B,B642)</f>
        <v>99</v>
      </c>
      <c r="N642" s="40">
        <f>LEN(C642)</f>
        <v>70</v>
      </c>
      <c r="P642" s="39" t="s">
        <v>192</v>
      </c>
      <c r="Q642" s="50"/>
      <c r="R642" s="39" t="s">
        <v>2485</v>
      </c>
    </row>
    <row r="643" spans="1:18" x14ac:dyDescent="0.25">
      <c r="A643" s="2" t="s">
        <v>1687</v>
      </c>
      <c r="B643" s="2" t="s">
        <v>755</v>
      </c>
      <c r="C643" s="1" t="s">
        <v>2838</v>
      </c>
      <c r="D643" s="2" t="s">
        <v>85</v>
      </c>
      <c r="E643" s="12">
        <v>1</v>
      </c>
      <c r="F643" s="60">
        <v>204</v>
      </c>
      <c r="G643" s="8">
        <f>VLOOKUP(F643,episodes!$A$1:$B$81,2,FALSE)</f>
        <v>34</v>
      </c>
      <c r="H643" s="7" t="str">
        <f>VLOOKUP(F643,episodes!$A$1:$E$81,5,FALSE)</f>
        <v>Mirror, Mirror</v>
      </c>
      <c r="I643" s="7">
        <f>VLOOKUP(F643,episodes!$A$1:$D$81,3,FALSE)</f>
        <v>2</v>
      </c>
      <c r="J643" s="7">
        <f>VLOOKUP(F643,episodes!$A$1:$D$81,4,FALSE)</f>
        <v>4</v>
      </c>
      <c r="L643" s="40">
        <f>COUNTIFS(A:A,A642)</f>
        <v>118</v>
      </c>
      <c r="M643" s="40">
        <f>COUNTIFS(B:B,B643)</f>
        <v>99</v>
      </c>
      <c r="N643" s="40">
        <f>LEN(C643)</f>
        <v>22</v>
      </c>
      <c r="P643" s="39" t="s">
        <v>192</v>
      </c>
      <c r="Q643" s="50"/>
      <c r="R643" s="39" t="s">
        <v>2485</v>
      </c>
    </row>
    <row r="644" spans="1:18" x14ac:dyDescent="0.25">
      <c r="A644" s="2" t="s">
        <v>1687</v>
      </c>
      <c r="B644" s="2" t="s">
        <v>249</v>
      </c>
      <c r="C644" s="23" t="s">
        <v>2839</v>
      </c>
      <c r="D644" s="1" t="s">
        <v>21</v>
      </c>
      <c r="F644" s="60">
        <v>205</v>
      </c>
      <c r="G644" s="8">
        <f>VLOOKUP(F644,episodes!$A$1:$B$81,2,FALSE)</f>
        <v>35</v>
      </c>
      <c r="H644" s="7" t="str">
        <f>VLOOKUP(F644,episodes!$A$1:$E$81,5,FALSE)</f>
        <v>The Apple</v>
      </c>
      <c r="I644" s="7">
        <f>VLOOKUP(F644,episodes!$A$1:$D$81,3,FALSE)</f>
        <v>2</v>
      </c>
      <c r="J644" s="7">
        <f>VLOOKUP(F644,episodes!$A$1:$D$81,4,FALSE)</f>
        <v>5</v>
      </c>
      <c r="L644" s="40">
        <f>COUNTIFS(A:A,A643)</f>
        <v>118</v>
      </c>
      <c r="M644" s="40">
        <f>COUNTIFS(B:B,B644)</f>
        <v>4</v>
      </c>
      <c r="N644" s="40">
        <f>LEN(C644)</f>
        <v>36</v>
      </c>
    </row>
    <row r="645" spans="1:18" x14ac:dyDescent="0.25">
      <c r="A645" s="2" t="s">
        <v>1687</v>
      </c>
      <c r="B645" s="2" t="s">
        <v>249</v>
      </c>
      <c r="C645" s="23" t="s">
        <v>2840</v>
      </c>
      <c r="D645" s="2" t="s">
        <v>85</v>
      </c>
      <c r="F645" s="60">
        <v>205</v>
      </c>
      <c r="G645" s="8">
        <f>VLOOKUP(F645,episodes!$A$1:$B$81,2,FALSE)</f>
        <v>35</v>
      </c>
      <c r="H645" s="7" t="str">
        <f>VLOOKUP(F645,episodes!$A$1:$E$81,5,FALSE)</f>
        <v>The Apple</v>
      </c>
      <c r="I645" s="7">
        <f>VLOOKUP(F645,episodes!$A$1:$D$81,3,FALSE)</f>
        <v>2</v>
      </c>
      <c r="J645" s="7">
        <f>VLOOKUP(F645,episodes!$A$1:$D$81,4,FALSE)</f>
        <v>5</v>
      </c>
      <c r="L645" s="40">
        <f>COUNTIFS(A:A,A644)</f>
        <v>118</v>
      </c>
      <c r="M645" s="40">
        <f>COUNTIFS(B:B,B645)</f>
        <v>4</v>
      </c>
      <c r="N645" s="40">
        <f>LEN(C645)</f>
        <v>29</v>
      </c>
    </row>
    <row r="646" spans="1:18" x14ac:dyDescent="0.25">
      <c r="A646" s="2" t="s">
        <v>1687</v>
      </c>
      <c r="B646" s="2" t="s">
        <v>249</v>
      </c>
      <c r="C646" s="23" t="s">
        <v>2841</v>
      </c>
      <c r="D646" s="63" t="s">
        <v>3305</v>
      </c>
      <c r="F646" s="60">
        <v>205</v>
      </c>
      <c r="G646" s="8">
        <f>VLOOKUP(F646,episodes!$A$1:$B$81,2,FALSE)</f>
        <v>35</v>
      </c>
      <c r="H646" s="7" t="str">
        <f>VLOOKUP(F646,episodes!$A$1:$E$81,5,FALSE)</f>
        <v>The Apple</v>
      </c>
      <c r="I646" s="7">
        <f>VLOOKUP(F646,episodes!$A$1:$D$81,3,FALSE)</f>
        <v>2</v>
      </c>
      <c r="J646" s="7">
        <f>VLOOKUP(F646,episodes!$A$1:$D$81,4,FALSE)</f>
        <v>5</v>
      </c>
      <c r="L646" s="40">
        <f>COUNTIFS(A:A,A645)</f>
        <v>118</v>
      </c>
      <c r="M646" s="40">
        <f>COUNTIFS(B:B,B646)</f>
        <v>4</v>
      </c>
      <c r="N646" s="40">
        <f>LEN(C646)</f>
        <v>29</v>
      </c>
    </row>
    <row r="647" spans="1:18" x14ac:dyDescent="0.25">
      <c r="A647" s="2" t="s">
        <v>1688</v>
      </c>
      <c r="B647" s="1" t="s">
        <v>677</v>
      </c>
      <c r="C647" s="25" t="s">
        <v>1285</v>
      </c>
      <c r="D647" s="2" t="s">
        <v>21</v>
      </c>
      <c r="E647" s="12">
        <v>1</v>
      </c>
      <c r="F647" s="61">
        <v>128</v>
      </c>
      <c r="G647" s="8">
        <f>VLOOKUP(F647,episodes!$A$1:$B$76,2,FALSE)</f>
        <v>29</v>
      </c>
      <c r="H647" s="7" t="str">
        <f>VLOOKUP(F647,episodes!$A$1:$E$76,5,FALSE)</f>
        <v>The City on the Edge of Forever</v>
      </c>
      <c r="I647" s="7">
        <f>VLOOKUP(F647,episodes!$A$1:$D$76,3,FALSE)</f>
        <v>1</v>
      </c>
      <c r="J647" s="7">
        <f>VLOOKUP(F647,episodes!$A$1:$D$76,4,FALSE)</f>
        <v>28</v>
      </c>
      <c r="L647" s="40">
        <f>COUNTIFS(A:A,A646)</f>
        <v>118</v>
      </c>
      <c r="M647" s="40">
        <f>COUNTIFS(B:B,B647)</f>
        <v>20</v>
      </c>
      <c r="N647" s="40">
        <f>LEN(C647)</f>
        <v>124</v>
      </c>
      <c r="O647" s="42" t="s">
        <v>2065</v>
      </c>
      <c r="P647" s="44" t="s">
        <v>2116</v>
      </c>
      <c r="Q647" s="42" t="s">
        <v>1285</v>
      </c>
      <c r="R647" s="42" t="s">
        <v>2485</v>
      </c>
    </row>
    <row r="648" spans="1:18" x14ac:dyDescent="0.3">
      <c r="A648" s="1" t="s">
        <v>2944</v>
      </c>
      <c r="B648" s="1" t="s">
        <v>360</v>
      </c>
      <c r="C648" s="25" t="s">
        <v>2902</v>
      </c>
      <c r="D648" s="2" t="s">
        <v>21</v>
      </c>
      <c r="F648" s="20">
        <v>100</v>
      </c>
      <c r="G648" s="8">
        <f>VLOOKUP(F648,episodes!$A$1:$B$81,2,FALSE)</f>
        <v>1</v>
      </c>
      <c r="H648" s="7" t="str">
        <f>VLOOKUP(F648,episodes!$A$1:$E$81,5,FALSE)</f>
        <v>The Cage</v>
      </c>
      <c r="I648" s="7">
        <f>VLOOKUP(F648,episodes!$A$1:$D$81,3,FALSE)</f>
        <v>1</v>
      </c>
      <c r="J648" s="7">
        <f>VLOOKUP(F648,episodes!$A$1:$D$81,4,FALSE)</f>
        <v>0</v>
      </c>
      <c r="L648" s="40">
        <f>COUNTIFS(A:A,A647)</f>
        <v>1</v>
      </c>
      <c r="M648" s="40">
        <f>COUNTIFS(B:B,B648)</f>
        <v>24</v>
      </c>
      <c r="N648" s="40">
        <f>LEN(C648)+LEN(H648)</f>
        <v>63</v>
      </c>
    </row>
    <row r="649" spans="1:18" x14ac:dyDescent="0.25">
      <c r="A649" s="1" t="s">
        <v>2944</v>
      </c>
      <c r="B649" s="1" t="s">
        <v>360</v>
      </c>
      <c r="C649" s="25" t="s">
        <v>2903</v>
      </c>
      <c r="D649" s="2" t="s">
        <v>3652</v>
      </c>
      <c r="E649" s="12">
        <v>1</v>
      </c>
      <c r="F649" s="62">
        <v>101</v>
      </c>
      <c r="G649" s="8">
        <f>VLOOKUP(F649,episodes!$A$1:$B$81,2,FALSE)</f>
        <v>2</v>
      </c>
      <c r="H649" s="7" t="str">
        <f>VLOOKUP(F649,episodes!$A$1:$E$81,5,FALSE)</f>
        <v>The Man Trap</v>
      </c>
      <c r="I649" s="7">
        <f>VLOOKUP(F649,episodes!$A$1:$D$81,3,FALSE)</f>
        <v>1</v>
      </c>
      <c r="J649" s="7">
        <f>VLOOKUP(F649,episodes!$A$1:$D$81,4,FALSE)</f>
        <v>1</v>
      </c>
      <c r="L649" s="40">
        <f>COUNTIFS(A:A,A648)</f>
        <v>20</v>
      </c>
      <c r="M649" s="40">
        <f>COUNTIFS(B:B,B649)</f>
        <v>24</v>
      </c>
      <c r="N649" s="40">
        <f>LEN(C649)+LEN(H649)</f>
        <v>46</v>
      </c>
    </row>
    <row r="650" spans="1:18" x14ac:dyDescent="0.3">
      <c r="A650" s="1" t="s">
        <v>2944</v>
      </c>
      <c r="B650" s="1" t="s">
        <v>360</v>
      </c>
      <c r="C650" s="25" t="s">
        <v>2904</v>
      </c>
      <c r="D650" s="2" t="s">
        <v>3655</v>
      </c>
      <c r="F650" s="62">
        <v>101</v>
      </c>
      <c r="G650" s="8">
        <f>VLOOKUP(F650,episodes!$A$1:$B$81,2,FALSE)</f>
        <v>2</v>
      </c>
      <c r="H650" s="7" t="str">
        <f>VLOOKUP(F650,episodes!$A$1:$E$81,5,FALSE)</f>
        <v>The Man Trap</v>
      </c>
      <c r="I650" s="7">
        <f>VLOOKUP(F650,episodes!$A$1:$D$81,3,FALSE)</f>
        <v>1</v>
      </c>
      <c r="J650" s="7">
        <f>VLOOKUP(F650,episodes!$A$1:$D$81,4,FALSE)</f>
        <v>1</v>
      </c>
      <c r="L650" s="40">
        <f>COUNTIFS(A:A,A649)</f>
        <v>20</v>
      </c>
      <c r="M650" s="40">
        <f>COUNTIFS(B:B,B650)</f>
        <v>24</v>
      </c>
      <c r="N650" s="40">
        <f>LEN(C650)+LEN(H650)</f>
        <v>91</v>
      </c>
    </row>
    <row r="651" spans="1:18" x14ac:dyDescent="0.3">
      <c r="A651" s="1" t="s">
        <v>2944</v>
      </c>
      <c r="B651" s="1" t="s">
        <v>360</v>
      </c>
      <c r="C651" s="25" t="s">
        <v>2906</v>
      </c>
      <c r="D651" s="2" t="s">
        <v>3305</v>
      </c>
      <c r="F651" s="62">
        <v>101</v>
      </c>
      <c r="G651" s="8">
        <f>VLOOKUP(F651,episodes!$A$1:$B$81,2,FALSE)</f>
        <v>2</v>
      </c>
      <c r="H651" s="7" t="str">
        <f>VLOOKUP(F651,episodes!$A$1:$E$81,5,FALSE)</f>
        <v>The Man Trap</v>
      </c>
      <c r="I651" s="7">
        <f>VLOOKUP(F651,episodes!$A$1:$D$81,3,FALSE)</f>
        <v>1</v>
      </c>
      <c r="J651" s="7">
        <f>VLOOKUP(F651,episodes!$A$1:$D$81,4,FALSE)</f>
        <v>1</v>
      </c>
      <c r="L651" s="40">
        <f>COUNTIFS(A:A,A650)</f>
        <v>20</v>
      </c>
      <c r="M651" s="40">
        <f>COUNTIFS(B:B,B651)</f>
        <v>24</v>
      </c>
      <c r="N651" s="40">
        <f>LEN(C651)+LEN(H651)</f>
        <v>55</v>
      </c>
    </row>
    <row r="652" spans="1:18" x14ac:dyDescent="0.3">
      <c r="A652" s="1" t="s">
        <v>2944</v>
      </c>
      <c r="B652" s="1" t="s">
        <v>360</v>
      </c>
      <c r="C652" s="25" t="s">
        <v>2909</v>
      </c>
      <c r="D652" s="2" t="s">
        <v>3305</v>
      </c>
      <c r="F652" s="62">
        <v>101</v>
      </c>
      <c r="G652" s="8">
        <f>VLOOKUP(F652,episodes!$A$1:$B$81,2,FALSE)</f>
        <v>2</v>
      </c>
      <c r="H652" s="7" t="str">
        <f>VLOOKUP(F652,episodes!$A$1:$E$81,5,FALSE)</f>
        <v>The Man Trap</v>
      </c>
      <c r="I652" s="7">
        <f>VLOOKUP(F652,episodes!$A$1:$D$81,3,FALSE)</f>
        <v>1</v>
      </c>
      <c r="J652" s="7">
        <f>VLOOKUP(F652,episodes!$A$1:$D$81,4,FALSE)</f>
        <v>1</v>
      </c>
      <c r="L652" s="40">
        <f>COUNTIFS(A:A,A651)</f>
        <v>20</v>
      </c>
      <c r="M652" s="40">
        <f>COUNTIFS(B:B,B652)</f>
        <v>24</v>
      </c>
      <c r="N652" s="40">
        <f>LEN(C652)+LEN(H652)</f>
        <v>58</v>
      </c>
    </row>
    <row r="653" spans="1:18" x14ac:dyDescent="0.3">
      <c r="A653" s="1" t="s">
        <v>2944</v>
      </c>
      <c r="B653" s="1" t="s">
        <v>360</v>
      </c>
      <c r="C653" s="25" t="s">
        <v>2917</v>
      </c>
      <c r="D653" s="2" t="s">
        <v>3305</v>
      </c>
      <c r="F653" s="20">
        <v>104</v>
      </c>
      <c r="G653" s="8">
        <f>VLOOKUP(F653,episodes!$A$1:$B$81,2,FALSE)</f>
        <v>5</v>
      </c>
      <c r="H653" s="7" t="str">
        <f>VLOOKUP(F653,episodes!$A$1:$E$81,5,FALSE)</f>
        <v>The Naked Time</v>
      </c>
      <c r="I653" s="7">
        <f>VLOOKUP(F653,episodes!$A$1:$D$81,3,FALSE)</f>
        <v>1</v>
      </c>
      <c r="J653" s="7">
        <f>VLOOKUP(F653,episodes!$A$1:$D$81,4,FALSE)</f>
        <v>4</v>
      </c>
      <c r="L653" s="40">
        <f>COUNTIFS(A:A,A652)</f>
        <v>20</v>
      </c>
      <c r="M653" s="40">
        <f>COUNTIFS(B:B,B653)</f>
        <v>24</v>
      </c>
      <c r="N653" s="40">
        <f>LEN(C653)+LEN(H653)</f>
        <v>77</v>
      </c>
    </row>
    <row r="654" spans="1:18" x14ac:dyDescent="0.3">
      <c r="A654" s="1" t="s">
        <v>2944</v>
      </c>
      <c r="B654" s="1" t="s">
        <v>360</v>
      </c>
      <c r="C654" s="25" t="s">
        <v>2916</v>
      </c>
      <c r="D654" s="2" t="s">
        <v>3305</v>
      </c>
      <c r="F654" s="20">
        <v>104</v>
      </c>
      <c r="G654" s="8">
        <f>VLOOKUP(F654,episodes!$A$1:$B$81,2,FALSE)</f>
        <v>5</v>
      </c>
      <c r="H654" s="7" t="str">
        <f>VLOOKUP(F654,episodes!$A$1:$E$81,5,FALSE)</f>
        <v>The Naked Time</v>
      </c>
      <c r="I654" s="7">
        <f>VLOOKUP(F654,episodes!$A$1:$D$81,3,FALSE)</f>
        <v>1</v>
      </c>
      <c r="J654" s="7">
        <f>VLOOKUP(F654,episodes!$A$1:$D$81,4,FALSE)</f>
        <v>4</v>
      </c>
      <c r="L654" s="40">
        <f>COUNTIFS(A:A,A653)</f>
        <v>20</v>
      </c>
      <c r="M654" s="40">
        <f>COUNTIFS(B:B,B654)</f>
        <v>24</v>
      </c>
      <c r="N654" s="40">
        <f>LEN(C654)+LEN(H654)</f>
        <v>49</v>
      </c>
    </row>
    <row r="655" spans="1:18" x14ac:dyDescent="0.3">
      <c r="A655" s="1" t="s">
        <v>2944</v>
      </c>
      <c r="B655" s="1" t="s">
        <v>360</v>
      </c>
      <c r="C655" s="25" t="s">
        <v>2919</v>
      </c>
      <c r="D655" s="2" t="s">
        <v>3305</v>
      </c>
      <c r="F655" s="60">
        <v>107</v>
      </c>
      <c r="G655" s="8">
        <f>VLOOKUP(F655,episodes!$A$1:$B$81,2,FALSE)</f>
        <v>8</v>
      </c>
      <c r="H655" s="7" t="str">
        <f>VLOOKUP(F655,episodes!$A$1:$E$81,5,FALSE)</f>
        <v>What Are Little Girls Made Of?</v>
      </c>
      <c r="I655" s="7">
        <f>VLOOKUP(F655,episodes!$A$1:$D$81,3,FALSE)</f>
        <v>1</v>
      </c>
      <c r="J655" s="7">
        <f>VLOOKUP(F655,episodes!$A$1:$D$81,4,FALSE)</f>
        <v>7</v>
      </c>
      <c r="L655" s="40">
        <f>COUNTIFS(A:A,A654)</f>
        <v>20</v>
      </c>
      <c r="M655" s="40">
        <f>COUNTIFS(B:B,B655)</f>
        <v>24</v>
      </c>
      <c r="N655" s="40">
        <f>LEN(C655)+LEN(H655)</f>
        <v>88</v>
      </c>
    </row>
    <row r="656" spans="1:18" x14ac:dyDescent="0.3">
      <c r="A656" s="1" t="s">
        <v>2944</v>
      </c>
      <c r="B656" s="1" t="s">
        <v>360</v>
      </c>
      <c r="C656" s="25" t="s">
        <v>2920</v>
      </c>
      <c r="D656" s="2" t="s">
        <v>3305</v>
      </c>
      <c r="F656" s="60">
        <v>107</v>
      </c>
      <c r="G656" s="8">
        <f>VLOOKUP(F656,episodes!$A$1:$B$81,2,FALSE)</f>
        <v>8</v>
      </c>
      <c r="H656" s="7" t="str">
        <f>VLOOKUP(F656,episodes!$A$1:$E$81,5,FALSE)</f>
        <v>What Are Little Girls Made Of?</v>
      </c>
      <c r="I656" s="7">
        <f>VLOOKUP(F656,episodes!$A$1:$D$81,3,FALSE)</f>
        <v>1</v>
      </c>
      <c r="J656" s="7">
        <f>VLOOKUP(F656,episodes!$A$1:$D$81,4,FALSE)</f>
        <v>7</v>
      </c>
      <c r="L656" s="40">
        <f>COUNTIFS(A:A,A655)</f>
        <v>20</v>
      </c>
      <c r="M656" s="40">
        <f>COUNTIFS(B:B,B656)</f>
        <v>24</v>
      </c>
      <c r="N656" s="40">
        <f>LEN(C656)+LEN(H656)</f>
        <v>78</v>
      </c>
    </row>
    <row r="657" spans="1:18" x14ac:dyDescent="0.3">
      <c r="A657" s="1" t="s">
        <v>2944</v>
      </c>
      <c r="B657" s="1" t="s">
        <v>360</v>
      </c>
      <c r="C657" s="25" t="s">
        <v>2918</v>
      </c>
      <c r="D657" s="2" t="s">
        <v>3305</v>
      </c>
      <c r="F657" s="60">
        <v>107</v>
      </c>
      <c r="G657" s="8">
        <f>VLOOKUP(F657,episodes!$A$1:$B$81,2,FALSE)</f>
        <v>8</v>
      </c>
      <c r="H657" s="7" t="str">
        <f>VLOOKUP(F657,episodes!$A$1:$E$81,5,FALSE)</f>
        <v>What Are Little Girls Made Of?</v>
      </c>
      <c r="I657" s="7">
        <f>VLOOKUP(F657,episodes!$A$1:$D$81,3,FALSE)</f>
        <v>1</v>
      </c>
      <c r="J657" s="7">
        <f>VLOOKUP(F657,episodes!$A$1:$D$81,4,FALSE)</f>
        <v>7</v>
      </c>
      <c r="L657" s="40">
        <f>COUNTIFS(A:A,A656)</f>
        <v>20</v>
      </c>
      <c r="M657" s="40">
        <f>COUNTIFS(B:B,B657)</f>
        <v>24</v>
      </c>
      <c r="N657" s="40">
        <f>LEN(C657)+LEN(H657)</f>
        <v>97</v>
      </c>
    </row>
    <row r="658" spans="1:18" x14ac:dyDescent="0.3">
      <c r="A658" s="1" t="s">
        <v>2944</v>
      </c>
      <c r="B658" s="1" t="s">
        <v>360</v>
      </c>
      <c r="C658" s="25" t="s">
        <v>3658</v>
      </c>
      <c r="D658" s="2" t="s">
        <v>3305</v>
      </c>
      <c r="F658" s="60">
        <v>107</v>
      </c>
      <c r="G658" s="8">
        <f>VLOOKUP(F658,episodes!$A$1:$B$81,2,FALSE)</f>
        <v>8</v>
      </c>
      <c r="H658" s="7" t="str">
        <f>VLOOKUP(F658,episodes!$A$1:$E$81,5,FALSE)</f>
        <v>What Are Little Girls Made Of?</v>
      </c>
      <c r="I658" s="7">
        <f>VLOOKUP(F658,episodes!$A$1:$D$81,3,FALSE)</f>
        <v>1</v>
      </c>
      <c r="J658" s="7">
        <f>VLOOKUP(F658,episodes!$A$1:$D$81,4,FALSE)</f>
        <v>7</v>
      </c>
      <c r="L658" s="40">
        <f>COUNTIFS(A:A,A657)</f>
        <v>20</v>
      </c>
      <c r="M658" s="40">
        <f>COUNTIFS(B:B,B658)</f>
        <v>24</v>
      </c>
      <c r="N658" s="40">
        <f>LEN(C658)+LEN(H658)</f>
        <v>65</v>
      </c>
    </row>
    <row r="659" spans="1:18" x14ac:dyDescent="0.3">
      <c r="A659" s="1" t="s">
        <v>2944</v>
      </c>
      <c r="B659" s="1" t="s">
        <v>360</v>
      </c>
      <c r="C659" s="25" t="s">
        <v>2922</v>
      </c>
      <c r="D659" s="2" t="s">
        <v>3305</v>
      </c>
      <c r="F659" s="60">
        <v>107</v>
      </c>
      <c r="G659" s="8">
        <f>VLOOKUP(F659,episodes!$A$1:$B$81,2,FALSE)</f>
        <v>8</v>
      </c>
      <c r="H659" s="7" t="str">
        <f>VLOOKUP(F659,episodes!$A$1:$E$81,5,FALSE)</f>
        <v>What Are Little Girls Made Of?</v>
      </c>
      <c r="I659" s="7">
        <f>VLOOKUP(F659,episodes!$A$1:$D$81,3,FALSE)</f>
        <v>1</v>
      </c>
      <c r="J659" s="7">
        <f>VLOOKUP(F659,episodes!$A$1:$D$81,4,FALSE)</f>
        <v>7</v>
      </c>
      <c r="L659" s="40">
        <f>COUNTIFS(A:A,A658)</f>
        <v>20</v>
      </c>
      <c r="M659" s="40">
        <f>COUNTIFS(B:B,B659)</f>
        <v>24</v>
      </c>
      <c r="N659" s="40">
        <f>LEN(C659)+LEN(H659)</f>
        <v>78</v>
      </c>
    </row>
    <row r="660" spans="1:18" x14ac:dyDescent="0.3">
      <c r="A660" s="1" t="s">
        <v>2944</v>
      </c>
      <c r="B660" s="1" t="s">
        <v>360</v>
      </c>
      <c r="C660" s="25" t="s">
        <v>2921</v>
      </c>
      <c r="D660" s="2" t="s">
        <v>3305</v>
      </c>
      <c r="F660" s="60">
        <v>107</v>
      </c>
      <c r="G660" s="8">
        <f>VLOOKUP(F660,episodes!$A$1:$B$81,2,FALSE)</f>
        <v>8</v>
      </c>
      <c r="H660" s="7" t="str">
        <f>VLOOKUP(F660,episodes!$A$1:$E$81,5,FALSE)</f>
        <v>What Are Little Girls Made Of?</v>
      </c>
      <c r="I660" s="7">
        <f>VLOOKUP(F660,episodes!$A$1:$D$81,3,FALSE)</f>
        <v>1</v>
      </c>
      <c r="J660" s="7">
        <f>VLOOKUP(F660,episodes!$A$1:$D$81,4,FALSE)</f>
        <v>7</v>
      </c>
      <c r="L660" s="40">
        <f>COUNTIFS(A:A,A659)</f>
        <v>20</v>
      </c>
      <c r="M660" s="40">
        <f>COUNTIFS(B:B,B660)</f>
        <v>24</v>
      </c>
      <c r="N660" s="40">
        <f>LEN(C660)+LEN(H660)</f>
        <v>85</v>
      </c>
    </row>
    <row r="661" spans="1:18" x14ac:dyDescent="0.3">
      <c r="A661" s="1" t="s">
        <v>2944</v>
      </c>
      <c r="B661" s="1" t="s">
        <v>360</v>
      </c>
      <c r="C661" s="25" t="s">
        <v>2924</v>
      </c>
      <c r="D661" s="2" t="s">
        <v>3655</v>
      </c>
      <c r="F661" s="20">
        <v>109</v>
      </c>
      <c r="G661" s="8">
        <f>VLOOKUP(F661,episodes!$A$1:$B$81,2,FALSE)</f>
        <v>10</v>
      </c>
      <c r="H661" s="7" t="str">
        <f>VLOOKUP(F661,episodes!$A$1:$E$81,5,FALSE)</f>
        <v>Dagger of the Mind</v>
      </c>
      <c r="I661" s="7">
        <f>VLOOKUP(F661,episodes!$A$1:$D$81,3,FALSE)</f>
        <v>1</v>
      </c>
      <c r="J661" s="7">
        <f>VLOOKUP(F661,episodes!$A$1:$D$81,4,FALSE)</f>
        <v>9</v>
      </c>
      <c r="L661" s="40">
        <f>COUNTIFS(A:A,A660)</f>
        <v>20</v>
      </c>
      <c r="M661" s="40">
        <f>COUNTIFS(B:B,B661)</f>
        <v>24</v>
      </c>
      <c r="N661" s="40">
        <f>LEN(C661)+LEN(H661)</f>
        <v>59</v>
      </c>
    </row>
    <row r="662" spans="1:18" x14ac:dyDescent="0.3">
      <c r="A662" s="1" t="s">
        <v>2944</v>
      </c>
      <c r="B662" s="1" t="s">
        <v>360</v>
      </c>
      <c r="C662" s="25" t="s">
        <v>2925</v>
      </c>
      <c r="D662" s="2" t="s">
        <v>3305</v>
      </c>
      <c r="F662" s="20">
        <v>113</v>
      </c>
      <c r="G662" s="8">
        <f>VLOOKUP(F662,episodes!$A$1:$B$81,2,FALSE)</f>
        <v>14</v>
      </c>
      <c r="H662" s="7" t="str">
        <f>VLOOKUP(F662,episodes!$A$1:$E$81,5,FALSE)</f>
        <v>The Conscience of the King</v>
      </c>
      <c r="I662" s="7">
        <f>VLOOKUP(F662,episodes!$A$1:$D$81,3,FALSE)</f>
        <v>1</v>
      </c>
      <c r="J662" s="7">
        <f>VLOOKUP(F662,episodes!$A$1:$D$81,4,FALSE)</f>
        <v>13</v>
      </c>
      <c r="L662" s="40">
        <f>COUNTIFS(A:A,A661)</f>
        <v>20</v>
      </c>
      <c r="M662" s="40">
        <f>COUNTIFS(B:B,B662)</f>
        <v>24</v>
      </c>
      <c r="N662" s="40">
        <f>LEN(C662)+LEN(H662)</f>
        <v>104</v>
      </c>
    </row>
    <row r="663" spans="1:18" x14ac:dyDescent="0.3">
      <c r="A663" s="1" t="s">
        <v>2944</v>
      </c>
      <c r="B663" s="1" t="s">
        <v>360</v>
      </c>
      <c r="C663" s="25" t="s">
        <v>3185</v>
      </c>
      <c r="D663" s="2" t="s">
        <v>3305</v>
      </c>
      <c r="F663" s="20">
        <v>125</v>
      </c>
      <c r="G663" s="8">
        <f>VLOOKUP(F663,episodes!$A$1:$B$81,2,FALSE)</f>
        <v>26</v>
      </c>
      <c r="H663" s="7" t="str">
        <f>VLOOKUP(F663,episodes!$A$1:$E$81,5,FALSE)</f>
        <v>The Devil in the Dark</v>
      </c>
      <c r="I663" s="7">
        <f>VLOOKUP(F663,episodes!$A$1:$D$81,3,FALSE)</f>
        <v>1</v>
      </c>
      <c r="J663" s="7">
        <f>VLOOKUP(F663,episodes!$A$1:$D$81,4,FALSE)</f>
        <v>25</v>
      </c>
      <c r="L663" s="40">
        <f>COUNTIFS(A:A,A662)</f>
        <v>20</v>
      </c>
      <c r="M663" s="40">
        <f>COUNTIFS(B:B,B663)</f>
        <v>24</v>
      </c>
      <c r="N663" s="40">
        <f>LEN(C663)</f>
        <v>62</v>
      </c>
    </row>
    <row r="664" spans="1:18" x14ac:dyDescent="0.3">
      <c r="A664" s="1" t="s">
        <v>2944</v>
      </c>
      <c r="B664" s="1" t="s">
        <v>360</v>
      </c>
      <c r="C664" s="25" t="s">
        <v>3183</v>
      </c>
      <c r="D664" s="2" t="s">
        <v>3305</v>
      </c>
      <c r="F664" s="20">
        <v>125</v>
      </c>
      <c r="G664" s="8">
        <f>VLOOKUP(F664,episodes!$A$1:$B$81,2,FALSE)</f>
        <v>26</v>
      </c>
      <c r="H664" s="7" t="str">
        <f>VLOOKUP(F664,episodes!$A$1:$E$81,5,FALSE)</f>
        <v>The Devil in the Dark</v>
      </c>
      <c r="I664" s="7">
        <f>VLOOKUP(F664,episodes!$A$1:$D$81,3,FALSE)</f>
        <v>1</v>
      </c>
      <c r="J664" s="7">
        <f>VLOOKUP(F664,episodes!$A$1:$D$81,4,FALSE)</f>
        <v>25</v>
      </c>
      <c r="L664" s="40">
        <f>COUNTIFS(A:A,A663)</f>
        <v>20</v>
      </c>
      <c r="M664" s="40">
        <f>COUNTIFS(B:B,B664)</f>
        <v>24</v>
      </c>
      <c r="N664" s="40">
        <f>LEN(C664)</f>
        <v>42</v>
      </c>
    </row>
    <row r="665" spans="1:18" x14ac:dyDescent="0.3">
      <c r="A665" s="1" t="s">
        <v>2944</v>
      </c>
      <c r="B665" s="1" t="s">
        <v>360</v>
      </c>
      <c r="C665" s="25" t="s">
        <v>3184</v>
      </c>
      <c r="D665" s="2" t="s">
        <v>3305</v>
      </c>
      <c r="F665" s="20">
        <v>125</v>
      </c>
      <c r="G665" s="8">
        <f>VLOOKUP(F665,episodes!$A$1:$B$81,2,FALSE)</f>
        <v>26</v>
      </c>
      <c r="H665" s="7" t="str">
        <f>VLOOKUP(F665,episodes!$A$1:$E$81,5,FALSE)</f>
        <v>The Devil in the Dark</v>
      </c>
      <c r="I665" s="7">
        <f>VLOOKUP(F665,episodes!$A$1:$D$81,3,FALSE)</f>
        <v>1</v>
      </c>
      <c r="J665" s="7">
        <f>VLOOKUP(F665,episodes!$A$1:$D$81,4,FALSE)</f>
        <v>25</v>
      </c>
      <c r="L665" s="40">
        <f>COUNTIFS(A:A,A664)</f>
        <v>20</v>
      </c>
      <c r="M665" s="40">
        <f>COUNTIFS(B:B,B665)</f>
        <v>24</v>
      </c>
      <c r="N665" s="40">
        <f>LEN(C665)</f>
        <v>45</v>
      </c>
    </row>
    <row r="666" spans="1:18" x14ac:dyDescent="0.3">
      <c r="A666" s="1" t="s">
        <v>2944</v>
      </c>
      <c r="B666" s="1" t="s">
        <v>360</v>
      </c>
      <c r="C666" s="1" t="s">
        <v>3223</v>
      </c>
      <c r="D666" s="2" t="s">
        <v>3305</v>
      </c>
      <c r="F666" s="20">
        <v>129</v>
      </c>
      <c r="G666" s="8">
        <f>VLOOKUP(F666,episodes!$A$1:$B$81,2,FALSE)</f>
        <v>30</v>
      </c>
      <c r="H666" s="7" t="str">
        <f>VLOOKUP(F666,episodes!$A$1:$E$81,5,FALSE)</f>
        <v>Operation: Annihilate!</v>
      </c>
      <c r="I666" s="7">
        <f>VLOOKUP(F666,episodes!$A$1:$D$81,3,FALSE)</f>
        <v>1</v>
      </c>
      <c r="J666" s="7">
        <f>VLOOKUP(F666,episodes!$A$1:$D$81,4,FALSE)</f>
        <v>29</v>
      </c>
      <c r="L666" s="40">
        <f>COUNTIFS(A:A,A665)</f>
        <v>20</v>
      </c>
      <c r="M666" s="40">
        <f>COUNTIFS(B:B,B666)</f>
        <v>24</v>
      </c>
      <c r="N666" s="40">
        <f>LEN(C666)</f>
        <v>50</v>
      </c>
    </row>
    <row r="667" spans="1:18" x14ac:dyDescent="0.3">
      <c r="A667" s="1" t="s">
        <v>2944</v>
      </c>
      <c r="B667" s="1" t="s">
        <v>360</v>
      </c>
      <c r="C667" s="1" t="s">
        <v>3224</v>
      </c>
      <c r="D667" s="2" t="s">
        <v>3305</v>
      </c>
      <c r="F667" s="20">
        <v>129</v>
      </c>
      <c r="G667" s="8">
        <f>VLOOKUP(F667,episodes!$A$1:$B$81,2,FALSE)</f>
        <v>30</v>
      </c>
      <c r="H667" s="7" t="str">
        <f>VLOOKUP(F667,episodes!$A$1:$E$81,5,FALSE)</f>
        <v>Operation: Annihilate!</v>
      </c>
      <c r="I667" s="7">
        <f>VLOOKUP(F667,episodes!$A$1:$D$81,3,FALSE)</f>
        <v>1</v>
      </c>
      <c r="J667" s="7">
        <f>VLOOKUP(F667,episodes!$A$1:$D$81,4,FALSE)</f>
        <v>29</v>
      </c>
      <c r="L667" s="40">
        <f>COUNTIFS(A:A,A666)</f>
        <v>20</v>
      </c>
      <c r="M667" s="40">
        <f>COUNTIFS(B:B,B667)</f>
        <v>24</v>
      </c>
      <c r="N667" s="40">
        <f>LEN(C667)</f>
        <v>46</v>
      </c>
    </row>
    <row r="668" spans="1:18" x14ac:dyDescent="0.25">
      <c r="A668" s="2" t="s">
        <v>1689</v>
      </c>
      <c r="B668" s="1" t="s">
        <v>0</v>
      </c>
      <c r="C668" s="23" t="s">
        <v>3616</v>
      </c>
      <c r="D668" s="2" t="s">
        <v>3305</v>
      </c>
      <c r="E668" s="12"/>
      <c r="F668" s="17">
        <v>202</v>
      </c>
      <c r="G668" s="8">
        <f>VLOOKUP(F668,episodes!$A$1:$B$76,2,FALSE)</f>
        <v>32</v>
      </c>
      <c r="H668" s="7" t="str">
        <f>VLOOKUP(F668,episodes!$A$1:$E$76,5,FALSE)</f>
        <v>Who Mourns for Adonais?</v>
      </c>
      <c r="I668" s="7">
        <f>VLOOKUP(F668,episodes!$A$1:$D$76,3,FALSE)</f>
        <v>2</v>
      </c>
      <c r="J668" s="7">
        <f>VLOOKUP(F668,episodes!$A$1:$D$76,4,FALSE)</f>
        <v>2</v>
      </c>
      <c r="L668" s="40">
        <f>COUNTIFS(A:A,A667)</f>
        <v>20</v>
      </c>
      <c r="M668" s="40">
        <f>COUNTIFS(B:B,B668)</f>
        <v>66</v>
      </c>
      <c r="N668" s="40">
        <f>LEN(C668)</f>
        <v>116</v>
      </c>
      <c r="O668" s="39" t="s">
        <v>343</v>
      </c>
      <c r="P668" s="39" t="s">
        <v>552</v>
      </c>
      <c r="R668" s="39" t="s">
        <v>3617</v>
      </c>
    </row>
    <row r="669" spans="1:18" x14ac:dyDescent="0.3">
      <c r="A669" s="2" t="s">
        <v>1689</v>
      </c>
      <c r="B669" s="1" t="s">
        <v>0</v>
      </c>
      <c r="C669" s="1" t="s">
        <v>3650</v>
      </c>
      <c r="D669" s="2" t="s">
        <v>3655</v>
      </c>
      <c r="F669" s="17">
        <v>202</v>
      </c>
      <c r="G669" s="8">
        <f>VLOOKUP(F669,episodes!$A$1:$B$76,2,FALSE)</f>
        <v>32</v>
      </c>
      <c r="H669" s="7" t="str">
        <f>VLOOKUP(F669,episodes!$A$1:$E$76,5,FALSE)</f>
        <v>Who Mourns for Adonais?</v>
      </c>
      <c r="I669" s="7">
        <f>VLOOKUP(F669,episodes!$A$1:$D$76,3,FALSE)</f>
        <v>2</v>
      </c>
      <c r="J669" s="7">
        <f>VLOOKUP(F669,episodes!$A$1:$D$76,4,FALSE)</f>
        <v>2</v>
      </c>
      <c r="L669" s="40">
        <f>COUNTIFS(A:A,A668)</f>
        <v>4</v>
      </c>
      <c r="M669" s="40">
        <f>COUNTIFS(B:B,B669)</f>
        <v>66</v>
      </c>
      <c r="N669" s="40">
        <f>LEN(C669)</f>
        <v>217</v>
      </c>
      <c r="O669" s="39" t="s">
        <v>2116</v>
      </c>
      <c r="P669" s="39" t="s">
        <v>2065</v>
      </c>
      <c r="Q669" s="39" t="s">
        <v>3618</v>
      </c>
      <c r="R669" s="39" t="s">
        <v>2485</v>
      </c>
    </row>
    <row r="670" spans="1:18" x14ac:dyDescent="0.25">
      <c r="A670" s="2" t="s">
        <v>1689</v>
      </c>
      <c r="B670" s="1" t="s">
        <v>0</v>
      </c>
      <c r="C670" s="1" t="s">
        <v>2432</v>
      </c>
      <c r="D670" s="2" t="s">
        <v>3652</v>
      </c>
      <c r="E670" s="12">
        <v>1</v>
      </c>
      <c r="F670" s="17">
        <v>202</v>
      </c>
      <c r="G670" s="8">
        <f>VLOOKUP(F670,episodes!$A$1:$B$76,2,FALSE)</f>
        <v>32</v>
      </c>
      <c r="H670" s="7" t="str">
        <f>VLOOKUP(F670,episodes!$A$1:$E$76,5,FALSE)</f>
        <v>Who Mourns for Adonais?</v>
      </c>
      <c r="I670" s="7">
        <f>VLOOKUP(F670,episodes!$A$1:$D$76,3,FALSE)</f>
        <v>2</v>
      </c>
      <c r="J670" s="7">
        <f>VLOOKUP(F670,episodes!$A$1:$D$76,4,FALSE)</f>
        <v>2</v>
      </c>
      <c r="L670" s="40">
        <f>COUNTIFS(A:A,A669)</f>
        <v>4</v>
      </c>
      <c r="M670" s="40">
        <f>COUNTIFS(B:B,B670)</f>
        <v>66</v>
      </c>
      <c r="N670" s="40">
        <f>LEN(C670)</f>
        <v>126</v>
      </c>
      <c r="O670" s="39" t="s">
        <v>2116</v>
      </c>
      <c r="P670" s="39" t="s">
        <v>2065</v>
      </c>
      <c r="Q670" s="39" t="s">
        <v>3618</v>
      </c>
      <c r="R670" s="39" t="s">
        <v>2485</v>
      </c>
    </row>
    <row r="671" spans="1:18" s="2" customFormat="1" x14ac:dyDescent="0.25">
      <c r="A671" s="24" t="s">
        <v>1689</v>
      </c>
      <c r="B671" s="24" t="s">
        <v>81</v>
      </c>
      <c r="C671" s="23" t="s">
        <v>3644</v>
      </c>
      <c r="D671" s="2" t="s">
        <v>3305</v>
      </c>
      <c r="E671" s="12"/>
      <c r="F671" s="17">
        <v>322</v>
      </c>
      <c r="G671" s="8">
        <f>VLOOKUP(F671,episodes!$A$1:$B$81,2,FALSE)</f>
        <v>78</v>
      </c>
      <c r="H671" s="7" t="str">
        <f>VLOOKUP(F671,episodes!$A$1:$E$81,5,FALSE)</f>
        <v>The Savage Curtain</v>
      </c>
      <c r="I671" s="7">
        <f>VLOOKUP(F671,episodes!$A$1:$D$81,3,FALSE)</f>
        <v>3</v>
      </c>
      <c r="J671" s="7">
        <f>VLOOKUP(F671,episodes!$A$1:$D$81,4,FALSE)</f>
        <v>22</v>
      </c>
      <c r="K671" s="10"/>
      <c r="L671" s="40">
        <f>COUNTIFS(A:A,A670)</f>
        <v>4</v>
      </c>
      <c r="M671" s="40">
        <f>COUNTIFS(B:B,B671)</f>
        <v>7</v>
      </c>
      <c r="N671" s="40">
        <f>LEN(C671)</f>
        <v>408</v>
      </c>
      <c r="O671" s="39" t="s">
        <v>629</v>
      </c>
      <c r="P671" s="39" t="s">
        <v>1182</v>
      </c>
      <c r="Q671" s="39" t="s">
        <v>3645</v>
      </c>
      <c r="R671" s="39" t="s">
        <v>2485</v>
      </c>
    </row>
    <row r="672" spans="1:18" x14ac:dyDescent="0.25">
      <c r="A672" s="2" t="s">
        <v>866</v>
      </c>
      <c r="B672" s="2" t="s">
        <v>1</v>
      </c>
      <c r="C672" s="1" t="s">
        <v>2651</v>
      </c>
      <c r="D672" s="2" t="s">
        <v>3305</v>
      </c>
      <c r="F672" s="60">
        <v>204</v>
      </c>
      <c r="G672" s="8">
        <f>VLOOKUP(F672,episodes!$A$1:$B$81,2,FALSE)</f>
        <v>34</v>
      </c>
      <c r="H672" s="7" t="str">
        <f>VLOOKUP(F672,episodes!$A$1:$E$81,5,FALSE)</f>
        <v>Mirror, Mirror</v>
      </c>
      <c r="I672" s="7">
        <f>VLOOKUP(F672,episodes!$A$1:$D$81,3,FALSE)</f>
        <v>2</v>
      </c>
      <c r="J672" s="7">
        <f>VLOOKUP(F672,episodes!$A$1:$D$81,4,FALSE)</f>
        <v>4</v>
      </c>
      <c r="L672" s="40">
        <f>COUNTIFS(A:A,A671)</f>
        <v>4</v>
      </c>
      <c r="M672" s="40">
        <f>COUNTIFS(B:B,B672)</f>
        <v>19</v>
      </c>
      <c r="N672" s="40">
        <f>LEN(C672)</f>
        <v>79</v>
      </c>
      <c r="P672" s="39" t="s">
        <v>192</v>
      </c>
      <c r="Q672" s="50" t="s">
        <v>867</v>
      </c>
      <c r="R672" s="39" t="s">
        <v>2485</v>
      </c>
    </row>
    <row r="673" spans="1:18" x14ac:dyDescent="0.25">
      <c r="A673" s="24" t="s">
        <v>866</v>
      </c>
      <c r="B673" s="24" t="s">
        <v>1</v>
      </c>
      <c r="C673" s="23" t="s">
        <v>1003</v>
      </c>
      <c r="D673" s="2" t="s">
        <v>21</v>
      </c>
      <c r="E673" s="12">
        <v>1</v>
      </c>
      <c r="F673" s="60">
        <v>216</v>
      </c>
      <c r="G673" s="8">
        <f>VLOOKUP(F673,episodes!$A$1:$B$81,2,FALSE)</f>
        <v>46</v>
      </c>
      <c r="H673" s="7" t="str">
        <f>VLOOKUP(F673,episodes!$A$1:$E$81,5,FALSE)</f>
        <v>The Gamesters of Triskelion</v>
      </c>
      <c r="I673" s="7">
        <f>VLOOKUP(F673,episodes!$A$1:$D$81,3,FALSE)</f>
        <v>2</v>
      </c>
      <c r="J673" s="7">
        <f>VLOOKUP(F673,episodes!$A$1:$D$81,4,FALSE)</f>
        <v>16</v>
      </c>
      <c r="L673" s="40">
        <f>COUNTIFS(A:A,A672)</f>
        <v>2</v>
      </c>
      <c r="M673" s="40">
        <f>COUNTIFS(B:B,B673)</f>
        <v>19</v>
      </c>
      <c r="N673" s="40">
        <f>LEN(C673)</f>
        <v>137</v>
      </c>
      <c r="P673" s="39" t="s">
        <v>192</v>
      </c>
      <c r="Q673" s="50" t="s">
        <v>1003</v>
      </c>
      <c r="R673" s="39" t="s">
        <v>2485</v>
      </c>
    </row>
    <row r="674" spans="1:18" x14ac:dyDescent="0.25">
      <c r="A674" s="2" t="s">
        <v>1690</v>
      </c>
      <c r="B674" s="11" t="s">
        <v>777</v>
      </c>
      <c r="C674" s="25" t="s">
        <v>1853</v>
      </c>
      <c r="D674" s="2" t="s">
        <v>3652</v>
      </c>
      <c r="E674" s="12">
        <v>1</v>
      </c>
      <c r="F674" s="60">
        <v>104</v>
      </c>
      <c r="G674" s="8">
        <f>VLOOKUP(F674,episodes!$A$1:$B$76,2,FALSE)</f>
        <v>5</v>
      </c>
      <c r="H674" s="7" t="str">
        <f>VLOOKUP(F674,episodes!$A$1:$E$76,5,FALSE)</f>
        <v>The Naked Time</v>
      </c>
      <c r="I674" s="7">
        <f>VLOOKUP(F674,episodes!$A$1:$D$76,3,FALSE)</f>
        <v>1</v>
      </c>
      <c r="J674" s="7">
        <f>VLOOKUP(F674,episodes!$A$1:$D$76,4,FALSE)</f>
        <v>4</v>
      </c>
      <c r="L674" s="40">
        <f>COUNTIFS(A:A,A673)</f>
        <v>2</v>
      </c>
      <c r="M674" s="40">
        <f>COUNTIFS(B:B,B674)</f>
        <v>8</v>
      </c>
      <c r="N674" s="40">
        <f>LEN(C674)+LEN(H674)</f>
        <v>67</v>
      </c>
      <c r="O674" s="39" t="s">
        <v>2116</v>
      </c>
      <c r="P674" s="41"/>
      <c r="Q674" s="39" t="s">
        <v>1099</v>
      </c>
      <c r="R674" s="39" t="s">
        <v>2485</v>
      </c>
    </row>
    <row r="675" spans="1:18" x14ac:dyDescent="0.25">
      <c r="A675" s="2" t="s">
        <v>1690</v>
      </c>
      <c r="B675" s="11" t="s">
        <v>777</v>
      </c>
      <c r="C675" s="25" t="s">
        <v>2280</v>
      </c>
      <c r="D675" s="2" t="s">
        <v>3655</v>
      </c>
      <c r="E675" s="12">
        <v>1</v>
      </c>
      <c r="F675" s="60">
        <v>104</v>
      </c>
      <c r="G675" s="8">
        <f>VLOOKUP(F675,episodes!$A$1:$B$76,2,FALSE)</f>
        <v>5</v>
      </c>
      <c r="H675" s="7" t="str">
        <f>VLOOKUP(F675,episodes!$A$1:$E$76,5,FALSE)</f>
        <v>The Naked Time</v>
      </c>
      <c r="I675" s="7">
        <f>VLOOKUP(F675,episodes!$A$1:$D$76,3,FALSE)</f>
        <v>1</v>
      </c>
      <c r="J675" s="7">
        <f>VLOOKUP(F675,episodes!$A$1:$D$76,4,FALSE)</f>
        <v>4</v>
      </c>
      <c r="L675" s="40">
        <f>COUNTIFS(A:A,A674)</f>
        <v>3</v>
      </c>
      <c r="M675" s="40">
        <f>COUNTIFS(B:B,B675)</f>
        <v>8</v>
      </c>
      <c r="N675" s="40">
        <f>LEN(C675)+LEN(H675)</f>
        <v>87</v>
      </c>
      <c r="O675" s="42" t="s">
        <v>1011</v>
      </c>
      <c r="P675" s="41" t="s">
        <v>2110</v>
      </c>
      <c r="Q675" s="39" t="s">
        <v>3395</v>
      </c>
      <c r="R675" s="39" t="s">
        <v>2485</v>
      </c>
    </row>
    <row r="676" spans="1:18" x14ac:dyDescent="0.3">
      <c r="A676" s="2" t="s">
        <v>1690</v>
      </c>
      <c r="B676" s="11" t="s">
        <v>777</v>
      </c>
      <c r="C676" s="1" t="s">
        <v>1999</v>
      </c>
      <c r="D676" s="2" t="s">
        <v>3305</v>
      </c>
      <c r="F676" s="61">
        <v>129</v>
      </c>
      <c r="G676" s="8">
        <f>VLOOKUP(F676,episodes!$A$1:$B$76,2,FALSE)</f>
        <v>30</v>
      </c>
      <c r="H676" s="7" t="str">
        <f>VLOOKUP(F676,episodes!$A$1:$E$76,5,FALSE)</f>
        <v>Operation: Annihilate!</v>
      </c>
      <c r="I676" s="7">
        <f>VLOOKUP(F676,episodes!$A$1:$D$76,3,FALSE)</f>
        <v>1</v>
      </c>
      <c r="J676" s="7">
        <f>VLOOKUP(F676,episodes!$A$1:$D$76,4,FALSE)</f>
        <v>29</v>
      </c>
      <c r="L676" s="40">
        <f>COUNTIFS(A:A,A675)</f>
        <v>3</v>
      </c>
      <c r="M676" s="40">
        <f>COUNTIFS(B:B,B676)</f>
        <v>8</v>
      </c>
      <c r="N676" s="40">
        <f>LEN(C676)</f>
        <v>44</v>
      </c>
      <c r="O676" s="42" t="s">
        <v>1011</v>
      </c>
      <c r="P676" s="44"/>
      <c r="Q676" s="42" t="s">
        <v>339</v>
      </c>
      <c r="R676" s="42" t="s">
        <v>2485</v>
      </c>
    </row>
    <row r="677" spans="1:18" x14ac:dyDescent="0.3">
      <c r="A677" s="2" t="s">
        <v>1691</v>
      </c>
      <c r="B677" s="11" t="s">
        <v>777</v>
      </c>
      <c r="C677" s="25" t="s">
        <v>2540</v>
      </c>
      <c r="D677" s="2" t="s">
        <v>3305</v>
      </c>
      <c r="F677" s="61">
        <v>114</v>
      </c>
      <c r="G677" s="8">
        <f>VLOOKUP(F677,episodes!$A$1:$B$76,2,FALSE)</f>
        <v>15</v>
      </c>
      <c r="H677" s="7" t="str">
        <f>VLOOKUP(F677,episodes!$A$1:$E$76,5,FALSE)</f>
        <v>Balance of Terror</v>
      </c>
      <c r="I677" s="7">
        <f>VLOOKUP(F677,episodes!$A$1:$D$76,3,FALSE)</f>
        <v>1</v>
      </c>
      <c r="J677" s="7">
        <f>VLOOKUP(F677,episodes!$A$1:$D$76,4,FALSE)</f>
        <v>14</v>
      </c>
      <c r="L677" s="40">
        <f>COUNTIFS(A:A,A676)</f>
        <v>3</v>
      </c>
      <c r="M677" s="40">
        <f>COUNTIFS(B:B,B677)</f>
        <v>8</v>
      </c>
      <c r="N677" s="40">
        <f>LEN(C677)+LEN(H677)</f>
        <v>76</v>
      </c>
      <c r="O677" s="42" t="s">
        <v>520</v>
      </c>
      <c r="P677" s="44"/>
      <c r="Q677" s="42" t="s">
        <v>1384</v>
      </c>
      <c r="R677" s="42" t="s">
        <v>2485</v>
      </c>
    </row>
    <row r="678" spans="1:18" x14ac:dyDescent="0.3">
      <c r="A678" s="2" t="s">
        <v>1691</v>
      </c>
      <c r="B678" s="11" t="s">
        <v>777</v>
      </c>
      <c r="C678" s="25" t="s">
        <v>2980</v>
      </c>
      <c r="D678" s="2" t="s">
        <v>3305</v>
      </c>
      <c r="F678" s="61">
        <v>119</v>
      </c>
      <c r="G678" s="8">
        <f>VLOOKUP(F678,episodes!$A$1:$B$76,2,FALSE)</f>
        <v>20</v>
      </c>
      <c r="H678" s="7" t="str">
        <f>VLOOKUP(F678,episodes!$A$1:$E$76,5,FALSE)</f>
        <v>Tomorrow Is Yesterday</v>
      </c>
      <c r="I678" s="7">
        <f>VLOOKUP(F678,episodes!$A$1:$D$76,3,FALSE)</f>
        <v>1</v>
      </c>
      <c r="J678" s="7">
        <f>VLOOKUP(F678,episodes!$A$1:$D$76,4,FALSE)</f>
        <v>19</v>
      </c>
      <c r="L678" s="40">
        <f>COUNTIFS(A:A,A677)</f>
        <v>2</v>
      </c>
      <c r="M678" s="40">
        <f>COUNTIFS(B:B,B678)</f>
        <v>8</v>
      </c>
      <c r="N678" s="40">
        <f>LEN(C678)</f>
        <v>55</v>
      </c>
      <c r="O678" s="42" t="s">
        <v>1011</v>
      </c>
      <c r="P678" s="44"/>
      <c r="Q678" s="42" t="s">
        <v>194</v>
      </c>
      <c r="R678" s="42" t="s">
        <v>2485</v>
      </c>
    </row>
    <row r="679" spans="1:18" x14ac:dyDescent="0.3">
      <c r="A679" s="2" t="s">
        <v>344</v>
      </c>
      <c r="B679" s="1" t="s">
        <v>737</v>
      </c>
      <c r="C679" s="1" t="s">
        <v>2023</v>
      </c>
      <c r="D679" s="2" t="s">
        <v>3655</v>
      </c>
      <c r="F679" s="17">
        <v>202</v>
      </c>
      <c r="G679" s="8">
        <f>VLOOKUP(F679,episodes!$A$1:$B$76,2,FALSE)</f>
        <v>32</v>
      </c>
      <c r="H679" s="7" t="str">
        <f>VLOOKUP(F679,episodes!$A$1:$E$76,5,FALSE)</f>
        <v>Who Mourns for Adonais?</v>
      </c>
      <c r="I679" s="7">
        <f>VLOOKUP(F679,episodes!$A$1:$D$76,3,FALSE)</f>
        <v>2</v>
      </c>
      <c r="J679" s="7">
        <f>VLOOKUP(F679,episodes!$A$1:$D$76,4,FALSE)</f>
        <v>2</v>
      </c>
      <c r="L679" s="40">
        <f>COUNTIFS(A:A,A678)</f>
        <v>2</v>
      </c>
      <c r="M679" s="40">
        <f>COUNTIFS(B:B,B679)</f>
        <v>1</v>
      </c>
      <c r="N679" s="40">
        <f>LEN(C679)</f>
        <v>51</v>
      </c>
      <c r="O679" s="39" t="s">
        <v>552</v>
      </c>
      <c r="P679" s="39" t="s">
        <v>343</v>
      </c>
      <c r="Q679" s="39" t="s">
        <v>1334</v>
      </c>
      <c r="R679" s="39" t="s">
        <v>2485</v>
      </c>
    </row>
    <row r="680" spans="1:18" x14ac:dyDescent="0.25">
      <c r="A680" s="2" t="s">
        <v>2698</v>
      </c>
      <c r="B680" s="2" t="s">
        <v>0</v>
      </c>
      <c r="C680" s="37" t="s">
        <v>2724</v>
      </c>
      <c r="D680" s="2" t="s">
        <v>21</v>
      </c>
      <c r="E680" s="12">
        <v>1</v>
      </c>
      <c r="F680" s="61">
        <v>115</v>
      </c>
      <c r="G680" s="8">
        <f>VLOOKUP(F680,episodes!$A$1:$B$76,2,FALSE)</f>
        <v>16</v>
      </c>
      <c r="H680" s="7" t="str">
        <f>VLOOKUP(F680,episodes!$A$1:$E$76,5,FALSE)</f>
        <v>Shore Leave</v>
      </c>
      <c r="I680" s="7">
        <f>VLOOKUP(F680,episodes!$A$1:$D$76,3,FALSE)</f>
        <v>1</v>
      </c>
      <c r="J680" s="7">
        <f>VLOOKUP(F680,episodes!$A$1:$D$76,4,FALSE)</f>
        <v>15</v>
      </c>
      <c r="L680" s="40">
        <f>COUNTIFS(A:A,A677)</f>
        <v>2</v>
      </c>
      <c r="M680" s="40">
        <f>COUNTIFS(B:B,B680)</f>
        <v>66</v>
      </c>
      <c r="N680" s="40">
        <f>LEN(C680)+LEN(H680)</f>
        <v>103</v>
      </c>
      <c r="O680" s="42" t="s">
        <v>2065</v>
      </c>
      <c r="P680" s="42"/>
      <c r="Q680" s="42"/>
      <c r="R680" s="42" t="s">
        <v>2485</v>
      </c>
    </row>
    <row r="681" spans="1:18" x14ac:dyDescent="0.25">
      <c r="A681" s="2" t="s">
        <v>2698</v>
      </c>
      <c r="B681" s="2" t="s">
        <v>0</v>
      </c>
      <c r="C681" s="37" t="s">
        <v>2725</v>
      </c>
      <c r="D681" s="2" t="s">
        <v>21</v>
      </c>
      <c r="E681" s="12">
        <v>1</v>
      </c>
      <c r="F681" s="61">
        <v>128</v>
      </c>
      <c r="G681" s="8">
        <f>VLOOKUP(F681,episodes!$A$1:$B$76,2,FALSE)</f>
        <v>29</v>
      </c>
      <c r="H681" s="7" t="str">
        <f>VLOOKUP(F681,episodes!$A$1:$E$76,5,FALSE)</f>
        <v>The City on the Edge of Forever</v>
      </c>
      <c r="I681" s="7">
        <f>VLOOKUP(F681,episodes!$A$1:$D$76,3,FALSE)</f>
        <v>1</v>
      </c>
      <c r="J681" s="7">
        <f>VLOOKUP(F681,episodes!$A$1:$D$76,4,FALSE)</f>
        <v>28</v>
      </c>
      <c r="L681" s="40">
        <f>COUNTIFS(A:A,A680)</f>
        <v>3</v>
      </c>
      <c r="M681" s="40">
        <f>COUNTIFS(B:B,B681)</f>
        <v>66</v>
      </c>
      <c r="N681" s="40">
        <f>LEN(C681)</f>
        <v>72</v>
      </c>
      <c r="O681" s="42" t="s">
        <v>2065</v>
      </c>
      <c r="P681" s="42"/>
      <c r="Q681" s="42" t="s">
        <v>984</v>
      </c>
      <c r="R681" s="42" t="s">
        <v>2485</v>
      </c>
    </row>
    <row r="682" spans="1:18" x14ac:dyDescent="0.25">
      <c r="A682" s="2" t="s">
        <v>2698</v>
      </c>
      <c r="B682" s="2" t="s">
        <v>0</v>
      </c>
      <c r="C682" s="23" t="s">
        <v>2697</v>
      </c>
      <c r="D682" s="2" t="s">
        <v>21</v>
      </c>
      <c r="E682" s="12">
        <v>1</v>
      </c>
      <c r="F682" s="61">
        <v>129</v>
      </c>
      <c r="G682" s="8">
        <f>VLOOKUP(F682,episodes!$A$1:$B$76,2,FALSE)</f>
        <v>30</v>
      </c>
      <c r="H682" s="7" t="str">
        <f>VLOOKUP(F682,episodes!$A$1:$E$76,5,FALSE)</f>
        <v>Operation: Annihilate!</v>
      </c>
      <c r="I682" s="7">
        <f>VLOOKUP(F682,episodes!$A$1:$D$76,3,FALSE)</f>
        <v>1</v>
      </c>
      <c r="J682" s="7">
        <f>VLOOKUP(F682,episodes!$A$1:$D$76,4,FALSE)</f>
        <v>29</v>
      </c>
      <c r="L682" s="40">
        <f>COUNTIFS(A:A,A681)</f>
        <v>3</v>
      </c>
      <c r="M682" s="40">
        <f>COUNTIFS(B:B,B682)</f>
        <v>66</v>
      </c>
      <c r="N682" s="40">
        <f>LEN(C682)</f>
        <v>76</v>
      </c>
      <c r="O682" s="42" t="s">
        <v>2065</v>
      </c>
      <c r="P682" s="42"/>
      <c r="Q682" s="42" t="s">
        <v>984</v>
      </c>
      <c r="R682" s="42" t="s">
        <v>2485</v>
      </c>
    </row>
    <row r="683" spans="1:18" x14ac:dyDescent="0.3">
      <c r="A683" s="2" t="s">
        <v>1692</v>
      </c>
      <c r="B683" s="11" t="s">
        <v>778</v>
      </c>
      <c r="C683" s="25" t="s">
        <v>1845</v>
      </c>
      <c r="D683" s="2" t="s">
        <v>3305</v>
      </c>
      <c r="F683" s="17">
        <v>102</v>
      </c>
      <c r="G683" s="8">
        <f>VLOOKUP(F683,episodes!$A$1:$B$76,2,FALSE)</f>
        <v>3</v>
      </c>
      <c r="H683" s="7" t="str">
        <f>VLOOKUP(F683,episodes!$A$1:$E$76,5,FALSE)</f>
        <v>Charlie X</v>
      </c>
      <c r="I683" s="7">
        <f>VLOOKUP(F683,episodes!$A$1:$D$76,3,FALSE)</f>
        <v>1</v>
      </c>
      <c r="J683" s="7">
        <f>VLOOKUP(F683,episodes!$A$1:$D$76,4,FALSE)</f>
        <v>2</v>
      </c>
      <c r="L683" s="40">
        <f>COUNTIFS(A:A,A682)</f>
        <v>3</v>
      </c>
      <c r="M683" s="40">
        <f>COUNTIFS(B:B,B683)</f>
        <v>20</v>
      </c>
      <c r="N683" s="40">
        <f>LEN(C683)+LEN(H683)</f>
        <v>42</v>
      </c>
      <c r="O683" s="39" t="s">
        <v>88</v>
      </c>
      <c r="P683" s="39" t="s">
        <v>566</v>
      </c>
      <c r="Q683" s="39" t="s">
        <v>1408</v>
      </c>
      <c r="R683" s="39" t="s">
        <v>2485</v>
      </c>
    </row>
    <row r="684" spans="1:18" x14ac:dyDescent="0.3">
      <c r="A684" s="2" t="s">
        <v>1692</v>
      </c>
      <c r="B684" s="11" t="s">
        <v>778</v>
      </c>
      <c r="C684" s="25" t="s">
        <v>1913</v>
      </c>
      <c r="D684" s="2" t="s">
        <v>21</v>
      </c>
      <c r="F684" s="60">
        <v>114</v>
      </c>
      <c r="G684" s="8">
        <f>VLOOKUP(F684,episodes!$A$1:$B$76,2,FALSE)</f>
        <v>15</v>
      </c>
      <c r="H684" s="7" t="str">
        <f>VLOOKUP(F684,episodes!$A$1:$E$76,5,FALSE)</f>
        <v>Balance of Terror</v>
      </c>
      <c r="I684" s="7">
        <f>VLOOKUP(F684,episodes!$A$1:$D$76,3,FALSE)</f>
        <v>1</v>
      </c>
      <c r="J684" s="7">
        <f>VLOOKUP(F684,episodes!$A$1:$D$76,4,FALSE)</f>
        <v>14</v>
      </c>
      <c r="L684" s="40">
        <f>COUNTIFS(A:A,A683)</f>
        <v>10</v>
      </c>
      <c r="M684" s="40">
        <f>COUNTIFS(B:B,B684)</f>
        <v>20</v>
      </c>
      <c r="N684" s="40">
        <f>LEN(C684)+LEN(H684)</f>
        <v>75</v>
      </c>
      <c r="O684" s="39" t="s">
        <v>2065</v>
      </c>
      <c r="P684" s="39" t="s">
        <v>521</v>
      </c>
      <c r="Q684" s="39" t="s">
        <v>1308</v>
      </c>
      <c r="R684" s="39" t="s">
        <v>2485</v>
      </c>
    </row>
    <row r="685" spans="1:18" x14ac:dyDescent="0.3">
      <c r="A685" s="2" t="s">
        <v>1692</v>
      </c>
      <c r="B685" s="11" t="s">
        <v>778</v>
      </c>
      <c r="C685" s="25" t="s">
        <v>1952</v>
      </c>
      <c r="D685" s="2" t="s">
        <v>3305</v>
      </c>
      <c r="F685" s="60">
        <v>122</v>
      </c>
      <c r="G685" s="8">
        <f>VLOOKUP(F685,episodes!$A$1:$B$76,2,FALSE)</f>
        <v>23</v>
      </c>
      <c r="H685" s="7" t="str">
        <f>VLOOKUP(F685,episodes!$A$1:$E$76,5,FALSE)</f>
        <v>Space Seed</v>
      </c>
      <c r="I685" s="7">
        <f>VLOOKUP(F685,episodes!$A$1:$D$76,3,FALSE)</f>
        <v>1</v>
      </c>
      <c r="J685" s="7">
        <f>VLOOKUP(F685,episodes!$A$1:$D$76,4,FALSE)</f>
        <v>22</v>
      </c>
      <c r="L685" s="40">
        <f>COUNTIFS(A:A,A684)</f>
        <v>10</v>
      </c>
      <c r="M685" s="40">
        <f>COUNTIFS(B:B,B685)</f>
        <v>20</v>
      </c>
      <c r="N685" s="40">
        <f>LEN(C685)</f>
        <v>39</v>
      </c>
      <c r="O685" s="42" t="s">
        <v>2113</v>
      </c>
      <c r="Q685" s="39" t="s">
        <v>1420</v>
      </c>
      <c r="R685" s="39" t="s">
        <v>2485</v>
      </c>
    </row>
    <row r="686" spans="1:18" x14ac:dyDescent="0.25">
      <c r="A686" s="2" t="s">
        <v>1692</v>
      </c>
      <c r="B686" s="11" t="s">
        <v>778</v>
      </c>
      <c r="C686" s="25" t="s">
        <v>3037</v>
      </c>
      <c r="D686" s="2" t="s">
        <v>3674</v>
      </c>
      <c r="E686" s="12">
        <v>1</v>
      </c>
      <c r="F686" s="61">
        <v>122</v>
      </c>
      <c r="G686" s="8">
        <f>VLOOKUP(F686,episodes!$A$1:$B$76,2,FALSE)</f>
        <v>23</v>
      </c>
      <c r="H686" s="7" t="str">
        <f>VLOOKUP(F686,episodes!$A$1:$E$76,5,FALSE)</f>
        <v>Space Seed</v>
      </c>
      <c r="I686" s="7">
        <f>VLOOKUP(F686,episodes!$A$1:$D$76,3,FALSE)</f>
        <v>1</v>
      </c>
      <c r="J686" s="7">
        <f>VLOOKUP(F686,episodes!$A$1:$D$76,4,FALSE)</f>
        <v>22</v>
      </c>
      <c r="L686" s="40">
        <f>COUNTIFS(A:A,A685)</f>
        <v>10</v>
      </c>
      <c r="M686" s="40">
        <f>COUNTIFS(B:B,B686)</f>
        <v>20</v>
      </c>
      <c r="N686" s="40">
        <f>LEN(C686)</f>
        <v>66</v>
      </c>
      <c r="O686" s="42" t="s">
        <v>2117</v>
      </c>
      <c r="P686" s="39" t="s">
        <v>2110</v>
      </c>
      <c r="Q686" s="42" t="s">
        <v>799</v>
      </c>
      <c r="R686" s="42" t="s">
        <v>2485</v>
      </c>
    </row>
    <row r="687" spans="1:18" x14ac:dyDescent="0.3">
      <c r="A687" s="2" t="s">
        <v>1692</v>
      </c>
      <c r="B687" s="11" t="s">
        <v>778</v>
      </c>
      <c r="C687" s="25" t="s">
        <v>1980</v>
      </c>
      <c r="D687" s="2" t="s">
        <v>3305</v>
      </c>
      <c r="F687" s="61">
        <v>127</v>
      </c>
      <c r="G687" s="8">
        <f>VLOOKUP(F687,episodes!$A$1:$B$76,2,FALSE)</f>
        <v>28</v>
      </c>
      <c r="H687" s="7" t="str">
        <f>VLOOKUP(F687,episodes!$A$1:$E$76,5,FALSE)</f>
        <v>The Alternative Factor</v>
      </c>
      <c r="I687" s="7">
        <f>VLOOKUP(F687,episodes!$A$1:$D$76,3,FALSE)</f>
        <v>1</v>
      </c>
      <c r="J687" s="7">
        <f>VLOOKUP(F687,episodes!$A$1:$D$76,4,FALSE)</f>
        <v>27</v>
      </c>
      <c r="L687" s="40">
        <f>COUNTIFS(A:A,A686)</f>
        <v>10</v>
      </c>
      <c r="M687" s="40">
        <f>COUNTIFS(B:B,B687)</f>
        <v>20</v>
      </c>
      <c r="N687" s="40">
        <f>LEN(C687)</f>
        <v>69</v>
      </c>
      <c r="O687" s="42" t="s">
        <v>2065</v>
      </c>
      <c r="P687" s="42" t="s">
        <v>1011</v>
      </c>
      <c r="Q687" s="42" t="s">
        <v>1340</v>
      </c>
      <c r="R687" s="42" t="s">
        <v>2485</v>
      </c>
    </row>
    <row r="688" spans="1:18" x14ac:dyDescent="0.25">
      <c r="A688" s="2" t="s">
        <v>1692</v>
      </c>
      <c r="B688" s="11" t="s">
        <v>778</v>
      </c>
      <c r="C688" s="25" t="s">
        <v>1988</v>
      </c>
      <c r="D688" s="2" t="s">
        <v>21</v>
      </c>
      <c r="E688" s="12">
        <v>1</v>
      </c>
      <c r="F688" s="11">
        <v>128</v>
      </c>
      <c r="G688" s="8">
        <f>VLOOKUP(F688,episodes!$A$1:$B$76,2,FALSE)</f>
        <v>29</v>
      </c>
      <c r="H688" s="7" t="str">
        <f>VLOOKUP(F688,episodes!$A$1:$E$76,5,FALSE)</f>
        <v>The City on the Edge of Forever</v>
      </c>
      <c r="I688" s="7">
        <f>VLOOKUP(F688,episodes!$A$1:$D$76,3,FALSE)</f>
        <v>1</v>
      </c>
      <c r="J688" s="7">
        <f>VLOOKUP(F688,episodes!$A$1:$D$76,4,FALSE)</f>
        <v>28</v>
      </c>
      <c r="L688" s="40">
        <f>COUNTIFS(A:A,A687)</f>
        <v>10</v>
      </c>
      <c r="M688" s="40">
        <f>COUNTIFS(B:B,B688)</f>
        <v>20</v>
      </c>
      <c r="N688" s="40">
        <f>LEN(C688)</f>
        <v>52</v>
      </c>
      <c r="O688" s="42"/>
      <c r="P688" s="42"/>
      <c r="Q688" s="42" t="s">
        <v>1286</v>
      </c>
      <c r="R688" s="42" t="s">
        <v>2485</v>
      </c>
    </row>
    <row r="689" spans="1:18" x14ac:dyDescent="0.3">
      <c r="A689" s="2" t="s">
        <v>1692</v>
      </c>
      <c r="B689" s="11" t="s">
        <v>778</v>
      </c>
      <c r="C689" s="1" t="s">
        <v>2024</v>
      </c>
      <c r="D689" s="2" t="s">
        <v>3305</v>
      </c>
      <c r="F689" s="17">
        <v>202</v>
      </c>
      <c r="G689" s="8">
        <f>VLOOKUP(F689,episodes!$A$1:$B$76,2,FALSE)</f>
        <v>32</v>
      </c>
      <c r="H689" s="7" t="str">
        <f>VLOOKUP(F689,episodes!$A$1:$E$76,5,FALSE)</f>
        <v>Who Mourns for Adonais?</v>
      </c>
      <c r="I689" s="7">
        <f>VLOOKUP(F689,episodes!$A$1:$D$76,3,FALSE)</f>
        <v>2</v>
      </c>
      <c r="J689" s="7">
        <f>VLOOKUP(F689,episodes!$A$1:$D$76,4,FALSE)</f>
        <v>2</v>
      </c>
      <c r="L689" s="40">
        <f>COUNTIFS(A:A,A688)</f>
        <v>10</v>
      </c>
      <c r="M689" s="40">
        <f>COUNTIFS(B:B,B689)</f>
        <v>20</v>
      </c>
      <c r="N689" s="40">
        <f>LEN(C689)</f>
        <v>44</v>
      </c>
      <c r="O689" s="39" t="s">
        <v>343</v>
      </c>
      <c r="Q689" s="39" t="s">
        <v>1355</v>
      </c>
      <c r="R689" s="39" t="s">
        <v>2485</v>
      </c>
    </row>
    <row r="690" spans="1:18" x14ac:dyDescent="0.25">
      <c r="A690" s="24" t="s">
        <v>1692</v>
      </c>
      <c r="B690" s="24" t="s">
        <v>778</v>
      </c>
      <c r="C690" s="23" t="s">
        <v>2884</v>
      </c>
      <c r="D690" s="2" t="s">
        <v>3305</v>
      </c>
      <c r="E690" s="12"/>
      <c r="F690" s="17">
        <v>219</v>
      </c>
      <c r="G690" s="8">
        <f>VLOOKUP(F690,episodes!$A$1:$B$81,2,FALSE)</f>
        <v>49</v>
      </c>
      <c r="H690" s="7" t="str">
        <f>VLOOKUP(F690,episodes!$A$1:$E$81,5,FALSE)</f>
        <v>A Private Little War</v>
      </c>
      <c r="I690" s="7">
        <f>VLOOKUP(F690,episodes!$A$1:$D$81,3,FALSE)</f>
        <v>2</v>
      </c>
      <c r="J690" s="7">
        <f>VLOOKUP(F690,episodes!$A$1:$D$81,4,FALSE)</f>
        <v>19</v>
      </c>
      <c r="L690" s="40">
        <f>COUNTIFS(A:A,A689)</f>
        <v>10</v>
      </c>
      <c r="M690" s="40">
        <f>COUNTIFS(B:B,B690)</f>
        <v>20</v>
      </c>
      <c r="N690" s="40">
        <f>LEN(C690)</f>
        <v>75</v>
      </c>
      <c r="Q690" s="39" t="s">
        <v>1485</v>
      </c>
      <c r="R690" s="39" t="s">
        <v>2485</v>
      </c>
    </row>
    <row r="691" spans="1:18" x14ac:dyDescent="0.25">
      <c r="A691" s="24" t="s">
        <v>1692</v>
      </c>
      <c r="B691" s="24" t="s">
        <v>778</v>
      </c>
      <c r="C691" s="23" t="s">
        <v>2890</v>
      </c>
      <c r="D691" s="2" t="s">
        <v>3305</v>
      </c>
      <c r="E691" s="12"/>
      <c r="F691" s="17">
        <v>315</v>
      </c>
      <c r="G691" s="8">
        <f>VLOOKUP(F691,episodes!$A$1:$B$81,2,FALSE)</f>
        <v>71</v>
      </c>
      <c r="H691" s="7" t="str">
        <f>VLOOKUP(F691,episodes!$A$1:$E$81,5,FALSE)</f>
        <v>Let That Be Your Last Battlefield</v>
      </c>
      <c r="I691" s="7">
        <f>VLOOKUP(F691,episodes!$A$1:$D$81,3,FALSE)</f>
        <v>3</v>
      </c>
      <c r="J691" s="7">
        <f>VLOOKUP(F691,episodes!$A$1:$D$81,4,FALSE)</f>
        <v>15</v>
      </c>
      <c r="L691" s="40">
        <f>COUNTIFS(A:A,A690)</f>
        <v>10</v>
      </c>
      <c r="M691" s="40">
        <f>COUNTIFS(B:B,B691)</f>
        <v>20</v>
      </c>
      <c r="N691" s="40">
        <f>LEN(C691)</f>
        <v>55</v>
      </c>
      <c r="Q691" s="39" t="s">
        <v>865</v>
      </c>
      <c r="R691" s="39" t="s">
        <v>2485</v>
      </c>
    </row>
    <row r="692" spans="1:18" x14ac:dyDescent="0.25">
      <c r="A692" s="24" t="s">
        <v>1692</v>
      </c>
      <c r="B692" s="24" t="s">
        <v>778</v>
      </c>
      <c r="C692" s="23" t="s">
        <v>1007</v>
      </c>
      <c r="D692" s="2" t="s">
        <v>21</v>
      </c>
      <c r="E692" s="12">
        <v>1</v>
      </c>
      <c r="F692" s="17">
        <v>319</v>
      </c>
      <c r="G692" s="8">
        <f>VLOOKUP(F692,episodes!$A$1:$B$81,2,FALSE)</f>
        <v>75</v>
      </c>
      <c r="H692" s="7" t="str">
        <f>VLOOKUP(F692,episodes!$A$1:$E$81,5,FALSE)</f>
        <v>Requiem for Methuselah</v>
      </c>
      <c r="I692" s="7">
        <f>VLOOKUP(F692,episodes!$A$1:$D$81,3,FALSE)</f>
        <v>3</v>
      </c>
      <c r="J692" s="7">
        <f>VLOOKUP(F692,episodes!$A$1:$D$81,4,FALSE)</f>
        <v>19</v>
      </c>
      <c r="L692" s="40">
        <f>COUNTIFS(A:A,A691)</f>
        <v>10</v>
      </c>
      <c r="M692" s="40">
        <f>COUNTIFS(B:B,B692)</f>
        <v>20</v>
      </c>
      <c r="N692" s="40">
        <f>LEN(C692)</f>
        <v>70</v>
      </c>
      <c r="Q692" s="39" t="s">
        <v>1007</v>
      </c>
      <c r="R692" s="39" t="s">
        <v>2485</v>
      </c>
    </row>
    <row r="693" spans="1:18" x14ac:dyDescent="0.3">
      <c r="A693" s="2" t="s">
        <v>1693</v>
      </c>
      <c r="B693" s="1" t="s">
        <v>499</v>
      </c>
      <c r="C693" s="25" t="s">
        <v>1921</v>
      </c>
      <c r="D693" s="2" t="s">
        <v>85</v>
      </c>
      <c r="F693" s="61">
        <v>115</v>
      </c>
      <c r="G693" s="8">
        <f>VLOOKUP(F693,episodes!$A$1:$B$76,2,FALSE)</f>
        <v>16</v>
      </c>
      <c r="H693" s="7" t="str">
        <f>VLOOKUP(F693,episodes!$A$1:$E$76,5,FALSE)</f>
        <v>Shore Leave</v>
      </c>
      <c r="I693" s="7">
        <f>VLOOKUP(F693,episodes!$A$1:$D$76,3,FALSE)</f>
        <v>1</v>
      </c>
      <c r="J693" s="7">
        <f>VLOOKUP(F693,episodes!$A$1:$D$76,4,FALSE)</f>
        <v>15</v>
      </c>
      <c r="L693" s="40">
        <f>COUNTIFS(A:A,A692)</f>
        <v>10</v>
      </c>
      <c r="M693" s="40">
        <f>COUNTIFS(B:B,B693)</f>
        <v>10</v>
      </c>
      <c r="N693" s="40">
        <f>LEN(C693)+LEN(H693)</f>
        <v>57</v>
      </c>
      <c r="O693" s="42" t="s">
        <v>516</v>
      </c>
      <c r="P693" s="44"/>
      <c r="Q693" s="42" t="s">
        <v>340</v>
      </c>
      <c r="R693" s="42" t="s">
        <v>2485</v>
      </c>
    </row>
    <row r="694" spans="1:18" x14ac:dyDescent="0.25">
      <c r="A694" s="2" t="s">
        <v>1693</v>
      </c>
      <c r="B694" s="1" t="s">
        <v>499</v>
      </c>
      <c r="C694" s="37" t="s">
        <v>2597</v>
      </c>
      <c r="D694" s="2" t="s">
        <v>3305</v>
      </c>
      <c r="E694" s="12"/>
      <c r="F694" s="60">
        <v>121</v>
      </c>
      <c r="G694" s="8">
        <f>VLOOKUP(F694,episodes!$A$1:$B$76,2,FALSE)</f>
        <v>22</v>
      </c>
      <c r="H694" s="7" t="str">
        <f>VLOOKUP(F694,episodes!$A$1:$E$76,5,FALSE)</f>
        <v>The Return of the Archons</v>
      </c>
      <c r="I694" s="7">
        <f>VLOOKUP(F694,episodes!$A$1:$D$76,3,FALSE)</f>
        <v>1</v>
      </c>
      <c r="J694" s="7">
        <f>VLOOKUP(F694,episodes!$A$1:$D$76,4,FALSE)</f>
        <v>21</v>
      </c>
      <c r="L694" s="40">
        <f>COUNTIFS(A:A,A693)</f>
        <v>3</v>
      </c>
      <c r="M694" s="40">
        <f>COUNTIFS(B:B,B694)</f>
        <v>10</v>
      </c>
      <c r="N694" s="40">
        <f>LEN(C694)</f>
        <v>49</v>
      </c>
      <c r="P694" s="41"/>
      <c r="R694" s="39" t="s">
        <v>2485</v>
      </c>
    </row>
    <row r="695" spans="1:18" x14ac:dyDescent="0.25">
      <c r="A695" s="2" t="s">
        <v>1693</v>
      </c>
      <c r="B695" s="1" t="s">
        <v>499</v>
      </c>
      <c r="C695" s="25" t="s">
        <v>3246</v>
      </c>
      <c r="D695" s="2" t="s">
        <v>3674</v>
      </c>
      <c r="E695" s="12">
        <v>1</v>
      </c>
      <c r="F695" s="61">
        <v>128</v>
      </c>
      <c r="G695" s="8">
        <f>VLOOKUP(F695,episodes!$A$1:$B$76,2,FALSE)</f>
        <v>29</v>
      </c>
      <c r="H695" s="7" t="str">
        <f>VLOOKUP(F695,episodes!$A$1:$E$76,5,FALSE)</f>
        <v>The City on the Edge of Forever</v>
      </c>
      <c r="I695" s="7">
        <f>VLOOKUP(F695,episodes!$A$1:$D$76,3,FALSE)</f>
        <v>1</v>
      </c>
      <c r="J695" s="7">
        <f>VLOOKUP(F695,episodes!$A$1:$D$76,4,FALSE)</f>
        <v>28</v>
      </c>
      <c r="L695" s="40">
        <f>COUNTIFS(A:A,A694)</f>
        <v>3</v>
      </c>
      <c r="M695" s="40">
        <f>COUNTIFS(B:B,B695)</f>
        <v>10</v>
      </c>
      <c r="N695" s="40">
        <f>LEN(C695)</f>
        <v>44</v>
      </c>
      <c r="O695" s="42"/>
      <c r="P695" s="44"/>
      <c r="Q695" s="42" t="s">
        <v>347</v>
      </c>
      <c r="R695" s="42" t="s">
        <v>2485</v>
      </c>
    </row>
    <row r="696" spans="1:18" x14ac:dyDescent="0.3">
      <c r="A696" s="2" t="s">
        <v>1694</v>
      </c>
      <c r="B696" s="1" t="s">
        <v>745</v>
      </c>
      <c r="C696" s="25" t="s">
        <v>1826</v>
      </c>
      <c r="D696" s="2" t="s">
        <v>3305</v>
      </c>
      <c r="F696" s="60">
        <v>100</v>
      </c>
      <c r="G696" s="8">
        <f>VLOOKUP(F696,episodes!$A$1:$B$76,2,FALSE)</f>
        <v>1</v>
      </c>
      <c r="H696" s="7" t="str">
        <f>VLOOKUP(F696,episodes!$A$1:$E$76,5,FALSE)</f>
        <v>The Cage</v>
      </c>
      <c r="I696" s="7">
        <f>VLOOKUP(F696,episodes!$A$1:$D$76,3,FALSE)</f>
        <v>1</v>
      </c>
      <c r="J696" s="7">
        <f>VLOOKUP(F696,episodes!$A$1:$D$76,4,FALSE)</f>
        <v>0</v>
      </c>
      <c r="L696" s="40">
        <f>COUNTIFS(A:A,A695)</f>
        <v>3</v>
      </c>
      <c r="M696" s="40">
        <f>COUNTIFS(B:B,B696)</f>
        <v>10</v>
      </c>
      <c r="N696" s="40">
        <f>LEN(C696)+LEN(H696)</f>
        <v>18</v>
      </c>
      <c r="P696" s="41"/>
      <c r="Q696" s="39" t="s">
        <v>1406</v>
      </c>
      <c r="R696" s="39" t="s">
        <v>2485</v>
      </c>
    </row>
    <row r="697" spans="1:18" x14ac:dyDescent="0.3">
      <c r="A697" s="2" t="s">
        <v>1695</v>
      </c>
      <c r="B697" s="1" t="s">
        <v>745</v>
      </c>
      <c r="C697" s="25" t="s">
        <v>2573</v>
      </c>
      <c r="D697" s="2" t="s">
        <v>3305</v>
      </c>
      <c r="F697" s="61">
        <v>117</v>
      </c>
      <c r="G697" s="8">
        <f>VLOOKUP(F697,episodes!$A$1:$B$76,2,FALSE)</f>
        <v>18</v>
      </c>
      <c r="H697" s="7" t="str">
        <f>VLOOKUP(F697,episodes!$A$1:$E$76,5,FALSE)</f>
        <v>The Squire of Gothos</v>
      </c>
      <c r="I697" s="7">
        <f>VLOOKUP(F697,episodes!$A$1:$D$76,3,FALSE)</f>
        <v>1</v>
      </c>
      <c r="J697" s="7">
        <f>VLOOKUP(F697,episodes!$A$1:$D$76,4,FALSE)</f>
        <v>17</v>
      </c>
      <c r="L697" s="40">
        <f>COUNTIFS(A:A,A696)</f>
        <v>1</v>
      </c>
      <c r="M697" s="40">
        <f>COUNTIFS(B:B,B697)</f>
        <v>10</v>
      </c>
      <c r="N697" s="40">
        <f>LEN(C697)+LEN(H697)</f>
        <v>65</v>
      </c>
      <c r="O697" s="42" t="s">
        <v>506</v>
      </c>
      <c r="P697" s="44"/>
      <c r="Q697" s="39" t="s">
        <v>1371</v>
      </c>
      <c r="R697" s="42" t="s">
        <v>2485</v>
      </c>
    </row>
    <row r="698" spans="1:18" x14ac:dyDescent="0.3">
      <c r="A698" s="2" t="s">
        <v>1695</v>
      </c>
      <c r="B698" s="1" t="s">
        <v>745</v>
      </c>
      <c r="C698" s="25" t="s">
        <v>3145</v>
      </c>
      <c r="D698" s="2" t="s">
        <v>3305</v>
      </c>
      <c r="F698" s="61">
        <v>118</v>
      </c>
      <c r="G698" s="8">
        <f>VLOOKUP(F698,episodes!$A$1:$B$76,2,FALSE)</f>
        <v>19</v>
      </c>
      <c r="H698" s="7" t="str">
        <f>VLOOKUP(F698,episodes!$A$1:$E$76,5,FALSE)</f>
        <v>Arena</v>
      </c>
      <c r="I698" s="7">
        <f>VLOOKUP(F698,episodes!$A$1:$D$76,3,FALSE)</f>
        <v>1</v>
      </c>
      <c r="J698" s="7">
        <f>VLOOKUP(F698,episodes!$A$1:$D$76,4,FALSE)</f>
        <v>18</v>
      </c>
      <c r="L698" s="40">
        <f>COUNTIFS(A:A,A697)</f>
        <v>3</v>
      </c>
      <c r="M698" s="40">
        <f>COUNTIFS(B:B,B698)</f>
        <v>10</v>
      </c>
      <c r="N698" s="40">
        <f>LEN(C698)+LEN(H698)</f>
        <v>81</v>
      </c>
      <c r="O698" s="42" t="s">
        <v>330</v>
      </c>
      <c r="P698" s="44"/>
      <c r="Q698" s="39" t="s">
        <v>1434</v>
      </c>
      <c r="R698" s="42" t="s">
        <v>2485</v>
      </c>
    </row>
    <row r="699" spans="1:18" x14ac:dyDescent="0.3">
      <c r="A699" s="2" t="s">
        <v>1695</v>
      </c>
      <c r="B699" s="1" t="s">
        <v>745</v>
      </c>
      <c r="C699" s="25" t="s">
        <v>1977</v>
      </c>
      <c r="D699" s="2" t="s">
        <v>3305</v>
      </c>
      <c r="F699" s="61">
        <v>126</v>
      </c>
      <c r="G699" s="8">
        <f>VLOOKUP(F699,episodes!$A$1:$B$76,2,FALSE)</f>
        <v>27</v>
      </c>
      <c r="H699" s="7" t="str">
        <f>VLOOKUP(F699,episodes!$A$1:$E$76,5,FALSE)</f>
        <v>Errand of Mercy</v>
      </c>
      <c r="I699" s="7">
        <f>VLOOKUP(F699,episodes!$A$1:$D$76,3,FALSE)</f>
        <v>1</v>
      </c>
      <c r="J699" s="7">
        <f>VLOOKUP(F699,episodes!$A$1:$D$76,4,FALSE)</f>
        <v>26</v>
      </c>
      <c r="L699" s="40">
        <f>COUNTIFS(A:A,A698)</f>
        <v>3</v>
      </c>
      <c r="M699" s="40">
        <f>COUNTIFS(B:B,B699)</f>
        <v>10</v>
      </c>
      <c r="N699" s="40">
        <f>LEN(C699)</f>
        <v>39</v>
      </c>
      <c r="O699" s="42" t="s">
        <v>269</v>
      </c>
      <c r="Q699" s="42" t="s">
        <v>1380</v>
      </c>
      <c r="R699" s="42" t="s">
        <v>2485</v>
      </c>
    </row>
    <row r="700" spans="1:18" x14ac:dyDescent="0.3">
      <c r="A700" s="2" t="s">
        <v>1696</v>
      </c>
      <c r="B700" s="11" t="s">
        <v>823</v>
      </c>
      <c r="C700" s="25" t="s">
        <v>1914</v>
      </c>
      <c r="D700" s="2" t="s">
        <v>3305</v>
      </c>
      <c r="F700" s="17">
        <v>114</v>
      </c>
      <c r="G700" s="8">
        <f>VLOOKUP(F700,episodes!$A$1:$B$76,2,FALSE)</f>
        <v>15</v>
      </c>
      <c r="H700" s="7" t="str">
        <f>VLOOKUP(F700,episodes!$A$1:$E$76,5,FALSE)</f>
        <v>Balance of Terror</v>
      </c>
      <c r="I700" s="7">
        <f>VLOOKUP(F700,episodes!$A$1:$D$76,3,FALSE)</f>
        <v>1</v>
      </c>
      <c r="J700" s="7">
        <f>VLOOKUP(F700,episodes!$A$1:$D$76,4,FALSE)</f>
        <v>14</v>
      </c>
      <c r="L700" s="40">
        <f>COUNTIFS(A:A,A699)</f>
        <v>3</v>
      </c>
      <c r="M700" s="40">
        <f>COUNTIFS(B:B,B700)</f>
        <v>1</v>
      </c>
      <c r="N700" s="40">
        <f>LEN(C700)+LEN(H700)</f>
        <v>68</v>
      </c>
      <c r="Q700" s="39" t="s">
        <v>1439</v>
      </c>
      <c r="R700" s="39" t="s">
        <v>2485</v>
      </c>
    </row>
    <row r="701" spans="1:18" x14ac:dyDescent="0.3">
      <c r="A701" s="2" t="s">
        <v>1696</v>
      </c>
      <c r="B701" s="11" t="s">
        <v>822</v>
      </c>
      <c r="C701" s="25" t="s">
        <v>1978</v>
      </c>
      <c r="D701" s="2" t="s">
        <v>3305</v>
      </c>
      <c r="F701" s="11">
        <v>126</v>
      </c>
      <c r="G701" s="8">
        <f>VLOOKUP(F701,episodes!$A$1:$B$76,2,FALSE)</f>
        <v>27</v>
      </c>
      <c r="H701" s="7" t="str">
        <f>VLOOKUP(F701,episodes!$A$1:$E$76,5,FALSE)</f>
        <v>Errand of Mercy</v>
      </c>
      <c r="I701" s="7">
        <f>VLOOKUP(F701,episodes!$A$1:$D$76,3,FALSE)</f>
        <v>1</v>
      </c>
      <c r="J701" s="7">
        <f>VLOOKUP(F701,episodes!$A$1:$D$76,4,FALSE)</f>
        <v>26</v>
      </c>
      <c r="L701" s="40">
        <f>COUNTIFS(A:A,A700)</f>
        <v>2</v>
      </c>
      <c r="M701" s="40">
        <f>COUNTIFS(B:B,B701)</f>
        <v>1</v>
      </c>
      <c r="N701" s="40">
        <f>LEN(C701)</f>
        <v>56</v>
      </c>
      <c r="O701" s="42"/>
      <c r="P701" s="42"/>
      <c r="Q701" s="42" t="s">
        <v>1381</v>
      </c>
      <c r="R701" s="42" t="s">
        <v>2485</v>
      </c>
    </row>
    <row r="702" spans="1:18" x14ac:dyDescent="0.3">
      <c r="A702" s="2" t="s">
        <v>1697</v>
      </c>
      <c r="B702" s="11" t="s">
        <v>778</v>
      </c>
      <c r="C702" s="25" t="s">
        <v>2551</v>
      </c>
      <c r="D702" s="2" t="s">
        <v>3305</v>
      </c>
      <c r="F702" s="61">
        <v>115</v>
      </c>
      <c r="G702" s="8">
        <f>VLOOKUP(F702,episodes!$A$1:$B$76,2,FALSE)</f>
        <v>16</v>
      </c>
      <c r="H702" s="7" t="str">
        <f>VLOOKUP(F702,episodes!$A$1:$E$76,5,FALSE)</f>
        <v>Shore Leave</v>
      </c>
      <c r="I702" s="7">
        <f>VLOOKUP(F702,episodes!$A$1:$D$76,3,FALSE)</f>
        <v>1</v>
      </c>
      <c r="J702" s="7">
        <f>VLOOKUP(F702,episodes!$A$1:$D$76,4,FALSE)</f>
        <v>15</v>
      </c>
      <c r="L702" s="40">
        <f>COUNTIFS(A:A,A701)</f>
        <v>2</v>
      </c>
      <c r="M702" s="40">
        <f>COUNTIFS(B:B,B702)</f>
        <v>20</v>
      </c>
      <c r="N702" s="40">
        <f>LEN(C702)+LEN(H702)</f>
        <v>124</v>
      </c>
      <c r="O702" s="42" t="s">
        <v>2065</v>
      </c>
      <c r="P702" s="39" t="s">
        <v>2120</v>
      </c>
      <c r="Q702" s="42" t="s">
        <v>1391</v>
      </c>
      <c r="R702" s="42" t="s">
        <v>2485</v>
      </c>
    </row>
    <row r="703" spans="1:18" x14ac:dyDescent="0.3">
      <c r="A703" s="2" t="s">
        <v>1697</v>
      </c>
      <c r="B703" s="11" t="s">
        <v>778</v>
      </c>
      <c r="C703" s="25" t="s">
        <v>2564</v>
      </c>
      <c r="D703" s="2" t="s">
        <v>3305</v>
      </c>
      <c r="F703" s="61">
        <v>116</v>
      </c>
      <c r="G703" s="8">
        <f>VLOOKUP(F703,episodes!$A$1:$B$76,2,FALSE)</f>
        <v>17</v>
      </c>
      <c r="H703" s="7" t="str">
        <f>VLOOKUP(F703,episodes!$A$1:$E$76,5,FALSE)</f>
        <v>The Galileo Seven</v>
      </c>
      <c r="I703" s="7">
        <f>VLOOKUP(F703,episodes!$A$1:$D$76,3,FALSE)</f>
        <v>1</v>
      </c>
      <c r="J703" s="7">
        <f>VLOOKUP(F703,episodes!$A$1:$D$76,4,FALSE)</f>
        <v>16</v>
      </c>
      <c r="L703" s="40">
        <f>COUNTIFS(A:A,A702)</f>
        <v>6</v>
      </c>
      <c r="M703" s="40">
        <f>COUNTIFS(B:B,B703)</f>
        <v>20</v>
      </c>
      <c r="N703" s="40">
        <f>LEN(C703)+LEN(H703)</f>
        <v>96</v>
      </c>
      <c r="O703" s="42" t="s">
        <v>2065</v>
      </c>
      <c r="P703" s="39" t="s">
        <v>2121</v>
      </c>
      <c r="Q703" s="42" t="s">
        <v>1392</v>
      </c>
      <c r="R703" s="42" t="s">
        <v>2485</v>
      </c>
    </row>
    <row r="704" spans="1:18" x14ac:dyDescent="0.3">
      <c r="A704" s="2" t="s">
        <v>1697</v>
      </c>
      <c r="B704" s="11" t="s">
        <v>778</v>
      </c>
      <c r="C704" s="25" t="s">
        <v>2946</v>
      </c>
      <c r="D704" s="2" t="s">
        <v>3305</v>
      </c>
      <c r="F704" s="61">
        <v>117</v>
      </c>
      <c r="G704" s="8">
        <f>VLOOKUP(F704,episodes!$A$1:$B$76,2,FALSE)</f>
        <v>18</v>
      </c>
      <c r="H704" s="7" t="str">
        <f>VLOOKUP(F704,episodes!$A$1:$E$76,5,FALSE)</f>
        <v>The Squire of Gothos</v>
      </c>
      <c r="I704" s="7">
        <f>VLOOKUP(F704,episodes!$A$1:$D$76,3,FALSE)</f>
        <v>1</v>
      </c>
      <c r="J704" s="7">
        <f>VLOOKUP(F704,episodes!$A$1:$D$76,4,FALSE)</f>
        <v>17</v>
      </c>
      <c r="L704" s="40">
        <f>COUNTIFS(A:A,A703)</f>
        <v>6</v>
      </c>
      <c r="M704" s="40">
        <f>COUNTIFS(B:B,B704)</f>
        <v>20</v>
      </c>
      <c r="N704" s="40">
        <f>LEN(C704)+LEN(H704)</f>
        <v>105</v>
      </c>
      <c r="Q704" s="39" t="s">
        <v>1393</v>
      </c>
      <c r="R704" s="42" t="s">
        <v>2485</v>
      </c>
    </row>
    <row r="705" spans="1:18" x14ac:dyDescent="0.3">
      <c r="A705" s="2" t="s">
        <v>1697</v>
      </c>
      <c r="B705" s="11" t="s">
        <v>778</v>
      </c>
      <c r="C705" s="25" t="s">
        <v>1939</v>
      </c>
      <c r="D705" s="2" t="s">
        <v>3305</v>
      </c>
      <c r="F705" s="61">
        <v>121</v>
      </c>
      <c r="G705" s="8">
        <f>VLOOKUP(F705,episodes!$A$1:$B$76,2,FALSE)</f>
        <v>22</v>
      </c>
      <c r="H705" s="7" t="str">
        <f>VLOOKUP(F705,episodes!$A$1:$E$76,5,FALSE)</f>
        <v>The Return of the Archons</v>
      </c>
      <c r="I705" s="7">
        <f>VLOOKUP(F705,episodes!$A$1:$D$76,3,FALSE)</f>
        <v>1</v>
      </c>
      <c r="J705" s="7">
        <f>VLOOKUP(F705,episodes!$A$1:$D$76,4,FALSE)</f>
        <v>21</v>
      </c>
      <c r="L705" s="40">
        <f>COUNTIFS(A:A,A704)</f>
        <v>6</v>
      </c>
      <c r="M705" s="40">
        <f>COUNTIFS(B:B,B705)</f>
        <v>20</v>
      </c>
      <c r="N705" s="40">
        <f>LEN(C705)</f>
        <v>31</v>
      </c>
      <c r="Q705" s="39" t="s">
        <v>1393</v>
      </c>
      <c r="R705" s="42" t="s">
        <v>2485</v>
      </c>
    </row>
    <row r="706" spans="1:18" x14ac:dyDescent="0.3">
      <c r="A706" s="2" t="s">
        <v>1697</v>
      </c>
      <c r="B706" s="11" t="s">
        <v>778</v>
      </c>
      <c r="C706" s="25" t="s">
        <v>1974</v>
      </c>
      <c r="D706" s="2" t="s">
        <v>3305</v>
      </c>
      <c r="F706" s="61">
        <v>125</v>
      </c>
      <c r="G706" s="8">
        <f>VLOOKUP(F706,episodes!$A$1:$B$76,2,FALSE)</f>
        <v>26</v>
      </c>
      <c r="H706" s="7" t="str">
        <f>VLOOKUP(F706,episodes!$A$1:$E$76,5,FALSE)</f>
        <v>The Devil in the Dark</v>
      </c>
      <c r="I706" s="7">
        <f>VLOOKUP(F706,episodes!$A$1:$D$76,3,FALSE)</f>
        <v>1</v>
      </c>
      <c r="J706" s="7">
        <f>VLOOKUP(F706,episodes!$A$1:$D$76,4,FALSE)</f>
        <v>25</v>
      </c>
      <c r="L706" s="40">
        <f>COUNTIFS(A:A,A705)</f>
        <v>6</v>
      </c>
      <c r="M706" s="40">
        <f>COUNTIFS(B:B,B706)</f>
        <v>20</v>
      </c>
      <c r="N706" s="40">
        <f>LEN(C706)</f>
        <v>68</v>
      </c>
      <c r="O706" s="42" t="s">
        <v>2065</v>
      </c>
      <c r="P706" s="39" t="s">
        <v>2120</v>
      </c>
      <c r="Q706" s="42" t="s">
        <v>1390</v>
      </c>
      <c r="R706" s="42" t="s">
        <v>2485</v>
      </c>
    </row>
    <row r="707" spans="1:18" x14ac:dyDescent="0.25">
      <c r="A707" s="2" t="s">
        <v>1697</v>
      </c>
      <c r="B707" s="11" t="s">
        <v>778</v>
      </c>
      <c r="C707" s="1" t="s">
        <v>3265</v>
      </c>
      <c r="D707" s="2" t="s">
        <v>3674</v>
      </c>
      <c r="E707" s="12">
        <v>1</v>
      </c>
      <c r="F707" s="61">
        <v>203</v>
      </c>
      <c r="G707" s="8">
        <f>VLOOKUP(F707,episodes!$A$1:$B$76,2,FALSE)</f>
        <v>33</v>
      </c>
      <c r="H707" s="7" t="str">
        <f>VLOOKUP(F707,episodes!$A$1:$E$76,5,FALSE)</f>
        <v>The Changeling</v>
      </c>
      <c r="I707" s="7">
        <f>VLOOKUP(F707,episodes!$A$1:$D$76,3,FALSE)</f>
        <v>2</v>
      </c>
      <c r="J707" s="7">
        <f>VLOOKUP(F707,episodes!$A$1:$D$76,4,FALSE)</f>
        <v>3</v>
      </c>
      <c r="L707" s="40">
        <f>COUNTIFS(A:A,A706)</f>
        <v>6</v>
      </c>
      <c r="M707" s="40">
        <f>COUNTIFS(B:B,B707)</f>
        <v>20</v>
      </c>
      <c r="N707" s="40">
        <f>LEN(C707)</f>
        <v>82</v>
      </c>
      <c r="O707" s="42" t="s">
        <v>2065</v>
      </c>
      <c r="P707" s="39" t="s">
        <v>2120</v>
      </c>
      <c r="Q707" s="42" t="s">
        <v>1395</v>
      </c>
      <c r="R707" s="42" t="s">
        <v>3631</v>
      </c>
    </row>
    <row r="708" spans="1:18" x14ac:dyDescent="0.3">
      <c r="A708" s="2" t="s">
        <v>1698</v>
      </c>
      <c r="B708" s="11" t="s">
        <v>2663</v>
      </c>
      <c r="C708" s="25" t="s">
        <v>1854</v>
      </c>
      <c r="D708" s="2" t="s">
        <v>3305</v>
      </c>
      <c r="F708" s="60">
        <v>104</v>
      </c>
      <c r="G708" s="8">
        <f>VLOOKUP(F708,episodes!$A$1:$B$76,2,FALSE)</f>
        <v>5</v>
      </c>
      <c r="H708" s="7" t="str">
        <f>VLOOKUP(F708,episodes!$A$1:$E$76,5,FALSE)</f>
        <v>The Naked Time</v>
      </c>
      <c r="I708" s="7">
        <f>VLOOKUP(F708,episodes!$A$1:$D$76,3,FALSE)</f>
        <v>1</v>
      </c>
      <c r="J708" s="7">
        <f>VLOOKUP(F708,episodes!$A$1:$D$76,4,FALSE)</f>
        <v>4</v>
      </c>
      <c r="L708" s="40">
        <f>COUNTIFS(A:A,A707)</f>
        <v>6</v>
      </c>
      <c r="M708" s="40">
        <f>COUNTIFS(B:B,B708)</f>
        <v>2</v>
      </c>
      <c r="N708" s="40">
        <f>LEN(C708)+LEN(H708)</f>
        <v>84</v>
      </c>
      <c r="O708" s="42"/>
      <c r="P708" s="41"/>
      <c r="Q708" s="39" t="s">
        <v>374</v>
      </c>
      <c r="R708" s="39" t="s">
        <v>2485</v>
      </c>
    </row>
    <row r="709" spans="1:18" x14ac:dyDescent="0.3">
      <c r="A709" s="2" t="s">
        <v>1698</v>
      </c>
      <c r="B709" s="11" t="s">
        <v>2663</v>
      </c>
      <c r="C709" s="25" t="s">
        <v>3101</v>
      </c>
      <c r="D709" s="2" t="s">
        <v>3305</v>
      </c>
      <c r="F709" s="61">
        <v>124</v>
      </c>
      <c r="G709" s="8">
        <f>VLOOKUP(F709,episodes!$A$1:$B$76,2,FALSE)</f>
        <v>25</v>
      </c>
      <c r="H709" s="7" t="str">
        <f>VLOOKUP(F709,episodes!$A$1:$E$76,5,FALSE)</f>
        <v>This Side of Paradise</v>
      </c>
      <c r="I709" s="7">
        <f>VLOOKUP(F709,episodes!$A$1:$D$76,3,FALSE)</f>
        <v>1</v>
      </c>
      <c r="J709" s="7">
        <f>VLOOKUP(F709,episodes!$A$1:$D$76,4,FALSE)</f>
        <v>24</v>
      </c>
      <c r="L709" s="40">
        <f>COUNTIFS(A:A,A708)</f>
        <v>3</v>
      </c>
      <c r="M709" s="40">
        <f>COUNTIFS(B:B,B709)</f>
        <v>2</v>
      </c>
      <c r="N709" s="40">
        <f>LEN(C709)</f>
        <v>168</v>
      </c>
      <c r="O709" s="42"/>
      <c r="P709" s="44"/>
      <c r="Q709" s="42" t="s">
        <v>949</v>
      </c>
      <c r="R709" s="42" t="s">
        <v>2485</v>
      </c>
    </row>
    <row r="710" spans="1:18" x14ac:dyDescent="0.25">
      <c r="A710" s="24" t="s">
        <v>1698</v>
      </c>
      <c r="B710" s="24" t="s">
        <v>309</v>
      </c>
      <c r="C710" s="23" t="s">
        <v>2885</v>
      </c>
      <c r="D710" s="2" t="s">
        <v>85</v>
      </c>
      <c r="E710" s="12"/>
      <c r="F710" s="60">
        <v>307</v>
      </c>
      <c r="G710" s="8">
        <f>VLOOKUP(F710,episodes!$A$1:$B$81,2,FALSE)</f>
        <v>63</v>
      </c>
      <c r="H710" s="7" t="str">
        <f>VLOOKUP(F710,episodes!$A$1:$E$81,5,FALSE)</f>
        <v>Day of the Dove</v>
      </c>
      <c r="I710" s="7">
        <f>VLOOKUP(F710,episodes!$A$1:$D$81,3,FALSE)</f>
        <v>3</v>
      </c>
      <c r="J710" s="7">
        <f>VLOOKUP(F710,episodes!$A$1:$D$81,4,FALSE)</f>
        <v>7</v>
      </c>
      <c r="L710" s="40">
        <f>COUNTIFS(A:A,A709)</f>
        <v>3</v>
      </c>
      <c r="M710" s="40">
        <f>COUNTIFS(B:B,B710)</f>
        <v>1</v>
      </c>
      <c r="N710" s="40">
        <f>LEN(C710)</f>
        <v>123</v>
      </c>
      <c r="O710" s="42" t="s">
        <v>192</v>
      </c>
      <c r="P710" s="41" t="s">
        <v>192</v>
      </c>
      <c r="Q710" s="39" t="s">
        <v>308</v>
      </c>
      <c r="R710" s="39" t="s">
        <v>2485</v>
      </c>
    </row>
    <row r="711" spans="1:18" x14ac:dyDescent="0.25">
      <c r="A711" s="2" t="s">
        <v>1699</v>
      </c>
      <c r="B711" s="1" t="s">
        <v>764</v>
      </c>
      <c r="C711" s="25" t="s">
        <v>2056</v>
      </c>
      <c r="D711" s="2" t="s">
        <v>3652</v>
      </c>
      <c r="E711" s="12">
        <v>1</v>
      </c>
      <c r="F711" s="60">
        <v>101</v>
      </c>
      <c r="G711" s="8">
        <f>VLOOKUP(F711,episodes!$A$1:$B$76,2,FALSE)</f>
        <v>2</v>
      </c>
      <c r="H711" s="7" t="str">
        <f>VLOOKUP(F711,episodes!$A$1:$E$76,5,FALSE)</f>
        <v>The Man Trap</v>
      </c>
      <c r="I711" s="7">
        <f>VLOOKUP(F711,episodes!$A$1:$D$76,3,FALSE)</f>
        <v>1</v>
      </c>
      <c r="J711" s="7">
        <f>VLOOKUP(F711,episodes!$A$1:$D$76,4,FALSE)</f>
        <v>1</v>
      </c>
      <c r="L711" s="40">
        <f>COUNTIFS(A:A,A710)</f>
        <v>3</v>
      </c>
      <c r="M711" s="40">
        <f>COUNTIFS(B:B,B711)</f>
        <v>84</v>
      </c>
      <c r="N711" s="40">
        <f>LEN(C711)+LEN(H711)</f>
        <v>53</v>
      </c>
      <c r="O711" s="42" t="s">
        <v>2116</v>
      </c>
      <c r="P711" s="39" t="s">
        <v>558</v>
      </c>
      <c r="Q711" s="39" t="s">
        <v>1600</v>
      </c>
      <c r="R711" s="39" t="s">
        <v>2485</v>
      </c>
    </row>
    <row r="712" spans="1:18" x14ac:dyDescent="0.25">
      <c r="A712" s="2" t="s">
        <v>1699</v>
      </c>
      <c r="B712" s="1" t="s">
        <v>764</v>
      </c>
      <c r="C712" s="25" t="s">
        <v>2451</v>
      </c>
      <c r="D712" s="2" t="s">
        <v>3652</v>
      </c>
      <c r="E712" s="12">
        <v>1</v>
      </c>
      <c r="F712" s="17">
        <v>102</v>
      </c>
      <c r="G712" s="8">
        <f>VLOOKUP(F712,episodes!$A$1:$B$76,2,FALSE)</f>
        <v>3</v>
      </c>
      <c r="H712" s="7" t="str">
        <f>VLOOKUP(F712,episodes!$A$1:$E$76,5,FALSE)</f>
        <v>Charlie X</v>
      </c>
      <c r="I712" s="7">
        <f>VLOOKUP(F712,episodes!$A$1:$D$76,3,FALSE)</f>
        <v>1</v>
      </c>
      <c r="J712" s="7">
        <f>VLOOKUP(F712,episodes!$A$1:$D$76,4,FALSE)</f>
        <v>2</v>
      </c>
      <c r="L712" s="40">
        <f>COUNTIFS(A:A,A711)</f>
        <v>85</v>
      </c>
      <c r="M712" s="40">
        <f>COUNTIFS(B:B,B712)</f>
        <v>84</v>
      </c>
      <c r="N712" s="40">
        <f>LEN(C712)+LEN(H712)</f>
        <v>30</v>
      </c>
      <c r="O712" s="39" t="s">
        <v>2116</v>
      </c>
      <c r="Q712" s="39" t="s">
        <v>1100</v>
      </c>
      <c r="R712" s="39" t="s">
        <v>2485</v>
      </c>
    </row>
    <row r="713" spans="1:18" x14ac:dyDescent="0.3">
      <c r="A713" s="2" t="s">
        <v>1699</v>
      </c>
      <c r="B713" s="1" t="s">
        <v>764</v>
      </c>
      <c r="C713" s="25" t="s">
        <v>2452</v>
      </c>
      <c r="D713" s="2" t="s">
        <v>85</v>
      </c>
      <c r="F713" s="60">
        <v>102</v>
      </c>
      <c r="G713" s="8">
        <f>VLOOKUP(F713,episodes!$A$1:$B$76,2,FALSE)</f>
        <v>3</v>
      </c>
      <c r="H713" s="7" t="str">
        <f>VLOOKUP(F713,episodes!$A$1:$E$76,5,FALSE)</f>
        <v>Charlie X</v>
      </c>
      <c r="I713" s="7">
        <f>VLOOKUP(F713,episodes!$A$1:$D$76,3,FALSE)</f>
        <v>1</v>
      </c>
      <c r="J713" s="7">
        <f>VLOOKUP(F713,episodes!$A$1:$D$76,4,FALSE)</f>
        <v>2</v>
      </c>
      <c r="L713" s="40">
        <f>COUNTIFS(A:A,A712)</f>
        <v>85</v>
      </c>
      <c r="M713" s="40">
        <f>COUNTIFS(B:B,B713)</f>
        <v>84</v>
      </c>
      <c r="N713" s="40">
        <f>LEN(C713)+LEN(H713)</f>
        <v>36</v>
      </c>
      <c r="O713" s="39" t="s">
        <v>577</v>
      </c>
      <c r="Q713" s="39" t="s">
        <v>1298</v>
      </c>
      <c r="R713" s="39" t="s">
        <v>2485</v>
      </c>
    </row>
    <row r="714" spans="1:18" x14ac:dyDescent="0.25">
      <c r="A714" s="2" t="s">
        <v>1699</v>
      </c>
      <c r="B714" s="1" t="s">
        <v>764</v>
      </c>
      <c r="C714" s="25" t="s">
        <v>2235</v>
      </c>
      <c r="D714" s="2" t="s">
        <v>3655</v>
      </c>
      <c r="E714" s="12">
        <v>1</v>
      </c>
      <c r="F714" s="17">
        <v>104</v>
      </c>
      <c r="G714" s="8">
        <f>VLOOKUP(F714,episodes!$A$1:$B$76,2,FALSE)</f>
        <v>5</v>
      </c>
      <c r="H714" s="7" t="str">
        <f>VLOOKUP(F714,episodes!$A$1:$E$76,5,FALSE)</f>
        <v>The Naked Time</v>
      </c>
      <c r="I714" s="7">
        <f>VLOOKUP(F714,episodes!$A$1:$D$76,3,FALSE)</f>
        <v>1</v>
      </c>
      <c r="J714" s="7">
        <f>VLOOKUP(F714,episodes!$A$1:$D$76,4,FALSE)</f>
        <v>4</v>
      </c>
      <c r="L714" s="40">
        <f>COUNTIFS(A:A,A713)</f>
        <v>85</v>
      </c>
      <c r="M714" s="40">
        <f>COUNTIFS(B:B,B714)</f>
        <v>84</v>
      </c>
      <c r="N714" s="40">
        <f>LEN(C714)+LEN(H714)</f>
        <v>64</v>
      </c>
      <c r="O714" s="39" t="s">
        <v>1011</v>
      </c>
      <c r="Q714" s="39" t="s">
        <v>2487</v>
      </c>
      <c r="R714" s="39" t="s">
        <v>2485</v>
      </c>
    </row>
    <row r="715" spans="1:18" x14ac:dyDescent="0.3">
      <c r="A715" s="2" t="s">
        <v>1699</v>
      </c>
      <c r="B715" s="1" t="s">
        <v>764</v>
      </c>
      <c r="C715" s="25" t="s">
        <v>2236</v>
      </c>
      <c r="D715" s="2" t="s">
        <v>3668</v>
      </c>
      <c r="E715" s="17">
        <v>1</v>
      </c>
      <c r="F715" s="60">
        <v>105</v>
      </c>
      <c r="G715" s="8">
        <f>VLOOKUP(F715,episodes!$A$1:$B$76,2,FALSE)</f>
        <v>6</v>
      </c>
      <c r="H715" s="7" t="str">
        <f>VLOOKUP(F715,episodes!$A$1:$E$76,5,FALSE)</f>
        <v>The Enemy Within</v>
      </c>
      <c r="I715" s="7">
        <f>VLOOKUP(F715,episodes!$A$1:$D$76,3,FALSE)</f>
        <v>1</v>
      </c>
      <c r="J715" s="7">
        <f>VLOOKUP(F715,episodes!$A$1:$D$76,4,FALSE)</f>
        <v>5</v>
      </c>
      <c r="L715" s="40">
        <f>COUNTIFS(A:A,A714)</f>
        <v>85</v>
      </c>
      <c r="M715" s="40">
        <f>COUNTIFS(B:B,B715)</f>
        <v>84</v>
      </c>
      <c r="N715" s="40">
        <f>LEN(C715)+LEN(H715)</f>
        <v>59</v>
      </c>
      <c r="O715" s="39" t="s">
        <v>2110</v>
      </c>
      <c r="Q715" s="39" t="s">
        <v>2489</v>
      </c>
      <c r="R715" s="39" t="s">
        <v>2485</v>
      </c>
    </row>
    <row r="716" spans="1:18" x14ac:dyDescent="0.3">
      <c r="A716" s="2" t="s">
        <v>1699</v>
      </c>
      <c r="B716" s="1" t="s">
        <v>764</v>
      </c>
      <c r="C716" s="25" t="s">
        <v>2452</v>
      </c>
      <c r="D716" s="2" t="s">
        <v>85</v>
      </c>
      <c r="F716" s="60">
        <v>105</v>
      </c>
      <c r="G716" s="8">
        <f>VLOOKUP(F716,episodes!$A$1:$B$76,2,FALSE)</f>
        <v>6</v>
      </c>
      <c r="H716" s="7" t="str">
        <f>VLOOKUP(F716,episodes!$A$1:$E$76,5,FALSE)</f>
        <v>The Enemy Within</v>
      </c>
      <c r="I716" s="7">
        <f>VLOOKUP(F716,episodes!$A$1:$D$76,3,FALSE)</f>
        <v>1</v>
      </c>
      <c r="J716" s="7">
        <f>VLOOKUP(F716,episodes!$A$1:$D$76,4,FALSE)</f>
        <v>5</v>
      </c>
      <c r="L716" s="40">
        <f>COUNTIFS(A:A,A715)</f>
        <v>85</v>
      </c>
      <c r="M716" s="40">
        <f>COUNTIFS(B:B,B716)</f>
        <v>84</v>
      </c>
      <c r="N716" s="40">
        <f>LEN(C716)+LEN(H716)</f>
        <v>43</v>
      </c>
      <c r="O716" s="39" t="s">
        <v>577</v>
      </c>
      <c r="Q716" s="39" t="s">
        <v>1298</v>
      </c>
      <c r="R716" s="39" t="s">
        <v>2485</v>
      </c>
    </row>
    <row r="717" spans="1:18" x14ac:dyDescent="0.25">
      <c r="A717" s="2" t="s">
        <v>1699</v>
      </c>
      <c r="B717" s="1" t="s">
        <v>764</v>
      </c>
      <c r="C717" s="25" t="s">
        <v>2453</v>
      </c>
      <c r="D717" s="2" t="s">
        <v>3655</v>
      </c>
      <c r="E717" s="12">
        <v>1</v>
      </c>
      <c r="F717" s="60">
        <v>107</v>
      </c>
      <c r="G717" s="8">
        <f>VLOOKUP(F717,episodes!$A$1:$B$76,2,FALSE)</f>
        <v>8</v>
      </c>
      <c r="H717" s="7" t="str">
        <f>VLOOKUP(F717,episodes!$A$1:$E$76,5,FALSE)</f>
        <v>What Are Little Girls Made Of?</v>
      </c>
      <c r="I717" s="7">
        <f>VLOOKUP(F717,episodes!$A$1:$D$76,3,FALSE)</f>
        <v>1</v>
      </c>
      <c r="J717" s="7">
        <f>VLOOKUP(F717,episodes!$A$1:$D$76,4,FALSE)</f>
        <v>7</v>
      </c>
      <c r="L717" s="40">
        <f>COUNTIFS(A:A,A716)</f>
        <v>85</v>
      </c>
      <c r="M717" s="40">
        <f>COUNTIFS(B:B,B717)</f>
        <v>84</v>
      </c>
      <c r="N717" s="40">
        <f>LEN(C717)+LEN(H717)</f>
        <v>51</v>
      </c>
      <c r="O717" s="39" t="s">
        <v>1011</v>
      </c>
      <c r="Q717" s="39" t="s">
        <v>1026</v>
      </c>
      <c r="R717" s="39" t="s">
        <v>2485</v>
      </c>
    </row>
    <row r="718" spans="1:18" x14ac:dyDescent="0.25">
      <c r="A718" s="2" t="s">
        <v>1699</v>
      </c>
      <c r="B718" s="1" t="s">
        <v>764</v>
      </c>
      <c r="C718" s="25" t="s">
        <v>2454</v>
      </c>
      <c r="D718" s="2" t="s">
        <v>21</v>
      </c>
      <c r="E718" s="12">
        <v>1</v>
      </c>
      <c r="F718" s="60">
        <v>108</v>
      </c>
      <c r="G718" s="8">
        <f>VLOOKUP(F718,episodes!$A$1:$B$76,2,FALSE)</f>
        <v>9</v>
      </c>
      <c r="H718" s="7" t="str">
        <f>VLOOKUP(F718,episodes!$A$1:$E$76,5,FALSE)</f>
        <v>Miri</v>
      </c>
      <c r="I718" s="7">
        <f>VLOOKUP(F718,episodes!$A$1:$D$76,3,FALSE)</f>
        <v>1</v>
      </c>
      <c r="J718" s="7">
        <f>VLOOKUP(F718,episodes!$A$1:$D$76,4,FALSE)</f>
        <v>8</v>
      </c>
      <c r="L718" s="40">
        <f>COUNTIFS(A:A,A717)</f>
        <v>85</v>
      </c>
      <c r="M718" s="40">
        <f>COUNTIFS(B:B,B718)</f>
        <v>84</v>
      </c>
      <c r="N718" s="40">
        <f>LEN(C718)+LEN(H718)</f>
        <v>24</v>
      </c>
      <c r="O718" s="39" t="s">
        <v>2065</v>
      </c>
      <c r="P718" s="41"/>
      <c r="Q718" s="39" t="s">
        <v>950</v>
      </c>
      <c r="R718" s="39" t="s">
        <v>2485</v>
      </c>
    </row>
    <row r="719" spans="1:18" x14ac:dyDescent="0.25">
      <c r="A719" s="2" t="s">
        <v>1699</v>
      </c>
      <c r="B719" s="1" t="s">
        <v>764</v>
      </c>
      <c r="C719" s="25" t="s">
        <v>2451</v>
      </c>
      <c r="D719" s="2" t="s">
        <v>3652</v>
      </c>
      <c r="E719" s="12">
        <v>1</v>
      </c>
      <c r="F719" s="60">
        <v>108</v>
      </c>
      <c r="G719" s="8">
        <f>VLOOKUP(F719,episodes!$A$1:$B$76,2,FALSE)</f>
        <v>9</v>
      </c>
      <c r="H719" s="7" t="str">
        <f>VLOOKUP(F719,episodes!$A$1:$E$76,5,FALSE)</f>
        <v>Miri</v>
      </c>
      <c r="I719" s="7">
        <f>VLOOKUP(F719,episodes!$A$1:$D$76,3,FALSE)</f>
        <v>1</v>
      </c>
      <c r="J719" s="7">
        <f>VLOOKUP(F719,episodes!$A$1:$D$76,4,FALSE)</f>
        <v>8</v>
      </c>
      <c r="L719" s="40">
        <f>COUNTIFS(A:A,A718)</f>
        <v>85</v>
      </c>
      <c r="M719" s="40">
        <f>COUNTIFS(B:B,B719)</f>
        <v>84</v>
      </c>
      <c r="N719" s="40">
        <f>LEN(C719)+LEN(H719)</f>
        <v>25</v>
      </c>
      <c r="O719" s="39" t="s">
        <v>2116</v>
      </c>
      <c r="P719" s="41"/>
      <c r="Q719" s="39" t="s">
        <v>1100</v>
      </c>
      <c r="R719" s="39" t="s">
        <v>2485</v>
      </c>
    </row>
    <row r="720" spans="1:18" x14ac:dyDescent="0.25">
      <c r="A720" s="2" t="s">
        <v>1699</v>
      </c>
      <c r="B720" s="1" t="s">
        <v>764</v>
      </c>
      <c r="C720" s="25" t="s">
        <v>1895</v>
      </c>
      <c r="D720" s="2" t="s">
        <v>3655</v>
      </c>
      <c r="E720" s="12">
        <v>1</v>
      </c>
      <c r="F720" s="60">
        <v>108</v>
      </c>
      <c r="G720" s="8">
        <f>VLOOKUP(F720,episodes!$A$1:$B$76,2,FALSE)</f>
        <v>9</v>
      </c>
      <c r="H720" s="7" t="str">
        <f>VLOOKUP(F720,episodes!$A$1:$E$76,5,FALSE)</f>
        <v>Miri</v>
      </c>
      <c r="I720" s="7">
        <f>VLOOKUP(F720,episodes!$A$1:$D$76,3,FALSE)</f>
        <v>1</v>
      </c>
      <c r="J720" s="7">
        <f>VLOOKUP(F720,episodes!$A$1:$D$76,4,FALSE)</f>
        <v>8</v>
      </c>
      <c r="L720" s="40">
        <f>COUNTIFS(A:A,A719)</f>
        <v>85</v>
      </c>
      <c r="M720" s="40">
        <f>COUNTIFS(B:B,B720)</f>
        <v>84</v>
      </c>
      <c r="N720" s="40">
        <f>LEN(C720)+LEN(H720)</f>
        <v>36</v>
      </c>
      <c r="O720" s="39" t="s">
        <v>1011</v>
      </c>
      <c r="P720" s="41"/>
      <c r="Q720" s="39" t="s">
        <v>1027</v>
      </c>
      <c r="R720" s="39" t="s">
        <v>2485</v>
      </c>
    </row>
    <row r="721" spans="1:18" x14ac:dyDescent="0.25">
      <c r="A721" s="2" t="s">
        <v>1699</v>
      </c>
      <c r="B721" s="1" t="s">
        <v>764</v>
      </c>
      <c r="C721" s="25" t="s">
        <v>1895</v>
      </c>
      <c r="D721" s="2" t="s">
        <v>3655</v>
      </c>
      <c r="E721" s="12">
        <v>1</v>
      </c>
      <c r="F721" s="60">
        <v>108</v>
      </c>
      <c r="G721" s="8">
        <f>VLOOKUP(F721,episodes!$A$1:$B$76,2,FALSE)</f>
        <v>9</v>
      </c>
      <c r="H721" s="7" t="str">
        <f>VLOOKUP(F721,episodes!$A$1:$E$76,5,FALSE)</f>
        <v>Miri</v>
      </c>
      <c r="I721" s="7">
        <f>VLOOKUP(F721,episodes!$A$1:$D$76,3,FALSE)</f>
        <v>1</v>
      </c>
      <c r="J721" s="7">
        <f>VLOOKUP(F721,episodes!$A$1:$D$76,4,FALSE)</f>
        <v>8</v>
      </c>
      <c r="L721" s="40">
        <f>COUNTIFS(A:A,A720)</f>
        <v>85</v>
      </c>
      <c r="M721" s="40">
        <f>COUNTIFS(B:B,B721)</f>
        <v>84</v>
      </c>
      <c r="N721" s="40">
        <f>LEN(C721)+LEN(H721)</f>
        <v>36</v>
      </c>
      <c r="O721" s="39" t="s">
        <v>1011</v>
      </c>
      <c r="P721" s="41"/>
      <c r="Q721" s="39" t="s">
        <v>1027</v>
      </c>
      <c r="R721" s="39" t="s">
        <v>2485</v>
      </c>
    </row>
    <row r="722" spans="1:18" x14ac:dyDescent="0.25">
      <c r="A722" s="2" t="s">
        <v>1699</v>
      </c>
      <c r="B722" s="1" t="s">
        <v>764</v>
      </c>
      <c r="C722" s="25" t="s">
        <v>1897</v>
      </c>
      <c r="D722" s="2" t="s">
        <v>21</v>
      </c>
      <c r="E722" s="12">
        <v>1</v>
      </c>
      <c r="F722" s="60">
        <v>109</v>
      </c>
      <c r="G722" s="8">
        <f>VLOOKUP(F722,episodes!$A$1:$B$76,2,FALSE)</f>
        <v>10</v>
      </c>
      <c r="H722" s="7" t="str">
        <f>VLOOKUP(F722,episodes!$A$1:$E$76,5,FALSE)</f>
        <v>Dagger of the Mind</v>
      </c>
      <c r="I722" s="7">
        <f>VLOOKUP(F722,episodes!$A$1:$D$76,3,FALSE)</f>
        <v>1</v>
      </c>
      <c r="J722" s="7">
        <f>VLOOKUP(F722,episodes!$A$1:$D$76,4,FALSE)</f>
        <v>9</v>
      </c>
      <c r="L722" s="40">
        <f>COUNTIFS(A:A,A721)</f>
        <v>85</v>
      </c>
      <c r="M722" s="40">
        <f>COUNTIFS(B:B,B722)</f>
        <v>84</v>
      </c>
      <c r="N722" s="40">
        <f>LEN(C722)+LEN(H722)</f>
        <v>58</v>
      </c>
      <c r="O722" s="39" t="s">
        <v>2065</v>
      </c>
      <c r="P722" s="41"/>
      <c r="Q722" s="39" t="s">
        <v>1820</v>
      </c>
      <c r="R722" s="39" t="s">
        <v>2485</v>
      </c>
    </row>
    <row r="723" spans="1:18" x14ac:dyDescent="0.25">
      <c r="A723" s="2" t="s">
        <v>1699</v>
      </c>
      <c r="B723" s="1" t="s">
        <v>764</v>
      </c>
      <c r="C723" s="25" t="s">
        <v>2454</v>
      </c>
      <c r="D723" s="2" t="s">
        <v>21</v>
      </c>
      <c r="E723" s="12">
        <v>1</v>
      </c>
      <c r="F723" s="60">
        <v>109</v>
      </c>
      <c r="G723" s="8">
        <f>VLOOKUP(F723,episodes!$A$1:$B$76,2,FALSE)</f>
        <v>10</v>
      </c>
      <c r="H723" s="7" t="str">
        <f>VLOOKUP(F723,episodes!$A$1:$E$76,5,FALSE)</f>
        <v>Dagger of the Mind</v>
      </c>
      <c r="I723" s="7">
        <f>VLOOKUP(F723,episodes!$A$1:$D$76,3,FALSE)</f>
        <v>1</v>
      </c>
      <c r="J723" s="7">
        <f>VLOOKUP(F723,episodes!$A$1:$D$76,4,FALSE)</f>
        <v>9</v>
      </c>
      <c r="L723" s="40">
        <f>COUNTIFS(A:A,A722)</f>
        <v>85</v>
      </c>
      <c r="M723" s="40">
        <f>COUNTIFS(B:B,B723)</f>
        <v>84</v>
      </c>
      <c r="N723" s="40">
        <f>LEN(C723)+LEN(H723)</f>
        <v>38</v>
      </c>
      <c r="O723" s="42" t="s">
        <v>2065</v>
      </c>
      <c r="P723" s="41" t="s">
        <v>510</v>
      </c>
      <c r="Q723" s="39" t="s">
        <v>950</v>
      </c>
      <c r="R723" s="39" t="s">
        <v>2485</v>
      </c>
    </row>
    <row r="724" spans="1:18" x14ac:dyDescent="0.3">
      <c r="A724" s="2" t="s">
        <v>1699</v>
      </c>
      <c r="B724" s="1" t="s">
        <v>764</v>
      </c>
      <c r="C724" s="25" t="s">
        <v>2608</v>
      </c>
      <c r="D724" s="2" t="s">
        <v>85</v>
      </c>
      <c r="F724" s="60">
        <v>111</v>
      </c>
      <c r="G724" s="8">
        <f>VLOOKUP(F724,episodes!$A$1:$B$76,2,FALSE)</f>
        <v>12</v>
      </c>
      <c r="H724" s="7" t="str">
        <f>VLOOKUP(F724,episodes!$A$1:$E$76,5,FALSE)</f>
        <v>The Menagerie, Part I</v>
      </c>
      <c r="I724" s="7">
        <f>VLOOKUP(F724,episodes!$A$1:$D$76,3,FALSE)</f>
        <v>1</v>
      </c>
      <c r="J724" s="7">
        <f>VLOOKUP(F724,episodes!$A$1:$D$76,4,FALSE)</f>
        <v>11</v>
      </c>
      <c r="L724" s="40">
        <f>COUNTIFS(A:A,A723)</f>
        <v>85</v>
      </c>
      <c r="M724" s="40">
        <f>COUNTIFS(B:B,B724)</f>
        <v>84</v>
      </c>
      <c r="N724" s="40">
        <f>LEN(C724)+LEN(H724)</f>
        <v>46</v>
      </c>
      <c r="O724" s="39" t="s">
        <v>594</v>
      </c>
      <c r="P724" s="41"/>
      <c r="Q724" s="39" t="s">
        <v>665</v>
      </c>
      <c r="R724" s="39" t="s">
        <v>2485</v>
      </c>
    </row>
    <row r="725" spans="1:18" x14ac:dyDescent="0.25">
      <c r="A725" s="2" t="s">
        <v>1699</v>
      </c>
      <c r="B725" s="1" t="s">
        <v>764</v>
      </c>
      <c r="C725" s="25" t="s">
        <v>2455</v>
      </c>
      <c r="D725" s="2" t="s">
        <v>3652</v>
      </c>
      <c r="E725" s="12">
        <v>1</v>
      </c>
      <c r="F725" s="60">
        <v>113</v>
      </c>
      <c r="G725" s="8">
        <f>VLOOKUP(F725,episodes!$A$1:$B$76,2,FALSE)</f>
        <v>14</v>
      </c>
      <c r="H725" s="7" t="str">
        <f>VLOOKUP(F725,episodes!$A$1:$E$76,5,FALSE)</f>
        <v>The Conscience of the King</v>
      </c>
      <c r="I725" s="7">
        <f>VLOOKUP(F725,episodes!$A$1:$D$76,3,FALSE)</f>
        <v>1</v>
      </c>
      <c r="J725" s="7">
        <f>VLOOKUP(F725,episodes!$A$1:$D$76,4,FALSE)</f>
        <v>13</v>
      </c>
      <c r="L725" s="40">
        <f>COUNTIFS(A:A,A724)</f>
        <v>85</v>
      </c>
      <c r="M725" s="40">
        <f>COUNTIFS(B:B,B725)</f>
        <v>84</v>
      </c>
      <c r="N725" s="40">
        <f>LEN(C725)+LEN(H725)</f>
        <v>59</v>
      </c>
      <c r="O725" s="39" t="s">
        <v>2116</v>
      </c>
      <c r="Q725" s="39" t="s">
        <v>1101</v>
      </c>
      <c r="R725" s="39" t="s">
        <v>2485</v>
      </c>
    </row>
    <row r="726" spans="1:18" x14ac:dyDescent="0.3">
      <c r="A726" s="2" t="s">
        <v>1699</v>
      </c>
      <c r="B726" s="1" t="s">
        <v>764</v>
      </c>
      <c r="C726" s="25" t="s">
        <v>1915</v>
      </c>
      <c r="D726" s="2" t="s">
        <v>85</v>
      </c>
      <c r="F726" s="61">
        <v>114</v>
      </c>
      <c r="G726" s="8">
        <f>VLOOKUP(F726,episodes!$A$1:$B$76,2,FALSE)</f>
        <v>15</v>
      </c>
      <c r="H726" s="7" t="str">
        <f>VLOOKUP(F726,episodes!$A$1:$E$76,5,FALSE)</f>
        <v>Balance of Terror</v>
      </c>
      <c r="I726" s="7">
        <f>VLOOKUP(F726,episodes!$A$1:$D$76,3,FALSE)</f>
        <v>1</v>
      </c>
      <c r="J726" s="7">
        <f>VLOOKUP(F726,episodes!$A$1:$D$76,4,FALSE)</f>
        <v>14</v>
      </c>
      <c r="L726" s="40">
        <f>COUNTIFS(A:A,A725)</f>
        <v>85</v>
      </c>
      <c r="M726" s="40">
        <f>COUNTIFS(B:B,B726)</f>
        <v>84</v>
      </c>
      <c r="N726" s="40">
        <f>LEN(C726)+LEN(H726)</f>
        <v>55</v>
      </c>
      <c r="O726" s="42" t="s">
        <v>577</v>
      </c>
      <c r="P726" s="42"/>
      <c r="Q726" s="42" t="s">
        <v>1299</v>
      </c>
      <c r="R726" s="42" t="s">
        <v>2485</v>
      </c>
    </row>
    <row r="727" spans="1:18" x14ac:dyDescent="0.3">
      <c r="A727" s="2" t="s">
        <v>1699</v>
      </c>
      <c r="B727" s="1" t="s">
        <v>764</v>
      </c>
      <c r="C727" s="25" t="s">
        <v>1922</v>
      </c>
      <c r="D727" s="2" t="s">
        <v>85</v>
      </c>
      <c r="F727" s="61">
        <v>115</v>
      </c>
      <c r="G727" s="8">
        <f>VLOOKUP(F727,episodes!$A$1:$B$76,2,FALSE)</f>
        <v>16</v>
      </c>
      <c r="H727" s="7" t="str">
        <f>VLOOKUP(F727,episodes!$A$1:$E$76,5,FALSE)</f>
        <v>Shore Leave</v>
      </c>
      <c r="I727" s="7">
        <f>VLOOKUP(F727,episodes!$A$1:$D$76,3,FALSE)</f>
        <v>1</v>
      </c>
      <c r="J727" s="7">
        <f>VLOOKUP(F727,episodes!$A$1:$D$76,4,FALSE)</f>
        <v>15</v>
      </c>
      <c r="L727" s="40">
        <f>COUNTIFS(A:A,A726)</f>
        <v>85</v>
      </c>
      <c r="M727" s="40">
        <f>COUNTIFS(B:B,B727)</f>
        <v>84</v>
      </c>
      <c r="N727" s="40">
        <f>LEN(C727)+LEN(H727)</f>
        <v>61</v>
      </c>
      <c r="O727" s="42" t="s">
        <v>170</v>
      </c>
      <c r="P727" s="44"/>
      <c r="Q727" s="42" t="s">
        <v>1277</v>
      </c>
      <c r="R727" s="42" t="s">
        <v>2485</v>
      </c>
    </row>
    <row r="728" spans="1:18" x14ac:dyDescent="0.25">
      <c r="A728" s="2" t="s">
        <v>1699</v>
      </c>
      <c r="B728" s="1" t="s">
        <v>764</v>
      </c>
      <c r="C728" s="25" t="s">
        <v>2347</v>
      </c>
      <c r="D728" s="2" t="s">
        <v>3655</v>
      </c>
      <c r="E728" s="12">
        <v>1</v>
      </c>
      <c r="F728" s="61">
        <v>115</v>
      </c>
      <c r="G728" s="8">
        <f>VLOOKUP(F728,episodes!$A$1:$B$76,2,FALSE)</f>
        <v>16</v>
      </c>
      <c r="H728" s="7" t="str">
        <f>VLOOKUP(F728,episodes!$A$1:$E$76,5,FALSE)</f>
        <v>Shore Leave</v>
      </c>
      <c r="I728" s="7">
        <f>VLOOKUP(F728,episodes!$A$1:$D$76,3,FALSE)</f>
        <v>1</v>
      </c>
      <c r="J728" s="7">
        <f>VLOOKUP(F728,episodes!$A$1:$D$76,4,FALSE)</f>
        <v>15</v>
      </c>
      <c r="L728" s="40">
        <f>COUNTIFS(A:A,A727)</f>
        <v>85</v>
      </c>
      <c r="M728" s="40">
        <f>COUNTIFS(B:B,B728)</f>
        <v>84</v>
      </c>
      <c r="N728" s="40">
        <f>LEN(C728)+LEN(H728)</f>
        <v>52</v>
      </c>
      <c r="O728" s="42" t="s">
        <v>1011</v>
      </c>
      <c r="P728" s="44"/>
      <c r="Q728" s="42" t="s">
        <v>3479</v>
      </c>
      <c r="R728" s="42" t="s">
        <v>2485</v>
      </c>
    </row>
    <row r="729" spans="1:18" x14ac:dyDescent="0.3">
      <c r="A729" s="2" t="s">
        <v>1699</v>
      </c>
      <c r="B729" s="1" t="s">
        <v>764</v>
      </c>
      <c r="C729" s="25" t="s">
        <v>1923</v>
      </c>
      <c r="D729" s="2" t="s">
        <v>21</v>
      </c>
      <c r="F729" s="61">
        <v>115</v>
      </c>
      <c r="G729" s="8">
        <f>VLOOKUP(F729,episodes!$A$1:$B$76,2,FALSE)</f>
        <v>16</v>
      </c>
      <c r="H729" s="7" t="str">
        <f>VLOOKUP(F729,episodes!$A$1:$E$76,5,FALSE)</f>
        <v>Shore Leave</v>
      </c>
      <c r="I729" s="7">
        <f>VLOOKUP(F729,episodes!$A$1:$D$76,3,FALSE)</f>
        <v>1</v>
      </c>
      <c r="J729" s="7">
        <f>VLOOKUP(F729,episodes!$A$1:$D$76,4,FALSE)</f>
        <v>15</v>
      </c>
      <c r="L729" s="40">
        <f>COUNTIFS(A:A,A728)</f>
        <v>85</v>
      </c>
      <c r="M729" s="40">
        <f>COUNTIFS(B:B,B729)</f>
        <v>84</v>
      </c>
      <c r="N729" s="40">
        <f>LEN(C729)+LEN(H729)</f>
        <v>55</v>
      </c>
      <c r="O729" s="42" t="s">
        <v>2101</v>
      </c>
      <c r="P729" s="44"/>
      <c r="Q729" s="42" t="s">
        <v>1189</v>
      </c>
      <c r="R729" s="42" t="s">
        <v>2485</v>
      </c>
    </row>
    <row r="730" spans="1:18" x14ac:dyDescent="0.25">
      <c r="A730" s="2" t="s">
        <v>1699</v>
      </c>
      <c r="B730" s="1" t="s">
        <v>764</v>
      </c>
      <c r="C730" s="25" t="s">
        <v>1936</v>
      </c>
      <c r="D730" s="2" t="s">
        <v>3652</v>
      </c>
      <c r="E730" s="12">
        <v>1</v>
      </c>
      <c r="F730" s="61">
        <v>116</v>
      </c>
      <c r="G730" s="8">
        <f>VLOOKUP(F730,episodes!$A$1:$B$76,2,FALSE)</f>
        <v>17</v>
      </c>
      <c r="H730" s="7" t="str">
        <f>VLOOKUP(F730,episodes!$A$1:$E$76,5,FALSE)</f>
        <v>The Galileo Seven</v>
      </c>
      <c r="I730" s="7">
        <f>VLOOKUP(F730,episodes!$A$1:$D$76,3,FALSE)</f>
        <v>1</v>
      </c>
      <c r="J730" s="7">
        <f>VLOOKUP(F730,episodes!$A$1:$D$76,4,FALSE)</f>
        <v>16</v>
      </c>
      <c r="L730" s="40">
        <f>COUNTIFS(A:A,A729)</f>
        <v>85</v>
      </c>
      <c r="M730" s="40">
        <f>COUNTIFS(B:B,B730)</f>
        <v>84</v>
      </c>
      <c r="N730" s="40">
        <f>LEN(C730)+LEN(H730)</f>
        <v>60</v>
      </c>
      <c r="O730" s="42" t="s">
        <v>2116</v>
      </c>
      <c r="P730" s="44"/>
      <c r="Q730" s="42" t="s">
        <v>1102</v>
      </c>
      <c r="R730" s="42" t="s">
        <v>2485</v>
      </c>
    </row>
    <row r="731" spans="1:18" x14ac:dyDescent="0.3">
      <c r="A731" s="2" t="s">
        <v>1699</v>
      </c>
      <c r="B731" s="1" t="s">
        <v>764</v>
      </c>
      <c r="C731" s="25" t="s">
        <v>1937</v>
      </c>
      <c r="D731" s="2" t="s">
        <v>85</v>
      </c>
      <c r="F731" s="61">
        <v>116</v>
      </c>
      <c r="G731" s="8">
        <f>VLOOKUP(F731,episodes!$A$1:$B$76,2,FALSE)</f>
        <v>17</v>
      </c>
      <c r="H731" s="7" t="str">
        <f>VLOOKUP(F731,episodes!$A$1:$E$76,5,FALSE)</f>
        <v>The Galileo Seven</v>
      </c>
      <c r="I731" s="7">
        <f>VLOOKUP(F731,episodes!$A$1:$D$76,3,FALSE)</f>
        <v>1</v>
      </c>
      <c r="J731" s="7">
        <f>VLOOKUP(F731,episodes!$A$1:$D$76,4,FALSE)</f>
        <v>16</v>
      </c>
      <c r="L731" s="40">
        <f>COUNTIFS(A:A,A730)</f>
        <v>85</v>
      </c>
      <c r="M731" s="40">
        <f>COUNTIFS(B:B,B731)</f>
        <v>84</v>
      </c>
      <c r="N731" s="40">
        <f>LEN(C731)+LEN(H731)</f>
        <v>59</v>
      </c>
      <c r="O731" s="42" t="s">
        <v>522</v>
      </c>
      <c r="P731" s="44"/>
      <c r="Q731" s="42" t="s">
        <v>1278</v>
      </c>
      <c r="R731" s="42" t="s">
        <v>2485</v>
      </c>
    </row>
    <row r="732" spans="1:18" x14ac:dyDescent="0.3">
      <c r="A732" s="2" t="s">
        <v>1699</v>
      </c>
      <c r="B732" s="1" t="s">
        <v>764</v>
      </c>
      <c r="C732" s="25" t="s">
        <v>2574</v>
      </c>
      <c r="D732" s="2" t="s">
        <v>3655</v>
      </c>
      <c r="F732" s="61">
        <v>117</v>
      </c>
      <c r="G732" s="8">
        <f>VLOOKUP(F732,episodes!$A$1:$B$76,2,FALSE)</f>
        <v>18</v>
      </c>
      <c r="H732" s="7" t="str">
        <f>VLOOKUP(F732,episodes!$A$1:$E$76,5,FALSE)</f>
        <v>The Squire of Gothos</v>
      </c>
      <c r="I732" s="7">
        <f>VLOOKUP(F732,episodes!$A$1:$D$76,3,FALSE)</f>
        <v>1</v>
      </c>
      <c r="J732" s="7">
        <f>VLOOKUP(F732,episodes!$A$1:$D$76,4,FALSE)</f>
        <v>17</v>
      </c>
      <c r="L732" s="40">
        <f>COUNTIFS(A:A,A731)</f>
        <v>85</v>
      </c>
      <c r="M732" s="40">
        <f>COUNTIFS(B:B,B732)</f>
        <v>84</v>
      </c>
      <c r="N732" s="40">
        <f>LEN(C732)+LEN(H732)</f>
        <v>55</v>
      </c>
      <c r="O732" s="42" t="s">
        <v>592</v>
      </c>
      <c r="P732" s="42"/>
      <c r="Q732" s="42" t="s">
        <v>689</v>
      </c>
      <c r="R732" s="42" t="s">
        <v>2485</v>
      </c>
    </row>
    <row r="733" spans="1:18" x14ac:dyDescent="0.25">
      <c r="A733" s="2" t="s">
        <v>1699</v>
      </c>
      <c r="B733" s="1" t="s">
        <v>764</v>
      </c>
      <c r="C733" s="25" t="s">
        <v>2947</v>
      </c>
      <c r="D733" s="2" t="s">
        <v>3652</v>
      </c>
      <c r="E733" s="12">
        <v>1</v>
      </c>
      <c r="F733" s="61">
        <v>117</v>
      </c>
      <c r="G733" s="8">
        <f>VLOOKUP(F733,episodes!$A$1:$B$76,2,FALSE)</f>
        <v>18</v>
      </c>
      <c r="H733" s="7" t="str">
        <f>VLOOKUP(F733,episodes!$A$1:$E$76,5,FALSE)</f>
        <v>The Squire of Gothos</v>
      </c>
      <c r="I733" s="7">
        <f>VLOOKUP(F733,episodes!$A$1:$D$76,3,FALSE)</f>
        <v>1</v>
      </c>
      <c r="J733" s="7">
        <f>VLOOKUP(F733,episodes!$A$1:$D$76,4,FALSE)</f>
        <v>17</v>
      </c>
      <c r="L733" s="40">
        <f>COUNTIFS(A:A,A732)</f>
        <v>85</v>
      </c>
      <c r="M733" s="40">
        <f>COUNTIFS(B:B,B733)</f>
        <v>84</v>
      </c>
      <c r="N733" s="40">
        <f>LEN(C733)+LEN(H733)</f>
        <v>93</v>
      </c>
      <c r="O733" s="42" t="s">
        <v>2116</v>
      </c>
      <c r="P733" s="42" t="s">
        <v>184</v>
      </c>
      <c r="Q733" s="42" t="s">
        <v>1103</v>
      </c>
      <c r="R733" s="42" t="s">
        <v>2485</v>
      </c>
    </row>
    <row r="734" spans="1:18" x14ac:dyDescent="0.25">
      <c r="A734" s="2" t="s">
        <v>1699</v>
      </c>
      <c r="B734" s="1" t="s">
        <v>764</v>
      </c>
      <c r="C734" s="25" t="s">
        <v>2948</v>
      </c>
      <c r="D734" s="2" t="s">
        <v>3652</v>
      </c>
      <c r="E734" s="12">
        <v>1</v>
      </c>
      <c r="F734" s="61">
        <v>117</v>
      </c>
      <c r="G734" s="8">
        <f>VLOOKUP(F734,episodes!$A$1:$B$76,2,FALSE)</f>
        <v>18</v>
      </c>
      <c r="H734" s="7" t="str">
        <f>VLOOKUP(F734,episodes!$A$1:$E$76,5,FALSE)</f>
        <v>The Squire of Gothos</v>
      </c>
      <c r="I734" s="7">
        <f>VLOOKUP(F734,episodes!$A$1:$D$76,3,FALSE)</f>
        <v>1</v>
      </c>
      <c r="J734" s="7">
        <f>VLOOKUP(F734,episodes!$A$1:$D$76,4,FALSE)</f>
        <v>17</v>
      </c>
      <c r="L734" s="40">
        <f>COUNTIFS(A:A,A733)</f>
        <v>85</v>
      </c>
      <c r="M734" s="40">
        <f>COUNTIFS(B:B,B734)</f>
        <v>84</v>
      </c>
      <c r="N734" s="40">
        <f>LEN(C734)+LEN(H734)</f>
        <v>97</v>
      </c>
      <c r="O734" s="42" t="s">
        <v>2116</v>
      </c>
      <c r="P734" s="41" t="s">
        <v>2077</v>
      </c>
      <c r="Q734" s="42" t="s">
        <v>1104</v>
      </c>
      <c r="R734" s="42" t="s">
        <v>2485</v>
      </c>
    </row>
    <row r="735" spans="1:18" x14ac:dyDescent="0.3">
      <c r="A735" s="2" t="s">
        <v>1699</v>
      </c>
      <c r="B735" s="1" t="s">
        <v>764</v>
      </c>
      <c r="C735" s="25" t="s">
        <v>2761</v>
      </c>
      <c r="D735" s="2" t="s">
        <v>85</v>
      </c>
      <c r="F735" s="61">
        <v>117</v>
      </c>
      <c r="G735" s="8">
        <f>VLOOKUP(F735,episodes!$A$1:$B$76,2,FALSE)</f>
        <v>18</v>
      </c>
      <c r="H735" s="7" t="str">
        <f>VLOOKUP(F735,episodes!$A$1:$E$76,5,FALSE)</f>
        <v>The Squire of Gothos</v>
      </c>
      <c r="I735" s="7">
        <f>VLOOKUP(F735,episodes!$A$1:$D$76,3,FALSE)</f>
        <v>1</v>
      </c>
      <c r="J735" s="7">
        <f>VLOOKUP(F735,episodes!$A$1:$D$76,4,FALSE)</f>
        <v>17</v>
      </c>
      <c r="L735" s="40">
        <f>COUNTIFS(A:A,A734)</f>
        <v>85</v>
      </c>
      <c r="M735" s="40">
        <f>COUNTIFS(B:B,B735)</f>
        <v>84</v>
      </c>
      <c r="N735" s="40">
        <f>LEN(C735)+LEN(H735)</f>
        <v>59</v>
      </c>
      <c r="O735" s="42" t="s">
        <v>251</v>
      </c>
      <c r="P735" s="42" t="s">
        <v>2065</v>
      </c>
      <c r="Q735" s="42" t="s">
        <v>670</v>
      </c>
      <c r="R735" s="42" t="s">
        <v>2485</v>
      </c>
    </row>
    <row r="736" spans="1:18" x14ac:dyDescent="0.25">
      <c r="A736" s="2" t="s">
        <v>1699</v>
      </c>
      <c r="B736" s="1" t="s">
        <v>764</v>
      </c>
      <c r="C736" s="25" t="s">
        <v>2968</v>
      </c>
      <c r="D736" s="2" t="s">
        <v>3655</v>
      </c>
      <c r="E736" s="12">
        <v>1</v>
      </c>
      <c r="F736" s="61">
        <v>118</v>
      </c>
      <c r="G736" s="8">
        <f>VLOOKUP(F736,episodes!$A$1:$B$76,2,FALSE)</f>
        <v>19</v>
      </c>
      <c r="H736" s="7" t="str">
        <f>VLOOKUP(F736,episodes!$A$1:$E$76,5,FALSE)</f>
        <v>Arena</v>
      </c>
      <c r="I736" s="7">
        <f>VLOOKUP(F736,episodes!$A$1:$D$76,3,FALSE)</f>
        <v>1</v>
      </c>
      <c r="J736" s="7">
        <f>VLOOKUP(F736,episodes!$A$1:$D$76,4,FALSE)</f>
        <v>18</v>
      </c>
      <c r="L736" s="40">
        <f>COUNTIFS(A:A,A735)</f>
        <v>85</v>
      </c>
      <c r="M736" s="40">
        <f>COUNTIFS(B:B,B736)</f>
        <v>84</v>
      </c>
      <c r="N736" s="40">
        <f>LEN(C736)+LEN(H736)</f>
        <v>63</v>
      </c>
      <c r="O736" s="42" t="s">
        <v>1011</v>
      </c>
      <c r="P736" s="42"/>
      <c r="Q736" s="42" t="s">
        <v>1028</v>
      </c>
      <c r="R736" s="42" t="s">
        <v>2485</v>
      </c>
    </row>
    <row r="737" spans="1:18" x14ac:dyDescent="0.25">
      <c r="A737" s="2" t="s">
        <v>1699</v>
      </c>
      <c r="B737" s="1" t="s">
        <v>764</v>
      </c>
      <c r="C737" s="25" t="s">
        <v>2969</v>
      </c>
      <c r="D737" s="2" t="s">
        <v>3655</v>
      </c>
      <c r="E737" s="12">
        <v>1</v>
      </c>
      <c r="F737" s="61">
        <v>118</v>
      </c>
      <c r="G737" s="8">
        <f>VLOOKUP(F737,episodes!$A$1:$B$76,2,FALSE)</f>
        <v>19</v>
      </c>
      <c r="H737" s="7" t="str">
        <f>VLOOKUP(F737,episodes!$A$1:$E$76,5,FALSE)</f>
        <v>Arena</v>
      </c>
      <c r="I737" s="7">
        <f>VLOOKUP(F737,episodes!$A$1:$D$76,3,FALSE)</f>
        <v>1</v>
      </c>
      <c r="J737" s="7">
        <f>VLOOKUP(F737,episodes!$A$1:$D$76,4,FALSE)</f>
        <v>18</v>
      </c>
      <c r="L737" s="40">
        <f>COUNTIFS(A:A,A736)</f>
        <v>85</v>
      </c>
      <c r="M737" s="40">
        <f>COUNTIFS(B:B,B737)</f>
        <v>84</v>
      </c>
      <c r="N737" s="40">
        <f>LEN(C737)+LEN(H737)</f>
        <v>59</v>
      </c>
      <c r="O737" s="42" t="s">
        <v>1011</v>
      </c>
      <c r="P737" s="42"/>
      <c r="Q737" s="42" t="s">
        <v>1029</v>
      </c>
      <c r="R737" s="42" t="s">
        <v>2485</v>
      </c>
    </row>
    <row r="738" spans="1:18" s="2" customFormat="1" x14ac:dyDescent="0.25">
      <c r="A738" s="2" t="s">
        <v>1699</v>
      </c>
      <c r="B738" s="1" t="s">
        <v>764</v>
      </c>
      <c r="C738" s="25" t="s">
        <v>2970</v>
      </c>
      <c r="D738" s="2" t="s">
        <v>3655</v>
      </c>
      <c r="E738" s="12">
        <v>1</v>
      </c>
      <c r="F738" s="61">
        <v>118</v>
      </c>
      <c r="G738" s="8">
        <f>VLOOKUP(F738,episodes!$A$1:$B$76,2,FALSE)</f>
        <v>19</v>
      </c>
      <c r="H738" s="7" t="str">
        <f>VLOOKUP(F738,episodes!$A$1:$E$76,5,FALSE)</f>
        <v>Arena</v>
      </c>
      <c r="I738" s="7">
        <f>VLOOKUP(F738,episodes!$A$1:$D$76,3,FALSE)</f>
        <v>1</v>
      </c>
      <c r="J738" s="7">
        <f>VLOOKUP(F738,episodes!$A$1:$D$76,4,FALSE)</f>
        <v>18</v>
      </c>
      <c r="K738" s="10"/>
      <c r="L738" s="40">
        <f>COUNTIFS(A:A,A737)</f>
        <v>85</v>
      </c>
      <c r="M738" s="40">
        <f>COUNTIFS(B:B,B738)</f>
        <v>84</v>
      </c>
      <c r="N738" s="40">
        <f>LEN(C738)+LEN(H738)</f>
        <v>55</v>
      </c>
      <c r="O738" s="42" t="s">
        <v>1011</v>
      </c>
      <c r="P738" s="39"/>
      <c r="Q738" s="42" t="s">
        <v>1030</v>
      </c>
      <c r="R738" s="42" t="s">
        <v>2485</v>
      </c>
    </row>
    <row r="739" spans="1:18" s="2" customFormat="1" x14ac:dyDescent="0.3">
      <c r="A739" s="2" t="s">
        <v>1699</v>
      </c>
      <c r="B739" s="1" t="s">
        <v>764</v>
      </c>
      <c r="C739" s="25" t="s">
        <v>3654</v>
      </c>
      <c r="D739" s="2" t="s">
        <v>85</v>
      </c>
      <c r="E739" s="17"/>
      <c r="F739" s="61">
        <v>120</v>
      </c>
      <c r="G739" s="8">
        <f>VLOOKUP(F739,episodes!$A$1:$B$76,2,FALSE)</f>
        <v>21</v>
      </c>
      <c r="H739" s="7" t="str">
        <f>VLOOKUP(F739,episodes!$A$1:$E$76,5,FALSE)</f>
        <v>Court Martial</v>
      </c>
      <c r="I739" s="7">
        <f>VLOOKUP(F739,episodes!$A$1:$D$76,3,FALSE)</f>
        <v>1</v>
      </c>
      <c r="J739" s="7">
        <f>VLOOKUP(F739,episodes!$A$1:$D$76,4,FALSE)</f>
        <v>20</v>
      </c>
      <c r="K739" s="10"/>
      <c r="L739" s="40">
        <f>COUNTIFS(A:A,A738)</f>
        <v>85</v>
      </c>
      <c r="M739" s="40">
        <f>COUNTIFS(B:B,B739)</f>
        <v>84</v>
      </c>
      <c r="N739" s="40">
        <f>LEN(C739)</f>
        <v>46</v>
      </c>
      <c r="O739" s="42" t="s">
        <v>595</v>
      </c>
      <c r="P739" s="42"/>
      <c r="Q739" s="42" t="s">
        <v>669</v>
      </c>
      <c r="R739" s="42" t="s">
        <v>2485</v>
      </c>
    </row>
    <row r="740" spans="1:18" s="2" customFormat="1" x14ac:dyDescent="0.3">
      <c r="A740" s="2" t="s">
        <v>1699</v>
      </c>
      <c r="B740" s="1" t="s">
        <v>764</v>
      </c>
      <c r="C740" s="25" t="s">
        <v>2456</v>
      </c>
      <c r="D740" s="2" t="s">
        <v>21</v>
      </c>
      <c r="E740" s="17"/>
      <c r="F740" s="61">
        <v>120</v>
      </c>
      <c r="G740" s="8">
        <f>VLOOKUP(F740,episodes!$A$1:$B$76,2,FALSE)</f>
        <v>21</v>
      </c>
      <c r="H740" s="7" t="str">
        <f>VLOOKUP(F740,episodes!$A$1:$E$76,5,FALSE)</f>
        <v>Court Martial</v>
      </c>
      <c r="I740" s="7">
        <f>VLOOKUP(F740,episodes!$A$1:$D$76,3,FALSE)</f>
        <v>1</v>
      </c>
      <c r="J740" s="7">
        <f>VLOOKUP(F740,episodes!$A$1:$D$76,4,FALSE)</f>
        <v>20</v>
      </c>
      <c r="K740" s="10"/>
      <c r="L740" s="40">
        <f>COUNTIFS(A:A,A739)</f>
        <v>85</v>
      </c>
      <c r="M740" s="40">
        <f>COUNTIFS(B:B,B740)</f>
        <v>84</v>
      </c>
      <c r="N740" s="40">
        <f>LEN(C740)</f>
        <v>41</v>
      </c>
      <c r="O740" s="42" t="s">
        <v>198</v>
      </c>
      <c r="P740" s="42"/>
      <c r="Q740" s="42" t="s">
        <v>396</v>
      </c>
      <c r="R740" s="42" t="s">
        <v>2485</v>
      </c>
    </row>
    <row r="741" spans="1:18" s="2" customFormat="1" x14ac:dyDescent="0.25">
      <c r="A741" s="2" t="s">
        <v>1699</v>
      </c>
      <c r="B741" s="1" t="s">
        <v>764</v>
      </c>
      <c r="C741" s="25" t="s">
        <v>2607</v>
      </c>
      <c r="D741" s="2" t="s">
        <v>21</v>
      </c>
      <c r="E741" s="12">
        <v>1</v>
      </c>
      <c r="F741" s="61">
        <v>120</v>
      </c>
      <c r="G741" s="8">
        <f>VLOOKUP(F741,episodes!$A$1:$B$76,2,FALSE)</f>
        <v>21</v>
      </c>
      <c r="H741" s="7" t="str">
        <f>VLOOKUP(F741,episodes!$A$1:$E$76,5,FALSE)</f>
        <v>Court Martial</v>
      </c>
      <c r="I741" s="7">
        <f>VLOOKUP(F741,episodes!$A$1:$D$76,3,FALSE)</f>
        <v>1</v>
      </c>
      <c r="J741" s="7">
        <f>VLOOKUP(F741,episodes!$A$1:$D$76,4,FALSE)</f>
        <v>20</v>
      </c>
      <c r="K741" s="10"/>
      <c r="L741" s="40">
        <f>COUNTIFS(A:A,A740)</f>
        <v>85</v>
      </c>
      <c r="M741" s="40">
        <f>COUNTIFS(B:B,B741)</f>
        <v>84</v>
      </c>
      <c r="N741" s="40">
        <f>LEN(C741)</f>
        <v>43</v>
      </c>
      <c r="O741" s="42" t="s">
        <v>2065</v>
      </c>
      <c r="P741" s="42" t="s">
        <v>126</v>
      </c>
      <c r="Q741" s="42" t="s">
        <v>951</v>
      </c>
      <c r="R741" s="42" t="s">
        <v>2485</v>
      </c>
    </row>
    <row r="742" spans="1:18" s="2" customFormat="1" x14ac:dyDescent="0.3">
      <c r="A742" s="2" t="s">
        <v>1699</v>
      </c>
      <c r="B742" s="1" t="s">
        <v>764</v>
      </c>
      <c r="C742" s="25" t="s">
        <v>2609</v>
      </c>
      <c r="D742" s="2" t="s">
        <v>85</v>
      </c>
      <c r="E742" s="17"/>
      <c r="F742" s="61">
        <v>121</v>
      </c>
      <c r="G742" s="8">
        <f>VLOOKUP(F742,episodes!$A$1:$B$76,2,FALSE)</f>
        <v>22</v>
      </c>
      <c r="H742" s="7" t="str">
        <f>VLOOKUP(F742,episodes!$A$1:$E$76,5,FALSE)</f>
        <v>The Return of the Archons</v>
      </c>
      <c r="I742" s="7">
        <f>VLOOKUP(F742,episodes!$A$1:$D$76,3,FALSE)</f>
        <v>1</v>
      </c>
      <c r="J742" s="7">
        <f>VLOOKUP(F742,episodes!$A$1:$D$76,4,FALSE)</f>
        <v>21</v>
      </c>
      <c r="K742" s="10"/>
      <c r="L742" s="40">
        <f>COUNTIFS(A:A,A741)</f>
        <v>85</v>
      </c>
      <c r="M742" s="40">
        <f>COUNTIFS(B:B,B742)</f>
        <v>84</v>
      </c>
      <c r="N742" s="40">
        <f>LEN(C742)</f>
        <v>35</v>
      </c>
      <c r="O742" s="42" t="s">
        <v>595</v>
      </c>
      <c r="P742" s="42"/>
      <c r="Q742" s="42" t="s">
        <v>666</v>
      </c>
      <c r="R742" s="42" t="s">
        <v>2485</v>
      </c>
    </row>
    <row r="743" spans="1:18" s="2" customFormat="1" x14ac:dyDescent="0.25">
      <c r="A743" s="2" t="s">
        <v>1699</v>
      </c>
      <c r="B743" s="1" t="s">
        <v>764</v>
      </c>
      <c r="C743" s="25" t="s">
        <v>3019</v>
      </c>
      <c r="D743" s="2" t="s">
        <v>3655</v>
      </c>
      <c r="E743" s="12">
        <v>1</v>
      </c>
      <c r="F743" s="61">
        <v>121</v>
      </c>
      <c r="G743" s="8">
        <f>VLOOKUP(F743,episodes!$A$1:$B$76,2,FALSE)</f>
        <v>22</v>
      </c>
      <c r="H743" s="7" t="str">
        <f>VLOOKUP(F743,episodes!$A$1:$E$76,5,FALSE)</f>
        <v>The Return of the Archons</v>
      </c>
      <c r="I743" s="7">
        <f>VLOOKUP(F743,episodes!$A$1:$D$76,3,FALSE)</f>
        <v>1</v>
      </c>
      <c r="J743" s="7">
        <f>VLOOKUP(F743,episodes!$A$1:$D$76,4,FALSE)</f>
        <v>21</v>
      </c>
      <c r="K743" s="10"/>
      <c r="L743" s="40">
        <f>COUNTIFS(A:A,A742)</f>
        <v>85</v>
      </c>
      <c r="M743" s="40">
        <f>COUNTIFS(B:B,B743)</f>
        <v>84</v>
      </c>
      <c r="N743" s="40">
        <f>LEN(C743)</f>
        <v>43</v>
      </c>
      <c r="O743" s="42" t="s">
        <v>1011</v>
      </c>
      <c r="P743" s="39"/>
      <c r="Q743" s="42" t="s">
        <v>1031</v>
      </c>
      <c r="R743" s="42" t="s">
        <v>2485</v>
      </c>
    </row>
    <row r="744" spans="1:18" s="2" customFormat="1" x14ac:dyDescent="0.25">
      <c r="A744" s="2" t="s">
        <v>1699</v>
      </c>
      <c r="B744" s="1" t="s">
        <v>764</v>
      </c>
      <c r="C744" s="25" t="s">
        <v>3020</v>
      </c>
      <c r="D744" s="2" t="s">
        <v>3655</v>
      </c>
      <c r="E744" s="12">
        <v>1</v>
      </c>
      <c r="F744" s="61">
        <v>121</v>
      </c>
      <c r="G744" s="8">
        <f>VLOOKUP(F744,episodes!$A$1:$B$76,2,FALSE)</f>
        <v>22</v>
      </c>
      <c r="H744" s="7" t="str">
        <f>VLOOKUP(F744,episodes!$A$1:$E$76,5,FALSE)</f>
        <v>The Return of the Archons</v>
      </c>
      <c r="I744" s="7">
        <f>VLOOKUP(F744,episodes!$A$1:$D$76,3,FALSE)</f>
        <v>1</v>
      </c>
      <c r="J744" s="7">
        <f>VLOOKUP(F744,episodes!$A$1:$D$76,4,FALSE)</f>
        <v>21</v>
      </c>
      <c r="K744" s="10"/>
      <c r="L744" s="40">
        <f>COUNTIFS(A:A,A743)</f>
        <v>85</v>
      </c>
      <c r="M744" s="40">
        <f>COUNTIFS(B:B,B744)</f>
        <v>84</v>
      </c>
      <c r="N744" s="40">
        <f>LEN(C744)</f>
        <v>53</v>
      </c>
      <c r="O744" s="42" t="s">
        <v>1011</v>
      </c>
      <c r="P744" s="39"/>
      <c r="Q744" s="42" t="s">
        <v>1032</v>
      </c>
      <c r="R744" s="42" t="s">
        <v>2485</v>
      </c>
    </row>
    <row r="745" spans="1:18" s="2" customFormat="1" x14ac:dyDescent="0.3">
      <c r="A745" s="2" t="s">
        <v>1699</v>
      </c>
      <c r="B745" s="1" t="s">
        <v>764</v>
      </c>
      <c r="C745" s="25" t="s">
        <v>3150</v>
      </c>
      <c r="D745" s="1" t="s">
        <v>85</v>
      </c>
      <c r="E745" s="17"/>
      <c r="F745" s="61">
        <v>122</v>
      </c>
      <c r="G745" s="8">
        <f>VLOOKUP(F745,episodes!$A$1:$B$76,2,FALSE)</f>
        <v>23</v>
      </c>
      <c r="H745" s="7" t="str">
        <f>VLOOKUP(F745,episodes!$A$1:$E$76,5,FALSE)</f>
        <v>Space Seed</v>
      </c>
      <c r="I745" s="7">
        <f>VLOOKUP(F745,episodes!$A$1:$D$76,3,FALSE)</f>
        <v>1</v>
      </c>
      <c r="J745" s="7">
        <f>VLOOKUP(F745,episodes!$A$1:$D$76,4,FALSE)</f>
        <v>22</v>
      </c>
      <c r="K745" s="10"/>
      <c r="L745" s="40">
        <f>COUNTIFS(A:A,A744)</f>
        <v>85</v>
      </c>
      <c r="M745" s="40">
        <f>COUNTIFS(B:B,B745)</f>
        <v>84</v>
      </c>
      <c r="N745" s="40">
        <f>LEN(C745)</f>
        <v>46</v>
      </c>
      <c r="O745" s="42" t="s">
        <v>511</v>
      </c>
      <c r="P745" s="44"/>
      <c r="Q745" s="42" t="s">
        <v>1442</v>
      </c>
      <c r="R745" s="42" t="s">
        <v>2485</v>
      </c>
    </row>
    <row r="746" spans="1:18" s="2" customFormat="1" x14ac:dyDescent="0.25">
      <c r="A746" s="2" t="s">
        <v>1699</v>
      </c>
      <c r="B746" s="1" t="s">
        <v>764</v>
      </c>
      <c r="C746" s="25" t="s">
        <v>1953</v>
      </c>
      <c r="D746" s="2" t="s">
        <v>3652</v>
      </c>
      <c r="E746" s="12">
        <v>1</v>
      </c>
      <c r="F746" s="61">
        <v>122</v>
      </c>
      <c r="G746" s="8">
        <f>VLOOKUP(F746,episodes!$A$1:$B$76,2,FALSE)</f>
        <v>23</v>
      </c>
      <c r="H746" s="7" t="str">
        <f>VLOOKUP(F746,episodes!$A$1:$E$76,5,FALSE)</f>
        <v>Space Seed</v>
      </c>
      <c r="I746" s="7">
        <f>VLOOKUP(F746,episodes!$A$1:$D$76,3,FALSE)</f>
        <v>1</v>
      </c>
      <c r="J746" s="7">
        <f>VLOOKUP(F746,episodes!$A$1:$D$76,4,FALSE)</f>
        <v>22</v>
      </c>
      <c r="K746" s="10"/>
      <c r="L746" s="40">
        <f>COUNTIFS(A:A,A745)</f>
        <v>85</v>
      </c>
      <c r="M746" s="40">
        <f>COUNTIFS(B:B,B746)</f>
        <v>84</v>
      </c>
      <c r="N746" s="40">
        <f>LEN(C746)</f>
        <v>42</v>
      </c>
      <c r="O746" s="42" t="s">
        <v>2116</v>
      </c>
      <c r="P746" s="44"/>
      <c r="Q746" s="42" t="s">
        <v>1105</v>
      </c>
      <c r="R746" s="42" t="s">
        <v>2485</v>
      </c>
    </row>
    <row r="747" spans="1:18" s="2" customFormat="1" x14ac:dyDescent="0.3">
      <c r="A747" s="2" t="s">
        <v>1699</v>
      </c>
      <c r="B747" s="1" t="s">
        <v>764</v>
      </c>
      <c r="C747" s="25" t="s">
        <v>3063</v>
      </c>
      <c r="D747" s="2" t="s">
        <v>3655</v>
      </c>
      <c r="E747" s="17"/>
      <c r="F747" s="61">
        <v>123</v>
      </c>
      <c r="G747" s="8">
        <f>VLOOKUP(F747,episodes!$A$1:$B$76,2,FALSE)</f>
        <v>24</v>
      </c>
      <c r="H747" s="7" t="str">
        <f>VLOOKUP(F747,episodes!$A$1:$E$76,5,FALSE)</f>
        <v>A Taste of Armageddon</v>
      </c>
      <c r="I747" s="7">
        <f>VLOOKUP(F747,episodes!$A$1:$D$76,3,FALSE)</f>
        <v>1</v>
      </c>
      <c r="J747" s="7">
        <f>VLOOKUP(F747,episodes!$A$1:$D$76,4,FALSE)</f>
        <v>23</v>
      </c>
      <c r="K747" s="10"/>
      <c r="L747" s="40">
        <f>COUNTIFS(A:A,A746)</f>
        <v>85</v>
      </c>
      <c r="M747" s="40">
        <f>COUNTIFS(B:B,B747)</f>
        <v>84</v>
      </c>
      <c r="N747" s="40">
        <f>LEN(C747)</f>
        <v>49</v>
      </c>
      <c r="O747" s="42" t="s">
        <v>593</v>
      </c>
      <c r="P747" s="42"/>
      <c r="Q747" s="42" t="s">
        <v>654</v>
      </c>
      <c r="R747" s="42" t="s">
        <v>2485</v>
      </c>
    </row>
    <row r="748" spans="1:18" s="2" customFormat="1" x14ac:dyDescent="0.3">
      <c r="A748" s="2" t="s">
        <v>1699</v>
      </c>
      <c r="B748" s="1" t="s">
        <v>764</v>
      </c>
      <c r="C748" s="25" t="s">
        <v>1966</v>
      </c>
      <c r="D748" s="2" t="s">
        <v>85</v>
      </c>
      <c r="E748" s="17"/>
      <c r="F748" s="61">
        <v>124</v>
      </c>
      <c r="G748" s="8">
        <f>VLOOKUP(F748,episodes!$A$1:$B$76,2,FALSE)</f>
        <v>25</v>
      </c>
      <c r="H748" s="7" t="str">
        <f>VLOOKUP(F748,episodes!$A$1:$E$76,5,FALSE)</f>
        <v>This Side of Paradise</v>
      </c>
      <c r="I748" s="7">
        <f>VLOOKUP(F748,episodes!$A$1:$D$76,3,FALSE)</f>
        <v>1</v>
      </c>
      <c r="J748" s="7">
        <f>VLOOKUP(F748,episodes!$A$1:$D$76,4,FALSE)</f>
        <v>24</v>
      </c>
      <c r="K748" s="10"/>
      <c r="L748" s="40">
        <f>COUNTIFS(A:A,A747)</f>
        <v>85</v>
      </c>
      <c r="M748" s="40">
        <f>COUNTIFS(B:B,B748)</f>
        <v>84</v>
      </c>
      <c r="N748" s="40">
        <f>LEN(C748)</f>
        <v>51</v>
      </c>
      <c r="O748" s="42" t="s">
        <v>214</v>
      </c>
      <c r="P748" s="44"/>
      <c r="Q748" s="42" t="s">
        <v>671</v>
      </c>
      <c r="R748" s="42" t="s">
        <v>2485</v>
      </c>
    </row>
    <row r="749" spans="1:18" s="2" customFormat="1" x14ac:dyDescent="0.25">
      <c r="A749" s="2" t="s">
        <v>1699</v>
      </c>
      <c r="B749" s="1" t="s">
        <v>764</v>
      </c>
      <c r="C749" s="25" t="s">
        <v>1967</v>
      </c>
      <c r="D749" s="2" t="s">
        <v>3652</v>
      </c>
      <c r="E749" s="12">
        <v>1</v>
      </c>
      <c r="F749" s="61">
        <v>124</v>
      </c>
      <c r="G749" s="8">
        <f>VLOOKUP(F749,episodes!$A$1:$B$76,2,FALSE)</f>
        <v>25</v>
      </c>
      <c r="H749" s="7" t="str">
        <f>VLOOKUP(F749,episodes!$A$1:$E$76,5,FALSE)</f>
        <v>This Side of Paradise</v>
      </c>
      <c r="I749" s="7">
        <f>VLOOKUP(F749,episodes!$A$1:$D$76,3,FALSE)</f>
        <v>1</v>
      </c>
      <c r="J749" s="7">
        <f>VLOOKUP(F749,episodes!$A$1:$D$76,4,FALSE)</f>
        <v>24</v>
      </c>
      <c r="K749" s="10"/>
      <c r="L749" s="40">
        <f>COUNTIFS(A:A,A748)</f>
        <v>85</v>
      </c>
      <c r="M749" s="40">
        <f>COUNTIFS(B:B,B749)</f>
        <v>84</v>
      </c>
      <c r="N749" s="40">
        <f>LEN(C749)</f>
        <v>46</v>
      </c>
      <c r="O749" s="42" t="s">
        <v>2116</v>
      </c>
      <c r="P749" s="44"/>
      <c r="Q749" s="42" t="s">
        <v>1106</v>
      </c>
      <c r="R749" s="42" t="s">
        <v>2485</v>
      </c>
    </row>
    <row r="750" spans="1:18" s="2" customFormat="1" x14ac:dyDescent="0.25">
      <c r="A750" s="2" t="s">
        <v>1699</v>
      </c>
      <c r="B750" s="1" t="s">
        <v>764</v>
      </c>
      <c r="C750" s="25" t="s">
        <v>1968</v>
      </c>
      <c r="D750" s="2" t="s">
        <v>3655</v>
      </c>
      <c r="E750" s="12">
        <v>1</v>
      </c>
      <c r="F750" s="61">
        <v>124</v>
      </c>
      <c r="G750" s="8">
        <f>VLOOKUP(F750,episodes!$A$1:$B$76,2,FALSE)</f>
        <v>25</v>
      </c>
      <c r="H750" s="7" t="str">
        <f>VLOOKUP(F750,episodes!$A$1:$E$76,5,FALSE)</f>
        <v>This Side of Paradise</v>
      </c>
      <c r="I750" s="7">
        <f>VLOOKUP(F750,episodes!$A$1:$D$76,3,FALSE)</f>
        <v>1</v>
      </c>
      <c r="J750" s="7">
        <f>VLOOKUP(F750,episodes!$A$1:$D$76,4,FALSE)</f>
        <v>24</v>
      </c>
      <c r="K750" s="10"/>
      <c r="L750" s="40">
        <f>COUNTIFS(A:A,A749)</f>
        <v>85</v>
      </c>
      <c r="M750" s="40">
        <f>COUNTIFS(B:B,B750)</f>
        <v>84</v>
      </c>
      <c r="N750" s="40">
        <f>LEN(C750)</f>
        <v>41</v>
      </c>
      <c r="O750" s="42" t="s">
        <v>1011</v>
      </c>
      <c r="P750" s="39"/>
      <c r="Q750" s="42" t="s">
        <v>1033</v>
      </c>
      <c r="R750" s="42" t="s">
        <v>2485</v>
      </c>
    </row>
    <row r="751" spans="1:18" s="2" customFormat="1" x14ac:dyDescent="0.25">
      <c r="A751" s="2" t="s">
        <v>1699</v>
      </c>
      <c r="B751" s="1" t="s">
        <v>764</v>
      </c>
      <c r="C751" s="25" t="s">
        <v>1969</v>
      </c>
      <c r="D751" s="2" t="s">
        <v>3655</v>
      </c>
      <c r="E751" s="12">
        <v>1</v>
      </c>
      <c r="F751" s="61">
        <v>124</v>
      </c>
      <c r="G751" s="8">
        <f>VLOOKUP(F751,episodes!$A$1:$B$76,2,FALSE)</f>
        <v>25</v>
      </c>
      <c r="H751" s="7" t="str">
        <f>VLOOKUP(F751,episodes!$A$1:$E$76,5,FALSE)</f>
        <v>This Side of Paradise</v>
      </c>
      <c r="I751" s="7">
        <f>VLOOKUP(F751,episodes!$A$1:$D$76,3,FALSE)</f>
        <v>1</v>
      </c>
      <c r="J751" s="7">
        <f>VLOOKUP(F751,episodes!$A$1:$D$76,4,FALSE)</f>
        <v>24</v>
      </c>
      <c r="K751" s="10"/>
      <c r="L751" s="40">
        <f>COUNTIFS(A:A,A750)</f>
        <v>85</v>
      </c>
      <c r="M751" s="40">
        <f>COUNTIFS(B:B,B751)</f>
        <v>84</v>
      </c>
      <c r="N751" s="40">
        <f>LEN(C751)</f>
        <v>37</v>
      </c>
      <c r="O751" s="42" t="s">
        <v>1011</v>
      </c>
      <c r="P751" s="39"/>
      <c r="Q751" s="42" t="s">
        <v>1034</v>
      </c>
      <c r="R751" s="42" t="s">
        <v>2485</v>
      </c>
    </row>
    <row r="752" spans="1:18" s="2" customFormat="1" x14ac:dyDescent="0.25">
      <c r="A752" s="2" t="s">
        <v>1699</v>
      </c>
      <c r="B752" s="1" t="s">
        <v>764</v>
      </c>
      <c r="C752" s="25" t="s">
        <v>3186</v>
      </c>
      <c r="D752" s="2" t="s">
        <v>3652</v>
      </c>
      <c r="E752" s="12">
        <v>1</v>
      </c>
      <c r="F752" s="61">
        <v>125</v>
      </c>
      <c r="G752" s="8">
        <f>VLOOKUP(F752,episodes!$A$1:$B$76,2,FALSE)</f>
        <v>26</v>
      </c>
      <c r="H752" s="7" t="str">
        <f>VLOOKUP(F752,episodes!$A$1:$E$76,5,FALSE)</f>
        <v>The Devil in the Dark</v>
      </c>
      <c r="I752" s="7">
        <f>VLOOKUP(F752,episodes!$A$1:$D$76,3,FALSE)</f>
        <v>1</v>
      </c>
      <c r="J752" s="7">
        <f>VLOOKUP(F752,episodes!$A$1:$D$76,4,FALSE)</f>
        <v>25</v>
      </c>
      <c r="K752" s="10"/>
      <c r="L752" s="40">
        <f>COUNTIFS(A:A,A751)</f>
        <v>85</v>
      </c>
      <c r="M752" s="40">
        <f>COUNTIFS(B:B,B752)</f>
        <v>84</v>
      </c>
      <c r="N752" s="40">
        <f>LEN(C752)</f>
        <v>47</v>
      </c>
      <c r="O752" s="42" t="s">
        <v>2116</v>
      </c>
      <c r="P752" s="39"/>
      <c r="Q752" s="42" t="s">
        <v>1107</v>
      </c>
      <c r="R752" s="42" t="s">
        <v>2485</v>
      </c>
    </row>
    <row r="753" spans="1:18" s="2" customFormat="1" x14ac:dyDescent="0.25">
      <c r="A753" s="2" t="s">
        <v>1699</v>
      </c>
      <c r="B753" s="1" t="s">
        <v>764</v>
      </c>
      <c r="C753" s="25" t="s">
        <v>1975</v>
      </c>
      <c r="D753" s="2" t="s">
        <v>3655</v>
      </c>
      <c r="E753" s="12">
        <v>1</v>
      </c>
      <c r="F753" s="61">
        <v>125</v>
      </c>
      <c r="G753" s="8">
        <f>VLOOKUP(F753,episodes!$A$1:$B$76,2,FALSE)</f>
        <v>26</v>
      </c>
      <c r="H753" s="7" t="str">
        <f>VLOOKUP(F753,episodes!$A$1:$E$76,5,FALSE)</f>
        <v>The Devil in the Dark</v>
      </c>
      <c r="I753" s="7">
        <f>VLOOKUP(F753,episodes!$A$1:$D$76,3,FALSE)</f>
        <v>1</v>
      </c>
      <c r="J753" s="7">
        <f>VLOOKUP(F753,episodes!$A$1:$D$76,4,FALSE)</f>
        <v>25</v>
      </c>
      <c r="K753" s="10"/>
      <c r="L753" s="40">
        <f>COUNTIFS(A:A,A752)</f>
        <v>85</v>
      </c>
      <c r="M753" s="40">
        <f>COUNTIFS(B:B,B753)</f>
        <v>84</v>
      </c>
      <c r="N753" s="40">
        <f>LEN(C753)</f>
        <v>54</v>
      </c>
      <c r="O753" s="42" t="s">
        <v>1011</v>
      </c>
      <c r="P753" s="39"/>
      <c r="Q753" s="42" t="s">
        <v>1580</v>
      </c>
      <c r="R753" s="42" t="s">
        <v>2485</v>
      </c>
    </row>
    <row r="754" spans="1:18" s="2" customFormat="1" x14ac:dyDescent="0.25">
      <c r="A754" s="2" t="s">
        <v>1699</v>
      </c>
      <c r="B754" s="1" t="s">
        <v>764</v>
      </c>
      <c r="C754" s="25" t="s">
        <v>1975</v>
      </c>
      <c r="D754" s="2" t="s">
        <v>3655</v>
      </c>
      <c r="E754" s="12">
        <v>1</v>
      </c>
      <c r="F754" s="61">
        <v>125</v>
      </c>
      <c r="G754" s="8">
        <f>VLOOKUP(F754,episodes!$A$1:$B$76,2,FALSE)</f>
        <v>26</v>
      </c>
      <c r="H754" s="7" t="str">
        <f>VLOOKUP(F754,episodes!$A$1:$E$76,5,FALSE)</f>
        <v>The Devil in the Dark</v>
      </c>
      <c r="I754" s="7">
        <f>VLOOKUP(F754,episodes!$A$1:$D$76,3,FALSE)</f>
        <v>1</v>
      </c>
      <c r="J754" s="7">
        <f>VLOOKUP(F754,episodes!$A$1:$D$76,4,FALSE)</f>
        <v>25</v>
      </c>
      <c r="K754" s="10"/>
      <c r="L754" s="40">
        <f>COUNTIFS(A:A,A753)</f>
        <v>85</v>
      </c>
      <c r="M754" s="40">
        <f>COUNTIFS(B:B,B754)</f>
        <v>84</v>
      </c>
      <c r="N754" s="40">
        <f>LEN(C754)</f>
        <v>54</v>
      </c>
      <c r="O754" s="42" t="s">
        <v>1011</v>
      </c>
      <c r="P754" s="39"/>
      <c r="Q754" s="42" t="s">
        <v>1580</v>
      </c>
      <c r="R754" s="42" t="s">
        <v>2485</v>
      </c>
    </row>
    <row r="755" spans="1:18" s="2" customFormat="1" x14ac:dyDescent="0.25">
      <c r="A755" s="2" t="s">
        <v>1699</v>
      </c>
      <c r="B755" s="1" t="s">
        <v>764</v>
      </c>
      <c r="C755" s="25" t="s">
        <v>1975</v>
      </c>
      <c r="D755" s="2" t="s">
        <v>3655</v>
      </c>
      <c r="E755" s="12">
        <v>1</v>
      </c>
      <c r="F755" s="61">
        <v>125</v>
      </c>
      <c r="G755" s="8">
        <f>VLOOKUP(F755,episodes!$A$1:$B$76,2,FALSE)</f>
        <v>26</v>
      </c>
      <c r="H755" s="7" t="str">
        <f>VLOOKUP(F755,episodes!$A$1:$E$76,5,FALSE)</f>
        <v>The Devil in the Dark</v>
      </c>
      <c r="I755" s="7">
        <f>VLOOKUP(F755,episodes!$A$1:$D$76,3,FALSE)</f>
        <v>1</v>
      </c>
      <c r="J755" s="7">
        <f>VLOOKUP(F755,episodes!$A$1:$D$76,4,FALSE)</f>
        <v>25</v>
      </c>
      <c r="K755" s="10"/>
      <c r="L755" s="40">
        <f>COUNTIFS(A:A,A754)</f>
        <v>85</v>
      </c>
      <c r="M755" s="40">
        <f>COUNTIFS(B:B,B755)</f>
        <v>84</v>
      </c>
      <c r="N755" s="40">
        <f>LEN(C755)</f>
        <v>54</v>
      </c>
      <c r="O755" s="42" t="s">
        <v>1011</v>
      </c>
      <c r="P755" s="39"/>
      <c r="Q755" s="42" t="s">
        <v>1580</v>
      </c>
      <c r="R755" s="42" t="s">
        <v>2485</v>
      </c>
    </row>
    <row r="756" spans="1:18" s="2" customFormat="1" x14ac:dyDescent="0.25">
      <c r="A756" s="2" t="s">
        <v>1699</v>
      </c>
      <c r="B756" s="1" t="s">
        <v>764</v>
      </c>
      <c r="C756" s="25" t="s">
        <v>3208</v>
      </c>
      <c r="D756" s="2" t="s">
        <v>3655</v>
      </c>
      <c r="E756" s="12">
        <v>1</v>
      </c>
      <c r="F756" s="61">
        <v>126</v>
      </c>
      <c r="G756" s="8">
        <f>VLOOKUP(F756,episodes!$A$1:$B$76,2,FALSE)</f>
        <v>27</v>
      </c>
      <c r="H756" s="7" t="str">
        <f>VLOOKUP(F756,episodes!$A$1:$E$76,5,FALSE)</f>
        <v>Errand of Mercy</v>
      </c>
      <c r="I756" s="7">
        <f>VLOOKUP(F756,episodes!$A$1:$D$76,3,FALSE)</f>
        <v>1</v>
      </c>
      <c r="J756" s="7">
        <f>VLOOKUP(F756,episodes!$A$1:$D$76,4,FALSE)</f>
        <v>26</v>
      </c>
      <c r="K756" s="10"/>
      <c r="L756" s="40">
        <f>COUNTIFS(A:A,A755)</f>
        <v>85</v>
      </c>
      <c r="M756" s="40">
        <f>COUNTIFS(B:B,B756)</f>
        <v>84</v>
      </c>
      <c r="N756" s="40">
        <f>LEN(C756)</f>
        <v>88</v>
      </c>
      <c r="O756" s="42" t="s">
        <v>1011</v>
      </c>
      <c r="P756" s="39"/>
      <c r="Q756" s="42" t="s">
        <v>1382</v>
      </c>
      <c r="R756" s="42" t="s">
        <v>2485</v>
      </c>
    </row>
    <row r="757" spans="1:18" s="2" customFormat="1" x14ac:dyDescent="0.25">
      <c r="A757" s="2" t="s">
        <v>1699</v>
      </c>
      <c r="B757" s="1" t="s">
        <v>764</v>
      </c>
      <c r="C757" s="25" t="s">
        <v>3209</v>
      </c>
      <c r="D757" s="2" t="s">
        <v>3655</v>
      </c>
      <c r="E757" s="12">
        <v>1</v>
      </c>
      <c r="F757" s="11">
        <v>126</v>
      </c>
      <c r="G757" s="8">
        <f>VLOOKUP(F757,episodes!$A$1:$B$76,2,FALSE)</f>
        <v>27</v>
      </c>
      <c r="H757" s="7" t="str">
        <f>VLOOKUP(F757,episodes!$A$1:$E$76,5,FALSE)</f>
        <v>Errand of Mercy</v>
      </c>
      <c r="I757" s="7">
        <f>VLOOKUP(F757,episodes!$A$1:$D$76,3,FALSE)</f>
        <v>1</v>
      </c>
      <c r="J757" s="7">
        <f>VLOOKUP(F757,episodes!$A$1:$D$76,4,FALSE)</f>
        <v>26</v>
      </c>
      <c r="K757" s="10"/>
      <c r="L757" s="40">
        <f>COUNTIFS(A:A,A756)</f>
        <v>85</v>
      </c>
      <c r="M757" s="40">
        <f>COUNTIFS(B:B,B757)</f>
        <v>84</v>
      </c>
      <c r="N757" s="40">
        <f>LEN(C757)</f>
        <v>35</v>
      </c>
      <c r="O757" s="42" t="s">
        <v>1011</v>
      </c>
      <c r="P757" s="39"/>
      <c r="Q757" s="42" t="s">
        <v>1035</v>
      </c>
      <c r="R757" s="42" t="s">
        <v>2485</v>
      </c>
    </row>
    <row r="758" spans="1:18" s="2" customFormat="1" x14ac:dyDescent="0.25">
      <c r="A758" s="2" t="s">
        <v>1699</v>
      </c>
      <c r="B758" s="1" t="s">
        <v>758</v>
      </c>
      <c r="C758" s="25" t="s">
        <v>2399</v>
      </c>
      <c r="D758" s="2" t="s">
        <v>3655</v>
      </c>
      <c r="E758" s="12">
        <v>1</v>
      </c>
      <c r="F758" s="61">
        <v>127</v>
      </c>
      <c r="G758" s="8">
        <f>VLOOKUP(F758,episodes!$A$1:$B$76,2,FALSE)</f>
        <v>28</v>
      </c>
      <c r="H758" s="7" t="str">
        <f>VLOOKUP(F758,episodes!$A$1:$E$76,5,FALSE)</f>
        <v>The Alternative Factor</v>
      </c>
      <c r="I758" s="7">
        <f>VLOOKUP(F758,episodes!$A$1:$D$76,3,FALSE)</f>
        <v>1</v>
      </c>
      <c r="J758" s="7">
        <f>VLOOKUP(F758,episodes!$A$1:$D$76,4,FALSE)</f>
        <v>27</v>
      </c>
      <c r="K758" s="10"/>
      <c r="L758" s="40">
        <f>COUNTIFS(A:A,A757)</f>
        <v>85</v>
      </c>
      <c r="M758" s="40">
        <f>COUNTIFS(B:B,B758)</f>
        <v>1</v>
      </c>
      <c r="N758" s="40">
        <f>LEN(C758)</f>
        <v>133</v>
      </c>
      <c r="O758" s="42" t="s">
        <v>1011</v>
      </c>
      <c r="P758" s="39"/>
      <c r="Q758" s="39"/>
      <c r="R758" s="42" t="s">
        <v>3572</v>
      </c>
    </row>
    <row r="759" spans="1:18" s="2" customFormat="1" x14ac:dyDescent="0.25">
      <c r="A759" s="2" t="s">
        <v>1699</v>
      </c>
      <c r="B759" s="1" t="s">
        <v>764</v>
      </c>
      <c r="C759" s="25" t="s">
        <v>1981</v>
      </c>
      <c r="D759" s="2" t="s">
        <v>3655</v>
      </c>
      <c r="E759" s="12">
        <v>1</v>
      </c>
      <c r="F759" s="61">
        <v>127</v>
      </c>
      <c r="G759" s="8">
        <f>VLOOKUP(F759,episodes!$A$1:$B$76,2,FALSE)</f>
        <v>28</v>
      </c>
      <c r="H759" s="7" t="str">
        <f>VLOOKUP(F759,episodes!$A$1:$E$76,5,FALSE)</f>
        <v>The Alternative Factor</v>
      </c>
      <c r="I759" s="7">
        <f>VLOOKUP(F759,episodes!$A$1:$D$76,3,FALSE)</f>
        <v>1</v>
      </c>
      <c r="J759" s="7">
        <f>VLOOKUP(F759,episodes!$A$1:$D$76,4,FALSE)</f>
        <v>27</v>
      </c>
      <c r="K759" s="10"/>
      <c r="L759" s="40">
        <f>COUNTIFS(A:A,A758)</f>
        <v>85</v>
      </c>
      <c r="M759" s="40">
        <f>COUNTIFS(B:B,B759)</f>
        <v>84</v>
      </c>
      <c r="N759" s="40">
        <f>LEN(C759)</f>
        <v>59</v>
      </c>
      <c r="O759" s="42" t="s">
        <v>1011</v>
      </c>
      <c r="P759" s="39"/>
      <c r="Q759" s="42" t="s">
        <v>1341</v>
      </c>
      <c r="R759" s="42" t="s">
        <v>2485</v>
      </c>
    </row>
    <row r="760" spans="1:18" s="2" customFormat="1" x14ac:dyDescent="0.25">
      <c r="A760" s="2" t="s">
        <v>1699</v>
      </c>
      <c r="B760" s="1" t="s">
        <v>764</v>
      </c>
      <c r="C760" s="25" t="s">
        <v>3225</v>
      </c>
      <c r="D760" s="2" t="s">
        <v>3655</v>
      </c>
      <c r="E760" s="12">
        <v>1</v>
      </c>
      <c r="F760" s="61">
        <v>127</v>
      </c>
      <c r="G760" s="8">
        <f>VLOOKUP(F760,episodes!$A$1:$B$76,2,FALSE)</f>
        <v>28</v>
      </c>
      <c r="H760" s="7" t="str">
        <f>VLOOKUP(F760,episodes!$A$1:$E$76,5,FALSE)</f>
        <v>The Alternative Factor</v>
      </c>
      <c r="I760" s="7">
        <f>VLOOKUP(F760,episodes!$A$1:$D$76,3,FALSE)</f>
        <v>1</v>
      </c>
      <c r="J760" s="7">
        <f>VLOOKUP(F760,episodes!$A$1:$D$76,4,FALSE)</f>
        <v>27</v>
      </c>
      <c r="K760" s="10"/>
      <c r="L760" s="40">
        <f>COUNTIFS(A:A,A759)</f>
        <v>85</v>
      </c>
      <c r="M760" s="40">
        <f>COUNTIFS(B:B,B760)</f>
        <v>84</v>
      </c>
      <c r="N760" s="40">
        <f>LEN(C760)</f>
        <v>44</v>
      </c>
      <c r="O760" s="42" t="s">
        <v>1011</v>
      </c>
      <c r="P760" s="39"/>
      <c r="Q760" s="42" t="s">
        <v>1036</v>
      </c>
      <c r="R760" s="42" t="s">
        <v>2485</v>
      </c>
    </row>
    <row r="761" spans="1:18" s="2" customFormat="1" x14ac:dyDescent="0.25">
      <c r="A761" s="2" t="s">
        <v>1699</v>
      </c>
      <c r="B761" s="1" t="s">
        <v>764</v>
      </c>
      <c r="C761" s="25" t="s">
        <v>3226</v>
      </c>
      <c r="D761" s="2" t="s">
        <v>3655</v>
      </c>
      <c r="E761" s="12">
        <v>1</v>
      </c>
      <c r="F761" s="61">
        <v>127</v>
      </c>
      <c r="G761" s="8">
        <f>VLOOKUP(F761,episodes!$A$1:$B$76,2,FALSE)</f>
        <v>28</v>
      </c>
      <c r="H761" s="7" t="str">
        <f>VLOOKUP(F761,episodes!$A$1:$E$76,5,FALSE)</f>
        <v>The Alternative Factor</v>
      </c>
      <c r="I761" s="7">
        <f>VLOOKUP(F761,episodes!$A$1:$D$76,3,FALSE)</f>
        <v>1</v>
      </c>
      <c r="J761" s="7">
        <f>VLOOKUP(F761,episodes!$A$1:$D$76,4,FALSE)</f>
        <v>27</v>
      </c>
      <c r="K761" s="10"/>
      <c r="L761" s="40">
        <f>COUNTIFS(A:A,A760)</f>
        <v>85</v>
      </c>
      <c r="M761" s="40">
        <f>COUNTIFS(B:B,B761)</f>
        <v>84</v>
      </c>
      <c r="N761" s="40">
        <f>LEN(C761)</f>
        <v>39</v>
      </c>
      <c r="O761" s="42" t="s">
        <v>1011</v>
      </c>
      <c r="P761" s="39"/>
      <c r="Q761" s="42" t="s">
        <v>1342</v>
      </c>
      <c r="R761" s="42" t="s">
        <v>2485</v>
      </c>
    </row>
    <row r="762" spans="1:18" s="2" customFormat="1" x14ac:dyDescent="0.25">
      <c r="A762" s="2" t="s">
        <v>1699</v>
      </c>
      <c r="B762" s="1" t="s">
        <v>764</v>
      </c>
      <c r="C762" s="25" t="s">
        <v>2457</v>
      </c>
      <c r="D762" s="2" t="s">
        <v>3655</v>
      </c>
      <c r="E762" s="12">
        <v>1</v>
      </c>
      <c r="F762" s="61">
        <v>127</v>
      </c>
      <c r="G762" s="8">
        <f>VLOOKUP(F762,episodes!$A$1:$B$76,2,FALSE)</f>
        <v>28</v>
      </c>
      <c r="H762" s="7" t="str">
        <f>VLOOKUP(F762,episodes!$A$1:$E$76,5,FALSE)</f>
        <v>The Alternative Factor</v>
      </c>
      <c r="I762" s="7">
        <f>VLOOKUP(F762,episodes!$A$1:$D$76,3,FALSE)</f>
        <v>1</v>
      </c>
      <c r="J762" s="7">
        <f>VLOOKUP(F762,episodes!$A$1:$D$76,4,FALSE)</f>
        <v>27</v>
      </c>
      <c r="K762" s="10"/>
      <c r="L762" s="40">
        <f>COUNTIFS(A:A,A761)</f>
        <v>85</v>
      </c>
      <c r="M762" s="40">
        <f>COUNTIFS(B:B,B762)</f>
        <v>84</v>
      </c>
      <c r="N762" s="40">
        <f>LEN(C762)</f>
        <v>31</v>
      </c>
      <c r="O762" s="42" t="s">
        <v>1011</v>
      </c>
      <c r="P762" s="39"/>
      <c r="Q762" s="42" t="s">
        <v>1037</v>
      </c>
      <c r="R762" s="42" t="s">
        <v>2485</v>
      </c>
    </row>
    <row r="763" spans="1:18" s="2" customFormat="1" x14ac:dyDescent="0.3">
      <c r="A763" s="2" t="s">
        <v>1699</v>
      </c>
      <c r="B763" s="1" t="s">
        <v>764</v>
      </c>
      <c r="C763" s="25" t="s">
        <v>2609</v>
      </c>
      <c r="D763" s="2" t="s">
        <v>85</v>
      </c>
      <c r="E763" s="17"/>
      <c r="F763" s="61">
        <v>128</v>
      </c>
      <c r="G763" s="8">
        <f>VLOOKUP(F763,episodes!$A$1:$B$76,2,FALSE)</f>
        <v>29</v>
      </c>
      <c r="H763" s="7" t="str">
        <f>VLOOKUP(F763,episodes!$A$1:$E$76,5,FALSE)</f>
        <v>The City on the Edge of Forever</v>
      </c>
      <c r="I763" s="7">
        <f>VLOOKUP(F763,episodes!$A$1:$D$76,3,FALSE)</f>
        <v>1</v>
      </c>
      <c r="J763" s="7">
        <f>VLOOKUP(F763,episodes!$A$1:$D$76,4,FALSE)</f>
        <v>28</v>
      </c>
      <c r="K763" s="10"/>
      <c r="L763" s="40">
        <f>COUNTIFS(A:A,A762)</f>
        <v>85</v>
      </c>
      <c r="M763" s="40">
        <f>COUNTIFS(B:B,B763)</f>
        <v>84</v>
      </c>
      <c r="N763" s="40">
        <f>LEN(C763)</f>
        <v>35</v>
      </c>
      <c r="O763" s="42" t="s">
        <v>595</v>
      </c>
      <c r="P763" s="44"/>
      <c r="Q763" s="42" t="s">
        <v>664</v>
      </c>
      <c r="R763" s="42" t="s">
        <v>2485</v>
      </c>
    </row>
    <row r="764" spans="1:18" s="2" customFormat="1" x14ac:dyDescent="0.25">
      <c r="A764" s="2" t="s">
        <v>1699</v>
      </c>
      <c r="B764" s="1" t="s">
        <v>764</v>
      </c>
      <c r="C764" s="25" t="s">
        <v>3266</v>
      </c>
      <c r="D764" s="2" t="s">
        <v>3655</v>
      </c>
      <c r="E764" s="12">
        <v>1</v>
      </c>
      <c r="F764" s="61">
        <v>128</v>
      </c>
      <c r="G764" s="8">
        <f>VLOOKUP(F764,episodes!$A$1:$B$76,2,FALSE)</f>
        <v>29</v>
      </c>
      <c r="H764" s="7" t="str">
        <f>VLOOKUP(F764,episodes!$A$1:$E$76,5,FALSE)</f>
        <v>The City on the Edge of Forever</v>
      </c>
      <c r="I764" s="7">
        <f>VLOOKUP(F764,episodes!$A$1:$D$76,3,FALSE)</f>
        <v>1</v>
      </c>
      <c r="J764" s="7">
        <f>VLOOKUP(F764,episodes!$A$1:$D$76,4,FALSE)</f>
        <v>28</v>
      </c>
      <c r="K764" s="10"/>
      <c r="L764" s="40">
        <f>COUNTIFS(A:A,A763)</f>
        <v>85</v>
      </c>
      <c r="M764" s="40">
        <f>COUNTIFS(B:B,B764)</f>
        <v>84</v>
      </c>
      <c r="N764" s="40">
        <f>LEN(C764)</f>
        <v>57</v>
      </c>
      <c r="O764" s="42" t="s">
        <v>1011</v>
      </c>
      <c r="P764" s="39"/>
      <c r="Q764" s="42" t="s">
        <v>1038</v>
      </c>
      <c r="R764" s="42" t="s">
        <v>2485</v>
      </c>
    </row>
    <row r="765" spans="1:18" s="2" customFormat="1" x14ac:dyDescent="0.25">
      <c r="A765" s="2" t="s">
        <v>1699</v>
      </c>
      <c r="B765" s="1" t="s">
        <v>764</v>
      </c>
      <c r="C765" s="25" t="s">
        <v>1989</v>
      </c>
      <c r="D765" s="2" t="s">
        <v>3655</v>
      </c>
      <c r="E765" s="12">
        <v>1</v>
      </c>
      <c r="F765" s="61">
        <v>128</v>
      </c>
      <c r="G765" s="8">
        <f>VLOOKUP(F765,episodes!$A$1:$B$76,2,FALSE)</f>
        <v>29</v>
      </c>
      <c r="H765" s="7" t="str">
        <f>VLOOKUP(F765,episodes!$A$1:$E$76,5,FALSE)</f>
        <v>The City on the Edge of Forever</v>
      </c>
      <c r="I765" s="7">
        <f>VLOOKUP(F765,episodes!$A$1:$D$76,3,FALSE)</f>
        <v>1</v>
      </c>
      <c r="J765" s="7">
        <f>VLOOKUP(F765,episodes!$A$1:$D$76,4,FALSE)</f>
        <v>28</v>
      </c>
      <c r="K765" s="10"/>
      <c r="L765" s="40">
        <f>COUNTIFS(A:A,A764)</f>
        <v>85</v>
      </c>
      <c r="M765" s="40">
        <f>COUNTIFS(B:B,B765)</f>
        <v>84</v>
      </c>
      <c r="N765" s="40">
        <f>LEN(C765)</f>
        <v>35</v>
      </c>
      <c r="O765" s="42" t="s">
        <v>1011</v>
      </c>
      <c r="P765" s="39"/>
      <c r="Q765" s="42" t="s">
        <v>1039</v>
      </c>
      <c r="R765" s="42" t="s">
        <v>2485</v>
      </c>
    </row>
    <row r="766" spans="1:18" s="2" customFormat="1" x14ac:dyDescent="0.25">
      <c r="A766" s="2" t="s">
        <v>1699</v>
      </c>
      <c r="B766" s="1" t="s">
        <v>764</v>
      </c>
      <c r="C766" s="25" t="s">
        <v>1989</v>
      </c>
      <c r="D766" s="2" t="s">
        <v>3655</v>
      </c>
      <c r="E766" s="12">
        <v>1</v>
      </c>
      <c r="F766" s="61">
        <v>128</v>
      </c>
      <c r="G766" s="8">
        <f>VLOOKUP(F766,episodes!$A$1:$B$76,2,FALSE)</f>
        <v>29</v>
      </c>
      <c r="H766" s="7" t="str">
        <f>VLOOKUP(F766,episodes!$A$1:$E$76,5,FALSE)</f>
        <v>The City on the Edge of Forever</v>
      </c>
      <c r="I766" s="7">
        <f>VLOOKUP(F766,episodes!$A$1:$D$76,3,FALSE)</f>
        <v>1</v>
      </c>
      <c r="J766" s="7">
        <f>VLOOKUP(F766,episodes!$A$1:$D$76,4,FALSE)</f>
        <v>28</v>
      </c>
      <c r="K766" s="10"/>
      <c r="L766" s="40">
        <f>COUNTIFS(A:A,A765)</f>
        <v>85</v>
      </c>
      <c r="M766" s="40">
        <f>COUNTIFS(B:B,B766)</f>
        <v>84</v>
      </c>
      <c r="N766" s="40">
        <f>LEN(C766)</f>
        <v>35</v>
      </c>
      <c r="O766" s="42" t="s">
        <v>1011</v>
      </c>
      <c r="P766" s="39"/>
      <c r="Q766" s="42" t="s">
        <v>1039</v>
      </c>
      <c r="R766" s="42" t="s">
        <v>2485</v>
      </c>
    </row>
    <row r="767" spans="1:18" s="2" customFormat="1" x14ac:dyDescent="0.25">
      <c r="A767" s="2" t="s">
        <v>1699</v>
      </c>
      <c r="B767" s="1" t="s">
        <v>764</v>
      </c>
      <c r="C767" s="25" t="s">
        <v>1990</v>
      </c>
      <c r="D767" s="2" t="s">
        <v>3655</v>
      </c>
      <c r="E767" s="12">
        <v>1</v>
      </c>
      <c r="F767" s="61">
        <v>128</v>
      </c>
      <c r="G767" s="8">
        <f>VLOOKUP(F767,episodes!$A$1:$B$76,2,FALSE)</f>
        <v>29</v>
      </c>
      <c r="H767" s="7" t="str">
        <f>VLOOKUP(F767,episodes!$A$1:$E$76,5,FALSE)</f>
        <v>The City on the Edge of Forever</v>
      </c>
      <c r="I767" s="7">
        <f>VLOOKUP(F767,episodes!$A$1:$D$76,3,FALSE)</f>
        <v>1</v>
      </c>
      <c r="J767" s="7">
        <f>VLOOKUP(F767,episodes!$A$1:$D$76,4,FALSE)</f>
        <v>28</v>
      </c>
      <c r="K767" s="10"/>
      <c r="L767" s="40">
        <f>COUNTIFS(A:A,A766)</f>
        <v>85</v>
      </c>
      <c r="M767" s="40">
        <f>COUNTIFS(B:B,B767)</f>
        <v>84</v>
      </c>
      <c r="N767" s="40">
        <f>LEN(C767)</f>
        <v>39</v>
      </c>
      <c r="O767" s="42" t="s">
        <v>1011</v>
      </c>
      <c r="P767" s="39"/>
      <c r="Q767" s="42" t="s">
        <v>1040</v>
      </c>
      <c r="R767" s="42" t="s">
        <v>2485</v>
      </c>
    </row>
    <row r="768" spans="1:18" s="2" customFormat="1" x14ac:dyDescent="0.25">
      <c r="A768" s="2" t="s">
        <v>1699</v>
      </c>
      <c r="B768" s="1" t="s">
        <v>764</v>
      </c>
      <c r="C768" s="25" t="s">
        <v>1991</v>
      </c>
      <c r="D768" s="2" t="s">
        <v>85</v>
      </c>
      <c r="E768" s="12">
        <v>1</v>
      </c>
      <c r="F768" s="61">
        <v>128</v>
      </c>
      <c r="G768" s="8">
        <f>VLOOKUP(F768,episodes!$A$1:$B$76,2,FALSE)</f>
        <v>29</v>
      </c>
      <c r="H768" s="7" t="str">
        <f>VLOOKUP(F768,episodes!$A$1:$E$76,5,FALSE)</f>
        <v>The City on the Edge of Forever</v>
      </c>
      <c r="I768" s="7">
        <f>VLOOKUP(F768,episodes!$A$1:$D$76,3,FALSE)</f>
        <v>1</v>
      </c>
      <c r="J768" s="7">
        <f>VLOOKUP(F768,episodes!$A$1:$D$76,4,FALSE)</f>
        <v>28</v>
      </c>
      <c r="K768" s="10"/>
      <c r="L768" s="40">
        <f>COUNTIFS(A:A,A767)</f>
        <v>85</v>
      </c>
      <c r="M768" s="40">
        <f>COUNTIFS(B:B,B768)</f>
        <v>84</v>
      </c>
      <c r="N768" s="40">
        <f>LEN(C768)</f>
        <v>35</v>
      </c>
      <c r="O768" s="42" t="s">
        <v>1182</v>
      </c>
      <c r="P768" s="44"/>
      <c r="Q768" s="42" t="s">
        <v>1178</v>
      </c>
      <c r="R768" s="42" t="s">
        <v>2485</v>
      </c>
    </row>
    <row r="769" spans="1:18" s="2" customFormat="1" x14ac:dyDescent="0.25">
      <c r="A769" s="2" t="s">
        <v>1699</v>
      </c>
      <c r="B769" s="1" t="s">
        <v>764</v>
      </c>
      <c r="C769" s="1" t="s">
        <v>2000</v>
      </c>
      <c r="D769" s="2" t="s">
        <v>21</v>
      </c>
      <c r="E769" s="12">
        <v>1</v>
      </c>
      <c r="F769" s="61">
        <v>129</v>
      </c>
      <c r="G769" s="8">
        <f>VLOOKUP(F769,episodes!$A$1:$B$76,2,FALSE)</f>
        <v>30</v>
      </c>
      <c r="H769" s="7" t="str">
        <f>VLOOKUP(F769,episodes!$A$1:$E$76,5,FALSE)</f>
        <v>Operation: Annihilate!</v>
      </c>
      <c r="I769" s="7">
        <f>VLOOKUP(F769,episodes!$A$1:$D$76,3,FALSE)</f>
        <v>1</v>
      </c>
      <c r="J769" s="7">
        <f>VLOOKUP(F769,episodes!$A$1:$D$76,4,FALSE)</f>
        <v>29</v>
      </c>
      <c r="K769" s="10"/>
      <c r="L769" s="40">
        <f>COUNTIFS(A:A,A768)</f>
        <v>85</v>
      </c>
      <c r="M769" s="40">
        <f>COUNTIFS(B:B,B769)</f>
        <v>84</v>
      </c>
      <c r="N769" s="40">
        <f>LEN(C769)</f>
        <v>47</v>
      </c>
      <c r="O769" s="42" t="s">
        <v>2065</v>
      </c>
      <c r="P769" s="44" t="s">
        <v>609</v>
      </c>
      <c r="Q769" s="42" t="s">
        <v>952</v>
      </c>
      <c r="R769" s="42" t="s">
        <v>2485</v>
      </c>
    </row>
    <row r="770" spans="1:18" s="2" customFormat="1" x14ac:dyDescent="0.25">
      <c r="A770" s="2" t="s">
        <v>1699</v>
      </c>
      <c r="B770" s="1" t="s">
        <v>764</v>
      </c>
      <c r="C770" s="1" t="s">
        <v>2451</v>
      </c>
      <c r="D770" s="2" t="s">
        <v>3652</v>
      </c>
      <c r="E770" s="12">
        <v>1</v>
      </c>
      <c r="F770" s="61">
        <v>129</v>
      </c>
      <c r="G770" s="8">
        <f>VLOOKUP(F770,episodes!$A$1:$B$76,2,FALSE)</f>
        <v>30</v>
      </c>
      <c r="H770" s="7" t="str">
        <f>VLOOKUP(F770,episodes!$A$1:$E$76,5,FALSE)</f>
        <v>Operation: Annihilate!</v>
      </c>
      <c r="I770" s="7">
        <f>VLOOKUP(F770,episodes!$A$1:$D$76,3,FALSE)</f>
        <v>1</v>
      </c>
      <c r="J770" s="7">
        <f>VLOOKUP(F770,episodes!$A$1:$D$76,4,FALSE)</f>
        <v>29</v>
      </c>
      <c r="K770" s="10"/>
      <c r="L770" s="40">
        <f>COUNTIFS(A:A,A769)</f>
        <v>85</v>
      </c>
      <c r="M770" s="40">
        <f>COUNTIFS(B:B,B770)</f>
        <v>84</v>
      </c>
      <c r="N770" s="40">
        <f>LEN(C770)</f>
        <v>21</v>
      </c>
      <c r="O770" s="42" t="s">
        <v>2116</v>
      </c>
      <c r="P770" s="42"/>
      <c r="Q770" s="42" t="s">
        <v>1100</v>
      </c>
      <c r="R770" s="42" t="s">
        <v>2485</v>
      </c>
    </row>
    <row r="771" spans="1:18" s="2" customFormat="1" x14ac:dyDescent="0.3">
      <c r="A771" s="2" t="s">
        <v>1699</v>
      </c>
      <c r="B771" s="1" t="s">
        <v>764</v>
      </c>
      <c r="C771" s="1" t="s">
        <v>2696</v>
      </c>
      <c r="D771" s="2" t="s">
        <v>85</v>
      </c>
      <c r="E771" s="17"/>
      <c r="F771" s="61">
        <v>129</v>
      </c>
      <c r="G771" s="8">
        <f>VLOOKUP(F771,episodes!$A$1:$B$76,2,FALSE)</f>
        <v>30</v>
      </c>
      <c r="H771" s="7" t="str">
        <f>VLOOKUP(F771,episodes!$A$1:$E$76,5,FALSE)</f>
        <v>Operation: Annihilate!</v>
      </c>
      <c r="I771" s="7">
        <f>VLOOKUP(F771,episodes!$A$1:$D$76,3,FALSE)</f>
        <v>1</v>
      </c>
      <c r="J771" s="7">
        <f>VLOOKUP(F771,episodes!$A$1:$D$76,4,FALSE)</f>
        <v>29</v>
      </c>
      <c r="K771" s="10"/>
      <c r="L771" s="40">
        <f>COUNTIFS(A:A,A770)</f>
        <v>85</v>
      </c>
      <c r="M771" s="40">
        <f>COUNTIFS(B:B,B771)</f>
        <v>84</v>
      </c>
      <c r="N771" s="40">
        <f>LEN(C771)</f>
        <v>42</v>
      </c>
      <c r="O771" s="42" t="s">
        <v>609</v>
      </c>
      <c r="P771" s="42"/>
      <c r="Q771" s="42" t="s">
        <v>660</v>
      </c>
      <c r="R771" s="42" t="s">
        <v>2485</v>
      </c>
    </row>
    <row r="772" spans="1:18" s="2" customFormat="1" x14ac:dyDescent="0.25">
      <c r="A772" s="2" t="s">
        <v>1699</v>
      </c>
      <c r="B772" s="1" t="s">
        <v>764</v>
      </c>
      <c r="C772" s="1" t="s">
        <v>2001</v>
      </c>
      <c r="D772" s="2" t="s">
        <v>3655</v>
      </c>
      <c r="E772" s="12">
        <v>1</v>
      </c>
      <c r="F772" s="61">
        <v>129</v>
      </c>
      <c r="G772" s="8">
        <f>VLOOKUP(F772,episodes!$A$1:$B$76,2,FALSE)</f>
        <v>30</v>
      </c>
      <c r="H772" s="7" t="str">
        <f>VLOOKUP(F772,episodes!$A$1:$E$76,5,FALSE)</f>
        <v>Operation: Annihilate!</v>
      </c>
      <c r="I772" s="7">
        <f>VLOOKUP(F772,episodes!$A$1:$D$76,3,FALSE)</f>
        <v>1</v>
      </c>
      <c r="J772" s="7">
        <f>VLOOKUP(F772,episodes!$A$1:$D$76,4,FALSE)</f>
        <v>29</v>
      </c>
      <c r="K772" s="10"/>
      <c r="L772" s="40">
        <f>COUNTIFS(A:A,A771)</f>
        <v>85</v>
      </c>
      <c r="M772" s="40">
        <f>COUNTIFS(B:B,B772)</f>
        <v>84</v>
      </c>
      <c r="N772" s="40">
        <f>LEN(C772)</f>
        <v>32</v>
      </c>
      <c r="O772" s="42" t="s">
        <v>1011</v>
      </c>
      <c r="P772" s="39"/>
      <c r="Q772" s="42" t="s">
        <v>1041</v>
      </c>
      <c r="R772" s="42" t="s">
        <v>2485</v>
      </c>
    </row>
    <row r="773" spans="1:18" s="2" customFormat="1" x14ac:dyDescent="0.25">
      <c r="A773" s="2" t="s">
        <v>1699</v>
      </c>
      <c r="B773" s="1" t="s">
        <v>764</v>
      </c>
      <c r="C773" s="1" t="s">
        <v>2002</v>
      </c>
      <c r="D773" s="2" t="s">
        <v>3655</v>
      </c>
      <c r="E773" s="12">
        <v>1</v>
      </c>
      <c r="F773" s="61">
        <v>129</v>
      </c>
      <c r="G773" s="8">
        <f>VLOOKUP(F773,episodes!$A$1:$B$76,2,FALSE)</f>
        <v>30</v>
      </c>
      <c r="H773" s="7" t="str">
        <f>VLOOKUP(F773,episodes!$A$1:$E$76,5,FALSE)</f>
        <v>Operation: Annihilate!</v>
      </c>
      <c r="I773" s="7">
        <f>VLOOKUP(F773,episodes!$A$1:$D$76,3,FALSE)</f>
        <v>1</v>
      </c>
      <c r="J773" s="7">
        <f>VLOOKUP(F773,episodes!$A$1:$D$76,4,FALSE)</f>
        <v>29</v>
      </c>
      <c r="K773" s="10"/>
      <c r="L773" s="40">
        <f>COUNTIFS(A:A,A772)</f>
        <v>85</v>
      </c>
      <c r="M773" s="40">
        <f>COUNTIFS(B:B,B773)</f>
        <v>84</v>
      </c>
      <c r="N773" s="40">
        <f>LEN(C773)</f>
        <v>33</v>
      </c>
      <c r="O773" s="42" t="s">
        <v>1011</v>
      </c>
      <c r="P773" s="39"/>
      <c r="Q773" s="42" t="s">
        <v>1042</v>
      </c>
      <c r="R773" s="42" t="s">
        <v>2485</v>
      </c>
    </row>
    <row r="774" spans="1:18" s="2" customFormat="1" x14ac:dyDescent="0.3">
      <c r="A774" s="2" t="s">
        <v>1699</v>
      </c>
      <c r="B774" s="1" t="s">
        <v>764</v>
      </c>
      <c r="C774" s="1" t="s">
        <v>2003</v>
      </c>
      <c r="D774" s="2" t="s">
        <v>85</v>
      </c>
      <c r="E774" s="17"/>
      <c r="F774" s="61">
        <v>129</v>
      </c>
      <c r="G774" s="8">
        <f>VLOOKUP(F774,episodes!$A$1:$B$76,2,FALSE)</f>
        <v>30</v>
      </c>
      <c r="H774" s="7" t="str">
        <f>VLOOKUP(F774,episodes!$A$1:$E$76,5,FALSE)</f>
        <v>Operation: Annihilate!</v>
      </c>
      <c r="I774" s="7">
        <f>VLOOKUP(F774,episodes!$A$1:$D$76,3,FALSE)</f>
        <v>1</v>
      </c>
      <c r="J774" s="7">
        <f>VLOOKUP(F774,episodes!$A$1:$D$76,4,FALSE)</f>
        <v>29</v>
      </c>
      <c r="K774" s="10"/>
      <c r="L774" s="40">
        <f>COUNTIFS(A:A,A773)</f>
        <v>85</v>
      </c>
      <c r="M774" s="40">
        <f>COUNTIFS(B:B,B774)</f>
        <v>84</v>
      </c>
      <c r="N774" s="40">
        <f>LEN(C774)</f>
        <v>39</v>
      </c>
      <c r="O774" s="42" t="s">
        <v>609</v>
      </c>
      <c r="P774" s="42"/>
      <c r="Q774" s="42" t="s">
        <v>661</v>
      </c>
      <c r="R774" s="42" t="s">
        <v>2485</v>
      </c>
    </row>
    <row r="775" spans="1:18" s="2" customFormat="1" x14ac:dyDescent="0.3">
      <c r="A775" s="2" t="s">
        <v>1699</v>
      </c>
      <c r="B775" s="1" t="s">
        <v>764</v>
      </c>
      <c r="C775" s="1" t="s">
        <v>2004</v>
      </c>
      <c r="D775" s="2" t="s">
        <v>85</v>
      </c>
      <c r="E775" s="17"/>
      <c r="F775" s="61">
        <v>129</v>
      </c>
      <c r="G775" s="8">
        <f>VLOOKUP(F775,episodes!$A$1:$B$76,2,FALSE)</f>
        <v>30</v>
      </c>
      <c r="H775" s="7" t="str">
        <f>VLOOKUP(F775,episodes!$A$1:$E$76,5,FALSE)</f>
        <v>Operation: Annihilate!</v>
      </c>
      <c r="I775" s="7">
        <f>VLOOKUP(F775,episodes!$A$1:$D$76,3,FALSE)</f>
        <v>1</v>
      </c>
      <c r="J775" s="7">
        <f>VLOOKUP(F775,episodes!$A$1:$D$76,4,FALSE)</f>
        <v>29</v>
      </c>
      <c r="K775" s="10"/>
      <c r="L775" s="40">
        <f>COUNTIFS(A:A,A774)</f>
        <v>85</v>
      </c>
      <c r="M775" s="40">
        <f>COUNTIFS(B:B,B775)</f>
        <v>84</v>
      </c>
      <c r="N775" s="40">
        <f>LEN(C775)</f>
        <v>40</v>
      </c>
      <c r="O775" s="42" t="s">
        <v>609</v>
      </c>
      <c r="P775" s="42"/>
      <c r="Q775" s="42" t="s">
        <v>663</v>
      </c>
      <c r="R775" s="42" t="s">
        <v>2485</v>
      </c>
    </row>
    <row r="776" spans="1:18" s="2" customFormat="1" x14ac:dyDescent="0.3">
      <c r="A776" s="2" t="s">
        <v>1699</v>
      </c>
      <c r="B776" s="1" t="s">
        <v>764</v>
      </c>
      <c r="C776" s="1" t="s">
        <v>2005</v>
      </c>
      <c r="D776" s="2" t="s">
        <v>85</v>
      </c>
      <c r="E776" s="17"/>
      <c r="F776" s="61">
        <v>129</v>
      </c>
      <c r="G776" s="8">
        <f>VLOOKUP(F776,episodes!$A$1:$B$76,2,FALSE)</f>
        <v>30</v>
      </c>
      <c r="H776" s="7" t="str">
        <f>VLOOKUP(F776,episodes!$A$1:$E$76,5,FALSE)</f>
        <v>Operation: Annihilate!</v>
      </c>
      <c r="I776" s="7">
        <f>VLOOKUP(F776,episodes!$A$1:$D$76,3,FALSE)</f>
        <v>1</v>
      </c>
      <c r="J776" s="7">
        <f>VLOOKUP(F776,episodes!$A$1:$D$76,4,FALSE)</f>
        <v>29</v>
      </c>
      <c r="K776" s="10"/>
      <c r="L776" s="40">
        <f>COUNTIFS(A:A,A775)</f>
        <v>85</v>
      </c>
      <c r="M776" s="40">
        <f>COUNTIFS(B:B,B776)</f>
        <v>84</v>
      </c>
      <c r="N776" s="40">
        <f>LEN(C776)</f>
        <v>79</v>
      </c>
      <c r="O776" s="42" t="s">
        <v>609</v>
      </c>
      <c r="P776" s="42" t="s">
        <v>2065</v>
      </c>
      <c r="Q776" s="42" t="s">
        <v>953</v>
      </c>
      <c r="R776" s="42" t="s">
        <v>2485</v>
      </c>
    </row>
    <row r="777" spans="1:18" s="2" customFormat="1" x14ac:dyDescent="0.3">
      <c r="A777" s="2" t="s">
        <v>1699</v>
      </c>
      <c r="B777" s="1" t="s">
        <v>764</v>
      </c>
      <c r="C777" s="1" t="s">
        <v>2006</v>
      </c>
      <c r="D777" s="2" t="s">
        <v>85</v>
      </c>
      <c r="E777" s="17"/>
      <c r="F777" s="61">
        <v>129</v>
      </c>
      <c r="G777" s="8">
        <f>VLOOKUP(F777,episodes!$A$1:$B$76,2,FALSE)</f>
        <v>30</v>
      </c>
      <c r="H777" s="7" t="str">
        <f>VLOOKUP(F777,episodes!$A$1:$E$76,5,FALSE)</f>
        <v>Operation: Annihilate!</v>
      </c>
      <c r="I777" s="7">
        <f>VLOOKUP(F777,episodes!$A$1:$D$76,3,FALSE)</f>
        <v>1</v>
      </c>
      <c r="J777" s="7">
        <f>VLOOKUP(F777,episodes!$A$1:$D$76,4,FALSE)</f>
        <v>29</v>
      </c>
      <c r="K777" s="10"/>
      <c r="L777" s="40">
        <f>COUNTIFS(A:A,A776)</f>
        <v>85</v>
      </c>
      <c r="M777" s="40">
        <f>COUNTIFS(B:B,B777)</f>
        <v>84</v>
      </c>
      <c r="N777" s="40">
        <f>LEN(C777)</f>
        <v>51</v>
      </c>
      <c r="O777" s="42" t="s">
        <v>609</v>
      </c>
      <c r="P777" s="42"/>
      <c r="Q777" s="42" t="s">
        <v>660</v>
      </c>
      <c r="R777" s="42" t="s">
        <v>2485</v>
      </c>
    </row>
    <row r="778" spans="1:18" s="2" customFormat="1" x14ac:dyDescent="0.3">
      <c r="A778" s="2" t="s">
        <v>1699</v>
      </c>
      <c r="B778" s="1" t="s">
        <v>764</v>
      </c>
      <c r="C778" s="1" t="s">
        <v>2459</v>
      </c>
      <c r="D778" s="2" t="s">
        <v>3655</v>
      </c>
      <c r="E778" s="17"/>
      <c r="F778" s="61">
        <v>202</v>
      </c>
      <c r="G778" s="8">
        <f>VLOOKUP(F778,episodes!$A$1:$B$76,2,FALSE)</f>
        <v>32</v>
      </c>
      <c r="H778" s="7" t="str">
        <f>VLOOKUP(F778,episodes!$A$1:$E$76,5,FALSE)</f>
        <v>Who Mourns for Adonais?</v>
      </c>
      <c r="I778" s="7">
        <f>VLOOKUP(F778,episodes!$A$1:$D$76,3,FALSE)</f>
        <v>2</v>
      </c>
      <c r="J778" s="7">
        <f>VLOOKUP(F778,episodes!$A$1:$D$76,4,FALSE)</f>
        <v>2</v>
      </c>
      <c r="K778" s="10"/>
      <c r="L778" s="40">
        <f>COUNTIFS(A:A,A777)</f>
        <v>85</v>
      </c>
      <c r="M778" s="40">
        <f>COUNTIFS(B:B,B778)</f>
        <v>84</v>
      </c>
      <c r="N778" s="40">
        <f>LEN(C778)</f>
        <v>34</v>
      </c>
      <c r="O778" s="42" t="s">
        <v>131</v>
      </c>
      <c r="P778" s="39"/>
      <c r="Q778" s="42" t="s">
        <v>879</v>
      </c>
      <c r="R778" s="42" t="s">
        <v>2485</v>
      </c>
    </row>
    <row r="779" spans="1:18" s="2" customFormat="1" x14ac:dyDescent="0.3">
      <c r="A779" s="2" t="s">
        <v>1699</v>
      </c>
      <c r="B779" s="1" t="s">
        <v>764</v>
      </c>
      <c r="C779" s="1" t="s">
        <v>2460</v>
      </c>
      <c r="D779" s="2" t="s">
        <v>3655</v>
      </c>
      <c r="E779" s="17"/>
      <c r="F779" s="61">
        <v>202</v>
      </c>
      <c r="G779" s="8">
        <f>VLOOKUP(F779,episodes!$A$1:$B$76,2,FALSE)</f>
        <v>32</v>
      </c>
      <c r="H779" s="7" t="str">
        <f>VLOOKUP(F779,episodes!$A$1:$E$76,5,FALSE)</f>
        <v>Who Mourns for Adonais?</v>
      </c>
      <c r="I779" s="7">
        <f>VLOOKUP(F779,episodes!$A$1:$D$76,3,FALSE)</f>
        <v>2</v>
      </c>
      <c r="J779" s="7">
        <f>VLOOKUP(F779,episodes!$A$1:$D$76,4,FALSE)</f>
        <v>2</v>
      </c>
      <c r="K779" s="10"/>
      <c r="L779" s="40">
        <f>COUNTIFS(A:A,A778)</f>
        <v>85</v>
      </c>
      <c r="M779" s="40">
        <f>COUNTIFS(B:B,B779)</f>
        <v>84</v>
      </c>
      <c r="N779" s="40">
        <f>LEN(C779)</f>
        <v>36</v>
      </c>
      <c r="O779" s="42" t="s">
        <v>597</v>
      </c>
      <c r="P779" s="39"/>
      <c r="Q779" s="42" t="s">
        <v>880</v>
      </c>
      <c r="R779" s="42" t="s">
        <v>2485</v>
      </c>
    </row>
    <row r="780" spans="1:18" s="2" customFormat="1" x14ac:dyDescent="0.3">
      <c r="A780" s="2" t="s">
        <v>1699</v>
      </c>
      <c r="B780" s="1" t="s">
        <v>764</v>
      </c>
      <c r="C780" s="1" t="s">
        <v>2026</v>
      </c>
      <c r="D780" s="2" t="s">
        <v>21</v>
      </c>
      <c r="E780" s="17"/>
      <c r="F780" s="61">
        <v>202</v>
      </c>
      <c r="G780" s="8">
        <f>VLOOKUP(F780,episodes!$A$1:$B$76,2,FALSE)</f>
        <v>32</v>
      </c>
      <c r="H780" s="7" t="str">
        <f>VLOOKUP(F780,episodes!$A$1:$E$76,5,FALSE)</f>
        <v>Who Mourns for Adonais?</v>
      </c>
      <c r="I780" s="7">
        <f>VLOOKUP(F780,episodes!$A$1:$D$76,3,FALSE)</f>
        <v>2</v>
      </c>
      <c r="J780" s="7">
        <f>VLOOKUP(F780,episodes!$A$1:$D$76,4,FALSE)</f>
        <v>2</v>
      </c>
      <c r="K780" s="10"/>
      <c r="L780" s="40">
        <f>COUNTIFS(A:A,A779)</f>
        <v>85</v>
      </c>
      <c r="M780" s="40">
        <f>COUNTIFS(B:B,B780)</f>
        <v>84</v>
      </c>
      <c r="N780" s="40">
        <f>LEN(C780)</f>
        <v>80</v>
      </c>
      <c r="O780" s="42" t="s">
        <v>31</v>
      </c>
      <c r="P780" s="39"/>
      <c r="Q780" s="42" t="s">
        <v>1357</v>
      </c>
      <c r="R780" s="42" t="s">
        <v>2485</v>
      </c>
    </row>
    <row r="781" spans="1:18" s="2" customFormat="1" x14ac:dyDescent="0.3">
      <c r="A781" s="2" t="s">
        <v>1699</v>
      </c>
      <c r="B781" s="1" t="s">
        <v>764</v>
      </c>
      <c r="C781" s="1" t="s">
        <v>2029</v>
      </c>
      <c r="D781" s="2" t="s">
        <v>21</v>
      </c>
      <c r="E781" s="17"/>
      <c r="F781" s="61">
        <v>202</v>
      </c>
      <c r="G781" s="8">
        <f>VLOOKUP(F781,episodes!$A$1:$B$76,2,FALSE)</f>
        <v>32</v>
      </c>
      <c r="H781" s="7" t="str">
        <f>VLOOKUP(F781,episodes!$A$1:$E$76,5,FALSE)</f>
        <v>Who Mourns for Adonais?</v>
      </c>
      <c r="I781" s="7">
        <f>VLOOKUP(F781,episodes!$A$1:$D$76,3,FALSE)</f>
        <v>2</v>
      </c>
      <c r="J781" s="7">
        <f>VLOOKUP(F781,episodes!$A$1:$D$76,4,FALSE)</f>
        <v>2</v>
      </c>
      <c r="K781" s="10"/>
      <c r="L781" s="40">
        <f>COUNTIFS(A:A,A780)</f>
        <v>85</v>
      </c>
      <c r="M781" s="40">
        <f>COUNTIFS(B:B,B781)</f>
        <v>84</v>
      </c>
      <c r="N781" s="40">
        <f>LEN(C781)</f>
        <v>38</v>
      </c>
      <c r="O781" s="42" t="s">
        <v>31</v>
      </c>
      <c r="P781" s="39"/>
      <c r="Q781" s="42" t="s">
        <v>1197</v>
      </c>
      <c r="R781" s="42" t="s">
        <v>2485</v>
      </c>
    </row>
    <row r="782" spans="1:18" s="2" customFormat="1" x14ac:dyDescent="0.3">
      <c r="A782" s="2" t="s">
        <v>1699</v>
      </c>
      <c r="B782" s="1" t="s">
        <v>764</v>
      </c>
      <c r="C782" s="1" t="s">
        <v>2027</v>
      </c>
      <c r="D782" s="2" t="s">
        <v>3655</v>
      </c>
      <c r="E782" s="17"/>
      <c r="F782" s="61">
        <v>202</v>
      </c>
      <c r="G782" s="8">
        <f>VLOOKUP(F782,episodes!$A$1:$B$76,2,FALSE)</f>
        <v>32</v>
      </c>
      <c r="H782" s="7" t="str">
        <f>VLOOKUP(F782,episodes!$A$1:$E$76,5,FALSE)</f>
        <v>Who Mourns for Adonais?</v>
      </c>
      <c r="I782" s="7">
        <f>VLOOKUP(F782,episodes!$A$1:$D$76,3,FALSE)</f>
        <v>2</v>
      </c>
      <c r="J782" s="7">
        <f>VLOOKUP(F782,episodes!$A$1:$D$76,4,FALSE)</f>
        <v>2</v>
      </c>
      <c r="K782" s="10"/>
      <c r="L782" s="40">
        <f>COUNTIFS(A:A,A781)</f>
        <v>85</v>
      </c>
      <c r="M782" s="40">
        <f>COUNTIFS(B:B,B782)</f>
        <v>84</v>
      </c>
      <c r="N782" s="40">
        <f>LEN(C782)</f>
        <v>93</v>
      </c>
      <c r="O782" s="42" t="s">
        <v>552</v>
      </c>
      <c r="P782" s="39"/>
      <c r="Q782" s="42" t="s">
        <v>1358</v>
      </c>
      <c r="R782" s="42" t="s">
        <v>2485</v>
      </c>
    </row>
    <row r="783" spans="1:18" s="2" customFormat="1" x14ac:dyDescent="0.3">
      <c r="A783" s="2" t="s">
        <v>1699</v>
      </c>
      <c r="B783" s="1" t="s">
        <v>764</v>
      </c>
      <c r="C783" s="1" t="s">
        <v>2030</v>
      </c>
      <c r="D783" s="2" t="s">
        <v>3655</v>
      </c>
      <c r="E783" s="17"/>
      <c r="F783" s="61">
        <v>202</v>
      </c>
      <c r="G783" s="8">
        <f>VLOOKUP(F783,episodes!$A$1:$B$76,2,FALSE)</f>
        <v>32</v>
      </c>
      <c r="H783" s="7" t="str">
        <f>VLOOKUP(F783,episodes!$A$1:$E$76,5,FALSE)</f>
        <v>Who Mourns for Adonais?</v>
      </c>
      <c r="I783" s="7">
        <f>VLOOKUP(F783,episodes!$A$1:$D$76,3,FALSE)</f>
        <v>2</v>
      </c>
      <c r="J783" s="7">
        <f>VLOOKUP(F783,episodes!$A$1:$D$76,4,FALSE)</f>
        <v>2</v>
      </c>
      <c r="K783" s="10"/>
      <c r="L783" s="40">
        <f>COUNTIFS(A:A,A782)</f>
        <v>85</v>
      </c>
      <c r="M783" s="40">
        <f>COUNTIFS(B:B,B783)</f>
        <v>84</v>
      </c>
      <c r="N783" s="40">
        <f>LEN(C783)</f>
        <v>51</v>
      </c>
      <c r="O783" s="42" t="s">
        <v>552</v>
      </c>
      <c r="P783" s="39"/>
      <c r="Q783" s="42" t="s">
        <v>1335</v>
      </c>
      <c r="R783" s="42" t="s">
        <v>2485</v>
      </c>
    </row>
    <row r="784" spans="1:18" s="2" customFormat="1" x14ac:dyDescent="0.3">
      <c r="A784" s="2" t="s">
        <v>1699</v>
      </c>
      <c r="B784" s="1" t="s">
        <v>764</v>
      </c>
      <c r="C784" s="1" t="s">
        <v>2025</v>
      </c>
      <c r="D784" s="2" t="s">
        <v>3668</v>
      </c>
      <c r="E784" s="17">
        <v>1</v>
      </c>
      <c r="F784" s="61">
        <v>202</v>
      </c>
      <c r="G784" s="8">
        <f>VLOOKUP(F784,episodes!$A$1:$B$76,2,FALSE)</f>
        <v>32</v>
      </c>
      <c r="H784" s="7" t="str">
        <f>VLOOKUP(F784,episodes!$A$1:$E$76,5,FALSE)</f>
        <v>Who Mourns for Adonais?</v>
      </c>
      <c r="I784" s="7">
        <f>VLOOKUP(F784,episodes!$A$1:$D$76,3,FALSE)</f>
        <v>2</v>
      </c>
      <c r="J784" s="7">
        <f>VLOOKUP(F784,episodes!$A$1:$D$76,4,FALSE)</f>
        <v>2</v>
      </c>
      <c r="K784" s="10"/>
      <c r="L784" s="40">
        <f>COUNTIFS(A:A,A783)</f>
        <v>85</v>
      </c>
      <c r="M784" s="40">
        <f>COUNTIFS(B:B,B784)</f>
        <v>84</v>
      </c>
      <c r="N784" s="40">
        <f>LEN(C784)</f>
        <v>80</v>
      </c>
      <c r="O784" s="42" t="s">
        <v>2110</v>
      </c>
      <c r="P784" s="39"/>
      <c r="Q784" s="42" t="s">
        <v>1356</v>
      </c>
      <c r="R784" s="42" t="s">
        <v>2485</v>
      </c>
    </row>
    <row r="785" spans="1:18" s="2" customFormat="1" x14ac:dyDescent="0.3">
      <c r="A785" s="2" t="s">
        <v>1699</v>
      </c>
      <c r="B785" s="1" t="s">
        <v>764</v>
      </c>
      <c r="C785" s="1" t="s">
        <v>2028</v>
      </c>
      <c r="D785" s="2" t="s">
        <v>3668</v>
      </c>
      <c r="E785" s="17">
        <v>1</v>
      </c>
      <c r="F785" s="61">
        <v>202</v>
      </c>
      <c r="G785" s="8">
        <f>VLOOKUP(F785,episodes!$A$1:$B$76,2,FALSE)</f>
        <v>32</v>
      </c>
      <c r="H785" s="7" t="str">
        <f>VLOOKUP(F785,episodes!$A$1:$E$76,5,FALSE)</f>
        <v>Who Mourns for Adonais?</v>
      </c>
      <c r="I785" s="7">
        <f>VLOOKUP(F785,episodes!$A$1:$D$76,3,FALSE)</f>
        <v>2</v>
      </c>
      <c r="J785" s="7">
        <f>VLOOKUP(F785,episodes!$A$1:$D$76,4,FALSE)</f>
        <v>2</v>
      </c>
      <c r="K785" s="10"/>
      <c r="L785" s="40">
        <f>COUNTIFS(A:A,A784)</f>
        <v>85</v>
      </c>
      <c r="M785" s="40">
        <f>COUNTIFS(B:B,B785)</f>
        <v>84</v>
      </c>
      <c r="N785" s="40">
        <f>LEN(C785)</f>
        <v>38</v>
      </c>
      <c r="O785" s="42" t="s">
        <v>2110</v>
      </c>
      <c r="P785" s="39"/>
      <c r="Q785" s="42" t="s">
        <v>1152</v>
      </c>
      <c r="R785" s="42" t="s">
        <v>2485</v>
      </c>
    </row>
    <row r="786" spans="1:18" s="2" customFormat="1" x14ac:dyDescent="0.3">
      <c r="A786" s="2" t="s">
        <v>1699</v>
      </c>
      <c r="B786" s="1" t="s">
        <v>764</v>
      </c>
      <c r="C786" s="1" t="s">
        <v>2610</v>
      </c>
      <c r="D786" s="2" t="s">
        <v>85</v>
      </c>
      <c r="E786" s="17"/>
      <c r="F786" s="60">
        <v>203</v>
      </c>
      <c r="G786" s="8">
        <f>VLOOKUP(F786,episodes!$A$1:$B$76,2,FALSE)</f>
        <v>33</v>
      </c>
      <c r="H786" s="7" t="str">
        <f>VLOOKUP(F786,episodes!$A$1:$E$76,5,FALSE)</f>
        <v>The Changeling</v>
      </c>
      <c r="I786" s="7">
        <f>VLOOKUP(F786,episodes!$A$1:$D$76,3,FALSE)</f>
        <v>2</v>
      </c>
      <c r="J786" s="7">
        <f>VLOOKUP(F786,episodes!$A$1:$D$76,4,FALSE)</f>
        <v>3</v>
      </c>
      <c r="K786" s="10"/>
      <c r="L786" s="40">
        <f>COUNTIFS(A:A,A785)</f>
        <v>85</v>
      </c>
      <c r="M786" s="40">
        <f>COUNTIFS(B:B,B786)</f>
        <v>84</v>
      </c>
      <c r="N786" s="40">
        <f>LEN(C786)</f>
        <v>36</v>
      </c>
      <c r="O786" s="42" t="s">
        <v>594</v>
      </c>
      <c r="P786" s="39"/>
      <c r="Q786" s="39" t="s">
        <v>954</v>
      </c>
      <c r="R786" s="39" t="s">
        <v>2485</v>
      </c>
    </row>
    <row r="787" spans="1:18" s="2" customFormat="1" x14ac:dyDescent="0.25">
      <c r="A787" s="2" t="s">
        <v>1699</v>
      </c>
      <c r="B787" s="2" t="s">
        <v>764</v>
      </c>
      <c r="C787" s="1" t="s">
        <v>2622</v>
      </c>
      <c r="D787" s="2" t="s">
        <v>85</v>
      </c>
      <c r="E787" s="12">
        <v>1</v>
      </c>
      <c r="F787" s="60">
        <v>204</v>
      </c>
      <c r="G787" s="8">
        <f>VLOOKUP(F787,episodes!$A$1:$B$81,2,FALSE)</f>
        <v>34</v>
      </c>
      <c r="H787" s="7" t="str">
        <f>VLOOKUP(F787,episodes!$A$1:$E$81,5,FALSE)</f>
        <v>Mirror, Mirror</v>
      </c>
      <c r="I787" s="7">
        <f>VLOOKUP(F787,episodes!$A$1:$D$81,3,FALSE)</f>
        <v>2</v>
      </c>
      <c r="J787" s="7">
        <f>VLOOKUP(F787,episodes!$A$1:$D$81,4,FALSE)</f>
        <v>4</v>
      </c>
      <c r="K787" s="10"/>
      <c r="L787" s="40">
        <f>COUNTIFS(A:A,A786)</f>
        <v>85</v>
      </c>
      <c r="M787" s="40">
        <f>COUNTIFS(B:B,B787)</f>
        <v>84</v>
      </c>
      <c r="N787" s="40">
        <f>LEN(C787)</f>
        <v>31</v>
      </c>
      <c r="O787" s="39"/>
      <c r="P787" s="39" t="s">
        <v>192</v>
      </c>
      <c r="Q787" s="50"/>
      <c r="R787" s="39" t="s">
        <v>2485</v>
      </c>
    </row>
    <row r="788" spans="1:18" s="2" customFormat="1" x14ac:dyDescent="0.25">
      <c r="A788" s="2" t="s">
        <v>1699</v>
      </c>
      <c r="B788" s="2" t="s">
        <v>764</v>
      </c>
      <c r="C788" s="23" t="s">
        <v>2722</v>
      </c>
      <c r="D788" s="2" t="s">
        <v>21</v>
      </c>
      <c r="E788" s="12"/>
      <c r="F788" s="60">
        <v>205</v>
      </c>
      <c r="G788" s="8">
        <f>VLOOKUP(F788,episodes!$A$1:$B$81,2,FALSE)</f>
        <v>35</v>
      </c>
      <c r="H788" s="7" t="str">
        <f>VLOOKUP(F788,episodes!$A$1:$E$81,5,FALSE)</f>
        <v>The Apple</v>
      </c>
      <c r="I788" s="7">
        <f>VLOOKUP(F788,episodes!$A$1:$D$81,3,FALSE)</f>
        <v>2</v>
      </c>
      <c r="J788" s="7">
        <f>VLOOKUP(F788,episodes!$A$1:$D$81,4,FALSE)</f>
        <v>5</v>
      </c>
      <c r="K788" s="10"/>
      <c r="L788" s="40">
        <f>COUNTIFS(A:A,A787)</f>
        <v>85</v>
      </c>
      <c r="M788" s="40">
        <f>COUNTIFS(B:B,B788)</f>
        <v>84</v>
      </c>
      <c r="N788" s="40">
        <f>LEN(C788)</f>
        <v>32</v>
      </c>
      <c r="O788" s="39" t="s">
        <v>192</v>
      </c>
      <c r="P788" s="39" t="s">
        <v>192</v>
      </c>
      <c r="Q788" s="39" t="s">
        <v>192</v>
      </c>
      <c r="R788" s="39" t="s">
        <v>2485</v>
      </c>
    </row>
    <row r="789" spans="1:18" s="2" customFormat="1" x14ac:dyDescent="0.25">
      <c r="A789" s="2" t="s">
        <v>1699</v>
      </c>
      <c r="B789" s="2" t="s">
        <v>764</v>
      </c>
      <c r="C789" s="23" t="s">
        <v>2723</v>
      </c>
      <c r="D789" s="2" t="s">
        <v>85</v>
      </c>
      <c r="E789" s="12"/>
      <c r="F789" s="60">
        <v>205</v>
      </c>
      <c r="G789" s="8">
        <f>VLOOKUP(F789,episodes!$A$1:$B$81,2,FALSE)</f>
        <v>35</v>
      </c>
      <c r="H789" s="7" t="str">
        <f>VLOOKUP(F789,episodes!$A$1:$E$81,5,FALSE)</f>
        <v>The Apple</v>
      </c>
      <c r="I789" s="7">
        <f>VLOOKUP(F789,episodes!$A$1:$D$81,3,FALSE)</f>
        <v>2</v>
      </c>
      <c r="J789" s="7">
        <f>VLOOKUP(F789,episodes!$A$1:$D$81,4,FALSE)</f>
        <v>5</v>
      </c>
      <c r="K789" s="10"/>
      <c r="L789" s="40">
        <f>COUNTIFS(A:A,A788)</f>
        <v>85</v>
      </c>
      <c r="M789" s="40">
        <f>COUNTIFS(B:B,B789)</f>
        <v>84</v>
      </c>
      <c r="N789" s="40">
        <f>LEN(C789)</f>
        <v>35</v>
      </c>
      <c r="O789" s="39" t="s">
        <v>192</v>
      </c>
      <c r="P789" s="39" t="s">
        <v>192</v>
      </c>
      <c r="Q789" s="39" t="s">
        <v>192</v>
      </c>
      <c r="R789" s="39" t="s">
        <v>2485</v>
      </c>
    </row>
    <row r="790" spans="1:18" x14ac:dyDescent="0.25">
      <c r="A790" s="2" t="s">
        <v>1699</v>
      </c>
      <c r="B790" s="2" t="s">
        <v>764</v>
      </c>
      <c r="C790" s="23" t="s">
        <v>2741</v>
      </c>
      <c r="D790" s="2" t="s">
        <v>3655</v>
      </c>
      <c r="E790" s="12">
        <v>1</v>
      </c>
      <c r="F790" s="60">
        <v>205</v>
      </c>
      <c r="G790" s="8">
        <f>VLOOKUP(F790,episodes!$A$1:$B$81,2,FALSE)</f>
        <v>35</v>
      </c>
      <c r="H790" s="7" t="str">
        <f>VLOOKUP(F790,episodes!$A$1:$E$81,5,FALSE)</f>
        <v>The Apple</v>
      </c>
      <c r="I790" s="7">
        <f>VLOOKUP(F790,episodes!$A$1:$D$81,3,FALSE)</f>
        <v>2</v>
      </c>
      <c r="J790" s="7">
        <f>VLOOKUP(F790,episodes!$A$1:$D$81,4,FALSE)</f>
        <v>5</v>
      </c>
      <c r="L790" s="40">
        <f>COUNTIFS(A:A,A789)</f>
        <v>85</v>
      </c>
      <c r="M790" s="40">
        <f>COUNTIFS(B:B,B790)</f>
        <v>84</v>
      </c>
      <c r="N790" s="40">
        <f>LEN(C790)</f>
        <v>50</v>
      </c>
      <c r="O790" s="39" t="s">
        <v>192</v>
      </c>
      <c r="P790" s="39" t="s">
        <v>192</v>
      </c>
      <c r="Q790" s="39" t="s">
        <v>192</v>
      </c>
      <c r="R790" s="39" t="s">
        <v>2485</v>
      </c>
    </row>
    <row r="791" spans="1:18" x14ac:dyDescent="0.25">
      <c r="A791" s="2" t="s">
        <v>1699</v>
      </c>
      <c r="B791" s="2" t="s">
        <v>764</v>
      </c>
      <c r="C791" s="23" t="s">
        <v>2741</v>
      </c>
      <c r="D791" s="2" t="s">
        <v>3655</v>
      </c>
      <c r="E791" s="12">
        <v>1</v>
      </c>
      <c r="F791" s="60">
        <v>205</v>
      </c>
      <c r="G791" s="8">
        <f>VLOOKUP(F791,episodes!$A$1:$B$81,2,FALSE)</f>
        <v>35</v>
      </c>
      <c r="H791" s="7" t="str">
        <f>VLOOKUP(F791,episodes!$A$1:$E$81,5,FALSE)</f>
        <v>The Apple</v>
      </c>
      <c r="I791" s="7">
        <f>VLOOKUP(F791,episodes!$A$1:$D$81,3,FALSE)</f>
        <v>2</v>
      </c>
      <c r="J791" s="7">
        <f>VLOOKUP(F791,episodes!$A$1:$D$81,4,FALSE)</f>
        <v>5</v>
      </c>
      <c r="L791" s="40">
        <f>COUNTIFS(A:A,A790)</f>
        <v>85</v>
      </c>
      <c r="M791" s="40">
        <f>COUNTIFS(B:B,B791)</f>
        <v>84</v>
      </c>
      <c r="N791" s="40">
        <f>LEN(C791)</f>
        <v>50</v>
      </c>
      <c r="O791" s="39" t="s">
        <v>192</v>
      </c>
      <c r="P791" s="39" t="s">
        <v>192</v>
      </c>
      <c r="Q791" s="39" t="s">
        <v>192</v>
      </c>
      <c r="R791" s="39" t="s">
        <v>2485</v>
      </c>
    </row>
    <row r="792" spans="1:18" x14ac:dyDescent="0.25">
      <c r="A792" s="2" t="s">
        <v>1699</v>
      </c>
      <c r="B792" s="2" t="s">
        <v>764</v>
      </c>
      <c r="C792" s="23" t="s">
        <v>2740</v>
      </c>
      <c r="D792" s="2" t="s">
        <v>3655</v>
      </c>
      <c r="E792" s="12">
        <v>1</v>
      </c>
      <c r="F792" s="60">
        <v>205</v>
      </c>
      <c r="G792" s="8">
        <f>VLOOKUP(F792,episodes!$A$1:$B$81,2,FALSE)</f>
        <v>35</v>
      </c>
      <c r="H792" s="7" t="str">
        <f>VLOOKUP(F792,episodes!$A$1:$E$81,5,FALSE)</f>
        <v>The Apple</v>
      </c>
      <c r="I792" s="7">
        <f>VLOOKUP(F792,episodes!$A$1:$D$81,3,FALSE)</f>
        <v>2</v>
      </c>
      <c r="J792" s="7">
        <f>VLOOKUP(F792,episodes!$A$1:$D$81,4,FALSE)</f>
        <v>5</v>
      </c>
      <c r="L792" s="40">
        <f>COUNTIFS(A:A,A791)</f>
        <v>85</v>
      </c>
      <c r="M792" s="40">
        <f>COUNTIFS(B:B,B792)</f>
        <v>84</v>
      </c>
      <c r="N792" s="40">
        <f>LEN(C792)</f>
        <v>32</v>
      </c>
      <c r="O792" s="39" t="s">
        <v>192</v>
      </c>
      <c r="P792" s="39" t="s">
        <v>192</v>
      </c>
      <c r="Q792" s="39" t="s">
        <v>192</v>
      </c>
      <c r="R792" s="39" t="s">
        <v>2485</v>
      </c>
    </row>
    <row r="793" spans="1:18" x14ac:dyDescent="0.25">
      <c r="A793" s="2" t="s">
        <v>1699</v>
      </c>
      <c r="B793" s="2" t="s">
        <v>764</v>
      </c>
      <c r="C793" s="23" t="s">
        <v>2740</v>
      </c>
      <c r="D793" s="2" t="s">
        <v>3655</v>
      </c>
      <c r="E793" s="12">
        <v>1</v>
      </c>
      <c r="F793" s="60">
        <v>205</v>
      </c>
      <c r="G793" s="8">
        <f>VLOOKUP(F793,episodes!$A$1:$B$81,2,FALSE)</f>
        <v>35</v>
      </c>
      <c r="H793" s="7" t="str">
        <f>VLOOKUP(F793,episodes!$A$1:$E$81,5,FALSE)</f>
        <v>The Apple</v>
      </c>
      <c r="I793" s="7">
        <f>VLOOKUP(F793,episodes!$A$1:$D$81,3,FALSE)</f>
        <v>2</v>
      </c>
      <c r="J793" s="7">
        <f>VLOOKUP(F793,episodes!$A$1:$D$81,4,FALSE)</f>
        <v>5</v>
      </c>
      <c r="L793" s="40">
        <f>COUNTIFS(A:A,A792)</f>
        <v>85</v>
      </c>
      <c r="M793" s="40">
        <f>COUNTIFS(B:B,B793)</f>
        <v>84</v>
      </c>
      <c r="N793" s="40">
        <f>LEN(C793)</f>
        <v>32</v>
      </c>
      <c r="O793" s="39" t="s">
        <v>192</v>
      </c>
      <c r="P793" s="39" t="s">
        <v>192</v>
      </c>
      <c r="Q793" s="39" t="s">
        <v>192</v>
      </c>
      <c r="R793" s="39" t="s">
        <v>2485</v>
      </c>
    </row>
    <row r="794" spans="1:18" x14ac:dyDescent="0.25">
      <c r="A794" s="2" t="s">
        <v>1699</v>
      </c>
      <c r="B794" s="2" t="s">
        <v>764</v>
      </c>
      <c r="C794" s="23" t="s">
        <v>2457</v>
      </c>
      <c r="D794" s="2" t="s">
        <v>3655</v>
      </c>
      <c r="E794" s="12">
        <v>1</v>
      </c>
      <c r="F794" s="60">
        <v>205</v>
      </c>
      <c r="G794" s="8">
        <f>VLOOKUP(F794,episodes!$A$1:$B$81,2,FALSE)</f>
        <v>35</v>
      </c>
      <c r="H794" s="7" t="str">
        <f>VLOOKUP(F794,episodes!$A$1:$E$81,5,FALSE)</f>
        <v>The Apple</v>
      </c>
      <c r="I794" s="7">
        <f>VLOOKUP(F794,episodes!$A$1:$D$81,3,FALSE)</f>
        <v>2</v>
      </c>
      <c r="J794" s="7">
        <f>VLOOKUP(F794,episodes!$A$1:$D$81,4,FALSE)</f>
        <v>5</v>
      </c>
      <c r="L794" s="40">
        <f>COUNTIFS(A:A,A793)</f>
        <v>85</v>
      </c>
      <c r="M794" s="40">
        <f>COUNTIFS(B:B,B794)</f>
        <v>84</v>
      </c>
      <c r="N794" s="40">
        <f>LEN(C794)</f>
        <v>31</v>
      </c>
      <c r="O794" s="39" t="s">
        <v>192</v>
      </c>
      <c r="P794" s="39" t="s">
        <v>192</v>
      </c>
      <c r="Q794" s="39" t="s">
        <v>192</v>
      </c>
      <c r="R794" s="39" t="s">
        <v>2485</v>
      </c>
    </row>
    <row r="795" spans="1:18" x14ac:dyDescent="0.25">
      <c r="A795" s="2" t="s">
        <v>1699</v>
      </c>
      <c r="B795" s="2" t="s">
        <v>764</v>
      </c>
      <c r="C795" s="23" t="s">
        <v>2457</v>
      </c>
      <c r="D795" s="2" t="s">
        <v>3655</v>
      </c>
      <c r="E795" s="12">
        <v>1</v>
      </c>
      <c r="F795" s="60">
        <v>205</v>
      </c>
      <c r="G795" s="8">
        <f>VLOOKUP(F795,episodes!$A$1:$B$81,2,FALSE)</f>
        <v>35</v>
      </c>
      <c r="H795" s="7" t="str">
        <f>VLOOKUP(F795,episodes!$A$1:$E$81,5,FALSE)</f>
        <v>The Apple</v>
      </c>
      <c r="I795" s="7">
        <f>VLOOKUP(F795,episodes!$A$1:$D$81,3,FALSE)</f>
        <v>2</v>
      </c>
      <c r="J795" s="7">
        <f>VLOOKUP(F795,episodes!$A$1:$D$81,4,FALSE)</f>
        <v>5</v>
      </c>
      <c r="L795" s="40">
        <f>COUNTIFS(A:A,A794)</f>
        <v>85</v>
      </c>
      <c r="M795" s="40">
        <f>COUNTIFS(B:B,B795)</f>
        <v>84</v>
      </c>
      <c r="N795" s="40">
        <f>LEN(C795)</f>
        <v>31</v>
      </c>
      <c r="O795" s="39" t="s">
        <v>192</v>
      </c>
      <c r="P795" s="39" t="s">
        <v>192</v>
      </c>
      <c r="Q795" s="39" t="s">
        <v>192</v>
      </c>
      <c r="R795" s="39" t="s">
        <v>2485</v>
      </c>
    </row>
    <row r="796" spans="1:18" x14ac:dyDescent="0.25">
      <c r="A796" s="2" t="s">
        <v>2743</v>
      </c>
      <c r="B796" s="2"/>
      <c r="C796" s="23" t="s">
        <v>2744</v>
      </c>
      <c r="D796" s="2" t="s">
        <v>3655</v>
      </c>
      <c r="E796" s="12">
        <v>1</v>
      </c>
      <c r="F796" s="60">
        <v>205</v>
      </c>
      <c r="G796" s="8">
        <f>VLOOKUP(F796,episodes!$A$1:$B$81,2,FALSE)</f>
        <v>35</v>
      </c>
      <c r="H796" s="7" t="str">
        <f>VLOOKUP(F796,episodes!$A$1:$E$81,5,FALSE)</f>
        <v>The Apple</v>
      </c>
      <c r="I796" s="7">
        <f>VLOOKUP(F796,episodes!$A$1:$D$81,3,FALSE)</f>
        <v>2</v>
      </c>
      <c r="J796" s="7">
        <f>VLOOKUP(F796,episodes!$A$1:$D$81,4,FALSE)</f>
        <v>5</v>
      </c>
      <c r="L796" s="40">
        <f>COUNTIFS(A:A,A795)</f>
        <v>85</v>
      </c>
      <c r="M796" s="40">
        <f>COUNTIFS(B:B,B796)</f>
        <v>0</v>
      </c>
      <c r="N796" s="40">
        <f>LEN(C796)</f>
        <v>126</v>
      </c>
    </row>
    <row r="797" spans="1:18" x14ac:dyDescent="0.3">
      <c r="A797" s="2" t="s">
        <v>1700</v>
      </c>
      <c r="B797" s="11" t="s">
        <v>786</v>
      </c>
      <c r="C797" s="25" t="s">
        <v>1849</v>
      </c>
      <c r="D797" s="2" t="s">
        <v>3305</v>
      </c>
      <c r="F797" s="60">
        <v>103</v>
      </c>
      <c r="G797" s="8">
        <f>VLOOKUP(F797,episodes!$A$1:$B$76,2,FALSE)</f>
        <v>4</v>
      </c>
      <c r="H797" s="7" t="str">
        <f>VLOOKUP(F797,episodes!$A$1:$E$76,5,FALSE)</f>
        <v>Where No Man Has Gone Before</v>
      </c>
      <c r="I797" s="7">
        <f>VLOOKUP(F797,episodes!$A$1:$D$76,3,FALSE)</f>
        <v>1</v>
      </c>
      <c r="J797" s="7">
        <f>VLOOKUP(F797,episodes!$A$1:$D$76,4,FALSE)</f>
        <v>3</v>
      </c>
      <c r="L797" s="40">
        <f>COUNTIFS(A:A,A795)</f>
        <v>85</v>
      </c>
      <c r="M797" s="40">
        <f>COUNTIFS(B:B,B797)</f>
        <v>9</v>
      </c>
      <c r="N797" s="40">
        <f>LEN(C797)+LEN(H797)</f>
        <v>90</v>
      </c>
      <c r="P797" s="41"/>
      <c r="Q797" s="39" t="s">
        <v>1225</v>
      </c>
      <c r="R797" s="39" t="s">
        <v>2485</v>
      </c>
    </row>
    <row r="798" spans="1:18" x14ac:dyDescent="0.3">
      <c r="A798" s="2" t="s">
        <v>1700</v>
      </c>
      <c r="B798" s="11" t="s">
        <v>786</v>
      </c>
      <c r="C798" s="25" t="s">
        <v>3071</v>
      </c>
      <c r="D798" s="2" t="s">
        <v>3305</v>
      </c>
      <c r="F798" s="60">
        <v>123</v>
      </c>
      <c r="G798" s="8">
        <f>VLOOKUP(F798,episodes!$A$1:$B$76,2,FALSE)</f>
        <v>24</v>
      </c>
      <c r="H798" s="7" t="str">
        <f>VLOOKUP(F798,episodes!$A$1:$E$76,5,FALSE)</f>
        <v>A Taste of Armageddon</v>
      </c>
      <c r="I798" s="7">
        <f>VLOOKUP(F798,episodes!$A$1:$D$76,3,FALSE)</f>
        <v>1</v>
      </c>
      <c r="J798" s="7">
        <f>VLOOKUP(F798,episodes!$A$1:$D$76,4,FALSE)</f>
        <v>23</v>
      </c>
      <c r="L798" s="40">
        <f>COUNTIFS(A:A,A797)</f>
        <v>3</v>
      </c>
      <c r="M798" s="40">
        <f>COUNTIFS(B:B,B798)</f>
        <v>9</v>
      </c>
      <c r="N798" s="40">
        <f>LEN(C798)</f>
        <v>55</v>
      </c>
      <c r="P798" s="41"/>
      <c r="Q798" s="39" t="s">
        <v>1225</v>
      </c>
      <c r="R798" s="39" t="s">
        <v>2485</v>
      </c>
    </row>
    <row r="799" spans="1:18" x14ac:dyDescent="0.3">
      <c r="A799" s="2" t="s">
        <v>1700</v>
      </c>
      <c r="B799" s="11" t="s">
        <v>786</v>
      </c>
      <c r="C799" s="25" t="s">
        <v>1992</v>
      </c>
      <c r="D799" s="2" t="s">
        <v>3305</v>
      </c>
      <c r="F799" s="61">
        <v>128</v>
      </c>
      <c r="G799" s="8">
        <f>VLOOKUP(F799,episodes!$A$1:$B$76,2,FALSE)</f>
        <v>29</v>
      </c>
      <c r="H799" s="7" t="str">
        <f>VLOOKUP(F799,episodes!$A$1:$E$76,5,FALSE)</f>
        <v>The City on the Edge of Forever</v>
      </c>
      <c r="I799" s="7">
        <f>VLOOKUP(F799,episodes!$A$1:$D$76,3,FALSE)</f>
        <v>1</v>
      </c>
      <c r="J799" s="7">
        <f>VLOOKUP(F799,episodes!$A$1:$D$76,4,FALSE)</f>
        <v>28</v>
      </c>
      <c r="L799" s="40">
        <f>COUNTIFS(A:A,A798)</f>
        <v>3</v>
      </c>
      <c r="M799" s="40">
        <f>COUNTIFS(B:B,B799)</f>
        <v>9</v>
      </c>
      <c r="N799" s="40">
        <f>LEN(C799)</f>
        <v>62</v>
      </c>
      <c r="O799" s="42"/>
      <c r="P799" s="44"/>
      <c r="Q799" s="39" t="s">
        <v>1226</v>
      </c>
      <c r="R799" s="42" t="s">
        <v>2485</v>
      </c>
    </row>
    <row r="800" spans="1:18" x14ac:dyDescent="0.3">
      <c r="A800" s="2" t="s">
        <v>1701</v>
      </c>
      <c r="B800" s="2" t="s">
        <v>722</v>
      </c>
      <c r="C800" s="25" t="s">
        <v>1827</v>
      </c>
      <c r="D800" s="2" t="s">
        <v>21</v>
      </c>
      <c r="F800" s="60">
        <v>100</v>
      </c>
      <c r="G800" s="8">
        <f>VLOOKUP(F800,episodes!$A$1:$B$76,2,FALSE)</f>
        <v>1</v>
      </c>
      <c r="H800" s="7" t="str">
        <f>VLOOKUP(F800,episodes!$A$1:$E$76,5,FALSE)</f>
        <v>The Cage</v>
      </c>
      <c r="I800" s="7">
        <f>VLOOKUP(F800,episodes!$A$1:$D$76,3,FALSE)</f>
        <v>1</v>
      </c>
      <c r="J800" s="7">
        <f>VLOOKUP(F800,episodes!$A$1:$D$76,4,FALSE)</f>
        <v>0</v>
      </c>
      <c r="L800" s="40">
        <f>COUNTIFS(A:A,A799)</f>
        <v>3</v>
      </c>
      <c r="M800" s="40">
        <f>COUNTIFS(B:B,B800)</f>
        <v>78</v>
      </c>
      <c r="N800" s="40">
        <f>LEN(C800)+LEN(H800)</f>
        <v>43</v>
      </c>
      <c r="O800" s="39" t="s">
        <v>601</v>
      </c>
      <c r="P800" s="41"/>
      <c r="Q800" s="39" t="s">
        <v>1236</v>
      </c>
      <c r="R800" s="39" t="s">
        <v>2485</v>
      </c>
    </row>
    <row r="801" spans="1:18" x14ac:dyDescent="0.3">
      <c r="A801" s="2" t="s">
        <v>1701</v>
      </c>
      <c r="B801" s="2" t="s">
        <v>722</v>
      </c>
      <c r="C801" s="25" t="s">
        <v>2528</v>
      </c>
      <c r="D801" s="2" t="s">
        <v>3305</v>
      </c>
      <c r="F801" s="60">
        <v>113</v>
      </c>
      <c r="G801" s="8">
        <f>VLOOKUP(F801,episodes!$A$1:$B$76,2,FALSE)</f>
        <v>14</v>
      </c>
      <c r="H801" s="7" t="str">
        <f>VLOOKUP(F801,episodes!$A$1:$E$76,5,FALSE)</f>
        <v>The Conscience of the King</v>
      </c>
      <c r="I801" s="7">
        <f>VLOOKUP(F801,episodes!$A$1:$D$76,3,FALSE)</f>
        <v>1</v>
      </c>
      <c r="J801" s="7">
        <f>VLOOKUP(F801,episodes!$A$1:$D$76,4,FALSE)</f>
        <v>13</v>
      </c>
      <c r="L801" s="40">
        <f>COUNTIFS(A:A,A800)</f>
        <v>2</v>
      </c>
      <c r="M801" s="40">
        <f>COUNTIFS(B:B,B801)</f>
        <v>78</v>
      </c>
      <c r="N801" s="40">
        <f>LEN(C801)+LEN(H801)</f>
        <v>88</v>
      </c>
      <c r="O801" s="39" t="s">
        <v>141</v>
      </c>
      <c r="Q801" s="39" t="s">
        <v>1447</v>
      </c>
      <c r="R801" s="39" t="s">
        <v>2485</v>
      </c>
    </row>
    <row r="802" spans="1:18" x14ac:dyDescent="0.3">
      <c r="A802" s="2" t="s">
        <v>1702</v>
      </c>
      <c r="B802" s="1" t="s">
        <v>738</v>
      </c>
      <c r="C802" s="25" t="s">
        <v>1898</v>
      </c>
      <c r="D802" s="2" t="s">
        <v>3655</v>
      </c>
      <c r="F802" s="60">
        <v>109</v>
      </c>
      <c r="G802" s="8">
        <f>VLOOKUP(F802,episodes!$A$1:$B$76,2,FALSE)</f>
        <v>10</v>
      </c>
      <c r="H802" s="7" t="str">
        <f>VLOOKUP(F802,episodes!$A$1:$E$76,5,FALSE)</f>
        <v>Dagger of the Mind</v>
      </c>
      <c r="I802" s="7">
        <f>VLOOKUP(F802,episodes!$A$1:$D$76,3,FALSE)</f>
        <v>1</v>
      </c>
      <c r="J802" s="7">
        <f>VLOOKUP(F802,episodes!$A$1:$D$76,4,FALSE)</f>
        <v>9</v>
      </c>
      <c r="L802" s="40">
        <f>COUNTIFS(A:A,A801)</f>
        <v>2</v>
      </c>
      <c r="M802" s="40">
        <f>COUNTIFS(B:B,B802)</f>
        <v>1</v>
      </c>
      <c r="N802" s="40">
        <f>LEN(C802)+LEN(H802)</f>
        <v>75</v>
      </c>
      <c r="O802" s="39" t="s">
        <v>510</v>
      </c>
      <c r="P802" s="41" t="s">
        <v>2065</v>
      </c>
      <c r="Q802" s="39" t="s">
        <v>1444</v>
      </c>
      <c r="R802" s="39" t="s">
        <v>2485</v>
      </c>
    </row>
    <row r="803" spans="1:18" x14ac:dyDescent="0.25">
      <c r="A803" s="24" t="s">
        <v>2677</v>
      </c>
      <c r="B803" s="24" t="s">
        <v>693</v>
      </c>
      <c r="C803" s="23" t="s">
        <v>2886</v>
      </c>
      <c r="D803" s="2" t="s">
        <v>3305</v>
      </c>
      <c r="E803" s="12"/>
      <c r="F803" s="60">
        <v>307</v>
      </c>
      <c r="G803" s="8">
        <f>VLOOKUP(F803,episodes!$A$1:$B$81,2,FALSE)</f>
        <v>63</v>
      </c>
      <c r="H803" s="7" t="str">
        <f>VLOOKUP(F803,episodes!$A$1:$E$81,5,FALSE)</f>
        <v>Day of the Dove</v>
      </c>
      <c r="I803" s="7">
        <f>VLOOKUP(F803,episodes!$A$1:$D$81,3,FALSE)</f>
        <v>3</v>
      </c>
      <c r="J803" s="7">
        <f>VLOOKUP(F803,episodes!$A$1:$D$81,4,FALSE)</f>
        <v>7</v>
      </c>
      <c r="L803" s="40">
        <f>COUNTIFS(A:A,A802)</f>
        <v>1</v>
      </c>
      <c r="M803" s="40">
        <f>COUNTIFS(B:B,B803)</f>
        <v>9</v>
      </c>
      <c r="N803" s="40">
        <f>LEN(C803)</f>
        <v>50</v>
      </c>
      <c r="O803" s="39" t="s">
        <v>192</v>
      </c>
      <c r="P803" s="41" t="s">
        <v>2065</v>
      </c>
      <c r="Q803" s="39" t="s">
        <v>2678</v>
      </c>
      <c r="R803" s="39" t="s">
        <v>2485</v>
      </c>
    </row>
    <row r="804" spans="1:18" x14ac:dyDescent="0.25">
      <c r="A804" s="2" t="s">
        <v>1703</v>
      </c>
      <c r="B804" s="1" t="s">
        <v>776</v>
      </c>
      <c r="C804" s="25" t="s">
        <v>1453</v>
      </c>
      <c r="D804" s="2" t="s">
        <v>21</v>
      </c>
      <c r="E804" s="12">
        <v>1</v>
      </c>
      <c r="F804" s="60">
        <v>103</v>
      </c>
      <c r="G804" s="8">
        <f>VLOOKUP(F804,episodes!$A$1:$B$76,2,FALSE)</f>
        <v>4</v>
      </c>
      <c r="H804" s="7" t="str">
        <f>VLOOKUP(F804,episodes!$A$1:$E$76,5,FALSE)</f>
        <v>Where No Man Has Gone Before</v>
      </c>
      <c r="I804" s="7">
        <f>VLOOKUP(F804,episodes!$A$1:$D$76,3,FALSE)</f>
        <v>1</v>
      </c>
      <c r="J804" s="7">
        <f>VLOOKUP(F804,episodes!$A$1:$D$76,4,FALSE)</f>
        <v>3</v>
      </c>
      <c r="L804" s="40">
        <f>COUNTIFS(A:A,A803)</f>
        <v>1</v>
      </c>
      <c r="M804" s="40">
        <f>COUNTIFS(B:B,B804)</f>
        <v>18</v>
      </c>
      <c r="N804" s="40">
        <f>LEN(C804)+LEN(H804)</f>
        <v>77</v>
      </c>
      <c r="O804" s="42" t="s">
        <v>2065</v>
      </c>
      <c r="P804" s="39" t="s">
        <v>1011</v>
      </c>
      <c r="Q804" s="39" t="s">
        <v>1045</v>
      </c>
      <c r="R804" s="39" t="s">
        <v>2485</v>
      </c>
    </row>
    <row r="805" spans="1:18" x14ac:dyDescent="0.25">
      <c r="A805" s="2" t="s">
        <v>1703</v>
      </c>
      <c r="B805" s="1" t="s">
        <v>776</v>
      </c>
      <c r="C805" s="25" t="s">
        <v>3238</v>
      </c>
      <c r="D805" s="2" t="s">
        <v>21</v>
      </c>
      <c r="E805" s="12">
        <v>1</v>
      </c>
      <c r="F805" s="60">
        <v>103</v>
      </c>
      <c r="G805" s="8">
        <f>VLOOKUP(F805,episodes!$A$1:$B$76,2,FALSE)</f>
        <v>4</v>
      </c>
      <c r="H805" s="7" t="str">
        <f>VLOOKUP(F805,episodes!$A$1:$E$76,5,FALSE)</f>
        <v>Where No Man Has Gone Before</v>
      </c>
      <c r="I805" s="7">
        <f>VLOOKUP(F805,episodes!$A$1:$D$76,3,FALSE)</f>
        <v>1</v>
      </c>
      <c r="J805" s="7">
        <f>VLOOKUP(F805,episodes!$A$1:$D$76,4,FALSE)</f>
        <v>3</v>
      </c>
      <c r="L805" s="40">
        <f>COUNTIFS(A:A,A804)</f>
        <v>22</v>
      </c>
      <c r="M805" s="40">
        <f>COUNTIFS(B:B,B805)</f>
        <v>18</v>
      </c>
      <c r="N805" s="40">
        <f>LEN(C805)+LEN(H805)</f>
        <v>108</v>
      </c>
      <c r="O805" s="42" t="s">
        <v>2065</v>
      </c>
      <c r="P805" s="39" t="s">
        <v>1011</v>
      </c>
      <c r="R805" s="39" t="s">
        <v>2486</v>
      </c>
    </row>
    <row r="806" spans="1:18" x14ac:dyDescent="0.25">
      <c r="A806" s="2" t="s">
        <v>1703</v>
      </c>
      <c r="B806" s="1" t="s">
        <v>776</v>
      </c>
      <c r="C806" s="25" t="s">
        <v>2281</v>
      </c>
      <c r="D806" s="2" t="s">
        <v>3652</v>
      </c>
      <c r="E806" s="12">
        <v>1</v>
      </c>
      <c r="F806" s="60">
        <v>104</v>
      </c>
      <c r="G806" s="8">
        <f>VLOOKUP(F806,episodes!$A$1:$B$76,2,FALSE)</f>
        <v>5</v>
      </c>
      <c r="H806" s="7" t="str">
        <f>VLOOKUP(F806,episodes!$A$1:$E$76,5,FALSE)</f>
        <v>The Naked Time</v>
      </c>
      <c r="I806" s="7">
        <f>VLOOKUP(F806,episodes!$A$1:$D$76,3,FALSE)</f>
        <v>1</v>
      </c>
      <c r="J806" s="7">
        <f>VLOOKUP(F806,episodes!$A$1:$D$76,4,FALSE)</f>
        <v>4</v>
      </c>
      <c r="L806" s="40">
        <f>COUNTIFS(A:A,A805)</f>
        <v>22</v>
      </c>
      <c r="M806" s="40">
        <f>COUNTIFS(B:B,B806)</f>
        <v>18</v>
      </c>
      <c r="N806" s="40">
        <f>LEN(C806)+LEN(H806)</f>
        <v>78</v>
      </c>
      <c r="O806" s="42" t="s">
        <v>2116</v>
      </c>
      <c r="P806" s="41" t="s">
        <v>1011</v>
      </c>
      <c r="Q806" s="42"/>
      <c r="R806" s="39" t="s">
        <v>3396</v>
      </c>
    </row>
    <row r="807" spans="1:18" x14ac:dyDescent="0.3">
      <c r="A807" s="2" t="s">
        <v>1703</v>
      </c>
      <c r="B807" s="1" t="s">
        <v>776</v>
      </c>
      <c r="C807" s="25" t="s">
        <v>2288</v>
      </c>
      <c r="D807" s="2" t="s">
        <v>3305</v>
      </c>
      <c r="F807" s="60">
        <v>105</v>
      </c>
      <c r="G807" s="8">
        <f>VLOOKUP(F807,episodes!$A$1:$B$76,2,FALSE)</f>
        <v>6</v>
      </c>
      <c r="H807" s="7" t="str">
        <f>VLOOKUP(F807,episodes!$A$1:$E$76,5,FALSE)</f>
        <v>The Enemy Within</v>
      </c>
      <c r="I807" s="7">
        <f>VLOOKUP(F807,episodes!$A$1:$D$76,3,FALSE)</f>
        <v>1</v>
      </c>
      <c r="J807" s="7">
        <f>VLOOKUP(F807,episodes!$A$1:$D$76,4,FALSE)</f>
        <v>5</v>
      </c>
      <c r="L807" s="40">
        <f>COUNTIFS(A:A,A806)</f>
        <v>22</v>
      </c>
      <c r="M807" s="40">
        <f>COUNTIFS(B:B,B807)</f>
        <v>18</v>
      </c>
      <c r="N807" s="40">
        <f>LEN(C807)+LEN(H807)</f>
        <v>76</v>
      </c>
      <c r="O807" s="42" t="s">
        <v>1011</v>
      </c>
      <c r="P807" s="39" t="s">
        <v>2116</v>
      </c>
      <c r="R807" s="39" t="s">
        <v>3401</v>
      </c>
    </row>
    <row r="808" spans="1:18" x14ac:dyDescent="0.25">
      <c r="A808" s="2" t="s">
        <v>1703</v>
      </c>
      <c r="B808" s="1" t="s">
        <v>776</v>
      </c>
      <c r="C808" s="25" t="s">
        <v>2248</v>
      </c>
      <c r="D808" s="2" t="s">
        <v>3652</v>
      </c>
      <c r="E808" s="12">
        <v>1</v>
      </c>
      <c r="F808" s="60">
        <v>106</v>
      </c>
      <c r="G808" s="8">
        <f>VLOOKUP(F808,episodes!$A$1:$B$76,2,FALSE)</f>
        <v>7</v>
      </c>
      <c r="H808" s="7" t="str">
        <f>VLOOKUP(F808,episodes!$A$1:$E$76,5,FALSE)</f>
        <v>Mudd's Women</v>
      </c>
      <c r="I808" s="7">
        <f>VLOOKUP(F808,episodes!$A$1:$D$76,3,FALSE)</f>
        <v>1</v>
      </c>
      <c r="J808" s="7">
        <f>VLOOKUP(F808,episodes!$A$1:$D$76,4,FALSE)</f>
        <v>6</v>
      </c>
      <c r="L808" s="40">
        <f>COUNTIFS(A:A,A807)</f>
        <v>22</v>
      </c>
      <c r="M808" s="40">
        <f>COUNTIFS(B:B,B808)</f>
        <v>18</v>
      </c>
      <c r="N808" s="40">
        <f>LEN(C808)+LEN(H808)</f>
        <v>64</v>
      </c>
      <c r="O808" s="39" t="s">
        <v>2116</v>
      </c>
      <c r="P808" s="39" t="s">
        <v>1011</v>
      </c>
      <c r="Q808" s="42"/>
      <c r="R808" s="39" t="s">
        <v>3408</v>
      </c>
    </row>
    <row r="809" spans="1:18" x14ac:dyDescent="0.25">
      <c r="A809" s="2" t="s">
        <v>1703</v>
      </c>
      <c r="B809" s="1" t="s">
        <v>81</v>
      </c>
      <c r="C809" s="25" t="s">
        <v>2462</v>
      </c>
      <c r="D809" s="2" t="s">
        <v>21</v>
      </c>
      <c r="E809" s="12">
        <v>1</v>
      </c>
      <c r="F809" s="60">
        <v>107</v>
      </c>
      <c r="G809" s="8">
        <f>VLOOKUP(F809,episodes!$A$1:$B$76,2,FALSE)</f>
        <v>8</v>
      </c>
      <c r="H809" s="7" t="str">
        <f>VLOOKUP(F809,episodes!$A$1:$E$76,5,FALSE)</f>
        <v>What Are Little Girls Made Of?</v>
      </c>
      <c r="I809" s="7">
        <f>VLOOKUP(F809,episodes!$A$1:$D$76,3,FALSE)</f>
        <v>1</v>
      </c>
      <c r="J809" s="7">
        <f>VLOOKUP(F809,episodes!$A$1:$D$76,4,FALSE)</f>
        <v>7</v>
      </c>
      <c r="L809" s="40">
        <f>COUNTIFS(A:A,A808)</f>
        <v>22</v>
      </c>
      <c r="M809" s="40">
        <f>COUNTIFS(B:B,B809)</f>
        <v>7</v>
      </c>
      <c r="N809" s="40">
        <f>LEN(C809)+LEN(H809)</f>
        <v>128</v>
      </c>
      <c r="O809" s="39" t="s">
        <v>2065</v>
      </c>
      <c r="Q809" s="42"/>
      <c r="R809" s="39" t="s">
        <v>3422</v>
      </c>
    </row>
    <row r="810" spans="1:18" x14ac:dyDescent="0.25">
      <c r="A810" s="2" t="s">
        <v>1703</v>
      </c>
      <c r="B810" s="1" t="s">
        <v>81</v>
      </c>
      <c r="C810" s="25" t="s">
        <v>1881</v>
      </c>
      <c r="D810" s="2" t="s">
        <v>21</v>
      </c>
      <c r="E810" s="12">
        <v>1</v>
      </c>
      <c r="F810" s="60">
        <v>107</v>
      </c>
      <c r="G810" s="8">
        <f>VLOOKUP(F810,episodes!$A$1:$B$76,2,FALSE)</f>
        <v>8</v>
      </c>
      <c r="H810" s="7" t="str">
        <f>VLOOKUP(F810,episodes!$A$1:$E$76,5,FALSE)</f>
        <v>What Are Little Girls Made Of?</v>
      </c>
      <c r="I810" s="7">
        <f>VLOOKUP(F810,episodes!$A$1:$D$76,3,FALSE)</f>
        <v>1</v>
      </c>
      <c r="J810" s="7">
        <f>VLOOKUP(F810,episodes!$A$1:$D$76,4,FALSE)</f>
        <v>7</v>
      </c>
      <c r="L810" s="40">
        <f>COUNTIFS(A:A,A809)</f>
        <v>22</v>
      </c>
      <c r="M810" s="40">
        <f>COUNTIFS(B:B,B810)</f>
        <v>7</v>
      </c>
      <c r="N810" s="40">
        <f>LEN(C810)+LEN(H810)</f>
        <v>81</v>
      </c>
      <c r="O810" s="39" t="s">
        <v>2070</v>
      </c>
      <c r="P810" s="39" t="s">
        <v>1011</v>
      </c>
      <c r="Q810" s="39" t="s">
        <v>1044</v>
      </c>
      <c r="R810" s="39" t="s">
        <v>2485</v>
      </c>
    </row>
    <row r="811" spans="1:18" x14ac:dyDescent="0.25">
      <c r="A811" s="2" t="s">
        <v>1703</v>
      </c>
      <c r="B811" s="1" t="s">
        <v>776</v>
      </c>
      <c r="C811" s="25" t="s">
        <v>2307</v>
      </c>
      <c r="D811" s="2" t="s">
        <v>3652</v>
      </c>
      <c r="E811" s="12">
        <v>1</v>
      </c>
      <c r="F811" s="60">
        <v>108</v>
      </c>
      <c r="G811" s="8">
        <f>VLOOKUP(F811,episodes!$A$1:$B$76,2,FALSE)</f>
        <v>9</v>
      </c>
      <c r="H811" s="7" t="str">
        <f>VLOOKUP(F811,episodes!$A$1:$E$76,5,FALSE)</f>
        <v>Miri</v>
      </c>
      <c r="I811" s="7">
        <f>VLOOKUP(F811,episodes!$A$1:$D$76,3,FALSE)</f>
        <v>1</v>
      </c>
      <c r="J811" s="7">
        <f>VLOOKUP(F811,episodes!$A$1:$D$76,4,FALSE)</f>
        <v>8</v>
      </c>
      <c r="L811" s="40">
        <f>COUNTIFS(A:A,A810)</f>
        <v>22</v>
      </c>
      <c r="M811" s="40">
        <f>COUNTIFS(B:B,B811)</f>
        <v>18</v>
      </c>
      <c r="N811" s="40">
        <f>LEN(C811)+LEN(H811)</f>
        <v>62</v>
      </c>
      <c r="O811" s="42" t="s">
        <v>2116</v>
      </c>
      <c r="P811" s="41" t="s">
        <v>1011</v>
      </c>
      <c r="Q811" s="42"/>
      <c r="R811" s="39" t="s">
        <v>3424</v>
      </c>
    </row>
    <row r="812" spans="1:18" x14ac:dyDescent="0.25">
      <c r="A812" s="2" t="s">
        <v>1703</v>
      </c>
      <c r="B812" s="1" t="s">
        <v>776</v>
      </c>
      <c r="C812" s="25" t="s">
        <v>2707</v>
      </c>
      <c r="D812" s="2" t="s">
        <v>3652</v>
      </c>
      <c r="E812" s="12">
        <v>1</v>
      </c>
      <c r="F812" s="60">
        <v>113</v>
      </c>
      <c r="G812" s="8">
        <f>VLOOKUP(F812,episodes!$A$1:$B$76,2,FALSE)</f>
        <v>14</v>
      </c>
      <c r="H812" s="7" t="str">
        <f>VLOOKUP(F812,episodes!$A$1:$E$76,5,FALSE)</f>
        <v>The Conscience of the King</v>
      </c>
      <c r="I812" s="7">
        <f>VLOOKUP(F812,episodes!$A$1:$D$76,3,FALSE)</f>
        <v>1</v>
      </c>
      <c r="J812" s="7">
        <f>VLOOKUP(F812,episodes!$A$1:$D$76,4,FALSE)</f>
        <v>13</v>
      </c>
      <c r="L812" s="40">
        <f>COUNTIFS(A:A,A811)</f>
        <v>22</v>
      </c>
      <c r="M812" s="40">
        <f>COUNTIFS(B:B,B812)</f>
        <v>18</v>
      </c>
      <c r="N812" s="40">
        <f>LEN(C812)+LEN(H812)</f>
        <v>184</v>
      </c>
      <c r="O812" s="42" t="s">
        <v>2116</v>
      </c>
      <c r="P812" s="41" t="s">
        <v>1011</v>
      </c>
      <c r="Q812" s="42"/>
      <c r="R812" s="39" t="s">
        <v>3461</v>
      </c>
    </row>
    <row r="813" spans="1:18" x14ac:dyDescent="0.25">
      <c r="A813" s="2" t="s">
        <v>1703</v>
      </c>
      <c r="B813" s="1" t="s">
        <v>81</v>
      </c>
      <c r="C813" s="25" t="s">
        <v>2343</v>
      </c>
      <c r="D813" s="2" t="s">
        <v>21</v>
      </c>
      <c r="E813" s="12">
        <v>1</v>
      </c>
      <c r="F813" s="61">
        <v>114</v>
      </c>
      <c r="G813" s="8">
        <f>VLOOKUP(F813,episodes!$A$1:$B$76,2,FALSE)</f>
        <v>15</v>
      </c>
      <c r="H813" s="7" t="str">
        <f>VLOOKUP(F813,episodes!$A$1:$E$76,5,FALSE)</f>
        <v>Balance of Terror</v>
      </c>
      <c r="I813" s="7">
        <f>VLOOKUP(F813,episodes!$A$1:$D$76,3,FALSE)</f>
        <v>1</v>
      </c>
      <c r="J813" s="7">
        <f>VLOOKUP(F813,episodes!$A$1:$D$76,4,FALSE)</f>
        <v>14</v>
      </c>
      <c r="L813" s="40">
        <f>COUNTIFS(A:A,A812)</f>
        <v>22</v>
      </c>
      <c r="M813" s="40">
        <f>COUNTIFS(B:B,B813)</f>
        <v>7</v>
      </c>
      <c r="N813" s="40">
        <f>LEN(C813)+LEN(H813)</f>
        <v>98</v>
      </c>
      <c r="O813" s="42" t="s">
        <v>2065</v>
      </c>
      <c r="P813" s="44" t="s">
        <v>246</v>
      </c>
      <c r="Q813" s="42"/>
      <c r="R813" s="42" t="s">
        <v>3472</v>
      </c>
    </row>
    <row r="814" spans="1:18" x14ac:dyDescent="0.3">
      <c r="A814" s="2" t="s">
        <v>1703</v>
      </c>
      <c r="B814" s="1" t="s">
        <v>81</v>
      </c>
      <c r="C814" s="25" t="s">
        <v>2354</v>
      </c>
      <c r="D814" s="2" t="s">
        <v>85</v>
      </c>
      <c r="F814" s="61">
        <v>116</v>
      </c>
      <c r="G814" s="8">
        <f>VLOOKUP(F814,episodes!$A$1:$B$76,2,FALSE)</f>
        <v>17</v>
      </c>
      <c r="H814" s="7" t="str">
        <f>VLOOKUP(F814,episodes!$A$1:$E$76,5,FALSE)</f>
        <v>The Galileo Seven</v>
      </c>
      <c r="I814" s="7">
        <f>VLOOKUP(F814,episodes!$A$1:$D$76,3,FALSE)</f>
        <v>1</v>
      </c>
      <c r="J814" s="7">
        <f>VLOOKUP(F814,episodes!$A$1:$D$76,4,FALSE)</f>
        <v>16</v>
      </c>
      <c r="L814" s="40">
        <f>COUNTIFS(A:A,A813)</f>
        <v>22</v>
      </c>
      <c r="M814" s="40">
        <f>COUNTIFS(B:B,B814)</f>
        <v>7</v>
      </c>
      <c r="N814" s="40">
        <f>LEN(C814)+LEN(H814)</f>
        <v>66</v>
      </c>
      <c r="O814" s="42" t="s">
        <v>567</v>
      </c>
      <c r="P814" s="44" t="s">
        <v>1011</v>
      </c>
      <c r="Q814" s="42"/>
      <c r="R814" s="42" t="s">
        <v>3489</v>
      </c>
    </row>
    <row r="815" spans="1:18" x14ac:dyDescent="0.25">
      <c r="A815" s="2" t="s">
        <v>1703</v>
      </c>
      <c r="B815" s="1" t="s">
        <v>776</v>
      </c>
      <c r="C815" s="25" t="s">
        <v>2575</v>
      </c>
      <c r="D815" s="2" t="s">
        <v>3652</v>
      </c>
      <c r="E815" s="12">
        <v>1</v>
      </c>
      <c r="F815" s="61">
        <v>117</v>
      </c>
      <c r="G815" s="8">
        <f>VLOOKUP(F815,episodes!$A$1:$B$76,2,FALSE)</f>
        <v>18</v>
      </c>
      <c r="H815" s="7" t="str">
        <f>VLOOKUP(F815,episodes!$A$1:$E$76,5,FALSE)</f>
        <v>The Squire of Gothos</v>
      </c>
      <c r="I815" s="7">
        <f>VLOOKUP(F815,episodes!$A$1:$D$76,3,FALSE)</f>
        <v>1</v>
      </c>
      <c r="J815" s="7">
        <f>VLOOKUP(F815,episodes!$A$1:$D$76,4,FALSE)</f>
        <v>17</v>
      </c>
      <c r="L815" s="40">
        <f>COUNTIFS(A:A,A814)</f>
        <v>22</v>
      </c>
      <c r="M815" s="40">
        <f>COUNTIFS(B:B,B815)</f>
        <v>18</v>
      </c>
      <c r="N815" s="40">
        <f>LEN(C815)+LEN(H815)</f>
        <v>79</v>
      </c>
      <c r="O815" s="42" t="s">
        <v>2116</v>
      </c>
      <c r="P815" s="41" t="s">
        <v>1011</v>
      </c>
      <c r="Q815" s="42"/>
      <c r="R815" s="42" t="s">
        <v>3498</v>
      </c>
    </row>
    <row r="816" spans="1:18" x14ac:dyDescent="0.25">
      <c r="A816" s="2" t="s">
        <v>1703</v>
      </c>
      <c r="B816" s="1" t="s">
        <v>776</v>
      </c>
      <c r="C816" s="25" t="s">
        <v>2971</v>
      </c>
      <c r="D816" s="2" t="s">
        <v>3652</v>
      </c>
      <c r="E816" s="12">
        <v>1</v>
      </c>
      <c r="F816" s="61">
        <v>118</v>
      </c>
      <c r="G816" s="8">
        <f>VLOOKUP(F816,episodes!$A$1:$B$76,2,FALSE)</f>
        <v>19</v>
      </c>
      <c r="H816" s="7" t="str">
        <f>VLOOKUP(F816,episodes!$A$1:$E$76,5,FALSE)</f>
        <v>Arena</v>
      </c>
      <c r="I816" s="7">
        <f>VLOOKUP(F816,episodes!$A$1:$D$76,3,FALSE)</f>
        <v>1</v>
      </c>
      <c r="J816" s="7">
        <f>VLOOKUP(F816,episodes!$A$1:$D$76,4,FALSE)</f>
        <v>18</v>
      </c>
      <c r="L816" s="40">
        <f>COUNTIFS(A:A,A815)</f>
        <v>22</v>
      </c>
      <c r="M816" s="40">
        <f>COUNTIFS(B:B,B816)</f>
        <v>18</v>
      </c>
      <c r="N816" s="40">
        <f>LEN(C816)+LEN(H816)</f>
        <v>79</v>
      </c>
      <c r="O816" s="42" t="s">
        <v>2116</v>
      </c>
      <c r="P816" s="41" t="s">
        <v>1011</v>
      </c>
      <c r="Q816" s="42"/>
      <c r="R816" s="42" t="s">
        <v>3506</v>
      </c>
    </row>
    <row r="817" spans="1:18" x14ac:dyDescent="0.25">
      <c r="A817" s="2" t="s">
        <v>1703</v>
      </c>
      <c r="B817" s="1" t="s">
        <v>776</v>
      </c>
      <c r="C817" s="25" t="s">
        <v>2611</v>
      </c>
      <c r="D817" s="2" t="s">
        <v>3652</v>
      </c>
      <c r="E817" s="12">
        <v>1</v>
      </c>
      <c r="F817" s="61">
        <v>122</v>
      </c>
      <c r="G817" s="8">
        <f>VLOOKUP(F817,episodes!$A$1:$B$76,2,FALSE)</f>
        <v>23</v>
      </c>
      <c r="H817" s="7" t="str">
        <f>VLOOKUP(F817,episodes!$A$1:$E$76,5,FALSE)</f>
        <v>Space Seed</v>
      </c>
      <c r="I817" s="7">
        <f>VLOOKUP(F817,episodes!$A$1:$D$76,3,FALSE)</f>
        <v>1</v>
      </c>
      <c r="J817" s="7">
        <f>VLOOKUP(F817,episodes!$A$1:$D$76,4,FALSE)</f>
        <v>22</v>
      </c>
      <c r="L817" s="40">
        <f>COUNTIFS(A:A,A816)</f>
        <v>22</v>
      </c>
      <c r="M817" s="40">
        <f>COUNTIFS(B:B,B817)</f>
        <v>18</v>
      </c>
      <c r="N817" s="40">
        <f>LEN(C817)</f>
        <v>111</v>
      </c>
      <c r="O817" s="42" t="s">
        <v>2116</v>
      </c>
      <c r="P817" s="41" t="s">
        <v>1011</v>
      </c>
      <c r="Q817" s="42"/>
      <c r="R817" s="42" t="s">
        <v>3530</v>
      </c>
    </row>
    <row r="818" spans="1:18" x14ac:dyDescent="0.25">
      <c r="A818" s="2" t="s">
        <v>1703</v>
      </c>
      <c r="B818" s="1" t="s">
        <v>776</v>
      </c>
      <c r="C818" s="25" t="s">
        <v>3094</v>
      </c>
      <c r="D818" s="2" t="s">
        <v>21</v>
      </c>
      <c r="E818" s="12">
        <v>1</v>
      </c>
      <c r="F818" s="61">
        <v>124</v>
      </c>
      <c r="G818" s="8">
        <f>VLOOKUP(F818,episodes!$A$1:$B$76,2,FALSE)</f>
        <v>25</v>
      </c>
      <c r="H818" s="7" t="str">
        <f>VLOOKUP(F818,episodes!$A$1:$E$76,5,FALSE)</f>
        <v>This Side of Paradise</v>
      </c>
      <c r="I818" s="7">
        <f>VLOOKUP(F818,episodes!$A$1:$D$76,3,FALSE)</f>
        <v>1</v>
      </c>
      <c r="J818" s="7">
        <f>VLOOKUP(F818,episodes!$A$1:$D$76,4,FALSE)</f>
        <v>24</v>
      </c>
      <c r="L818" s="40">
        <f>COUNTIFS(A:A,A817)</f>
        <v>22</v>
      </c>
      <c r="M818" s="40">
        <f>COUNTIFS(B:B,B818)</f>
        <v>18</v>
      </c>
      <c r="N818" s="40">
        <f>LEN(C818)</f>
        <v>91</v>
      </c>
      <c r="O818" s="42" t="s">
        <v>2065</v>
      </c>
      <c r="P818" s="39" t="s">
        <v>1011</v>
      </c>
      <c r="Q818" s="42" t="s">
        <v>955</v>
      </c>
      <c r="R818" s="42" t="s">
        <v>2485</v>
      </c>
    </row>
    <row r="819" spans="1:18" x14ac:dyDescent="0.25">
      <c r="A819" s="2" t="s">
        <v>1703</v>
      </c>
      <c r="B819" s="1" t="s">
        <v>776</v>
      </c>
      <c r="C819" s="25" t="s">
        <v>3093</v>
      </c>
      <c r="D819" s="2" t="s">
        <v>21</v>
      </c>
      <c r="E819" s="12">
        <v>1</v>
      </c>
      <c r="F819" s="61">
        <v>124</v>
      </c>
      <c r="G819" s="8">
        <f>VLOOKUP(F819,episodes!$A$1:$B$76,2,FALSE)</f>
        <v>25</v>
      </c>
      <c r="H819" s="7" t="str">
        <f>VLOOKUP(F819,episodes!$A$1:$E$76,5,FALSE)</f>
        <v>This Side of Paradise</v>
      </c>
      <c r="I819" s="7">
        <f>VLOOKUP(F819,episodes!$A$1:$D$76,3,FALSE)</f>
        <v>1</v>
      </c>
      <c r="J819" s="7">
        <f>VLOOKUP(F819,episodes!$A$1:$D$76,4,FALSE)</f>
        <v>24</v>
      </c>
      <c r="L819" s="40">
        <f>COUNTIFS(A:A,A818)</f>
        <v>22</v>
      </c>
      <c r="M819" s="40">
        <f>COUNTIFS(B:B,B819)</f>
        <v>18</v>
      </c>
      <c r="N819" s="40">
        <f>LEN(C819)</f>
        <v>62</v>
      </c>
      <c r="O819" s="42" t="s">
        <v>2065</v>
      </c>
      <c r="P819" s="39" t="s">
        <v>1011</v>
      </c>
      <c r="Q819" s="42" t="s">
        <v>1046</v>
      </c>
      <c r="R819" s="42" t="s">
        <v>2485</v>
      </c>
    </row>
    <row r="820" spans="1:18" x14ac:dyDescent="0.25">
      <c r="A820" s="2" t="s">
        <v>1703</v>
      </c>
      <c r="B820" s="1" t="s">
        <v>776</v>
      </c>
      <c r="C820" s="25" t="s">
        <v>3187</v>
      </c>
      <c r="D820" s="2" t="s">
        <v>21</v>
      </c>
      <c r="E820" s="12">
        <v>1</v>
      </c>
      <c r="F820" s="61">
        <v>125</v>
      </c>
      <c r="G820" s="8">
        <f>VLOOKUP(F820,episodes!$A$1:$B$76,2,FALSE)</f>
        <v>26</v>
      </c>
      <c r="H820" s="7" t="str">
        <f>VLOOKUP(F820,episodes!$A$1:$E$76,5,FALSE)</f>
        <v>The Devil in the Dark</v>
      </c>
      <c r="I820" s="7">
        <f>VLOOKUP(F820,episodes!$A$1:$D$76,3,FALSE)</f>
        <v>1</v>
      </c>
      <c r="J820" s="7">
        <f>VLOOKUP(F820,episodes!$A$1:$D$76,4,FALSE)</f>
        <v>25</v>
      </c>
      <c r="L820" s="40">
        <f>COUNTIFS(A:A,A819)</f>
        <v>22</v>
      </c>
      <c r="M820" s="40">
        <f>COUNTIFS(B:B,B820)</f>
        <v>18</v>
      </c>
      <c r="N820" s="40">
        <f>LEN(C820)</f>
        <v>78</v>
      </c>
      <c r="O820" s="42" t="s">
        <v>2065</v>
      </c>
      <c r="P820" s="39" t="s">
        <v>1011</v>
      </c>
      <c r="Q820" s="42"/>
      <c r="R820" s="42" t="s">
        <v>3554</v>
      </c>
    </row>
    <row r="821" spans="1:18" x14ac:dyDescent="0.25">
      <c r="A821" s="2" t="s">
        <v>1703</v>
      </c>
      <c r="B821" s="1" t="s">
        <v>776</v>
      </c>
      <c r="C821" s="25" t="s">
        <v>3188</v>
      </c>
      <c r="D821" s="2" t="s">
        <v>3652</v>
      </c>
      <c r="E821" s="12">
        <v>1</v>
      </c>
      <c r="F821" s="61">
        <v>125</v>
      </c>
      <c r="G821" s="8">
        <f>VLOOKUP(F821,episodes!$A$1:$B$76,2,FALSE)</f>
        <v>26</v>
      </c>
      <c r="H821" s="7" t="str">
        <f>VLOOKUP(F821,episodes!$A$1:$E$76,5,FALSE)</f>
        <v>The Devil in the Dark</v>
      </c>
      <c r="I821" s="7">
        <f>VLOOKUP(F821,episodes!$A$1:$D$76,3,FALSE)</f>
        <v>1</v>
      </c>
      <c r="J821" s="7">
        <f>VLOOKUP(F821,episodes!$A$1:$D$76,4,FALSE)</f>
        <v>25</v>
      </c>
      <c r="L821" s="40">
        <f>COUNTIFS(A:A,A820)</f>
        <v>22</v>
      </c>
      <c r="M821" s="40">
        <f>COUNTIFS(B:B,B821)</f>
        <v>18</v>
      </c>
      <c r="N821" s="40">
        <f>LEN(C821)</f>
        <v>73</v>
      </c>
      <c r="O821" s="42" t="s">
        <v>2116</v>
      </c>
      <c r="P821" s="39" t="s">
        <v>1011</v>
      </c>
      <c r="Q821" s="42"/>
      <c r="R821" s="42" t="s">
        <v>3555</v>
      </c>
    </row>
    <row r="822" spans="1:18" x14ac:dyDescent="0.25">
      <c r="A822" s="2" t="s">
        <v>1703</v>
      </c>
      <c r="B822" s="1" t="s">
        <v>776</v>
      </c>
      <c r="C822" s="25" t="s">
        <v>2403</v>
      </c>
      <c r="D822" s="2" t="s">
        <v>21</v>
      </c>
      <c r="E822" s="12">
        <v>1</v>
      </c>
      <c r="F822" s="61">
        <v>128</v>
      </c>
      <c r="G822" s="8">
        <f>VLOOKUP(F822,episodes!$A$1:$B$76,2,FALSE)</f>
        <v>29</v>
      </c>
      <c r="H822" s="7" t="str">
        <f>VLOOKUP(F822,episodes!$A$1:$E$76,5,FALSE)</f>
        <v>The City on the Edge of Forever</v>
      </c>
      <c r="I822" s="7">
        <f>VLOOKUP(F822,episodes!$A$1:$D$76,3,FALSE)</f>
        <v>1</v>
      </c>
      <c r="J822" s="7">
        <f>VLOOKUP(F822,episodes!$A$1:$D$76,4,FALSE)</f>
        <v>28</v>
      </c>
      <c r="L822" s="40">
        <f>COUNTIFS(A:A,A821)</f>
        <v>22</v>
      </c>
      <c r="M822" s="40">
        <f>COUNTIFS(B:B,B822)</f>
        <v>18</v>
      </c>
      <c r="N822" s="40">
        <f>LEN(C822)</f>
        <v>38</v>
      </c>
      <c r="O822" s="42" t="s">
        <v>2065</v>
      </c>
      <c r="P822" s="44" t="s">
        <v>1011</v>
      </c>
      <c r="Q822" s="42"/>
      <c r="R822" s="42" t="s">
        <v>3578</v>
      </c>
    </row>
    <row r="823" spans="1:18" x14ac:dyDescent="0.25">
      <c r="A823" s="2" t="s">
        <v>1703</v>
      </c>
      <c r="B823" s="1" t="s">
        <v>776</v>
      </c>
      <c r="C823" s="23" t="s">
        <v>2757</v>
      </c>
      <c r="D823" s="2" t="s">
        <v>3655</v>
      </c>
      <c r="E823" s="12">
        <v>1</v>
      </c>
      <c r="F823" s="60">
        <v>205</v>
      </c>
      <c r="G823" s="8">
        <f>VLOOKUP(F823,episodes!$A$1:$B$81,2,FALSE)</f>
        <v>35</v>
      </c>
      <c r="H823" s="7" t="str">
        <f>VLOOKUP(F823,episodes!$A$1:$E$81,5,FALSE)</f>
        <v>The Apple</v>
      </c>
      <c r="I823" s="7">
        <f>VLOOKUP(F823,episodes!$A$1:$D$81,3,FALSE)</f>
        <v>2</v>
      </c>
      <c r="J823" s="7">
        <f>VLOOKUP(F823,episodes!$A$1:$D$81,4,FALSE)</f>
        <v>5</v>
      </c>
      <c r="L823" s="40">
        <f>COUNTIFS(A:A,A822)</f>
        <v>22</v>
      </c>
      <c r="M823" s="40">
        <f>COUNTIFS(B:B,B823)</f>
        <v>18</v>
      </c>
      <c r="N823" s="40">
        <f>LEN(C823)</f>
        <v>330</v>
      </c>
    </row>
    <row r="824" spans="1:18" x14ac:dyDescent="0.25">
      <c r="A824" s="2" t="s">
        <v>1703</v>
      </c>
      <c r="B824" s="1" t="s">
        <v>776</v>
      </c>
      <c r="C824" s="23" t="s">
        <v>2866</v>
      </c>
      <c r="D824" s="2" t="s">
        <v>3655</v>
      </c>
      <c r="E824" s="12">
        <v>1</v>
      </c>
      <c r="F824" s="60">
        <v>205</v>
      </c>
      <c r="G824" s="8">
        <f>VLOOKUP(F824,episodes!$A$1:$B$81,2,FALSE)</f>
        <v>35</v>
      </c>
      <c r="H824" s="7" t="str">
        <f>VLOOKUP(F824,episodes!$A$1:$E$81,5,FALSE)</f>
        <v>The Apple</v>
      </c>
      <c r="I824" s="7">
        <f>VLOOKUP(F824,episodes!$A$1:$D$81,3,FALSE)</f>
        <v>2</v>
      </c>
      <c r="J824" s="7">
        <f>VLOOKUP(F824,episodes!$A$1:$D$81,4,FALSE)</f>
        <v>5</v>
      </c>
      <c r="L824" s="40">
        <f>COUNTIFS(A:A,A823)</f>
        <v>22</v>
      </c>
      <c r="M824" s="40">
        <f>COUNTIFS(B:B,B824)</f>
        <v>18</v>
      </c>
      <c r="N824" s="40">
        <f>LEN(C824)</f>
        <v>175</v>
      </c>
    </row>
    <row r="825" spans="1:18" x14ac:dyDescent="0.25">
      <c r="A825" s="2" t="s">
        <v>1703</v>
      </c>
      <c r="B825" s="1" t="s">
        <v>776</v>
      </c>
      <c r="C825" s="23" t="s">
        <v>2745</v>
      </c>
      <c r="D825" s="2" t="s">
        <v>3655</v>
      </c>
      <c r="E825" s="12">
        <v>1</v>
      </c>
      <c r="F825" s="60">
        <v>205</v>
      </c>
      <c r="G825" s="8">
        <f>VLOOKUP(F825,episodes!$A$1:$B$81,2,FALSE)</f>
        <v>35</v>
      </c>
      <c r="H825" s="7" t="str">
        <f>VLOOKUP(F825,episodes!$A$1:$E$81,5,FALSE)</f>
        <v>The Apple</v>
      </c>
      <c r="I825" s="7">
        <f>VLOOKUP(F825,episodes!$A$1:$D$81,3,FALSE)</f>
        <v>2</v>
      </c>
      <c r="J825" s="7">
        <f>VLOOKUP(F825,episodes!$A$1:$D$81,4,FALSE)</f>
        <v>5</v>
      </c>
      <c r="L825" s="40">
        <f>COUNTIFS(A:A,A824)</f>
        <v>22</v>
      </c>
      <c r="M825" s="40">
        <f>COUNTIFS(B:B,B825)</f>
        <v>18</v>
      </c>
      <c r="N825" s="40">
        <f>LEN(C825)</f>
        <v>154</v>
      </c>
    </row>
    <row r="826" spans="1:18" x14ac:dyDescent="0.25">
      <c r="A826" s="2" t="s">
        <v>1704</v>
      </c>
      <c r="B826" s="1" t="s">
        <v>706</v>
      </c>
      <c r="C826" s="25" t="s">
        <v>2057</v>
      </c>
      <c r="D826" s="2" t="s">
        <v>3655</v>
      </c>
      <c r="E826" s="12">
        <v>1</v>
      </c>
      <c r="F826" s="60">
        <v>101</v>
      </c>
      <c r="G826" s="8">
        <f>VLOOKUP(F826,episodes!$A$1:$B$76,2,FALSE)</f>
        <v>2</v>
      </c>
      <c r="H826" s="7" t="str">
        <f>VLOOKUP(F826,episodes!$A$1:$E$76,5,FALSE)</f>
        <v>The Man Trap</v>
      </c>
      <c r="I826" s="7">
        <f>VLOOKUP(F826,episodes!$A$1:$D$76,3,FALSE)</f>
        <v>1</v>
      </c>
      <c r="J826" s="7">
        <f>VLOOKUP(F826,episodes!$A$1:$D$76,4,FALSE)</f>
        <v>1</v>
      </c>
      <c r="L826" s="40">
        <f>COUNTIFS(A:A,A825)</f>
        <v>22</v>
      </c>
      <c r="M826" s="40">
        <f>COUNTIFS(B:B,B826)</f>
        <v>74</v>
      </c>
      <c r="N826" s="40">
        <f>LEN(C826)+LEN(H826)</f>
        <v>36</v>
      </c>
      <c r="O826" s="39" t="s">
        <v>1011</v>
      </c>
      <c r="R826" s="39" t="s">
        <v>2485</v>
      </c>
    </row>
    <row r="827" spans="1:18" x14ac:dyDescent="0.25">
      <c r="A827" s="2" t="s">
        <v>1704</v>
      </c>
      <c r="B827" s="1" t="s">
        <v>706</v>
      </c>
      <c r="C827" s="25" t="s">
        <v>2231</v>
      </c>
      <c r="D827" s="2" t="s">
        <v>3655</v>
      </c>
      <c r="E827" s="12">
        <v>1</v>
      </c>
      <c r="F827" s="60">
        <v>105</v>
      </c>
      <c r="G827" s="8">
        <f>VLOOKUP(F827,episodes!$A$1:$B$76,2,FALSE)</f>
        <v>6</v>
      </c>
      <c r="H827" s="7" t="str">
        <f>VLOOKUP(F827,episodes!$A$1:$E$76,5,FALSE)</f>
        <v>The Enemy Within</v>
      </c>
      <c r="I827" s="7">
        <f>VLOOKUP(F827,episodes!$A$1:$D$76,3,FALSE)</f>
        <v>1</v>
      </c>
      <c r="J827" s="7">
        <f>VLOOKUP(F827,episodes!$A$1:$D$76,4,FALSE)</f>
        <v>5</v>
      </c>
      <c r="L827" s="40">
        <f>COUNTIFS(A:A,A826)</f>
        <v>28</v>
      </c>
      <c r="M827" s="40">
        <f>COUNTIFS(B:B,B827)</f>
        <v>74</v>
      </c>
      <c r="N827" s="40">
        <f>LEN(C827)+LEN(H827)</f>
        <v>67</v>
      </c>
      <c r="O827" s="42" t="s">
        <v>1011</v>
      </c>
      <c r="P827" s="39" t="s">
        <v>577</v>
      </c>
      <c r="Q827" s="39" t="s">
        <v>890</v>
      </c>
      <c r="R827" s="39" t="s">
        <v>2485</v>
      </c>
    </row>
    <row r="828" spans="1:18" x14ac:dyDescent="0.25">
      <c r="A828" s="2" t="s">
        <v>1704</v>
      </c>
      <c r="B828" s="1" t="s">
        <v>706</v>
      </c>
      <c r="C828" s="25" t="s">
        <v>1874</v>
      </c>
      <c r="D828" s="2" t="s">
        <v>3655</v>
      </c>
      <c r="E828" s="12">
        <v>1</v>
      </c>
      <c r="F828" s="60">
        <v>106</v>
      </c>
      <c r="G828" s="8">
        <f>VLOOKUP(F828,episodes!$A$1:$B$76,2,FALSE)</f>
        <v>7</v>
      </c>
      <c r="H828" s="7" t="str">
        <f>VLOOKUP(F828,episodes!$A$1:$E$76,5,FALSE)</f>
        <v>Mudd's Women</v>
      </c>
      <c r="I828" s="7">
        <f>VLOOKUP(F828,episodes!$A$1:$D$76,3,FALSE)</f>
        <v>1</v>
      </c>
      <c r="J828" s="7">
        <f>VLOOKUP(F828,episodes!$A$1:$D$76,4,FALSE)</f>
        <v>6</v>
      </c>
      <c r="L828" s="40">
        <f>COUNTIFS(A:A,A827)</f>
        <v>28</v>
      </c>
      <c r="M828" s="40">
        <f>COUNTIFS(B:B,B828)</f>
        <v>74</v>
      </c>
      <c r="N828" s="40">
        <f>LEN(C828)+LEN(H828)</f>
        <v>56</v>
      </c>
      <c r="O828" s="42" t="s">
        <v>1011</v>
      </c>
      <c r="P828" s="41" t="s">
        <v>2110</v>
      </c>
      <c r="Q828" s="39" t="s">
        <v>1153</v>
      </c>
      <c r="R828" s="39" t="s">
        <v>2485</v>
      </c>
    </row>
    <row r="829" spans="1:18" x14ac:dyDescent="0.3">
      <c r="A829" s="2" t="s">
        <v>1704</v>
      </c>
      <c r="B829" s="1" t="s">
        <v>706</v>
      </c>
      <c r="C829" s="25" t="s">
        <v>1916</v>
      </c>
      <c r="D829" s="2" t="s">
        <v>3305</v>
      </c>
      <c r="F829" s="61">
        <v>114</v>
      </c>
      <c r="G829" s="8">
        <f>VLOOKUP(F829,episodes!$A$1:$B$76,2,FALSE)</f>
        <v>15</v>
      </c>
      <c r="H829" s="7" t="str">
        <f>VLOOKUP(F829,episodes!$A$1:$E$76,5,FALSE)</f>
        <v>Balance of Terror</v>
      </c>
      <c r="I829" s="7">
        <f>VLOOKUP(F829,episodes!$A$1:$D$76,3,FALSE)</f>
        <v>1</v>
      </c>
      <c r="J829" s="7">
        <f>VLOOKUP(F829,episodes!$A$1:$D$76,4,FALSE)</f>
        <v>14</v>
      </c>
      <c r="L829" s="40">
        <f>COUNTIFS(A:A,A828)</f>
        <v>28</v>
      </c>
      <c r="M829" s="40">
        <f>COUNTIFS(B:B,B829)</f>
        <v>74</v>
      </c>
      <c r="N829" s="40">
        <f>LEN(C829)+LEN(H829)</f>
        <v>49</v>
      </c>
      <c r="O829" s="42" t="s">
        <v>1011</v>
      </c>
      <c r="P829" s="44"/>
      <c r="Q829" s="42" t="s">
        <v>1385</v>
      </c>
      <c r="R829" s="42" t="s">
        <v>2485</v>
      </c>
    </row>
    <row r="830" spans="1:18" x14ac:dyDescent="0.25">
      <c r="A830" s="2" t="s">
        <v>1704</v>
      </c>
      <c r="B830" s="1" t="s">
        <v>706</v>
      </c>
      <c r="C830" s="25" t="s">
        <v>2901</v>
      </c>
      <c r="D830" s="2" t="s">
        <v>3655</v>
      </c>
      <c r="E830" s="12">
        <v>1</v>
      </c>
      <c r="F830" s="61">
        <v>116</v>
      </c>
      <c r="G830" s="8">
        <f>VLOOKUP(F830,episodes!$A$1:$B$76,2,FALSE)</f>
        <v>17</v>
      </c>
      <c r="H830" s="7" t="str">
        <f>VLOOKUP(F830,episodes!$A$1:$E$76,5,FALSE)</f>
        <v>The Galileo Seven</v>
      </c>
      <c r="I830" s="7">
        <f>VLOOKUP(F830,episodes!$A$1:$D$76,3,FALSE)</f>
        <v>1</v>
      </c>
      <c r="J830" s="7">
        <f>VLOOKUP(F830,episodes!$A$1:$D$76,4,FALSE)</f>
        <v>16</v>
      </c>
      <c r="L830" s="40">
        <f>COUNTIFS(A:A,A829)</f>
        <v>28</v>
      </c>
      <c r="M830" s="40">
        <f>COUNTIFS(B:B,B830)</f>
        <v>74</v>
      </c>
      <c r="N830" s="40">
        <f>LEN(C830)+LEN(H830)</f>
        <v>84</v>
      </c>
      <c r="O830" s="42" t="s">
        <v>1011</v>
      </c>
      <c r="P830" s="39" t="s">
        <v>2116</v>
      </c>
      <c r="Q830" s="42" t="s">
        <v>641</v>
      </c>
      <c r="R830" s="42" t="s">
        <v>3490</v>
      </c>
    </row>
    <row r="831" spans="1:18" x14ac:dyDescent="0.25">
      <c r="A831" s="2" t="s">
        <v>1704</v>
      </c>
      <c r="B831" s="1" t="s">
        <v>706</v>
      </c>
      <c r="C831" s="25" t="s">
        <v>2949</v>
      </c>
      <c r="D831" s="2" t="s">
        <v>3655</v>
      </c>
      <c r="E831" s="12">
        <v>1</v>
      </c>
      <c r="F831" s="61">
        <v>117</v>
      </c>
      <c r="G831" s="8">
        <f>VLOOKUP(F831,episodes!$A$1:$B$76,2,FALSE)</f>
        <v>18</v>
      </c>
      <c r="H831" s="7" t="str">
        <f>VLOOKUP(F831,episodes!$A$1:$E$76,5,FALSE)</f>
        <v>The Squire of Gothos</v>
      </c>
      <c r="I831" s="7">
        <f>VLOOKUP(F831,episodes!$A$1:$D$76,3,FALSE)</f>
        <v>1</v>
      </c>
      <c r="J831" s="7">
        <f>VLOOKUP(F831,episodes!$A$1:$D$76,4,FALSE)</f>
        <v>17</v>
      </c>
      <c r="L831" s="40">
        <f>COUNTIFS(A:A,A830)</f>
        <v>28</v>
      </c>
      <c r="M831" s="40">
        <f>COUNTIFS(B:B,B831)</f>
        <v>74</v>
      </c>
      <c r="N831" s="40">
        <f>LEN(C831)+LEN(H831)</f>
        <v>89</v>
      </c>
      <c r="O831" s="42" t="s">
        <v>1011</v>
      </c>
      <c r="P831" s="44" t="s">
        <v>2065</v>
      </c>
      <c r="Q831" s="42" t="s">
        <v>1372</v>
      </c>
      <c r="R831" s="42" t="s">
        <v>2485</v>
      </c>
    </row>
    <row r="832" spans="1:18" x14ac:dyDescent="0.25">
      <c r="A832" s="2" t="s">
        <v>1704</v>
      </c>
      <c r="B832" s="1" t="s">
        <v>706</v>
      </c>
      <c r="C832" s="25" t="s">
        <v>3038</v>
      </c>
      <c r="D832" s="2" t="s">
        <v>3655</v>
      </c>
      <c r="E832" s="12">
        <v>1</v>
      </c>
      <c r="F832" s="61">
        <v>122</v>
      </c>
      <c r="G832" s="8">
        <f>VLOOKUP(F832,episodes!$A$1:$B$76,2,FALSE)</f>
        <v>23</v>
      </c>
      <c r="H832" s="7" t="str">
        <f>VLOOKUP(F832,episodes!$A$1:$E$76,5,FALSE)</f>
        <v>Space Seed</v>
      </c>
      <c r="I832" s="7">
        <f>VLOOKUP(F832,episodes!$A$1:$D$76,3,FALSE)</f>
        <v>1</v>
      </c>
      <c r="J832" s="7">
        <f>VLOOKUP(F832,episodes!$A$1:$D$76,4,FALSE)</f>
        <v>22</v>
      </c>
      <c r="L832" s="40">
        <f>COUNTIFS(A:A,A831)</f>
        <v>28</v>
      </c>
      <c r="M832" s="40">
        <f>COUNTIFS(B:B,B832)</f>
        <v>74</v>
      </c>
      <c r="N832" s="40">
        <f>LEN(C832)</f>
        <v>48</v>
      </c>
      <c r="O832" s="42" t="s">
        <v>1011</v>
      </c>
      <c r="P832" s="44" t="s">
        <v>2065</v>
      </c>
      <c r="Q832" s="42" t="s">
        <v>1047</v>
      </c>
      <c r="R832" s="42" t="s">
        <v>3531</v>
      </c>
    </row>
    <row r="833" spans="1:18" x14ac:dyDescent="0.25">
      <c r="A833" s="2" t="s">
        <v>1704</v>
      </c>
      <c r="B833" s="1" t="s">
        <v>706</v>
      </c>
      <c r="C833" s="25" t="s">
        <v>3064</v>
      </c>
      <c r="D833" s="2" t="s">
        <v>3655</v>
      </c>
      <c r="E833" s="12">
        <v>1</v>
      </c>
      <c r="F833" s="61">
        <v>123</v>
      </c>
      <c r="G833" s="8">
        <f>VLOOKUP(F833,episodes!$A$1:$B$76,2,FALSE)</f>
        <v>24</v>
      </c>
      <c r="H833" s="7" t="str">
        <f>VLOOKUP(F833,episodes!$A$1:$E$76,5,FALSE)</f>
        <v>A Taste of Armageddon</v>
      </c>
      <c r="I833" s="7">
        <f>VLOOKUP(F833,episodes!$A$1:$D$76,3,FALSE)</f>
        <v>1</v>
      </c>
      <c r="J833" s="7">
        <f>VLOOKUP(F833,episodes!$A$1:$D$76,4,FALSE)</f>
        <v>23</v>
      </c>
      <c r="L833" s="40">
        <f>COUNTIFS(A:A,A832)</f>
        <v>28</v>
      </c>
      <c r="M833" s="40">
        <f>COUNTIFS(B:B,B833)</f>
        <v>74</v>
      </c>
      <c r="N833" s="40">
        <f>LEN(C833)</f>
        <v>76</v>
      </c>
      <c r="O833" s="42" t="s">
        <v>1011</v>
      </c>
      <c r="P833" s="42"/>
      <c r="Q833" s="42"/>
      <c r="R833" s="42" t="s">
        <v>2485</v>
      </c>
    </row>
    <row r="834" spans="1:18" x14ac:dyDescent="0.25">
      <c r="A834" s="2" t="s">
        <v>1704</v>
      </c>
      <c r="B834" s="1" t="s">
        <v>706</v>
      </c>
      <c r="C834" s="25" t="s">
        <v>3095</v>
      </c>
      <c r="D834" s="2" t="s">
        <v>21</v>
      </c>
      <c r="E834" s="12">
        <v>1</v>
      </c>
      <c r="F834" s="61">
        <v>124</v>
      </c>
      <c r="G834" s="8">
        <f>VLOOKUP(F834,episodes!$A$1:$B$76,2,FALSE)</f>
        <v>25</v>
      </c>
      <c r="H834" s="7" t="str">
        <f>VLOOKUP(F834,episodes!$A$1:$E$76,5,FALSE)</f>
        <v>This Side of Paradise</v>
      </c>
      <c r="I834" s="7">
        <f>VLOOKUP(F834,episodes!$A$1:$D$76,3,FALSE)</f>
        <v>1</v>
      </c>
      <c r="J834" s="7">
        <f>VLOOKUP(F834,episodes!$A$1:$D$76,4,FALSE)</f>
        <v>24</v>
      </c>
      <c r="L834" s="40">
        <f>COUNTIFS(A:A,A833)</f>
        <v>28</v>
      </c>
      <c r="M834" s="40">
        <f>COUNTIFS(B:B,B834)</f>
        <v>74</v>
      </c>
      <c r="N834" s="40">
        <f>LEN(C834)</f>
        <v>115</v>
      </c>
      <c r="O834" s="42" t="s">
        <v>1011</v>
      </c>
      <c r="P834" s="44" t="s">
        <v>2065</v>
      </c>
      <c r="Q834" s="42" t="s">
        <v>956</v>
      </c>
      <c r="R834" s="42" t="s">
        <v>2485</v>
      </c>
    </row>
    <row r="835" spans="1:18" x14ac:dyDescent="0.25">
      <c r="A835" s="2" t="s">
        <v>1704</v>
      </c>
      <c r="B835" s="1" t="s">
        <v>706</v>
      </c>
      <c r="C835" s="25" t="s">
        <v>3096</v>
      </c>
      <c r="D835" s="2" t="s">
        <v>3655</v>
      </c>
      <c r="E835" s="12">
        <v>1</v>
      </c>
      <c r="F835" s="61">
        <v>124</v>
      </c>
      <c r="G835" s="8">
        <f>VLOOKUP(F835,episodes!$A$1:$B$76,2,FALSE)</f>
        <v>25</v>
      </c>
      <c r="H835" s="7" t="str">
        <f>VLOOKUP(F835,episodes!$A$1:$E$76,5,FALSE)</f>
        <v>This Side of Paradise</v>
      </c>
      <c r="I835" s="7">
        <f>VLOOKUP(F835,episodes!$A$1:$D$76,3,FALSE)</f>
        <v>1</v>
      </c>
      <c r="J835" s="7">
        <f>VLOOKUP(F835,episodes!$A$1:$D$76,4,FALSE)</f>
        <v>24</v>
      </c>
      <c r="L835" s="40">
        <f>COUNTIFS(A:A,A834)</f>
        <v>28</v>
      </c>
      <c r="M835" s="40">
        <f>COUNTIFS(B:B,B835)</f>
        <v>74</v>
      </c>
      <c r="N835" s="40">
        <f>LEN(C835)</f>
        <v>95</v>
      </c>
      <c r="O835" s="42" t="s">
        <v>1011</v>
      </c>
      <c r="P835" s="44"/>
      <c r="Q835" s="42" t="s">
        <v>642</v>
      </c>
      <c r="R835" s="42" t="s">
        <v>2485</v>
      </c>
    </row>
    <row r="836" spans="1:18" x14ac:dyDescent="0.25">
      <c r="A836" s="2" t="s">
        <v>1704</v>
      </c>
      <c r="B836" s="1" t="s">
        <v>706</v>
      </c>
      <c r="C836" s="25" t="s">
        <v>3189</v>
      </c>
      <c r="D836" s="2" t="s">
        <v>3655</v>
      </c>
      <c r="E836" s="12">
        <v>1</v>
      </c>
      <c r="F836" s="61">
        <v>125</v>
      </c>
      <c r="G836" s="8">
        <f>VLOOKUP(F836,episodes!$A$1:$B$76,2,FALSE)</f>
        <v>26</v>
      </c>
      <c r="H836" s="7" t="str">
        <f>VLOOKUP(F836,episodes!$A$1:$E$76,5,FALSE)</f>
        <v>The Devil in the Dark</v>
      </c>
      <c r="I836" s="7">
        <f>VLOOKUP(F836,episodes!$A$1:$D$76,3,FALSE)</f>
        <v>1</v>
      </c>
      <c r="J836" s="7">
        <f>VLOOKUP(F836,episodes!$A$1:$D$76,4,FALSE)</f>
        <v>25</v>
      </c>
      <c r="L836" s="40">
        <f>COUNTIFS(A:A,A835)</f>
        <v>28</v>
      </c>
      <c r="M836" s="40">
        <f>COUNTIFS(B:B,B836)</f>
        <v>74</v>
      </c>
      <c r="N836" s="40">
        <f>LEN(C836)</f>
        <v>52</v>
      </c>
      <c r="O836" s="42" t="s">
        <v>2116</v>
      </c>
      <c r="P836" s="39" t="s">
        <v>1011</v>
      </c>
      <c r="Q836" s="42" t="s">
        <v>1581</v>
      </c>
      <c r="R836" s="42" t="s">
        <v>2485</v>
      </c>
    </row>
    <row r="837" spans="1:18" x14ac:dyDescent="0.25">
      <c r="A837" s="2" t="s">
        <v>1704</v>
      </c>
      <c r="B837" s="1" t="s">
        <v>706</v>
      </c>
      <c r="C837" s="25" t="s">
        <v>3190</v>
      </c>
      <c r="D837" s="2" t="s">
        <v>3655</v>
      </c>
      <c r="E837" s="12">
        <v>1</v>
      </c>
      <c r="F837" s="61">
        <v>125</v>
      </c>
      <c r="G837" s="8">
        <f>VLOOKUP(F837,episodes!$A$1:$B$76,2,FALSE)</f>
        <v>26</v>
      </c>
      <c r="H837" s="7" t="str">
        <f>VLOOKUP(F837,episodes!$A$1:$E$76,5,FALSE)</f>
        <v>The Devil in the Dark</v>
      </c>
      <c r="I837" s="7">
        <f>VLOOKUP(F837,episodes!$A$1:$D$76,3,FALSE)</f>
        <v>1</v>
      </c>
      <c r="J837" s="7">
        <f>VLOOKUP(F837,episodes!$A$1:$D$76,4,FALSE)</f>
        <v>25</v>
      </c>
      <c r="L837" s="40">
        <f>COUNTIFS(A:A,A836)</f>
        <v>28</v>
      </c>
      <c r="M837" s="40">
        <f>COUNTIFS(B:B,B837)</f>
        <v>74</v>
      </c>
      <c r="N837" s="40">
        <f>LEN(C837)</f>
        <v>65</v>
      </c>
      <c r="O837" s="42" t="s">
        <v>1011</v>
      </c>
      <c r="P837" s="39" t="s">
        <v>255</v>
      </c>
      <c r="Q837" s="42" t="s">
        <v>643</v>
      </c>
      <c r="R837" s="42" t="s">
        <v>2485</v>
      </c>
    </row>
    <row r="838" spans="1:18" x14ac:dyDescent="0.3">
      <c r="A838" s="2" t="s">
        <v>1704</v>
      </c>
      <c r="B838" s="1" t="s">
        <v>706</v>
      </c>
      <c r="C838" s="25" t="s">
        <v>3210</v>
      </c>
      <c r="D838" s="2" t="s">
        <v>3305</v>
      </c>
      <c r="F838" s="61">
        <v>126</v>
      </c>
      <c r="G838" s="8">
        <f>VLOOKUP(F838,episodes!$A$1:$B$76,2,FALSE)</f>
        <v>27</v>
      </c>
      <c r="H838" s="7" t="str">
        <f>VLOOKUP(F838,episodes!$A$1:$E$76,5,FALSE)</f>
        <v>Errand of Mercy</v>
      </c>
      <c r="I838" s="7">
        <f>VLOOKUP(F838,episodes!$A$1:$D$76,3,FALSE)</f>
        <v>1</v>
      </c>
      <c r="J838" s="7">
        <f>VLOOKUP(F838,episodes!$A$1:$D$76,4,FALSE)</f>
        <v>26</v>
      </c>
      <c r="L838" s="40">
        <f>COUNTIFS(A:A,A837)</f>
        <v>28</v>
      </c>
      <c r="M838" s="40">
        <f>COUNTIFS(B:B,B838)</f>
        <v>74</v>
      </c>
      <c r="N838" s="40">
        <f>LEN(C838)</f>
        <v>91</v>
      </c>
      <c r="O838" s="42" t="s">
        <v>1011</v>
      </c>
      <c r="P838" s="39" t="s">
        <v>2065</v>
      </c>
      <c r="Q838" s="42"/>
      <c r="R838" s="42" t="s">
        <v>3562</v>
      </c>
    </row>
    <row r="839" spans="1:18" x14ac:dyDescent="0.25">
      <c r="A839" s="2" t="s">
        <v>1704</v>
      </c>
      <c r="B839" s="1" t="s">
        <v>706</v>
      </c>
      <c r="C839" s="25" t="s">
        <v>3211</v>
      </c>
      <c r="D839" s="2" t="s">
        <v>3655</v>
      </c>
      <c r="E839" s="12">
        <v>1</v>
      </c>
      <c r="F839" s="61">
        <v>126</v>
      </c>
      <c r="G839" s="8">
        <f>VLOOKUP(F839,episodes!$A$1:$B$76,2,FALSE)</f>
        <v>27</v>
      </c>
      <c r="H839" s="7" t="str">
        <f>VLOOKUP(F839,episodes!$A$1:$E$76,5,FALSE)</f>
        <v>Errand of Mercy</v>
      </c>
      <c r="I839" s="7">
        <f>VLOOKUP(F839,episodes!$A$1:$D$76,3,FALSE)</f>
        <v>1</v>
      </c>
      <c r="J839" s="7">
        <f>VLOOKUP(F839,episodes!$A$1:$D$76,4,FALSE)</f>
        <v>26</v>
      </c>
      <c r="L839" s="40">
        <f>COUNTIFS(A:A,A838)</f>
        <v>28</v>
      </c>
      <c r="M839" s="40">
        <f>COUNTIFS(B:B,B839)</f>
        <v>74</v>
      </c>
      <c r="N839" s="40">
        <f>LEN(C839)</f>
        <v>71</v>
      </c>
      <c r="O839" s="42" t="s">
        <v>1011</v>
      </c>
      <c r="P839" s="39" t="s">
        <v>268</v>
      </c>
      <c r="Q839" s="42" t="s">
        <v>266</v>
      </c>
      <c r="R839" s="42" t="s">
        <v>2485</v>
      </c>
    </row>
    <row r="840" spans="1:18" x14ac:dyDescent="0.25">
      <c r="A840" s="2" t="s">
        <v>1704</v>
      </c>
      <c r="B840" s="1" t="s">
        <v>706</v>
      </c>
      <c r="C840" s="25" t="s">
        <v>3268</v>
      </c>
      <c r="D840" s="2" t="s">
        <v>3655</v>
      </c>
      <c r="E840" s="12">
        <v>1</v>
      </c>
      <c r="F840" s="61">
        <v>128</v>
      </c>
      <c r="G840" s="8">
        <f>VLOOKUP(F840,episodes!$A$1:$B$76,2,FALSE)</f>
        <v>29</v>
      </c>
      <c r="H840" s="7" t="str">
        <f>VLOOKUP(F840,episodes!$A$1:$E$76,5,FALSE)</f>
        <v>The City on the Edge of Forever</v>
      </c>
      <c r="I840" s="7">
        <f>VLOOKUP(F840,episodes!$A$1:$D$76,3,FALSE)</f>
        <v>1</v>
      </c>
      <c r="J840" s="7">
        <f>VLOOKUP(F840,episodes!$A$1:$D$76,4,FALSE)</f>
        <v>28</v>
      </c>
      <c r="L840" s="40">
        <f>COUNTIFS(A:A,A839)</f>
        <v>28</v>
      </c>
      <c r="M840" s="40">
        <f>COUNTIFS(B:B,B840)</f>
        <v>74</v>
      </c>
      <c r="N840" s="40">
        <f>LEN(C840)</f>
        <v>96</v>
      </c>
      <c r="O840" s="42" t="s">
        <v>1011</v>
      </c>
      <c r="P840" s="44" t="s">
        <v>2065</v>
      </c>
      <c r="Q840" s="42"/>
      <c r="R840" s="42" t="s">
        <v>3579</v>
      </c>
    </row>
    <row r="841" spans="1:18" x14ac:dyDescent="0.25">
      <c r="A841" s="2" t="s">
        <v>1704</v>
      </c>
      <c r="B841" s="1" t="s">
        <v>706</v>
      </c>
      <c r="C841" s="25" t="s">
        <v>3269</v>
      </c>
      <c r="D841" s="2" t="s">
        <v>3655</v>
      </c>
      <c r="E841" s="12">
        <v>1</v>
      </c>
      <c r="F841" s="61">
        <v>128</v>
      </c>
      <c r="G841" s="8">
        <f>VLOOKUP(F841,episodes!$A$1:$B$76,2,FALSE)</f>
        <v>29</v>
      </c>
      <c r="H841" s="7" t="str">
        <f>VLOOKUP(F841,episodes!$A$1:$E$76,5,FALSE)</f>
        <v>The City on the Edge of Forever</v>
      </c>
      <c r="I841" s="7">
        <f>VLOOKUP(F841,episodes!$A$1:$D$76,3,FALSE)</f>
        <v>1</v>
      </c>
      <c r="J841" s="7">
        <f>VLOOKUP(F841,episodes!$A$1:$D$76,4,FALSE)</f>
        <v>28</v>
      </c>
      <c r="L841" s="40">
        <f>COUNTIFS(A:A,A840)</f>
        <v>28</v>
      </c>
      <c r="M841" s="40">
        <f>COUNTIFS(B:B,B841)</f>
        <v>74</v>
      </c>
      <c r="N841" s="40">
        <f>LEN(C841)</f>
        <v>73</v>
      </c>
      <c r="O841" s="42" t="s">
        <v>1011</v>
      </c>
      <c r="P841" s="44" t="s">
        <v>2065</v>
      </c>
      <c r="Q841" s="42"/>
      <c r="R841" s="42" t="s">
        <v>3580</v>
      </c>
    </row>
    <row r="842" spans="1:18" x14ac:dyDescent="0.25">
      <c r="A842" s="2" t="s">
        <v>1704</v>
      </c>
      <c r="B842" s="1" t="s">
        <v>706</v>
      </c>
      <c r="C842" s="25" t="s">
        <v>3267</v>
      </c>
      <c r="D842" s="2" t="s">
        <v>3655</v>
      </c>
      <c r="E842" s="12">
        <v>1</v>
      </c>
      <c r="F842" s="61">
        <v>128</v>
      </c>
      <c r="G842" s="8">
        <f>VLOOKUP(F842,episodes!$A$1:$B$76,2,FALSE)</f>
        <v>29</v>
      </c>
      <c r="H842" s="7" t="str">
        <f>VLOOKUP(F842,episodes!$A$1:$E$76,5,FALSE)</f>
        <v>The City on the Edge of Forever</v>
      </c>
      <c r="I842" s="7">
        <f>VLOOKUP(F842,episodes!$A$1:$D$76,3,FALSE)</f>
        <v>1</v>
      </c>
      <c r="J842" s="7">
        <f>VLOOKUP(F842,episodes!$A$1:$D$76,4,FALSE)</f>
        <v>28</v>
      </c>
      <c r="L842" s="40">
        <f>COUNTIFS(A:A,A841)</f>
        <v>28</v>
      </c>
      <c r="M842" s="40">
        <f>COUNTIFS(B:B,B842)</f>
        <v>74</v>
      </c>
      <c r="N842" s="40">
        <f>LEN(C842)</f>
        <v>93</v>
      </c>
      <c r="O842" s="42" t="s">
        <v>1011</v>
      </c>
      <c r="P842" s="44"/>
      <c r="Q842" s="42" t="s">
        <v>644</v>
      </c>
      <c r="R842" s="42" t="s">
        <v>3581</v>
      </c>
    </row>
    <row r="843" spans="1:18" x14ac:dyDescent="0.25">
      <c r="A843" s="2" t="s">
        <v>1704</v>
      </c>
      <c r="B843" s="1" t="s">
        <v>706</v>
      </c>
      <c r="C843" s="25" t="s">
        <v>1993</v>
      </c>
      <c r="D843" s="2" t="s">
        <v>3655</v>
      </c>
      <c r="E843" s="12">
        <v>1</v>
      </c>
      <c r="F843" s="61">
        <v>128</v>
      </c>
      <c r="G843" s="8">
        <f>VLOOKUP(F843,episodes!$A$1:$B$76,2,FALSE)</f>
        <v>29</v>
      </c>
      <c r="H843" s="7" t="str">
        <f>VLOOKUP(F843,episodes!$A$1:$E$76,5,FALSE)</f>
        <v>The City on the Edge of Forever</v>
      </c>
      <c r="I843" s="7">
        <f>VLOOKUP(F843,episodes!$A$1:$D$76,3,FALSE)</f>
        <v>1</v>
      </c>
      <c r="J843" s="7">
        <f>VLOOKUP(F843,episodes!$A$1:$D$76,4,FALSE)</f>
        <v>28</v>
      </c>
      <c r="L843" s="40">
        <f>COUNTIFS(A:A,A842)</f>
        <v>28</v>
      </c>
      <c r="M843" s="40">
        <f>COUNTIFS(B:B,B843)</f>
        <v>74</v>
      </c>
      <c r="N843" s="40">
        <f>LEN(C843)</f>
        <v>35</v>
      </c>
      <c r="O843" s="42" t="s">
        <v>1011</v>
      </c>
      <c r="P843" s="44"/>
      <c r="Q843" s="42" t="s">
        <v>271</v>
      </c>
      <c r="R843" s="42" t="s">
        <v>2485</v>
      </c>
    </row>
    <row r="844" spans="1:18" x14ac:dyDescent="0.25">
      <c r="A844" s="2" t="s">
        <v>1704</v>
      </c>
      <c r="B844" s="1" t="s">
        <v>706</v>
      </c>
      <c r="C844" s="1" t="s">
        <v>891</v>
      </c>
      <c r="D844" s="2" t="s">
        <v>3655</v>
      </c>
      <c r="E844" s="12">
        <v>1</v>
      </c>
      <c r="F844" s="61">
        <v>129</v>
      </c>
      <c r="G844" s="8">
        <f>VLOOKUP(F844,episodes!$A$1:$B$76,2,FALSE)</f>
        <v>30</v>
      </c>
      <c r="H844" s="7" t="str">
        <f>VLOOKUP(F844,episodes!$A$1:$E$76,5,FALSE)</f>
        <v>Operation: Annihilate!</v>
      </c>
      <c r="I844" s="7">
        <f>VLOOKUP(F844,episodes!$A$1:$D$76,3,FALSE)</f>
        <v>1</v>
      </c>
      <c r="J844" s="7">
        <f>VLOOKUP(F844,episodes!$A$1:$D$76,4,FALSE)</f>
        <v>29</v>
      </c>
      <c r="L844" s="40">
        <f>COUNTIFS(A:A,A843)</f>
        <v>28</v>
      </c>
      <c r="M844" s="40">
        <f>COUNTIFS(B:B,B844)</f>
        <v>74</v>
      </c>
      <c r="N844" s="40">
        <f>LEN(C844)</f>
        <v>79</v>
      </c>
      <c r="O844" s="42" t="s">
        <v>1011</v>
      </c>
      <c r="P844" s="44" t="s">
        <v>2129</v>
      </c>
      <c r="Q844" s="42" t="s">
        <v>1048</v>
      </c>
      <c r="R844" s="42" t="s">
        <v>2485</v>
      </c>
    </row>
    <row r="845" spans="1:18" x14ac:dyDescent="0.25">
      <c r="A845" s="2" t="s">
        <v>1704</v>
      </c>
      <c r="B845" s="1" t="s">
        <v>706</v>
      </c>
      <c r="C845" s="1" t="s">
        <v>892</v>
      </c>
      <c r="D845" s="2" t="s">
        <v>3655</v>
      </c>
      <c r="E845" s="12">
        <v>1</v>
      </c>
      <c r="F845" s="61">
        <v>129</v>
      </c>
      <c r="G845" s="8">
        <f>VLOOKUP(F845,episodes!$A$1:$B$76,2,FALSE)</f>
        <v>30</v>
      </c>
      <c r="H845" s="7" t="str">
        <f>VLOOKUP(F845,episodes!$A$1:$E$76,5,FALSE)</f>
        <v>Operation: Annihilate!</v>
      </c>
      <c r="I845" s="7">
        <f>VLOOKUP(F845,episodes!$A$1:$D$76,3,FALSE)</f>
        <v>1</v>
      </c>
      <c r="J845" s="7">
        <f>VLOOKUP(F845,episodes!$A$1:$D$76,4,FALSE)</f>
        <v>29</v>
      </c>
      <c r="L845" s="40">
        <f>COUNTIFS(A:A,A844)</f>
        <v>28</v>
      </c>
      <c r="M845" s="40">
        <f>COUNTIFS(B:B,B845)</f>
        <v>74</v>
      </c>
      <c r="N845" s="40">
        <f>LEN(C845)</f>
        <v>45</v>
      </c>
      <c r="O845" s="42" t="s">
        <v>1011</v>
      </c>
      <c r="P845" s="44" t="s">
        <v>2116</v>
      </c>
      <c r="Q845" s="42" t="s">
        <v>1108</v>
      </c>
      <c r="R845" s="42" t="s">
        <v>2485</v>
      </c>
    </row>
    <row r="846" spans="1:18" x14ac:dyDescent="0.3">
      <c r="A846" s="2" t="s">
        <v>1704</v>
      </c>
      <c r="B846" s="1" t="s">
        <v>706</v>
      </c>
      <c r="C846" s="1" t="s">
        <v>893</v>
      </c>
      <c r="D846" s="2" t="s">
        <v>3305</v>
      </c>
      <c r="F846" s="61">
        <v>201</v>
      </c>
      <c r="G846" s="8">
        <f>VLOOKUP(F846,episodes!$A$1:$B$76,2,FALSE)</f>
        <v>31</v>
      </c>
      <c r="H846" s="7" t="str">
        <f>VLOOKUP(F846,episodes!$A$1:$E$76,5,FALSE)</f>
        <v>Amok Time</v>
      </c>
      <c r="I846" s="7">
        <f>VLOOKUP(F846,episodes!$A$1:$D$76,3,FALSE)</f>
        <v>2</v>
      </c>
      <c r="J846" s="7">
        <f>VLOOKUP(F846,episodes!$A$1:$D$76,4,FALSE)</f>
        <v>1</v>
      </c>
      <c r="L846" s="40">
        <f>COUNTIFS(A:A,A845)</f>
        <v>28</v>
      </c>
      <c r="M846" s="40">
        <f>COUNTIFS(B:B,B846)</f>
        <v>74</v>
      </c>
      <c r="N846" s="40">
        <f>LEN(C846)</f>
        <v>81</v>
      </c>
      <c r="O846" s="42" t="s">
        <v>1011</v>
      </c>
      <c r="P846" s="44" t="s">
        <v>2065</v>
      </c>
      <c r="Q846" s="42" t="s">
        <v>957</v>
      </c>
      <c r="R846" s="42" t="s">
        <v>2485</v>
      </c>
    </row>
    <row r="847" spans="1:18" x14ac:dyDescent="0.3">
      <c r="A847" s="2" t="s">
        <v>1704</v>
      </c>
      <c r="B847" s="1" t="s">
        <v>706</v>
      </c>
      <c r="C847" s="1" t="s">
        <v>894</v>
      </c>
      <c r="D847" s="2" t="s">
        <v>3305</v>
      </c>
      <c r="F847" s="60">
        <v>203</v>
      </c>
      <c r="G847" s="8">
        <f>VLOOKUP(F847,episodes!$A$1:$B$76,2,FALSE)</f>
        <v>33</v>
      </c>
      <c r="H847" s="7" t="str">
        <f>VLOOKUP(F847,episodes!$A$1:$E$76,5,FALSE)</f>
        <v>The Changeling</v>
      </c>
      <c r="I847" s="7">
        <f>VLOOKUP(F847,episodes!$A$1:$D$76,3,FALSE)</f>
        <v>2</v>
      </c>
      <c r="J847" s="7">
        <f>VLOOKUP(F847,episodes!$A$1:$D$76,4,FALSE)</f>
        <v>3</v>
      </c>
      <c r="L847" s="40">
        <f>COUNTIFS(A:A,A846)</f>
        <v>28</v>
      </c>
      <c r="M847" s="40">
        <f>COUNTIFS(B:B,B847)</f>
        <v>74</v>
      </c>
      <c r="N847" s="40">
        <f>LEN(C847)</f>
        <v>41</v>
      </c>
      <c r="O847" s="39" t="s">
        <v>1011</v>
      </c>
      <c r="Q847" s="39" t="s">
        <v>1396</v>
      </c>
      <c r="R847" s="39" t="s">
        <v>2485</v>
      </c>
    </row>
    <row r="848" spans="1:18" x14ac:dyDescent="0.25">
      <c r="A848" s="2" t="s">
        <v>1704</v>
      </c>
      <c r="B848" s="1" t="s">
        <v>706</v>
      </c>
      <c r="C848" s="1" t="s">
        <v>895</v>
      </c>
      <c r="D848" s="2" t="s">
        <v>21</v>
      </c>
      <c r="E848" s="12">
        <v>1</v>
      </c>
      <c r="F848" s="60">
        <v>203</v>
      </c>
      <c r="G848" s="8">
        <f>VLOOKUP(F848,episodes!$A$1:$B$76,2,FALSE)</f>
        <v>33</v>
      </c>
      <c r="H848" s="7" t="str">
        <f>VLOOKUP(F848,episodes!$A$1:$E$76,5,FALSE)</f>
        <v>The Changeling</v>
      </c>
      <c r="I848" s="7">
        <f>VLOOKUP(F848,episodes!$A$1:$D$76,3,FALSE)</f>
        <v>2</v>
      </c>
      <c r="J848" s="7">
        <f>VLOOKUP(F848,episodes!$A$1:$D$76,4,FALSE)</f>
        <v>3</v>
      </c>
      <c r="L848" s="40">
        <f>COUNTIFS(A:A,A847)</f>
        <v>28</v>
      </c>
      <c r="M848" s="40">
        <f>COUNTIFS(B:B,B848)</f>
        <v>74</v>
      </c>
      <c r="N848" s="40">
        <f>LEN(C848)</f>
        <v>81</v>
      </c>
      <c r="O848" s="39" t="s">
        <v>1011</v>
      </c>
      <c r="Q848" s="39" t="s">
        <v>958</v>
      </c>
      <c r="R848" s="39" t="s">
        <v>2485</v>
      </c>
    </row>
    <row r="849" spans="1:18" x14ac:dyDescent="0.25">
      <c r="A849" s="2" t="s">
        <v>1704</v>
      </c>
      <c r="B849" s="1" t="s">
        <v>706</v>
      </c>
      <c r="C849" s="1" t="s">
        <v>897</v>
      </c>
      <c r="D849" s="2" t="s">
        <v>3655</v>
      </c>
      <c r="E849" s="12">
        <v>1</v>
      </c>
      <c r="F849" s="60">
        <v>203</v>
      </c>
      <c r="G849" s="8">
        <f>VLOOKUP(F849,episodes!$A$1:$B$76,2,FALSE)</f>
        <v>33</v>
      </c>
      <c r="H849" s="7" t="str">
        <f>VLOOKUP(F849,episodes!$A$1:$E$76,5,FALSE)</f>
        <v>The Changeling</v>
      </c>
      <c r="I849" s="7">
        <f>VLOOKUP(F849,episodes!$A$1:$D$76,3,FALSE)</f>
        <v>2</v>
      </c>
      <c r="J849" s="7">
        <f>VLOOKUP(F849,episodes!$A$1:$D$76,4,FALSE)</f>
        <v>3</v>
      </c>
      <c r="L849" s="40">
        <f>COUNTIFS(A:A,A848)</f>
        <v>28</v>
      </c>
      <c r="M849" s="40">
        <f>COUNTIFS(B:B,B849)</f>
        <v>74</v>
      </c>
      <c r="N849" s="40">
        <f>LEN(C849)</f>
        <v>54</v>
      </c>
      <c r="O849" s="39" t="s">
        <v>1011</v>
      </c>
      <c r="Q849" s="39" t="s">
        <v>1398</v>
      </c>
      <c r="R849" s="39" t="s">
        <v>2485</v>
      </c>
    </row>
    <row r="850" spans="1:18" x14ac:dyDescent="0.25">
      <c r="A850" s="2" t="s">
        <v>1704</v>
      </c>
      <c r="B850" s="1" t="s">
        <v>706</v>
      </c>
      <c r="C850" s="1" t="s">
        <v>896</v>
      </c>
      <c r="D850" s="2" t="s">
        <v>3655</v>
      </c>
      <c r="E850" s="12">
        <v>1</v>
      </c>
      <c r="F850" s="60">
        <v>203</v>
      </c>
      <c r="G850" s="8">
        <f>VLOOKUP(F850,episodes!$A$1:$B$76,2,FALSE)</f>
        <v>33</v>
      </c>
      <c r="H850" s="7" t="str">
        <f>VLOOKUP(F850,episodes!$A$1:$E$76,5,FALSE)</f>
        <v>The Changeling</v>
      </c>
      <c r="I850" s="7">
        <f>VLOOKUP(F850,episodes!$A$1:$D$76,3,FALSE)</f>
        <v>2</v>
      </c>
      <c r="J850" s="7">
        <f>VLOOKUP(F850,episodes!$A$1:$D$76,4,FALSE)</f>
        <v>3</v>
      </c>
      <c r="L850" s="40">
        <f>COUNTIFS(A:A,A849)</f>
        <v>28</v>
      </c>
      <c r="M850" s="40">
        <f>COUNTIFS(B:B,B850)</f>
        <v>74</v>
      </c>
      <c r="N850" s="40">
        <f>LEN(C850)</f>
        <v>55</v>
      </c>
      <c r="O850" s="39" t="s">
        <v>1011</v>
      </c>
      <c r="P850" s="39" t="s">
        <v>2116</v>
      </c>
      <c r="Q850" s="39" t="s">
        <v>1397</v>
      </c>
      <c r="R850" s="39" t="s">
        <v>3632</v>
      </c>
    </row>
    <row r="851" spans="1:18" x14ac:dyDescent="0.25">
      <c r="A851" s="2" t="s">
        <v>1704</v>
      </c>
      <c r="B851" s="2" t="s">
        <v>706</v>
      </c>
      <c r="C851" s="1" t="s">
        <v>2647</v>
      </c>
      <c r="D851" s="2" t="s">
        <v>21</v>
      </c>
      <c r="E851" s="12">
        <v>1</v>
      </c>
      <c r="F851" s="60">
        <v>204</v>
      </c>
      <c r="G851" s="8">
        <f>VLOOKUP(F851,episodes!$A$1:$B$81,2,FALSE)</f>
        <v>34</v>
      </c>
      <c r="H851" s="7" t="str">
        <f>VLOOKUP(F851,episodes!$A$1:$E$81,5,FALSE)</f>
        <v>Mirror, Mirror</v>
      </c>
      <c r="I851" s="7">
        <f>VLOOKUP(F851,episodes!$A$1:$D$81,3,FALSE)</f>
        <v>2</v>
      </c>
      <c r="J851" s="7">
        <f>VLOOKUP(F851,episodes!$A$1:$D$81,4,FALSE)</f>
        <v>4</v>
      </c>
      <c r="L851" s="40">
        <f>COUNTIFS(A:A,A850)</f>
        <v>28</v>
      </c>
      <c r="M851" s="40">
        <f>COUNTIFS(B:B,B851)</f>
        <v>74</v>
      </c>
      <c r="N851" s="40">
        <f>LEN(C851)</f>
        <v>76</v>
      </c>
      <c r="P851" s="39" t="s">
        <v>192</v>
      </c>
      <c r="Q851" s="50"/>
      <c r="R851" s="39" t="s">
        <v>2485</v>
      </c>
    </row>
    <row r="852" spans="1:18" x14ac:dyDescent="0.25">
      <c r="A852" s="2" t="s">
        <v>1704</v>
      </c>
      <c r="B852" s="2" t="s">
        <v>706</v>
      </c>
      <c r="C852" s="1" t="s">
        <v>2645</v>
      </c>
      <c r="D852" s="2" t="s">
        <v>3655</v>
      </c>
      <c r="F852" s="60">
        <v>204</v>
      </c>
      <c r="G852" s="8">
        <f>VLOOKUP(F852,episodes!$A$1:$B$81,2,FALSE)</f>
        <v>34</v>
      </c>
      <c r="H852" s="7" t="str">
        <f>VLOOKUP(F852,episodes!$A$1:$E$81,5,FALSE)</f>
        <v>Mirror, Mirror</v>
      </c>
      <c r="I852" s="7">
        <f>VLOOKUP(F852,episodes!$A$1:$D$81,3,FALSE)</f>
        <v>2</v>
      </c>
      <c r="J852" s="7">
        <f>VLOOKUP(F852,episodes!$A$1:$D$81,4,FALSE)</f>
        <v>4</v>
      </c>
      <c r="L852" s="40">
        <f>COUNTIFS(A:A,A851)</f>
        <v>28</v>
      </c>
      <c r="M852" s="40">
        <f>COUNTIFS(B:B,B852)</f>
        <v>74</v>
      </c>
      <c r="N852" s="40">
        <f>LEN(C852)</f>
        <v>75</v>
      </c>
      <c r="P852" s="39" t="s">
        <v>192</v>
      </c>
      <c r="Q852" s="50"/>
      <c r="R852" s="39" t="s">
        <v>2485</v>
      </c>
    </row>
    <row r="853" spans="1:18" x14ac:dyDescent="0.25">
      <c r="A853" s="2" t="s">
        <v>1704</v>
      </c>
      <c r="B853" s="2" t="s">
        <v>706</v>
      </c>
      <c r="C853" s="23" t="s">
        <v>2758</v>
      </c>
      <c r="D853" s="2" t="s">
        <v>3655</v>
      </c>
      <c r="E853" s="12">
        <v>1</v>
      </c>
      <c r="F853" s="60">
        <v>205</v>
      </c>
      <c r="G853" s="8">
        <f>VLOOKUP(F853,episodes!$A$1:$B$81,2,FALSE)</f>
        <v>35</v>
      </c>
      <c r="H853" s="7" t="str">
        <f>VLOOKUP(F853,episodes!$A$1:$E$81,5,FALSE)</f>
        <v>The Apple</v>
      </c>
      <c r="I853" s="7">
        <f>VLOOKUP(F853,episodes!$A$1:$D$81,3,FALSE)</f>
        <v>2</v>
      </c>
      <c r="J853" s="7">
        <f>VLOOKUP(F853,episodes!$A$1:$D$81,4,FALSE)</f>
        <v>5</v>
      </c>
      <c r="L853" s="40">
        <f>COUNTIFS(A:A,A852)</f>
        <v>28</v>
      </c>
      <c r="M853" s="40">
        <f>COUNTIFS(B:B,B853)</f>
        <v>74</v>
      </c>
      <c r="N853" s="40">
        <f>LEN(C853)</f>
        <v>66</v>
      </c>
    </row>
    <row r="854" spans="1:18" x14ac:dyDescent="0.3">
      <c r="A854" s="2" t="s">
        <v>1705</v>
      </c>
      <c r="B854" s="1" t="s">
        <v>765</v>
      </c>
      <c r="C854" s="25" t="s">
        <v>2254</v>
      </c>
      <c r="D854" s="2" t="s">
        <v>21</v>
      </c>
      <c r="F854" s="60">
        <v>100</v>
      </c>
      <c r="G854" s="8">
        <f>VLOOKUP(F854,episodes!$A$1:$B$76,2,FALSE)</f>
        <v>1</v>
      </c>
      <c r="H854" s="7" t="str">
        <f>VLOOKUP(F854,episodes!$A$1:$E$76,5,FALSE)</f>
        <v>The Cage</v>
      </c>
      <c r="I854" s="7">
        <f>VLOOKUP(F854,episodes!$A$1:$D$76,3,FALSE)</f>
        <v>1</v>
      </c>
      <c r="J854" s="7">
        <f>VLOOKUP(F854,episodes!$A$1:$D$76,4,FALSE)</f>
        <v>0</v>
      </c>
      <c r="L854" s="40">
        <f>COUNTIFS(A:A,A853)</f>
        <v>28</v>
      </c>
      <c r="M854" s="40">
        <f>COUNTIFS(B:B,B854)</f>
        <v>57</v>
      </c>
      <c r="N854" s="40">
        <f>LEN(C854)+LEN(H854)</f>
        <v>49</v>
      </c>
      <c r="O854" s="39" t="s">
        <v>130</v>
      </c>
      <c r="P854" s="41"/>
      <c r="R854" s="42" t="s">
        <v>3367</v>
      </c>
    </row>
    <row r="855" spans="1:18" x14ac:dyDescent="0.3">
      <c r="A855" s="2" t="s">
        <v>1705</v>
      </c>
      <c r="B855" s="1" t="s">
        <v>765</v>
      </c>
      <c r="C855" s="25" t="s">
        <v>2255</v>
      </c>
      <c r="D855" s="2" t="s">
        <v>21</v>
      </c>
      <c r="F855" s="60">
        <v>100</v>
      </c>
      <c r="G855" s="8">
        <f>VLOOKUP(F855,episodes!$A$1:$B$76,2,FALSE)</f>
        <v>1</v>
      </c>
      <c r="H855" s="7" t="str">
        <f>VLOOKUP(F855,episodes!$A$1:$E$76,5,FALSE)</f>
        <v>The Cage</v>
      </c>
      <c r="I855" s="7">
        <f>VLOOKUP(F855,episodes!$A$1:$D$76,3,FALSE)</f>
        <v>1</v>
      </c>
      <c r="J855" s="7">
        <f>VLOOKUP(F855,episodes!$A$1:$D$76,4,FALSE)</f>
        <v>0</v>
      </c>
      <c r="L855" s="40">
        <f>COUNTIFS(A:A,A854)</f>
        <v>57</v>
      </c>
      <c r="M855" s="40">
        <f>COUNTIFS(B:B,B855)</f>
        <v>57</v>
      </c>
      <c r="N855" s="40">
        <f>LEN(C855)+LEN(H855)</f>
        <v>40</v>
      </c>
      <c r="O855" s="39" t="s">
        <v>130</v>
      </c>
      <c r="P855" s="41"/>
      <c r="R855" s="42" t="s">
        <v>3368</v>
      </c>
    </row>
    <row r="856" spans="1:18" x14ac:dyDescent="0.25">
      <c r="A856" s="2" t="s">
        <v>1705</v>
      </c>
      <c r="B856" s="1" t="s">
        <v>765</v>
      </c>
      <c r="C856" s="25" t="s">
        <v>2261</v>
      </c>
      <c r="D856" s="2" t="s">
        <v>21</v>
      </c>
      <c r="E856" s="12">
        <v>1</v>
      </c>
      <c r="F856" s="60">
        <v>101</v>
      </c>
      <c r="G856" s="8">
        <f>VLOOKUP(F856,episodes!$A$1:$B$76,2,FALSE)</f>
        <v>2</v>
      </c>
      <c r="H856" s="7" t="str">
        <f>VLOOKUP(F856,episodes!$A$1:$E$76,5,FALSE)</f>
        <v>The Man Trap</v>
      </c>
      <c r="I856" s="7">
        <f>VLOOKUP(F856,episodes!$A$1:$D$76,3,FALSE)</f>
        <v>1</v>
      </c>
      <c r="J856" s="7">
        <f>VLOOKUP(F856,episodes!$A$1:$D$76,4,FALSE)</f>
        <v>1</v>
      </c>
      <c r="L856" s="40">
        <f>COUNTIFS(A:A,A855)</f>
        <v>57</v>
      </c>
      <c r="M856" s="40">
        <f>COUNTIFS(B:B,B856)</f>
        <v>57</v>
      </c>
      <c r="N856" s="40">
        <f>LEN(C856)+LEN(H856)</f>
        <v>36</v>
      </c>
      <c r="O856" s="42" t="s">
        <v>2065</v>
      </c>
      <c r="P856" s="41" t="s">
        <v>2101</v>
      </c>
      <c r="R856" s="42" t="s">
        <v>3374</v>
      </c>
    </row>
    <row r="857" spans="1:18" x14ac:dyDescent="0.25">
      <c r="A857" s="2" t="s">
        <v>1705</v>
      </c>
      <c r="B857" s="1" t="s">
        <v>765</v>
      </c>
      <c r="C857" s="25" t="s">
        <v>2275</v>
      </c>
      <c r="D857" s="2" t="s">
        <v>21</v>
      </c>
      <c r="E857" s="12">
        <v>1</v>
      </c>
      <c r="F857" s="60">
        <v>103</v>
      </c>
      <c r="G857" s="8">
        <f>VLOOKUP(F857,episodes!$A$1:$B$76,2,FALSE)</f>
        <v>4</v>
      </c>
      <c r="H857" s="7" t="str">
        <f>VLOOKUP(F857,episodes!$A$1:$E$76,5,FALSE)</f>
        <v>Where No Man Has Gone Before</v>
      </c>
      <c r="I857" s="7">
        <f>VLOOKUP(F857,episodes!$A$1:$D$76,3,FALSE)</f>
        <v>1</v>
      </c>
      <c r="J857" s="7">
        <f>VLOOKUP(F857,episodes!$A$1:$D$76,4,FALSE)</f>
        <v>3</v>
      </c>
      <c r="L857" s="40">
        <f>COUNTIFS(A:A,A856)</f>
        <v>57</v>
      </c>
      <c r="M857" s="40">
        <f>COUNTIFS(B:B,B857)</f>
        <v>57</v>
      </c>
      <c r="N857" s="40">
        <f>LEN(C857)+LEN(H857)</f>
        <v>56</v>
      </c>
      <c r="O857" s="42" t="s">
        <v>2065</v>
      </c>
      <c r="P857" s="41" t="s">
        <v>504</v>
      </c>
      <c r="R857" s="42" t="s">
        <v>3389</v>
      </c>
    </row>
    <row r="858" spans="1:18" x14ac:dyDescent="0.25">
      <c r="A858" s="2" t="s">
        <v>1705</v>
      </c>
      <c r="B858" s="1" t="s">
        <v>765</v>
      </c>
      <c r="C858" s="25" t="s">
        <v>2282</v>
      </c>
      <c r="D858" s="2" t="s">
        <v>21</v>
      </c>
      <c r="E858" s="12">
        <v>1</v>
      </c>
      <c r="F858" s="60">
        <v>104</v>
      </c>
      <c r="G858" s="8">
        <f>VLOOKUP(F858,episodes!$A$1:$B$76,2,FALSE)</f>
        <v>5</v>
      </c>
      <c r="H858" s="7" t="str">
        <f>VLOOKUP(F858,episodes!$A$1:$E$76,5,FALSE)</f>
        <v>The Naked Time</v>
      </c>
      <c r="I858" s="7">
        <f>VLOOKUP(F858,episodes!$A$1:$D$76,3,FALSE)</f>
        <v>1</v>
      </c>
      <c r="J858" s="7">
        <f>VLOOKUP(F858,episodes!$A$1:$D$76,4,FALSE)</f>
        <v>4</v>
      </c>
      <c r="L858" s="40">
        <f>COUNTIFS(A:A,A857)</f>
        <v>57</v>
      </c>
      <c r="M858" s="40">
        <f>COUNTIFS(B:B,B858)</f>
        <v>57</v>
      </c>
      <c r="N858" s="40">
        <f>LEN(C858)+LEN(H858)</f>
        <v>36</v>
      </c>
      <c r="O858" s="42" t="s">
        <v>2065</v>
      </c>
      <c r="P858" s="41" t="s">
        <v>2101</v>
      </c>
      <c r="R858" s="42" t="s">
        <v>3397</v>
      </c>
    </row>
    <row r="859" spans="1:18" x14ac:dyDescent="0.25">
      <c r="A859" s="2" t="s">
        <v>1705</v>
      </c>
      <c r="B859" s="1" t="s">
        <v>765</v>
      </c>
      <c r="C859" s="25" t="s">
        <v>2282</v>
      </c>
      <c r="D859" s="2" t="s">
        <v>21</v>
      </c>
      <c r="E859" s="12">
        <v>1</v>
      </c>
      <c r="F859" s="17">
        <v>104</v>
      </c>
      <c r="G859" s="8">
        <f>VLOOKUP(F859,episodes!$A$1:$B$76,2,FALSE)</f>
        <v>5</v>
      </c>
      <c r="H859" s="7" t="str">
        <f>VLOOKUP(F859,episodes!$A$1:$E$76,5,FALSE)</f>
        <v>The Naked Time</v>
      </c>
      <c r="I859" s="7">
        <f>VLOOKUP(F859,episodes!$A$1:$D$76,3,FALSE)</f>
        <v>1</v>
      </c>
      <c r="J859" s="7">
        <f>VLOOKUP(F859,episodes!$A$1:$D$76,4,FALSE)</f>
        <v>4</v>
      </c>
      <c r="L859" s="40">
        <f>COUNTIFS(A:A,A858)</f>
        <v>57</v>
      </c>
      <c r="M859" s="40">
        <f>COUNTIFS(B:B,B859)</f>
        <v>57</v>
      </c>
      <c r="N859" s="40">
        <f>LEN(C859)+LEN(H859)</f>
        <v>36</v>
      </c>
      <c r="O859" s="42" t="s">
        <v>2065</v>
      </c>
      <c r="P859" s="41" t="s">
        <v>2101</v>
      </c>
      <c r="R859" s="42" t="s">
        <v>3397</v>
      </c>
    </row>
    <row r="860" spans="1:18" x14ac:dyDescent="0.25">
      <c r="A860" s="2" t="s">
        <v>1705</v>
      </c>
      <c r="B860" s="1" t="s">
        <v>765</v>
      </c>
      <c r="C860" s="25" t="s">
        <v>2283</v>
      </c>
      <c r="D860" s="2" t="s">
        <v>21</v>
      </c>
      <c r="E860" s="12">
        <v>1</v>
      </c>
      <c r="F860" s="60">
        <v>104</v>
      </c>
      <c r="G860" s="8">
        <f>VLOOKUP(F860,episodes!$A$1:$B$76,2,FALSE)</f>
        <v>5</v>
      </c>
      <c r="H860" s="7" t="str">
        <f>VLOOKUP(F860,episodes!$A$1:$E$76,5,FALSE)</f>
        <v>The Naked Time</v>
      </c>
      <c r="I860" s="7">
        <f>VLOOKUP(F860,episodes!$A$1:$D$76,3,FALSE)</f>
        <v>1</v>
      </c>
      <c r="J860" s="7">
        <f>VLOOKUP(F860,episodes!$A$1:$D$76,4,FALSE)</f>
        <v>4</v>
      </c>
      <c r="L860" s="40">
        <f>COUNTIFS(A:A,A859)</f>
        <v>57</v>
      </c>
      <c r="M860" s="40">
        <f>COUNTIFS(B:B,B860)</f>
        <v>57</v>
      </c>
      <c r="N860" s="40">
        <f>LEN(C860)+LEN(H860)</f>
        <v>49</v>
      </c>
      <c r="O860" s="42" t="s">
        <v>2065</v>
      </c>
      <c r="P860" s="41" t="s">
        <v>231</v>
      </c>
      <c r="R860" s="42" t="s">
        <v>3398</v>
      </c>
    </row>
    <row r="861" spans="1:18" x14ac:dyDescent="0.25">
      <c r="A861" s="2" t="s">
        <v>1705</v>
      </c>
      <c r="B861" s="1" t="s">
        <v>765</v>
      </c>
      <c r="C861" s="25" t="s">
        <v>2295</v>
      </c>
      <c r="D861" s="2" t="s">
        <v>21</v>
      </c>
      <c r="E861" s="12">
        <v>1</v>
      </c>
      <c r="F861" s="60">
        <v>106</v>
      </c>
      <c r="G861" s="8">
        <f>VLOOKUP(F861,episodes!$A$1:$B$76,2,FALSE)</f>
        <v>7</v>
      </c>
      <c r="H861" s="7" t="str">
        <f>VLOOKUP(F861,episodes!$A$1:$E$76,5,FALSE)</f>
        <v>Mudd's Women</v>
      </c>
      <c r="I861" s="7">
        <f>VLOOKUP(F861,episodes!$A$1:$D$76,3,FALSE)</f>
        <v>1</v>
      </c>
      <c r="J861" s="7">
        <f>VLOOKUP(F861,episodes!$A$1:$D$76,4,FALSE)</f>
        <v>6</v>
      </c>
      <c r="L861" s="40">
        <f>COUNTIFS(A:A,A860)</f>
        <v>57</v>
      </c>
      <c r="M861" s="40">
        <f>COUNTIFS(B:B,B861)</f>
        <v>57</v>
      </c>
      <c r="N861" s="40">
        <f>LEN(C861)+LEN(H861)</f>
        <v>49</v>
      </c>
      <c r="O861" s="42" t="s">
        <v>2065</v>
      </c>
      <c r="P861" s="41" t="s">
        <v>2101</v>
      </c>
      <c r="R861" s="42" t="s">
        <v>3409</v>
      </c>
    </row>
    <row r="862" spans="1:18" x14ac:dyDescent="0.25">
      <c r="A862" s="2" t="s">
        <v>1705</v>
      </c>
      <c r="B862" s="1" t="s">
        <v>765</v>
      </c>
      <c r="C862" s="25" t="s">
        <v>2478</v>
      </c>
      <c r="D862" s="2" t="s">
        <v>21</v>
      </c>
      <c r="E862" s="12">
        <v>1</v>
      </c>
      <c r="F862" s="60">
        <v>108</v>
      </c>
      <c r="G862" s="8">
        <f>VLOOKUP(F862,episodes!$A$1:$B$76,2,FALSE)</f>
        <v>9</v>
      </c>
      <c r="H862" s="7" t="str">
        <f>VLOOKUP(F862,episodes!$A$1:$E$76,5,FALSE)</f>
        <v>Miri</v>
      </c>
      <c r="I862" s="7">
        <f>VLOOKUP(F862,episodes!$A$1:$D$76,3,FALSE)</f>
        <v>1</v>
      </c>
      <c r="J862" s="7">
        <f>VLOOKUP(F862,episodes!$A$1:$D$76,4,FALSE)</f>
        <v>8</v>
      </c>
      <c r="L862" s="40">
        <f>COUNTIFS(A:A,A861)</f>
        <v>57</v>
      </c>
      <c r="M862" s="40">
        <f>COUNTIFS(B:B,B862)</f>
        <v>57</v>
      </c>
      <c r="N862" s="40">
        <f>LEN(C862)+LEN(H862)</f>
        <v>38</v>
      </c>
      <c r="O862" s="42" t="s">
        <v>2065</v>
      </c>
      <c r="P862" s="39" t="s">
        <v>1011</v>
      </c>
      <c r="R862" s="42" t="s">
        <v>3425</v>
      </c>
    </row>
    <row r="863" spans="1:18" x14ac:dyDescent="0.25">
      <c r="A863" s="2" t="s">
        <v>1705</v>
      </c>
      <c r="B863" s="1" t="s">
        <v>765</v>
      </c>
      <c r="C863" s="25" t="s">
        <v>2315</v>
      </c>
      <c r="D863" s="2" t="s">
        <v>21</v>
      </c>
      <c r="E863" s="12">
        <v>1</v>
      </c>
      <c r="F863" s="60">
        <v>109</v>
      </c>
      <c r="G863" s="8">
        <f>VLOOKUP(F863,episodes!$A$1:$B$76,2,FALSE)</f>
        <v>10</v>
      </c>
      <c r="H863" s="7" t="str">
        <f>VLOOKUP(F863,episodes!$A$1:$E$76,5,FALSE)</f>
        <v>Dagger of the Mind</v>
      </c>
      <c r="I863" s="7">
        <f>VLOOKUP(F863,episodes!$A$1:$D$76,3,FALSE)</f>
        <v>1</v>
      </c>
      <c r="J863" s="7">
        <f>VLOOKUP(F863,episodes!$A$1:$D$76,4,FALSE)</f>
        <v>9</v>
      </c>
      <c r="L863" s="40">
        <f>COUNTIFS(A:A,A862)</f>
        <v>57</v>
      </c>
      <c r="M863" s="40">
        <f>COUNTIFS(B:B,B863)</f>
        <v>57</v>
      </c>
      <c r="N863" s="40">
        <f>LEN(C863)+LEN(H863)</f>
        <v>72</v>
      </c>
      <c r="O863" s="42" t="s">
        <v>2065</v>
      </c>
      <c r="P863" s="39" t="s">
        <v>1011</v>
      </c>
      <c r="R863" s="42" t="s">
        <v>3433</v>
      </c>
    </row>
    <row r="864" spans="1:18" x14ac:dyDescent="0.25">
      <c r="A864" s="2" t="s">
        <v>1705</v>
      </c>
      <c r="B864" s="1" t="s">
        <v>765</v>
      </c>
      <c r="C864" s="25" t="s">
        <v>2320</v>
      </c>
      <c r="D864" s="2" t="s">
        <v>21</v>
      </c>
      <c r="E864" s="12">
        <v>1</v>
      </c>
      <c r="F864" s="60">
        <v>110</v>
      </c>
      <c r="G864" s="8">
        <f>VLOOKUP(F864,episodes!$A$1:$B$76,2,FALSE)</f>
        <v>11</v>
      </c>
      <c r="H864" s="7" t="str">
        <f>VLOOKUP(F864,episodes!$A$1:$E$76,5,FALSE)</f>
        <v>The Corbomite Maneuver</v>
      </c>
      <c r="I864" s="7">
        <f>VLOOKUP(F864,episodes!$A$1:$D$76,3,FALSE)</f>
        <v>1</v>
      </c>
      <c r="J864" s="7">
        <f>VLOOKUP(F864,episodes!$A$1:$D$76,4,FALSE)</f>
        <v>10</v>
      </c>
      <c r="L864" s="40">
        <f>COUNTIFS(A:A,A863)</f>
        <v>57</v>
      </c>
      <c r="M864" s="40">
        <f>COUNTIFS(B:B,B864)</f>
        <v>57</v>
      </c>
      <c r="N864" s="40">
        <f>LEN(C864)+LEN(H864)</f>
        <v>46</v>
      </c>
      <c r="O864" s="39" t="s">
        <v>2065</v>
      </c>
      <c r="R864" s="42" t="s">
        <v>3440</v>
      </c>
    </row>
    <row r="865" spans="1:18" x14ac:dyDescent="0.25">
      <c r="A865" s="2" t="s">
        <v>1705</v>
      </c>
      <c r="B865" s="1" t="s">
        <v>765</v>
      </c>
      <c r="C865" s="25" t="s">
        <v>2321</v>
      </c>
      <c r="D865" s="2" t="s">
        <v>21</v>
      </c>
      <c r="E865" s="12">
        <v>1</v>
      </c>
      <c r="F865" s="60">
        <v>110</v>
      </c>
      <c r="G865" s="8">
        <f>VLOOKUP(F865,episodes!$A$1:$B$76,2,FALSE)</f>
        <v>11</v>
      </c>
      <c r="H865" s="7" t="str">
        <f>VLOOKUP(F865,episodes!$A$1:$E$76,5,FALSE)</f>
        <v>The Corbomite Maneuver</v>
      </c>
      <c r="I865" s="7">
        <f>VLOOKUP(F865,episodes!$A$1:$D$76,3,FALSE)</f>
        <v>1</v>
      </c>
      <c r="J865" s="7">
        <f>VLOOKUP(F865,episodes!$A$1:$D$76,4,FALSE)</f>
        <v>10</v>
      </c>
      <c r="L865" s="40">
        <f>COUNTIFS(A:A,A864)</f>
        <v>57</v>
      </c>
      <c r="M865" s="40">
        <f>COUNTIFS(B:B,B865)</f>
        <v>57</v>
      </c>
      <c r="N865" s="40">
        <f>LEN(C865)+LEN(H865)</f>
        <v>41</v>
      </c>
      <c r="O865" s="39" t="s">
        <v>2065</v>
      </c>
      <c r="R865" s="42" t="s">
        <v>3441</v>
      </c>
    </row>
    <row r="866" spans="1:18" x14ac:dyDescent="0.25">
      <c r="A866" s="2" t="s">
        <v>1705</v>
      </c>
      <c r="B866" s="1" t="s">
        <v>765</v>
      </c>
      <c r="C866" s="25" t="s">
        <v>2322</v>
      </c>
      <c r="D866" s="2" t="s">
        <v>21</v>
      </c>
      <c r="E866" s="12">
        <v>1</v>
      </c>
      <c r="F866" s="60">
        <v>110</v>
      </c>
      <c r="G866" s="8">
        <f>VLOOKUP(F866,episodes!$A$1:$B$76,2,FALSE)</f>
        <v>11</v>
      </c>
      <c r="H866" s="7" t="str">
        <f>VLOOKUP(F866,episodes!$A$1:$E$76,5,FALSE)</f>
        <v>The Corbomite Maneuver</v>
      </c>
      <c r="I866" s="7">
        <f>VLOOKUP(F866,episodes!$A$1:$D$76,3,FALSE)</f>
        <v>1</v>
      </c>
      <c r="J866" s="7">
        <f>VLOOKUP(F866,episodes!$A$1:$D$76,4,FALSE)</f>
        <v>10</v>
      </c>
      <c r="L866" s="40">
        <f>COUNTIFS(A:A,A865)</f>
        <v>57</v>
      </c>
      <c r="M866" s="40">
        <f>COUNTIFS(B:B,B866)</f>
        <v>57</v>
      </c>
      <c r="N866" s="40">
        <f>LEN(C866)+LEN(H866)</f>
        <v>47</v>
      </c>
      <c r="O866" s="39" t="s">
        <v>2065</v>
      </c>
      <c r="R866" s="42" t="s">
        <v>3442</v>
      </c>
    </row>
    <row r="867" spans="1:18" x14ac:dyDescent="0.25">
      <c r="A867" s="2" t="s">
        <v>1705</v>
      </c>
      <c r="B867" s="1" t="s">
        <v>765</v>
      </c>
      <c r="C867" s="25" t="s">
        <v>2323</v>
      </c>
      <c r="D867" s="2" t="s">
        <v>21</v>
      </c>
      <c r="E867" s="12">
        <v>1</v>
      </c>
      <c r="F867" s="60">
        <v>110</v>
      </c>
      <c r="G867" s="8">
        <f>VLOOKUP(F867,episodes!$A$1:$B$76,2,FALSE)</f>
        <v>11</v>
      </c>
      <c r="H867" s="7" t="str">
        <f>VLOOKUP(F867,episodes!$A$1:$E$76,5,FALSE)</f>
        <v>The Corbomite Maneuver</v>
      </c>
      <c r="I867" s="7">
        <f>VLOOKUP(F867,episodes!$A$1:$D$76,3,FALSE)</f>
        <v>1</v>
      </c>
      <c r="J867" s="7">
        <f>VLOOKUP(F867,episodes!$A$1:$D$76,4,FALSE)</f>
        <v>10</v>
      </c>
      <c r="L867" s="40">
        <f>COUNTIFS(A:A,A866)</f>
        <v>57</v>
      </c>
      <c r="M867" s="40">
        <f>COUNTIFS(B:B,B867)</f>
        <v>57</v>
      </c>
      <c r="N867" s="40">
        <f>LEN(C867)+LEN(H867)</f>
        <v>44</v>
      </c>
      <c r="O867" s="39" t="s">
        <v>2065</v>
      </c>
      <c r="P867" s="41"/>
      <c r="R867" s="42" t="s">
        <v>3443</v>
      </c>
    </row>
    <row r="868" spans="1:18" x14ac:dyDescent="0.25">
      <c r="A868" s="2" t="s">
        <v>1705</v>
      </c>
      <c r="B868" s="1" t="s">
        <v>765</v>
      </c>
      <c r="C868" s="25" t="s">
        <v>2324</v>
      </c>
      <c r="D868" s="2" t="s">
        <v>21</v>
      </c>
      <c r="E868" s="12">
        <v>1</v>
      </c>
      <c r="F868" s="60">
        <v>110</v>
      </c>
      <c r="G868" s="8">
        <f>VLOOKUP(F868,episodes!$A$1:$B$76,2,FALSE)</f>
        <v>11</v>
      </c>
      <c r="H868" s="7" t="str">
        <f>VLOOKUP(F868,episodes!$A$1:$E$76,5,FALSE)</f>
        <v>The Corbomite Maneuver</v>
      </c>
      <c r="I868" s="7">
        <f>VLOOKUP(F868,episodes!$A$1:$D$76,3,FALSE)</f>
        <v>1</v>
      </c>
      <c r="J868" s="7">
        <f>VLOOKUP(F868,episodes!$A$1:$D$76,4,FALSE)</f>
        <v>10</v>
      </c>
      <c r="L868" s="40">
        <f>COUNTIFS(A:A,A867)</f>
        <v>57</v>
      </c>
      <c r="M868" s="40">
        <f>COUNTIFS(B:B,B868)</f>
        <v>57</v>
      </c>
      <c r="N868" s="40">
        <f>LEN(C868)+LEN(H868)</f>
        <v>57</v>
      </c>
      <c r="O868" s="39" t="s">
        <v>2065</v>
      </c>
      <c r="R868" s="42" t="s">
        <v>3444</v>
      </c>
    </row>
    <row r="869" spans="1:18" x14ac:dyDescent="0.25">
      <c r="A869" s="2" t="s">
        <v>1705</v>
      </c>
      <c r="B869" s="1" t="s">
        <v>765</v>
      </c>
      <c r="C869" s="25" t="s">
        <v>2325</v>
      </c>
      <c r="D869" s="2" t="s">
        <v>21</v>
      </c>
      <c r="E869" s="12">
        <v>1</v>
      </c>
      <c r="F869" s="60">
        <v>110</v>
      </c>
      <c r="G869" s="8">
        <f>VLOOKUP(F869,episodes!$A$1:$B$76,2,FALSE)</f>
        <v>11</v>
      </c>
      <c r="H869" s="7" t="str">
        <f>VLOOKUP(F869,episodes!$A$1:$E$76,5,FALSE)</f>
        <v>The Corbomite Maneuver</v>
      </c>
      <c r="I869" s="7">
        <f>VLOOKUP(F869,episodes!$A$1:$D$76,3,FALSE)</f>
        <v>1</v>
      </c>
      <c r="J869" s="7">
        <f>VLOOKUP(F869,episodes!$A$1:$D$76,4,FALSE)</f>
        <v>10</v>
      </c>
      <c r="L869" s="40">
        <f>COUNTIFS(A:A,A868)</f>
        <v>57</v>
      </c>
      <c r="M869" s="40">
        <f>COUNTIFS(B:B,B869)</f>
        <v>57</v>
      </c>
      <c r="N869" s="40">
        <f>LEN(C869)+LEN(H869)</f>
        <v>55</v>
      </c>
      <c r="O869" s="39" t="s">
        <v>2065</v>
      </c>
      <c r="R869" s="42" t="s">
        <v>3445</v>
      </c>
    </row>
    <row r="870" spans="1:18" x14ac:dyDescent="0.25">
      <c r="A870" s="2" t="s">
        <v>1705</v>
      </c>
      <c r="B870" s="1" t="s">
        <v>765</v>
      </c>
      <c r="C870" s="25" t="s">
        <v>2326</v>
      </c>
      <c r="D870" s="2" t="s">
        <v>21</v>
      </c>
      <c r="E870" s="12">
        <v>1</v>
      </c>
      <c r="F870" s="60">
        <v>110</v>
      </c>
      <c r="G870" s="8">
        <f>VLOOKUP(F870,episodes!$A$1:$B$76,2,FALSE)</f>
        <v>11</v>
      </c>
      <c r="H870" s="7" t="str">
        <f>VLOOKUP(F870,episodes!$A$1:$E$76,5,FALSE)</f>
        <v>The Corbomite Maneuver</v>
      </c>
      <c r="I870" s="7">
        <f>VLOOKUP(F870,episodes!$A$1:$D$76,3,FALSE)</f>
        <v>1</v>
      </c>
      <c r="J870" s="7">
        <f>VLOOKUP(F870,episodes!$A$1:$D$76,4,FALSE)</f>
        <v>10</v>
      </c>
      <c r="L870" s="40">
        <f>COUNTIFS(A:A,A869)</f>
        <v>57</v>
      </c>
      <c r="M870" s="40">
        <f>COUNTIFS(B:B,B870)</f>
        <v>57</v>
      </c>
      <c r="N870" s="40">
        <f>LEN(C870)+LEN(H870)</f>
        <v>71</v>
      </c>
      <c r="O870" s="39" t="s">
        <v>2065</v>
      </c>
      <c r="R870" s="42" t="s">
        <v>3446</v>
      </c>
    </row>
    <row r="871" spans="1:18" x14ac:dyDescent="0.25">
      <c r="A871" s="2" t="s">
        <v>1705</v>
      </c>
      <c r="B871" s="1" t="s">
        <v>765</v>
      </c>
      <c r="C871" s="25" t="s">
        <v>2327</v>
      </c>
      <c r="D871" s="2" t="s">
        <v>21</v>
      </c>
      <c r="E871" s="12">
        <v>1</v>
      </c>
      <c r="F871" s="60">
        <v>110</v>
      </c>
      <c r="G871" s="8">
        <f>VLOOKUP(F871,episodes!$A$1:$B$76,2,FALSE)</f>
        <v>11</v>
      </c>
      <c r="H871" s="7" t="str">
        <f>VLOOKUP(F871,episodes!$A$1:$E$76,5,FALSE)</f>
        <v>The Corbomite Maneuver</v>
      </c>
      <c r="I871" s="7">
        <f>VLOOKUP(F871,episodes!$A$1:$D$76,3,FALSE)</f>
        <v>1</v>
      </c>
      <c r="J871" s="7">
        <f>VLOOKUP(F871,episodes!$A$1:$D$76,4,FALSE)</f>
        <v>10</v>
      </c>
      <c r="L871" s="40">
        <f>COUNTIFS(A:A,A870)</f>
        <v>57</v>
      </c>
      <c r="M871" s="40">
        <f>COUNTIFS(B:B,B871)</f>
        <v>57</v>
      </c>
      <c r="N871" s="40">
        <f>LEN(C871)+LEN(H871)</f>
        <v>54</v>
      </c>
      <c r="O871" s="39" t="s">
        <v>2065</v>
      </c>
      <c r="R871" s="42" t="s">
        <v>3447</v>
      </c>
    </row>
    <row r="872" spans="1:18" x14ac:dyDescent="0.25">
      <c r="A872" s="2" t="s">
        <v>1705</v>
      </c>
      <c r="B872" s="1" t="s">
        <v>765</v>
      </c>
      <c r="C872" s="25" t="s">
        <v>2328</v>
      </c>
      <c r="D872" s="2" t="s">
        <v>21</v>
      </c>
      <c r="E872" s="12">
        <v>1</v>
      </c>
      <c r="F872" s="60">
        <v>110</v>
      </c>
      <c r="G872" s="8">
        <f>VLOOKUP(F872,episodes!$A$1:$B$76,2,FALSE)</f>
        <v>11</v>
      </c>
      <c r="H872" s="7" t="str">
        <f>VLOOKUP(F872,episodes!$A$1:$E$76,5,FALSE)</f>
        <v>The Corbomite Maneuver</v>
      </c>
      <c r="I872" s="7">
        <f>VLOOKUP(F872,episodes!$A$1:$D$76,3,FALSE)</f>
        <v>1</v>
      </c>
      <c r="J872" s="7">
        <f>VLOOKUP(F872,episodes!$A$1:$D$76,4,FALSE)</f>
        <v>10</v>
      </c>
      <c r="L872" s="40">
        <f>COUNTIFS(A:A,A871)</f>
        <v>57</v>
      </c>
      <c r="M872" s="40">
        <f>COUNTIFS(B:B,B872)</f>
        <v>57</v>
      </c>
      <c r="N872" s="40">
        <f>LEN(C872)+LEN(H872)</f>
        <v>48</v>
      </c>
      <c r="O872" s="39" t="s">
        <v>2065</v>
      </c>
      <c r="P872" s="41"/>
      <c r="R872" s="42" t="s">
        <v>3448</v>
      </c>
    </row>
    <row r="873" spans="1:18" x14ac:dyDescent="0.3">
      <c r="A873" s="2" t="s">
        <v>1705</v>
      </c>
      <c r="B873" s="1" t="s">
        <v>765</v>
      </c>
      <c r="C873" s="25" t="s">
        <v>2518</v>
      </c>
      <c r="D873" s="2" t="s">
        <v>21</v>
      </c>
      <c r="F873" s="60">
        <v>110</v>
      </c>
      <c r="G873" s="8">
        <f>VLOOKUP(F873,episodes!$A$1:$B$76,2,FALSE)</f>
        <v>11</v>
      </c>
      <c r="H873" s="7" t="str">
        <f>VLOOKUP(F873,episodes!$A$1:$E$76,5,FALSE)</f>
        <v>The Corbomite Maneuver</v>
      </c>
      <c r="I873" s="7">
        <f>VLOOKUP(F873,episodes!$A$1:$D$76,3,FALSE)</f>
        <v>1</v>
      </c>
      <c r="J873" s="7">
        <f>VLOOKUP(F873,episodes!$A$1:$D$76,4,FALSE)</f>
        <v>10</v>
      </c>
      <c r="L873" s="40">
        <f>COUNTIFS(A:A,A872)</f>
        <v>57</v>
      </c>
      <c r="M873" s="40">
        <f>COUNTIFS(B:B,B873)</f>
        <v>57</v>
      </c>
      <c r="N873" s="40">
        <f>LEN(C873)+LEN(H873)</f>
        <v>49</v>
      </c>
      <c r="O873" s="42" t="s">
        <v>2065</v>
      </c>
      <c r="P873" s="41" t="s">
        <v>2101</v>
      </c>
      <c r="R873" s="42" t="s">
        <v>3449</v>
      </c>
    </row>
    <row r="874" spans="1:18" x14ac:dyDescent="0.3">
      <c r="A874" s="2" t="s">
        <v>1705</v>
      </c>
      <c r="B874" s="1" t="s">
        <v>765</v>
      </c>
      <c r="C874" s="25" t="s">
        <v>2329</v>
      </c>
      <c r="D874" s="2" t="s">
        <v>21</v>
      </c>
      <c r="F874" s="60">
        <v>110</v>
      </c>
      <c r="G874" s="8">
        <f>VLOOKUP(F874,episodes!$A$1:$B$76,2,FALSE)</f>
        <v>11</v>
      </c>
      <c r="H874" s="7" t="str">
        <f>VLOOKUP(F874,episodes!$A$1:$E$76,5,FALSE)</f>
        <v>The Corbomite Maneuver</v>
      </c>
      <c r="I874" s="7">
        <f>VLOOKUP(F874,episodes!$A$1:$D$76,3,FALSE)</f>
        <v>1</v>
      </c>
      <c r="J874" s="7">
        <f>VLOOKUP(F874,episodes!$A$1:$D$76,4,FALSE)</f>
        <v>10</v>
      </c>
      <c r="L874" s="40">
        <f>COUNTIFS(A:A,A873)</f>
        <v>57</v>
      </c>
      <c r="M874" s="40">
        <f>COUNTIFS(B:B,B874)</f>
        <v>57</v>
      </c>
      <c r="N874" s="40">
        <f>LEN(C874)+LEN(H874)</f>
        <v>44</v>
      </c>
      <c r="O874" s="39" t="s">
        <v>2101</v>
      </c>
      <c r="R874" s="42" t="s">
        <v>3450</v>
      </c>
    </row>
    <row r="875" spans="1:18" x14ac:dyDescent="0.3">
      <c r="A875" s="2" t="s">
        <v>1705</v>
      </c>
      <c r="B875" s="1" t="s">
        <v>765</v>
      </c>
      <c r="C875" s="25" t="s">
        <v>2330</v>
      </c>
      <c r="D875" s="2" t="s">
        <v>21</v>
      </c>
      <c r="F875" s="60">
        <v>110</v>
      </c>
      <c r="G875" s="8">
        <f>VLOOKUP(F875,episodes!$A$1:$B$76,2,FALSE)</f>
        <v>11</v>
      </c>
      <c r="H875" s="7" t="str">
        <f>VLOOKUP(F875,episodes!$A$1:$E$76,5,FALSE)</f>
        <v>The Corbomite Maneuver</v>
      </c>
      <c r="I875" s="7">
        <f>VLOOKUP(F875,episodes!$A$1:$D$76,3,FALSE)</f>
        <v>1</v>
      </c>
      <c r="J875" s="7">
        <f>VLOOKUP(F875,episodes!$A$1:$D$76,4,FALSE)</f>
        <v>10</v>
      </c>
      <c r="L875" s="40">
        <f>COUNTIFS(A:A,A874)</f>
        <v>57</v>
      </c>
      <c r="M875" s="40">
        <f>COUNTIFS(B:B,B875)</f>
        <v>57</v>
      </c>
      <c r="N875" s="40">
        <f>LEN(C875)+LEN(H875)</f>
        <v>41</v>
      </c>
      <c r="O875" s="39" t="s">
        <v>2101</v>
      </c>
      <c r="R875" s="42" t="s">
        <v>3451</v>
      </c>
    </row>
    <row r="876" spans="1:18" x14ac:dyDescent="0.25">
      <c r="A876" s="2" t="s">
        <v>1705</v>
      </c>
      <c r="B876" s="1" t="s">
        <v>765</v>
      </c>
      <c r="C876" s="25" t="s">
        <v>2336</v>
      </c>
      <c r="D876" s="2" t="s">
        <v>21</v>
      </c>
      <c r="E876" s="12">
        <v>1</v>
      </c>
      <c r="F876" s="60">
        <v>113</v>
      </c>
      <c r="G876" s="8">
        <f>VLOOKUP(F876,episodes!$A$1:$B$76,2,FALSE)</f>
        <v>14</v>
      </c>
      <c r="H876" s="7" t="str">
        <f>VLOOKUP(F876,episodes!$A$1:$E$76,5,FALSE)</f>
        <v>The Conscience of the King</v>
      </c>
      <c r="I876" s="7">
        <f>VLOOKUP(F876,episodes!$A$1:$D$76,3,FALSE)</f>
        <v>1</v>
      </c>
      <c r="J876" s="7">
        <f>VLOOKUP(F876,episodes!$A$1:$D$76,4,FALSE)</f>
        <v>13</v>
      </c>
      <c r="L876" s="40">
        <f>COUNTIFS(A:A,A875)</f>
        <v>57</v>
      </c>
      <c r="M876" s="40">
        <f>COUNTIFS(B:B,B876)</f>
        <v>57</v>
      </c>
      <c r="N876" s="40">
        <f>LEN(C876)+LEN(H876)</f>
        <v>54</v>
      </c>
      <c r="O876" s="42" t="s">
        <v>2065</v>
      </c>
      <c r="P876" s="41" t="s">
        <v>235</v>
      </c>
      <c r="R876" s="42" t="s">
        <v>3462</v>
      </c>
    </row>
    <row r="877" spans="1:18" s="2" customFormat="1" x14ac:dyDescent="0.25">
      <c r="A877" s="2" t="s">
        <v>1705</v>
      </c>
      <c r="B877" s="1" t="s">
        <v>765</v>
      </c>
      <c r="C877" s="25" t="s">
        <v>2344</v>
      </c>
      <c r="D877" s="2" t="s">
        <v>21</v>
      </c>
      <c r="E877" s="12">
        <v>1</v>
      </c>
      <c r="F877" s="61">
        <v>114</v>
      </c>
      <c r="G877" s="8">
        <f>VLOOKUP(F877,episodes!$A$1:$B$76,2,FALSE)</f>
        <v>15</v>
      </c>
      <c r="H877" s="7" t="str">
        <f>VLOOKUP(F877,episodes!$A$1:$E$76,5,FALSE)</f>
        <v>Balance of Terror</v>
      </c>
      <c r="I877" s="7">
        <f>VLOOKUP(F877,episodes!$A$1:$D$76,3,FALSE)</f>
        <v>1</v>
      </c>
      <c r="J877" s="7">
        <f>VLOOKUP(F877,episodes!$A$1:$D$76,4,FALSE)</f>
        <v>14</v>
      </c>
      <c r="K877" s="10"/>
      <c r="L877" s="40">
        <f>COUNTIFS(A:A,A876)</f>
        <v>57</v>
      </c>
      <c r="M877" s="40">
        <f>COUNTIFS(B:B,B877)</f>
        <v>57</v>
      </c>
      <c r="N877" s="40">
        <f>LEN(C877)+LEN(H877)</f>
        <v>50</v>
      </c>
      <c r="O877" s="42" t="s">
        <v>2065</v>
      </c>
      <c r="P877" s="41" t="s">
        <v>2101</v>
      </c>
      <c r="Q877" s="42"/>
      <c r="R877" s="42" t="s">
        <v>3473</v>
      </c>
    </row>
    <row r="878" spans="1:18" x14ac:dyDescent="0.3">
      <c r="A878" s="2" t="s">
        <v>1705</v>
      </c>
      <c r="B878" s="1" t="s">
        <v>765</v>
      </c>
      <c r="C878" s="25" t="s">
        <v>2345</v>
      </c>
      <c r="D878" s="2" t="s">
        <v>21</v>
      </c>
      <c r="F878" s="61">
        <v>114</v>
      </c>
      <c r="G878" s="8">
        <f>VLOOKUP(F878,episodes!$A$1:$B$76,2,FALSE)</f>
        <v>15</v>
      </c>
      <c r="H878" s="7" t="str">
        <f>VLOOKUP(F878,episodes!$A$1:$E$76,5,FALSE)</f>
        <v>Balance of Terror</v>
      </c>
      <c r="I878" s="7">
        <f>VLOOKUP(F878,episodes!$A$1:$D$76,3,FALSE)</f>
        <v>1</v>
      </c>
      <c r="J878" s="7">
        <f>VLOOKUP(F878,episodes!$A$1:$D$76,4,FALSE)</f>
        <v>14</v>
      </c>
      <c r="L878" s="40">
        <f>COUNTIFS(A:A,A877)</f>
        <v>57</v>
      </c>
      <c r="M878" s="40">
        <f>COUNTIFS(B:B,B878)</f>
        <v>57</v>
      </c>
      <c r="N878" s="40">
        <f>LEN(C878)+LEN(H878)</f>
        <v>50</v>
      </c>
      <c r="O878" s="42" t="s">
        <v>2101</v>
      </c>
      <c r="P878" s="44"/>
      <c r="Q878" s="42"/>
      <c r="R878" s="42" t="s">
        <v>3474</v>
      </c>
    </row>
    <row r="879" spans="1:18" x14ac:dyDescent="0.25">
      <c r="A879" s="2" t="s">
        <v>1705</v>
      </c>
      <c r="B879" s="1" t="s">
        <v>765</v>
      </c>
      <c r="C879" s="25" t="s">
        <v>2336</v>
      </c>
      <c r="D879" s="2" t="s">
        <v>21</v>
      </c>
      <c r="E879" s="12">
        <v>1</v>
      </c>
      <c r="F879" s="61">
        <v>115</v>
      </c>
      <c r="G879" s="8">
        <f>VLOOKUP(F879,episodes!$A$1:$B$76,2,FALSE)</f>
        <v>16</v>
      </c>
      <c r="H879" s="7" t="str">
        <f>VLOOKUP(F879,episodes!$A$1:$E$76,5,FALSE)</f>
        <v>Shore Leave</v>
      </c>
      <c r="I879" s="7">
        <f>VLOOKUP(F879,episodes!$A$1:$D$76,3,FALSE)</f>
        <v>1</v>
      </c>
      <c r="J879" s="7">
        <f>VLOOKUP(F879,episodes!$A$1:$D$76,4,FALSE)</f>
        <v>15</v>
      </c>
      <c r="L879" s="40">
        <f>COUNTIFS(A:A,A878)</f>
        <v>57</v>
      </c>
      <c r="M879" s="40">
        <f>COUNTIFS(B:B,B879)</f>
        <v>57</v>
      </c>
      <c r="N879" s="40">
        <f>LEN(C879)+LEN(H879)</f>
        <v>39</v>
      </c>
      <c r="O879" s="42" t="s">
        <v>2065</v>
      </c>
      <c r="P879" s="41" t="s">
        <v>2101</v>
      </c>
      <c r="Q879" s="42"/>
      <c r="R879" s="42" t="s">
        <v>3462</v>
      </c>
    </row>
    <row r="880" spans="1:18" x14ac:dyDescent="0.25">
      <c r="A880" s="2" t="s">
        <v>1705</v>
      </c>
      <c r="B880" s="1" t="s">
        <v>765</v>
      </c>
      <c r="C880" s="25" t="s">
        <v>2275</v>
      </c>
      <c r="D880" s="2" t="s">
        <v>21</v>
      </c>
      <c r="E880" s="12">
        <v>1</v>
      </c>
      <c r="F880" s="61">
        <v>116</v>
      </c>
      <c r="G880" s="8">
        <f>VLOOKUP(F880,episodes!$A$1:$B$76,2,FALSE)</f>
        <v>17</v>
      </c>
      <c r="H880" s="7" t="str">
        <f>VLOOKUP(F880,episodes!$A$1:$E$76,5,FALSE)</f>
        <v>The Galileo Seven</v>
      </c>
      <c r="I880" s="7">
        <f>VLOOKUP(F880,episodes!$A$1:$D$76,3,FALSE)</f>
        <v>1</v>
      </c>
      <c r="J880" s="7">
        <f>VLOOKUP(F880,episodes!$A$1:$D$76,4,FALSE)</f>
        <v>16</v>
      </c>
      <c r="L880" s="40">
        <f>COUNTIFS(A:A,A879)</f>
        <v>57</v>
      </c>
      <c r="M880" s="40">
        <f>COUNTIFS(B:B,B880)</f>
        <v>57</v>
      </c>
      <c r="N880" s="40">
        <f>LEN(C880)+LEN(H880)</f>
        <v>45</v>
      </c>
      <c r="O880" s="42" t="s">
        <v>2065</v>
      </c>
      <c r="P880" s="44"/>
      <c r="Q880" s="42"/>
      <c r="R880" s="42" t="s">
        <v>3491</v>
      </c>
    </row>
    <row r="881" spans="1:18" x14ac:dyDescent="0.25">
      <c r="A881" s="2" t="s">
        <v>1705</v>
      </c>
      <c r="B881" s="1" t="s">
        <v>765</v>
      </c>
      <c r="C881" s="25" t="s">
        <v>2355</v>
      </c>
      <c r="D881" s="2" t="s">
        <v>21</v>
      </c>
      <c r="E881" s="12">
        <v>1</v>
      </c>
      <c r="F881" s="61">
        <v>116</v>
      </c>
      <c r="G881" s="8">
        <f>VLOOKUP(F881,episodes!$A$1:$B$76,2,FALSE)</f>
        <v>17</v>
      </c>
      <c r="H881" s="7" t="str">
        <f>VLOOKUP(F881,episodes!$A$1:$E$76,5,FALSE)</f>
        <v>The Galileo Seven</v>
      </c>
      <c r="I881" s="7">
        <f>VLOOKUP(F881,episodes!$A$1:$D$76,3,FALSE)</f>
        <v>1</v>
      </c>
      <c r="J881" s="7">
        <f>VLOOKUP(F881,episodes!$A$1:$D$76,4,FALSE)</f>
        <v>16</v>
      </c>
      <c r="L881" s="40">
        <f>COUNTIFS(A:A,A880)</f>
        <v>57</v>
      </c>
      <c r="M881" s="40">
        <f>COUNTIFS(B:B,B881)</f>
        <v>57</v>
      </c>
      <c r="N881" s="40">
        <f>LEN(C881)+LEN(H881)</f>
        <v>56</v>
      </c>
      <c r="O881" s="42" t="s">
        <v>2065</v>
      </c>
      <c r="P881" s="44"/>
      <c r="Q881" s="42"/>
      <c r="R881" s="42" t="s">
        <v>3492</v>
      </c>
    </row>
    <row r="882" spans="1:18" x14ac:dyDescent="0.25">
      <c r="A882" s="2" t="s">
        <v>1705</v>
      </c>
      <c r="B882" s="1" t="s">
        <v>765</v>
      </c>
      <c r="C882" s="25" t="s">
        <v>2358</v>
      </c>
      <c r="D882" s="2" t="s">
        <v>21</v>
      </c>
      <c r="E882" s="12">
        <v>1</v>
      </c>
      <c r="F882" s="61">
        <v>117</v>
      </c>
      <c r="G882" s="8">
        <f>VLOOKUP(F882,episodes!$A$1:$B$76,2,FALSE)</f>
        <v>18</v>
      </c>
      <c r="H882" s="7" t="str">
        <f>VLOOKUP(F882,episodes!$A$1:$E$76,5,FALSE)</f>
        <v>The Squire of Gothos</v>
      </c>
      <c r="I882" s="7">
        <f>VLOOKUP(F882,episodes!$A$1:$D$76,3,FALSE)</f>
        <v>1</v>
      </c>
      <c r="J882" s="7">
        <f>VLOOKUP(F882,episodes!$A$1:$D$76,4,FALSE)</f>
        <v>17</v>
      </c>
      <c r="L882" s="40">
        <f>COUNTIFS(A:A,A881)</f>
        <v>57</v>
      </c>
      <c r="M882" s="40">
        <f>COUNTIFS(B:B,B882)</f>
        <v>57</v>
      </c>
      <c r="N882" s="40">
        <f>LEN(C882)+LEN(H882)</f>
        <v>48</v>
      </c>
      <c r="O882" s="42" t="s">
        <v>2065</v>
      </c>
      <c r="P882" s="44"/>
      <c r="Q882" s="42"/>
      <c r="R882" s="42" t="s">
        <v>3499</v>
      </c>
    </row>
    <row r="883" spans="1:18" x14ac:dyDescent="0.25">
      <c r="A883" s="2" t="s">
        <v>1705</v>
      </c>
      <c r="B883" s="1" t="s">
        <v>765</v>
      </c>
      <c r="C883" s="25" t="s">
        <v>2359</v>
      </c>
      <c r="D883" s="2" t="s">
        <v>21</v>
      </c>
      <c r="E883" s="12">
        <v>1</v>
      </c>
      <c r="F883" s="61">
        <v>117</v>
      </c>
      <c r="G883" s="8">
        <f>VLOOKUP(F883,episodes!$A$1:$B$76,2,FALSE)</f>
        <v>18</v>
      </c>
      <c r="H883" s="7" t="str">
        <f>VLOOKUP(F883,episodes!$A$1:$E$76,5,FALSE)</f>
        <v>The Squire of Gothos</v>
      </c>
      <c r="I883" s="7">
        <f>VLOOKUP(F883,episodes!$A$1:$D$76,3,FALSE)</f>
        <v>1</v>
      </c>
      <c r="J883" s="7">
        <f>VLOOKUP(F883,episodes!$A$1:$D$76,4,FALSE)</f>
        <v>17</v>
      </c>
      <c r="L883" s="40">
        <f>COUNTIFS(A:A,A882)</f>
        <v>57</v>
      </c>
      <c r="M883" s="40">
        <f>COUNTIFS(B:B,B883)</f>
        <v>57</v>
      </c>
      <c r="N883" s="40">
        <f>LEN(C883)+LEN(H883)</f>
        <v>75</v>
      </c>
      <c r="O883" s="42" t="s">
        <v>2065</v>
      </c>
      <c r="P883" s="41" t="s">
        <v>2101</v>
      </c>
      <c r="Q883" s="42"/>
      <c r="R883" s="42" t="s">
        <v>3500</v>
      </c>
    </row>
    <row r="884" spans="1:18" x14ac:dyDescent="0.25">
      <c r="A884" s="2" t="s">
        <v>1705</v>
      </c>
      <c r="B884" s="1" t="s">
        <v>765</v>
      </c>
      <c r="C884" s="25" t="s">
        <v>2363</v>
      </c>
      <c r="D884" s="2" t="s">
        <v>21</v>
      </c>
      <c r="E884" s="12">
        <v>1</v>
      </c>
      <c r="F884" s="61">
        <v>118</v>
      </c>
      <c r="G884" s="8">
        <f>VLOOKUP(F884,episodes!$A$1:$B$76,2,FALSE)</f>
        <v>19</v>
      </c>
      <c r="H884" s="7" t="str">
        <f>VLOOKUP(F884,episodes!$A$1:$E$76,5,FALSE)</f>
        <v>Arena</v>
      </c>
      <c r="I884" s="7">
        <f>VLOOKUP(F884,episodes!$A$1:$D$76,3,FALSE)</f>
        <v>1</v>
      </c>
      <c r="J884" s="7">
        <f>VLOOKUP(F884,episodes!$A$1:$D$76,4,FALSE)</f>
        <v>18</v>
      </c>
      <c r="L884" s="40">
        <f>COUNTIFS(A:A,A883)</f>
        <v>57</v>
      </c>
      <c r="M884" s="40">
        <f>COUNTIFS(B:B,B884)</f>
        <v>57</v>
      </c>
      <c r="N884" s="40">
        <f>LEN(C884)+LEN(H884)</f>
        <v>29</v>
      </c>
      <c r="O884" s="42" t="s">
        <v>2065</v>
      </c>
      <c r="P884" s="41" t="s">
        <v>2101</v>
      </c>
      <c r="Q884" s="42"/>
      <c r="R884" s="42" t="s">
        <v>3507</v>
      </c>
    </row>
    <row r="885" spans="1:18" x14ac:dyDescent="0.25">
      <c r="A885" s="2" t="s">
        <v>1705</v>
      </c>
      <c r="B885" s="1" t="s">
        <v>765</v>
      </c>
      <c r="C885" s="25" t="s">
        <v>2972</v>
      </c>
      <c r="D885" s="2" t="s">
        <v>21</v>
      </c>
      <c r="E885" s="12">
        <v>1</v>
      </c>
      <c r="F885" s="61">
        <v>118</v>
      </c>
      <c r="G885" s="8">
        <f>VLOOKUP(F885,episodes!$A$1:$B$76,2,FALSE)</f>
        <v>19</v>
      </c>
      <c r="H885" s="7" t="str">
        <f>VLOOKUP(F885,episodes!$A$1:$E$76,5,FALSE)</f>
        <v>Arena</v>
      </c>
      <c r="I885" s="7">
        <f>VLOOKUP(F885,episodes!$A$1:$D$76,3,FALSE)</f>
        <v>1</v>
      </c>
      <c r="J885" s="7">
        <f>VLOOKUP(F885,episodes!$A$1:$D$76,4,FALSE)</f>
        <v>18</v>
      </c>
      <c r="L885" s="40">
        <f>COUNTIFS(A:A,A884)</f>
        <v>57</v>
      </c>
      <c r="M885" s="40">
        <f>COUNTIFS(B:B,B885)</f>
        <v>57</v>
      </c>
      <c r="N885" s="40">
        <f>LEN(C885)+LEN(H885)</f>
        <v>73</v>
      </c>
      <c r="O885" s="42" t="s">
        <v>2065</v>
      </c>
      <c r="P885" s="41" t="s">
        <v>2101</v>
      </c>
      <c r="Q885" s="42"/>
      <c r="R885" s="42" t="s">
        <v>3508</v>
      </c>
    </row>
    <row r="886" spans="1:18" x14ac:dyDescent="0.25">
      <c r="A886" s="2" t="s">
        <v>1705</v>
      </c>
      <c r="B886" s="1" t="s">
        <v>765</v>
      </c>
      <c r="C886" s="25" t="s">
        <v>2364</v>
      </c>
      <c r="D886" s="2" t="s">
        <v>21</v>
      </c>
      <c r="E886" s="12">
        <v>1</v>
      </c>
      <c r="F886" s="61">
        <v>118</v>
      </c>
      <c r="G886" s="8">
        <f>VLOOKUP(F886,episodes!$A$1:$B$76,2,FALSE)</f>
        <v>19</v>
      </c>
      <c r="H886" s="7" t="str">
        <f>VLOOKUP(F886,episodes!$A$1:$E$76,5,FALSE)</f>
        <v>Arena</v>
      </c>
      <c r="I886" s="7">
        <f>VLOOKUP(F886,episodes!$A$1:$D$76,3,FALSE)</f>
        <v>1</v>
      </c>
      <c r="J886" s="7">
        <f>VLOOKUP(F886,episodes!$A$1:$D$76,4,FALSE)</f>
        <v>18</v>
      </c>
      <c r="L886" s="40">
        <f>COUNTIFS(A:A,A885)</f>
        <v>57</v>
      </c>
      <c r="M886" s="40">
        <f>COUNTIFS(B:B,B886)</f>
        <v>57</v>
      </c>
      <c r="N886" s="40">
        <f>LEN(C886)+LEN(H886)</f>
        <v>27</v>
      </c>
      <c r="O886" s="42" t="s">
        <v>2065</v>
      </c>
      <c r="P886" s="41" t="s">
        <v>2101</v>
      </c>
      <c r="Q886" s="42"/>
      <c r="R886" s="42" t="s">
        <v>3509</v>
      </c>
    </row>
    <row r="887" spans="1:18" x14ac:dyDescent="0.25">
      <c r="A887" s="2" t="s">
        <v>1705</v>
      </c>
      <c r="B887" s="1" t="s">
        <v>765</v>
      </c>
      <c r="C887" s="25" t="s">
        <v>2365</v>
      </c>
      <c r="D887" s="2" t="s">
        <v>21</v>
      </c>
      <c r="E887" s="12">
        <v>1</v>
      </c>
      <c r="F887" s="61">
        <v>118</v>
      </c>
      <c r="G887" s="8">
        <f>VLOOKUP(F887,episodes!$A$1:$B$76,2,FALSE)</f>
        <v>19</v>
      </c>
      <c r="H887" s="7" t="str">
        <f>VLOOKUP(F887,episodes!$A$1:$E$76,5,FALSE)</f>
        <v>Arena</v>
      </c>
      <c r="I887" s="7">
        <f>VLOOKUP(F887,episodes!$A$1:$D$76,3,FALSE)</f>
        <v>1</v>
      </c>
      <c r="J887" s="7">
        <f>VLOOKUP(F887,episodes!$A$1:$D$76,4,FALSE)</f>
        <v>18</v>
      </c>
      <c r="L887" s="40">
        <f>COUNTIFS(A:A,A886)</f>
        <v>57</v>
      </c>
      <c r="M887" s="40">
        <f>COUNTIFS(B:B,B887)</f>
        <v>57</v>
      </c>
      <c r="N887" s="40">
        <f>LEN(C887)+LEN(H887)</f>
        <v>27</v>
      </c>
      <c r="O887" s="42" t="s">
        <v>2065</v>
      </c>
      <c r="P887" s="41" t="s">
        <v>2101</v>
      </c>
      <c r="Q887" s="42"/>
      <c r="R887" s="42" t="s">
        <v>3510</v>
      </c>
    </row>
    <row r="888" spans="1:18" x14ac:dyDescent="0.25">
      <c r="A888" s="2" t="s">
        <v>1705</v>
      </c>
      <c r="B888" s="1" t="s">
        <v>765</v>
      </c>
      <c r="C888" s="25" t="s">
        <v>2358</v>
      </c>
      <c r="D888" s="2" t="s">
        <v>21</v>
      </c>
      <c r="E888" s="12">
        <v>1</v>
      </c>
      <c r="F888" s="61">
        <v>119</v>
      </c>
      <c r="G888" s="8">
        <f>VLOOKUP(F888,episodes!$A$1:$B$76,2,FALSE)</f>
        <v>20</v>
      </c>
      <c r="H888" s="7" t="str">
        <f>VLOOKUP(F888,episodes!$A$1:$E$76,5,FALSE)</f>
        <v>Tomorrow Is Yesterday</v>
      </c>
      <c r="I888" s="7">
        <f>VLOOKUP(F888,episodes!$A$1:$D$76,3,FALSE)</f>
        <v>1</v>
      </c>
      <c r="J888" s="7">
        <f>VLOOKUP(F888,episodes!$A$1:$D$76,4,FALSE)</f>
        <v>19</v>
      </c>
      <c r="L888" s="40">
        <f>COUNTIFS(A:A,A887)</f>
        <v>57</v>
      </c>
      <c r="M888" s="40">
        <f>COUNTIFS(B:B,B888)</f>
        <v>57</v>
      </c>
      <c r="N888" s="40">
        <f>LEN(C888)</f>
        <v>28</v>
      </c>
      <c r="O888" s="42" t="s">
        <v>2065</v>
      </c>
      <c r="P888" s="41" t="s">
        <v>2101</v>
      </c>
      <c r="Q888" s="42"/>
      <c r="R888" s="42" t="s">
        <v>3499</v>
      </c>
    </row>
    <row r="889" spans="1:18" x14ac:dyDescent="0.25">
      <c r="A889" s="2" t="s">
        <v>1705</v>
      </c>
      <c r="B889" s="1" t="s">
        <v>765</v>
      </c>
      <c r="C889" s="25" t="s">
        <v>2370</v>
      </c>
      <c r="D889" s="2" t="s">
        <v>21</v>
      </c>
      <c r="E889" s="12">
        <v>1</v>
      </c>
      <c r="F889" s="61">
        <v>119</v>
      </c>
      <c r="G889" s="8">
        <f>VLOOKUP(F889,episodes!$A$1:$B$76,2,FALSE)</f>
        <v>20</v>
      </c>
      <c r="H889" s="7" t="str">
        <f>VLOOKUP(F889,episodes!$A$1:$E$76,5,FALSE)</f>
        <v>Tomorrow Is Yesterday</v>
      </c>
      <c r="I889" s="7">
        <f>VLOOKUP(F889,episodes!$A$1:$D$76,3,FALSE)</f>
        <v>1</v>
      </c>
      <c r="J889" s="7">
        <f>VLOOKUP(F889,episodes!$A$1:$D$76,4,FALSE)</f>
        <v>19</v>
      </c>
      <c r="L889" s="40">
        <f>COUNTIFS(A:A,A888)</f>
        <v>57</v>
      </c>
      <c r="M889" s="40">
        <f>COUNTIFS(B:B,B889)</f>
        <v>57</v>
      </c>
      <c r="N889" s="40">
        <f>LEN(C889)</f>
        <v>27</v>
      </c>
      <c r="O889" s="42" t="s">
        <v>2065</v>
      </c>
      <c r="P889" s="41" t="s">
        <v>2101</v>
      </c>
      <c r="Q889" s="42"/>
      <c r="R889" s="42" t="s">
        <v>3516</v>
      </c>
    </row>
    <row r="890" spans="1:18" x14ac:dyDescent="0.3">
      <c r="A890" s="2" t="s">
        <v>1705</v>
      </c>
      <c r="B890" s="1" t="s">
        <v>765</v>
      </c>
      <c r="C890" s="25" t="s">
        <v>2586</v>
      </c>
      <c r="D890" s="2" t="s">
        <v>21</v>
      </c>
      <c r="F890" s="61">
        <v>119</v>
      </c>
      <c r="G890" s="8">
        <f>VLOOKUP(F890,episodes!$A$1:$B$76,2,FALSE)</f>
        <v>20</v>
      </c>
      <c r="H890" s="7" t="str">
        <f>VLOOKUP(F890,episodes!$A$1:$E$76,5,FALSE)</f>
        <v>Tomorrow Is Yesterday</v>
      </c>
      <c r="I890" s="7">
        <f>VLOOKUP(F890,episodes!$A$1:$D$76,3,FALSE)</f>
        <v>1</v>
      </c>
      <c r="J890" s="7">
        <f>VLOOKUP(F890,episodes!$A$1:$D$76,4,FALSE)</f>
        <v>19</v>
      </c>
      <c r="L890" s="40">
        <f>COUNTIFS(A:A,A889)</f>
        <v>57</v>
      </c>
      <c r="M890" s="40">
        <f>COUNTIFS(B:B,B890)</f>
        <v>57</v>
      </c>
      <c r="N890" s="40">
        <f>LEN(C890)</f>
        <v>45</v>
      </c>
      <c r="O890" s="42" t="s">
        <v>2101</v>
      </c>
      <c r="P890" s="44"/>
      <c r="Q890" s="42"/>
      <c r="R890" s="42" t="s">
        <v>3517</v>
      </c>
    </row>
    <row r="891" spans="1:18" x14ac:dyDescent="0.3">
      <c r="A891" s="2" t="s">
        <v>1705</v>
      </c>
      <c r="B891" s="1" t="s">
        <v>765</v>
      </c>
      <c r="C891" s="25" t="s">
        <v>2371</v>
      </c>
      <c r="D891" s="2" t="s">
        <v>21</v>
      </c>
      <c r="F891" s="61">
        <v>119</v>
      </c>
      <c r="G891" s="8">
        <f>VLOOKUP(F891,episodes!$A$1:$B$76,2,FALSE)</f>
        <v>20</v>
      </c>
      <c r="H891" s="7" t="str">
        <f>VLOOKUP(F891,episodes!$A$1:$E$76,5,FALSE)</f>
        <v>Tomorrow Is Yesterday</v>
      </c>
      <c r="I891" s="7">
        <f>VLOOKUP(F891,episodes!$A$1:$D$76,3,FALSE)</f>
        <v>1</v>
      </c>
      <c r="J891" s="7">
        <f>VLOOKUP(F891,episodes!$A$1:$D$76,4,FALSE)</f>
        <v>19</v>
      </c>
      <c r="L891" s="40">
        <f>COUNTIFS(A:A,A890)</f>
        <v>57</v>
      </c>
      <c r="M891" s="40">
        <f>COUNTIFS(B:B,B891)</f>
        <v>57</v>
      </c>
      <c r="N891" s="40">
        <f>LEN(C891)</f>
        <v>15</v>
      </c>
      <c r="O891" s="42" t="s">
        <v>2101</v>
      </c>
      <c r="P891" s="44"/>
      <c r="Q891" s="42"/>
      <c r="R891" s="42" t="s">
        <v>3518</v>
      </c>
    </row>
    <row r="892" spans="1:18" x14ac:dyDescent="0.3">
      <c r="A892" s="2" t="s">
        <v>1705</v>
      </c>
      <c r="B892" s="1" t="s">
        <v>765</v>
      </c>
      <c r="C892" s="25" t="s">
        <v>2372</v>
      </c>
      <c r="D892" s="2" t="s">
        <v>21</v>
      </c>
      <c r="F892" s="61">
        <v>119</v>
      </c>
      <c r="G892" s="8">
        <f>VLOOKUP(F892,episodes!$A$1:$B$76,2,FALSE)</f>
        <v>20</v>
      </c>
      <c r="H892" s="7" t="str">
        <f>VLOOKUP(F892,episodes!$A$1:$E$76,5,FALSE)</f>
        <v>Tomorrow Is Yesterday</v>
      </c>
      <c r="I892" s="7">
        <f>VLOOKUP(F892,episodes!$A$1:$D$76,3,FALSE)</f>
        <v>1</v>
      </c>
      <c r="J892" s="7">
        <f>VLOOKUP(F892,episodes!$A$1:$D$76,4,FALSE)</f>
        <v>19</v>
      </c>
      <c r="L892" s="40">
        <f>COUNTIFS(A:A,A891)</f>
        <v>57</v>
      </c>
      <c r="M892" s="40">
        <f>COUNTIFS(B:B,B892)</f>
        <v>57</v>
      </c>
      <c r="N892" s="40">
        <f>LEN(C892)</f>
        <v>15</v>
      </c>
      <c r="O892" s="42" t="s">
        <v>2101</v>
      </c>
      <c r="P892" s="44"/>
      <c r="Q892" s="42"/>
      <c r="R892" s="42" t="s">
        <v>3519</v>
      </c>
    </row>
    <row r="893" spans="1:18" x14ac:dyDescent="0.3">
      <c r="A893" s="2" t="s">
        <v>1705</v>
      </c>
      <c r="B893" s="1" t="s">
        <v>765</v>
      </c>
      <c r="C893" s="25" t="s">
        <v>2373</v>
      </c>
      <c r="D893" s="2" t="s">
        <v>21</v>
      </c>
      <c r="F893" s="61">
        <v>119</v>
      </c>
      <c r="G893" s="8">
        <f>VLOOKUP(F893,episodes!$A$1:$B$76,2,FALSE)</f>
        <v>20</v>
      </c>
      <c r="H893" s="7" t="str">
        <f>VLOOKUP(F893,episodes!$A$1:$E$76,5,FALSE)</f>
        <v>Tomorrow Is Yesterday</v>
      </c>
      <c r="I893" s="7">
        <f>VLOOKUP(F893,episodes!$A$1:$D$76,3,FALSE)</f>
        <v>1</v>
      </c>
      <c r="J893" s="7">
        <f>VLOOKUP(F893,episodes!$A$1:$D$76,4,FALSE)</f>
        <v>19</v>
      </c>
      <c r="L893" s="40">
        <f>COUNTIFS(A:A,A892)</f>
        <v>57</v>
      </c>
      <c r="M893" s="40">
        <f>COUNTIFS(B:B,B893)</f>
        <v>57</v>
      </c>
      <c r="N893" s="40">
        <f>LEN(C893)</f>
        <v>15</v>
      </c>
      <c r="O893" s="42" t="s">
        <v>2101</v>
      </c>
      <c r="P893" s="44"/>
      <c r="Q893" s="42"/>
      <c r="R893" s="42" t="s">
        <v>3520</v>
      </c>
    </row>
    <row r="894" spans="1:18" x14ac:dyDescent="0.25">
      <c r="A894" s="2" t="s">
        <v>1705</v>
      </c>
      <c r="B894" s="1" t="s">
        <v>765</v>
      </c>
      <c r="C894" s="25" t="s">
        <v>2593</v>
      </c>
      <c r="D894" s="2" t="s">
        <v>21</v>
      </c>
      <c r="E894" s="12">
        <v>1</v>
      </c>
      <c r="F894" s="61">
        <v>120</v>
      </c>
      <c r="G894" s="8">
        <f>VLOOKUP(F894,episodes!$A$1:$B$76,2,FALSE)</f>
        <v>21</v>
      </c>
      <c r="H894" s="7" t="str">
        <f>VLOOKUP(F894,episodes!$A$1:$E$76,5,FALSE)</f>
        <v>Court Martial</v>
      </c>
      <c r="I894" s="7">
        <f>VLOOKUP(F894,episodes!$A$1:$D$76,3,FALSE)</f>
        <v>1</v>
      </c>
      <c r="J894" s="7">
        <f>VLOOKUP(F894,episodes!$A$1:$D$76,4,FALSE)</f>
        <v>20</v>
      </c>
      <c r="L894" s="40">
        <f>COUNTIFS(A:A,A893)</f>
        <v>57</v>
      </c>
      <c r="M894" s="40">
        <f>COUNTIFS(B:B,B894)</f>
        <v>57</v>
      </c>
      <c r="N894" s="40">
        <f>LEN(C894)</f>
        <v>35</v>
      </c>
      <c r="O894" s="42" t="s">
        <v>2065</v>
      </c>
      <c r="P894" s="42" t="s">
        <v>234</v>
      </c>
      <c r="Q894" s="42"/>
      <c r="R894" s="42" t="s">
        <v>3522</v>
      </c>
    </row>
    <row r="895" spans="1:18" x14ac:dyDescent="0.3">
      <c r="A895" s="2" t="s">
        <v>1705</v>
      </c>
      <c r="B895" s="1" t="s">
        <v>765</v>
      </c>
      <c r="C895" s="25" t="s">
        <v>2378</v>
      </c>
      <c r="D895" s="2" t="s">
        <v>3305</v>
      </c>
      <c r="F895" s="61">
        <v>122</v>
      </c>
      <c r="G895" s="8">
        <f>VLOOKUP(F895,episodes!$A$1:$B$76,2,FALSE)</f>
        <v>23</v>
      </c>
      <c r="H895" s="7" t="str">
        <f>VLOOKUP(F895,episodes!$A$1:$E$76,5,FALSE)</f>
        <v>Space Seed</v>
      </c>
      <c r="I895" s="7">
        <f>VLOOKUP(F895,episodes!$A$1:$D$76,3,FALSE)</f>
        <v>1</v>
      </c>
      <c r="J895" s="7">
        <f>VLOOKUP(F895,episodes!$A$1:$D$76,4,FALSE)</f>
        <v>22</v>
      </c>
      <c r="L895" s="40">
        <f>COUNTIFS(A:A,A894)</f>
        <v>57</v>
      </c>
      <c r="M895" s="40">
        <f>COUNTIFS(B:B,B895)</f>
        <v>57</v>
      </c>
      <c r="N895" s="40">
        <f>LEN(C895)</f>
        <v>37</v>
      </c>
      <c r="O895" s="42" t="s">
        <v>2079</v>
      </c>
      <c r="P895" s="44" t="s">
        <v>2065</v>
      </c>
      <c r="Q895" s="42"/>
      <c r="R895" s="42" t="s">
        <v>3532</v>
      </c>
    </row>
    <row r="896" spans="1:18" x14ac:dyDescent="0.25">
      <c r="A896" s="2" t="s">
        <v>1705</v>
      </c>
      <c r="B896" s="1" t="s">
        <v>765</v>
      </c>
      <c r="C896" s="25" t="s">
        <v>2389</v>
      </c>
      <c r="D896" s="2" t="s">
        <v>21</v>
      </c>
      <c r="E896" s="12">
        <v>1</v>
      </c>
      <c r="F896" s="61">
        <v>125</v>
      </c>
      <c r="G896" s="8">
        <f>VLOOKUP(F896,episodes!$A$1:$B$76,2,FALSE)</f>
        <v>26</v>
      </c>
      <c r="H896" s="7" t="str">
        <f>VLOOKUP(F896,episodes!$A$1:$E$76,5,FALSE)</f>
        <v>The Devil in the Dark</v>
      </c>
      <c r="I896" s="7">
        <f>VLOOKUP(F896,episodes!$A$1:$D$76,3,FALSE)</f>
        <v>1</v>
      </c>
      <c r="J896" s="7">
        <f>VLOOKUP(F896,episodes!$A$1:$D$76,4,FALSE)</f>
        <v>25</v>
      </c>
      <c r="L896" s="40">
        <f>COUNTIFS(A:A,A895)</f>
        <v>57</v>
      </c>
      <c r="M896" s="40">
        <f>COUNTIFS(B:B,B896)</f>
        <v>57</v>
      </c>
      <c r="N896" s="40">
        <f>LEN(C896)</f>
        <v>22</v>
      </c>
      <c r="O896" s="42" t="s">
        <v>2065</v>
      </c>
      <c r="P896" s="44"/>
      <c r="Q896" s="42"/>
      <c r="R896" s="42" t="s">
        <v>3556</v>
      </c>
    </row>
    <row r="897" spans="1:18" x14ac:dyDescent="0.25">
      <c r="A897" s="2" t="s">
        <v>1705</v>
      </c>
      <c r="B897" s="1" t="s">
        <v>765</v>
      </c>
      <c r="C897" s="25" t="s">
        <v>2393</v>
      </c>
      <c r="D897" s="2" t="s">
        <v>21</v>
      </c>
      <c r="E897" s="12">
        <v>1</v>
      </c>
      <c r="F897" s="61">
        <v>126</v>
      </c>
      <c r="G897" s="8">
        <f>VLOOKUP(F897,episodes!$A$1:$B$76,2,FALSE)</f>
        <v>27</v>
      </c>
      <c r="H897" s="7" t="str">
        <f>VLOOKUP(F897,episodes!$A$1:$E$76,5,FALSE)</f>
        <v>Errand of Mercy</v>
      </c>
      <c r="I897" s="7">
        <f>VLOOKUP(F897,episodes!$A$1:$D$76,3,FALSE)</f>
        <v>1</v>
      </c>
      <c r="J897" s="7">
        <f>VLOOKUP(F897,episodes!$A$1:$D$76,4,FALSE)</f>
        <v>26</v>
      </c>
      <c r="L897" s="40">
        <f>COUNTIFS(A:A,A896)</f>
        <v>57</v>
      </c>
      <c r="M897" s="40">
        <f>COUNTIFS(B:B,B897)</f>
        <v>57</v>
      </c>
      <c r="N897" s="40">
        <f>LEN(C897)</f>
        <v>28</v>
      </c>
      <c r="O897" s="42" t="s">
        <v>2065</v>
      </c>
      <c r="P897" s="39" t="s">
        <v>2101</v>
      </c>
      <c r="Q897" s="42"/>
      <c r="R897" s="42" t="s">
        <v>3563</v>
      </c>
    </row>
    <row r="898" spans="1:18" x14ac:dyDescent="0.25">
      <c r="A898" s="2" t="s">
        <v>1705</v>
      </c>
      <c r="B898" s="1" t="s">
        <v>765</v>
      </c>
      <c r="C898" s="25" t="s">
        <v>2400</v>
      </c>
      <c r="D898" s="2" t="s">
        <v>21</v>
      </c>
      <c r="E898" s="12">
        <v>1</v>
      </c>
      <c r="F898" s="61">
        <v>127</v>
      </c>
      <c r="G898" s="8">
        <f>VLOOKUP(F898,episodes!$A$1:$B$76,2,FALSE)</f>
        <v>28</v>
      </c>
      <c r="H898" s="7" t="str">
        <f>VLOOKUP(F898,episodes!$A$1:$E$76,5,FALSE)</f>
        <v>The Alternative Factor</v>
      </c>
      <c r="I898" s="7">
        <f>VLOOKUP(F898,episodes!$A$1:$D$76,3,FALSE)</f>
        <v>1</v>
      </c>
      <c r="J898" s="7">
        <f>VLOOKUP(F898,episodes!$A$1:$D$76,4,FALSE)</f>
        <v>27</v>
      </c>
      <c r="L898" s="40">
        <f>COUNTIFS(A:A,A897)</f>
        <v>57</v>
      </c>
      <c r="M898" s="40">
        <f>COUNTIFS(B:B,B898)</f>
        <v>57</v>
      </c>
      <c r="N898" s="40">
        <f>LEN(C898)</f>
        <v>30</v>
      </c>
      <c r="O898" s="42" t="s">
        <v>2065</v>
      </c>
      <c r="P898" s="42" t="s">
        <v>611</v>
      </c>
      <c r="Q898" s="42"/>
      <c r="R898" s="42" t="s">
        <v>3573</v>
      </c>
    </row>
    <row r="899" spans="1:18" x14ac:dyDescent="0.25">
      <c r="A899" s="2" t="s">
        <v>1705</v>
      </c>
      <c r="B899" s="1" t="s">
        <v>765</v>
      </c>
      <c r="C899" s="1" t="s">
        <v>2413</v>
      </c>
      <c r="D899" s="2" t="s">
        <v>21</v>
      </c>
      <c r="E899" s="12">
        <v>1</v>
      </c>
      <c r="F899" s="61">
        <v>129</v>
      </c>
      <c r="G899" s="8">
        <f>VLOOKUP(F899,episodes!$A$1:$B$76,2,FALSE)</f>
        <v>30</v>
      </c>
      <c r="H899" s="7" t="str">
        <f>VLOOKUP(F899,episodes!$A$1:$E$76,5,FALSE)</f>
        <v>Operation: Annihilate!</v>
      </c>
      <c r="I899" s="7">
        <f>VLOOKUP(F899,episodes!$A$1:$D$76,3,FALSE)</f>
        <v>1</v>
      </c>
      <c r="J899" s="7">
        <f>VLOOKUP(F899,episodes!$A$1:$D$76,4,FALSE)</f>
        <v>29</v>
      </c>
      <c r="L899" s="40">
        <f>COUNTIFS(A:A,A898)</f>
        <v>57</v>
      </c>
      <c r="M899" s="40">
        <f>COUNTIFS(B:B,B899)</f>
        <v>57</v>
      </c>
      <c r="N899" s="40">
        <f>LEN(C899)</f>
        <v>58</v>
      </c>
      <c r="O899" s="42" t="s">
        <v>2065</v>
      </c>
      <c r="P899" s="44"/>
      <c r="Q899" s="42"/>
      <c r="R899" s="42" t="s">
        <v>3595</v>
      </c>
    </row>
    <row r="900" spans="1:18" x14ac:dyDescent="0.25">
      <c r="A900" s="2" t="s">
        <v>1705</v>
      </c>
      <c r="B900" s="1" t="s">
        <v>765</v>
      </c>
      <c r="C900" s="1" t="s">
        <v>2414</v>
      </c>
      <c r="D900" s="2" t="s">
        <v>21</v>
      </c>
      <c r="E900" s="12">
        <v>1</v>
      </c>
      <c r="F900" s="61">
        <v>129</v>
      </c>
      <c r="G900" s="8">
        <f>VLOOKUP(F900,episodes!$A$1:$B$76,2,FALSE)</f>
        <v>30</v>
      </c>
      <c r="H900" s="7" t="str">
        <f>VLOOKUP(F900,episodes!$A$1:$E$76,5,FALSE)</f>
        <v>Operation: Annihilate!</v>
      </c>
      <c r="I900" s="7">
        <f>VLOOKUP(F900,episodes!$A$1:$D$76,3,FALSE)</f>
        <v>1</v>
      </c>
      <c r="J900" s="7">
        <f>VLOOKUP(F900,episodes!$A$1:$D$76,4,FALSE)</f>
        <v>29</v>
      </c>
      <c r="L900" s="40">
        <f>COUNTIFS(A:A,A899)</f>
        <v>57</v>
      </c>
      <c r="M900" s="40">
        <f>COUNTIFS(B:B,B900)</f>
        <v>57</v>
      </c>
      <c r="N900" s="40">
        <f>LEN(C900)</f>
        <v>33</v>
      </c>
      <c r="O900" s="42" t="s">
        <v>2065</v>
      </c>
      <c r="P900" s="44"/>
      <c r="Q900" s="42"/>
      <c r="R900" s="42" t="s">
        <v>3596</v>
      </c>
    </row>
    <row r="901" spans="1:18" x14ac:dyDescent="0.25">
      <c r="A901" s="2" t="s">
        <v>1705</v>
      </c>
      <c r="B901" s="1" t="s">
        <v>765</v>
      </c>
      <c r="C901" s="1" t="s">
        <v>2415</v>
      </c>
      <c r="D901" s="2" t="s">
        <v>21</v>
      </c>
      <c r="E901" s="12">
        <v>1</v>
      </c>
      <c r="F901" s="61">
        <v>129</v>
      </c>
      <c r="G901" s="8">
        <f>VLOOKUP(F901,episodes!$A$1:$B$76,2,FALSE)</f>
        <v>30</v>
      </c>
      <c r="H901" s="7" t="str">
        <f>VLOOKUP(F901,episodes!$A$1:$E$76,5,FALSE)</f>
        <v>Operation: Annihilate!</v>
      </c>
      <c r="I901" s="7">
        <f>VLOOKUP(F901,episodes!$A$1:$D$76,3,FALSE)</f>
        <v>1</v>
      </c>
      <c r="J901" s="7">
        <f>VLOOKUP(F901,episodes!$A$1:$D$76,4,FALSE)</f>
        <v>29</v>
      </c>
      <c r="L901" s="40">
        <f>COUNTIFS(A:A,A900)</f>
        <v>57</v>
      </c>
      <c r="M901" s="40">
        <f>COUNTIFS(B:B,B901)</f>
        <v>57</v>
      </c>
      <c r="N901" s="40">
        <f>LEN(C901)</f>
        <v>22</v>
      </c>
      <c r="O901" s="42" t="s">
        <v>2065</v>
      </c>
      <c r="P901" s="44"/>
      <c r="Q901" s="42"/>
      <c r="R901" s="42" t="s">
        <v>3597</v>
      </c>
    </row>
    <row r="902" spans="1:18" x14ac:dyDescent="0.3">
      <c r="A902" s="2" t="s">
        <v>1705</v>
      </c>
      <c r="B902" s="1" t="s">
        <v>765</v>
      </c>
      <c r="C902" s="1" t="s">
        <v>2423</v>
      </c>
      <c r="D902" s="2" t="s">
        <v>3305</v>
      </c>
      <c r="F902" s="61">
        <v>201</v>
      </c>
      <c r="G902" s="8">
        <f>VLOOKUP(F902,episodes!$A$1:$B$76,2,FALSE)</f>
        <v>31</v>
      </c>
      <c r="H902" s="7" t="str">
        <f>VLOOKUP(F902,episodes!$A$1:$E$76,5,FALSE)</f>
        <v>Amok Time</v>
      </c>
      <c r="I902" s="7">
        <f>VLOOKUP(F902,episodes!$A$1:$D$76,3,FALSE)</f>
        <v>2</v>
      </c>
      <c r="J902" s="7">
        <f>VLOOKUP(F902,episodes!$A$1:$D$76,4,FALSE)</f>
        <v>1</v>
      </c>
      <c r="L902" s="40">
        <f>COUNTIFS(A:A,A901)</f>
        <v>57</v>
      </c>
      <c r="M902" s="40">
        <f>COUNTIFS(B:B,B902)</f>
        <v>57</v>
      </c>
      <c r="N902" s="40">
        <f>LEN(C902)</f>
        <v>100</v>
      </c>
      <c r="O902" s="42" t="s">
        <v>283</v>
      </c>
      <c r="P902" s="44" t="s">
        <v>2065</v>
      </c>
      <c r="Q902" s="42"/>
      <c r="R902" s="42" t="s">
        <v>3606</v>
      </c>
    </row>
    <row r="903" spans="1:18" x14ac:dyDescent="0.25">
      <c r="A903" s="2" t="s">
        <v>1705</v>
      </c>
      <c r="B903" s="1" t="s">
        <v>765</v>
      </c>
      <c r="C903" s="1" t="s">
        <v>2424</v>
      </c>
      <c r="D903" s="2" t="s">
        <v>21</v>
      </c>
      <c r="E903" s="12">
        <v>1</v>
      </c>
      <c r="F903" s="61">
        <v>201</v>
      </c>
      <c r="G903" s="8">
        <f>VLOOKUP(F903,episodes!$A$1:$B$76,2,FALSE)</f>
        <v>31</v>
      </c>
      <c r="H903" s="7" t="str">
        <f>VLOOKUP(F903,episodes!$A$1:$E$76,5,FALSE)</f>
        <v>Amok Time</v>
      </c>
      <c r="I903" s="7">
        <f>VLOOKUP(F903,episodes!$A$1:$D$76,3,FALSE)</f>
        <v>2</v>
      </c>
      <c r="J903" s="7">
        <f>VLOOKUP(F903,episodes!$A$1:$D$76,4,FALSE)</f>
        <v>1</v>
      </c>
      <c r="L903" s="40">
        <f>COUNTIFS(A:A,A902)</f>
        <v>57</v>
      </c>
      <c r="M903" s="40">
        <f>COUNTIFS(B:B,B903)</f>
        <v>57</v>
      </c>
      <c r="N903" s="40">
        <f>LEN(C903)</f>
        <v>57</v>
      </c>
      <c r="O903" s="42" t="s">
        <v>2065</v>
      </c>
      <c r="P903" s="44" t="s">
        <v>2101</v>
      </c>
      <c r="Q903" s="42"/>
      <c r="R903" s="42" t="s">
        <v>3607</v>
      </c>
    </row>
    <row r="904" spans="1:18" x14ac:dyDescent="0.25">
      <c r="A904" s="2" t="s">
        <v>1705</v>
      </c>
      <c r="B904" s="1" t="s">
        <v>765</v>
      </c>
      <c r="C904" s="1" t="s">
        <v>2425</v>
      </c>
      <c r="D904" s="2" t="s">
        <v>21</v>
      </c>
      <c r="E904" s="12">
        <v>1</v>
      </c>
      <c r="F904" s="61">
        <v>201</v>
      </c>
      <c r="G904" s="8">
        <f>VLOOKUP(F904,episodes!$A$1:$B$76,2,FALSE)</f>
        <v>31</v>
      </c>
      <c r="H904" s="7" t="str">
        <f>VLOOKUP(F904,episodes!$A$1:$E$76,5,FALSE)</f>
        <v>Amok Time</v>
      </c>
      <c r="I904" s="7">
        <f>VLOOKUP(F904,episodes!$A$1:$D$76,3,FALSE)</f>
        <v>2</v>
      </c>
      <c r="J904" s="7">
        <f>VLOOKUP(F904,episodes!$A$1:$D$76,4,FALSE)</f>
        <v>1</v>
      </c>
      <c r="L904" s="40">
        <f>COUNTIFS(A:A,A903)</f>
        <v>57</v>
      </c>
      <c r="M904" s="40">
        <f>COUNTIFS(B:B,B904)</f>
        <v>57</v>
      </c>
      <c r="N904" s="40">
        <f>LEN(C904)</f>
        <v>61</v>
      </c>
      <c r="O904" s="42" t="s">
        <v>2065</v>
      </c>
      <c r="P904" s="44" t="s">
        <v>31</v>
      </c>
      <c r="Q904" s="42"/>
      <c r="R904" s="42" t="s">
        <v>3608</v>
      </c>
    </row>
    <row r="905" spans="1:18" x14ac:dyDescent="0.25">
      <c r="A905" s="2" t="s">
        <v>1705</v>
      </c>
      <c r="B905" s="1" t="s">
        <v>765</v>
      </c>
      <c r="C905" s="1" t="s">
        <v>2426</v>
      </c>
      <c r="D905" s="2" t="s">
        <v>21</v>
      </c>
      <c r="E905" s="12">
        <v>1</v>
      </c>
      <c r="F905" s="61">
        <v>201</v>
      </c>
      <c r="G905" s="8">
        <f>VLOOKUP(F905,episodes!$A$1:$B$76,2,FALSE)</f>
        <v>31</v>
      </c>
      <c r="H905" s="7" t="str">
        <f>VLOOKUP(F905,episodes!$A$1:$E$76,5,FALSE)</f>
        <v>Amok Time</v>
      </c>
      <c r="I905" s="7">
        <f>VLOOKUP(F905,episodes!$A$1:$D$76,3,FALSE)</f>
        <v>2</v>
      </c>
      <c r="J905" s="7">
        <f>VLOOKUP(F905,episodes!$A$1:$D$76,4,FALSE)</f>
        <v>1</v>
      </c>
      <c r="L905" s="40">
        <f>COUNTIFS(A:A,A904)</f>
        <v>57</v>
      </c>
      <c r="M905" s="40">
        <f>COUNTIFS(B:B,B905)</f>
        <v>57</v>
      </c>
      <c r="N905" s="40">
        <f>LEN(C905)</f>
        <v>77</v>
      </c>
      <c r="O905" s="42" t="s">
        <v>2065</v>
      </c>
      <c r="P905" s="44" t="s">
        <v>31</v>
      </c>
      <c r="Q905" s="42"/>
      <c r="R905" s="42" t="s">
        <v>3609</v>
      </c>
    </row>
    <row r="906" spans="1:18" x14ac:dyDescent="0.3">
      <c r="A906" s="2" t="s">
        <v>1705</v>
      </c>
      <c r="B906" s="1" t="s">
        <v>765</v>
      </c>
      <c r="C906" s="1" t="s">
        <v>2440</v>
      </c>
      <c r="D906" s="2" t="s">
        <v>3305</v>
      </c>
      <c r="F906" s="60">
        <v>203</v>
      </c>
      <c r="G906" s="8">
        <f>VLOOKUP(F906,episodes!$A$1:$B$76,2,FALSE)</f>
        <v>33</v>
      </c>
      <c r="H906" s="7" t="str">
        <f>VLOOKUP(F906,episodes!$A$1:$E$76,5,FALSE)</f>
        <v>The Changeling</v>
      </c>
      <c r="I906" s="7">
        <f>VLOOKUP(F906,episodes!$A$1:$D$76,3,FALSE)</f>
        <v>2</v>
      </c>
      <c r="J906" s="7">
        <f>VLOOKUP(F906,episodes!$A$1:$D$76,4,FALSE)</f>
        <v>3</v>
      </c>
      <c r="L906" s="40">
        <f>COUNTIFS(A:A,A905)</f>
        <v>57</v>
      </c>
      <c r="M906" s="40">
        <f>COUNTIFS(B:B,B906)</f>
        <v>57</v>
      </c>
      <c r="N906" s="40">
        <f>LEN(C906)</f>
        <v>28</v>
      </c>
      <c r="O906" s="42" t="s">
        <v>2065</v>
      </c>
      <c r="P906" s="41" t="s">
        <v>2110</v>
      </c>
      <c r="R906" s="42" t="s">
        <v>3633</v>
      </c>
    </row>
    <row r="907" spans="1:18" x14ac:dyDescent="0.3">
      <c r="A907" s="2" t="s">
        <v>1705</v>
      </c>
      <c r="B907" s="1" t="s">
        <v>765</v>
      </c>
      <c r="C907" s="1" t="s">
        <v>2441</v>
      </c>
      <c r="D907" s="2" t="s">
        <v>3305</v>
      </c>
      <c r="F907" s="60">
        <v>203</v>
      </c>
      <c r="G907" s="8">
        <f>VLOOKUP(F907,episodes!$A$1:$B$76,2,FALSE)</f>
        <v>33</v>
      </c>
      <c r="H907" s="7" t="str">
        <f>VLOOKUP(F907,episodes!$A$1:$E$76,5,FALSE)</f>
        <v>The Changeling</v>
      </c>
      <c r="I907" s="7">
        <f>VLOOKUP(F907,episodes!$A$1:$D$76,3,FALSE)</f>
        <v>2</v>
      </c>
      <c r="J907" s="7">
        <f>VLOOKUP(F907,episodes!$A$1:$D$76,4,FALSE)</f>
        <v>3</v>
      </c>
      <c r="L907" s="40">
        <f>COUNTIFS(A:A,A906)</f>
        <v>57</v>
      </c>
      <c r="M907" s="40">
        <f>COUNTIFS(B:B,B907)</f>
        <v>57</v>
      </c>
      <c r="N907" s="40">
        <f>LEN(C907)</f>
        <v>74</v>
      </c>
      <c r="O907" s="42" t="s">
        <v>2065</v>
      </c>
      <c r="P907" s="41" t="s">
        <v>2110</v>
      </c>
      <c r="R907" s="42" t="s">
        <v>3634</v>
      </c>
    </row>
    <row r="908" spans="1:18" x14ac:dyDescent="0.3">
      <c r="A908" s="2" t="s">
        <v>1705</v>
      </c>
      <c r="B908" s="1" t="s">
        <v>765</v>
      </c>
      <c r="C908" s="1" t="s">
        <v>2442</v>
      </c>
      <c r="D908" s="2" t="s">
        <v>3305</v>
      </c>
      <c r="F908" s="60">
        <v>203</v>
      </c>
      <c r="G908" s="8">
        <f>VLOOKUP(F908,episodes!$A$1:$B$76,2,FALSE)</f>
        <v>33</v>
      </c>
      <c r="H908" s="7" t="str">
        <f>VLOOKUP(F908,episodes!$A$1:$E$76,5,FALSE)</f>
        <v>The Changeling</v>
      </c>
      <c r="I908" s="7">
        <f>VLOOKUP(F908,episodes!$A$1:$D$76,3,FALSE)</f>
        <v>2</v>
      </c>
      <c r="J908" s="7">
        <f>VLOOKUP(F908,episodes!$A$1:$D$76,4,FALSE)</f>
        <v>3</v>
      </c>
      <c r="L908" s="40">
        <f>COUNTIFS(A:A,A907)</f>
        <v>57</v>
      </c>
      <c r="M908" s="40">
        <f>COUNTIFS(B:B,B908)</f>
        <v>57</v>
      </c>
      <c r="N908" s="40">
        <f>LEN(C908)</f>
        <v>37</v>
      </c>
      <c r="O908" s="42" t="s">
        <v>2065</v>
      </c>
      <c r="P908" s="41" t="s">
        <v>2110</v>
      </c>
      <c r="R908" s="42" t="s">
        <v>3635</v>
      </c>
    </row>
    <row r="909" spans="1:18" x14ac:dyDescent="0.25">
      <c r="A909" s="2" t="s">
        <v>1705</v>
      </c>
      <c r="B909" s="1" t="s">
        <v>765</v>
      </c>
      <c r="C909" s="1" t="s">
        <v>2443</v>
      </c>
      <c r="D909" s="2" t="s">
        <v>21</v>
      </c>
      <c r="E909" s="12">
        <v>1</v>
      </c>
      <c r="F909" s="60">
        <v>203</v>
      </c>
      <c r="G909" s="8">
        <f>VLOOKUP(F909,episodes!$A$1:$B$76,2,FALSE)</f>
        <v>33</v>
      </c>
      <c r="H909" s="7" t="str">
        <f>VLOOKUP(F909,episodes!$A$1:$E$76,5,FALSE)</f>
        <v>The Changeling</v>
      </c>
      <c r="I909" s="7">
        <f>VLOOKUP(F909,episodes!$A$1:$D$76,3,FALSE)</f>
        <v>2</v>
      </c>
      <c r="J909" s="7">
        <f>VLOOKUP(F909,episodes!$A$1:$D$76,4,FALSE)</f>
        <v>3</v>
      </c>
      <c r="L909" s="40">
        <f>COUNTIFS(A:A,A908)</f>
        <v>57</v>
      </c>
      <c r="M909" s="40">
        <f>COUNTIFS(B:B,B909)</f>
        <v>57</v>
      </c>
      <c r="N909" s="40">
        <f>LEN(C909)</f>
        <v>52</v>
      </c>
      <c r="O909" s="42" t="s">
        <v>2065</v>
      </c>
      <c r="P909" s="41" t="s">
        <v>2110</v>
      </c>
      <c r="R909" s="42" t="s">
        <v>3636</v>
      </c>
    </row>
    <row r="910" spans="1:18" x14ac:dyDescent="0.3">
      <c r="A910" s="2" t="s">
        <v>1705</v>
      </c>
      <c r="B910" s="1" t="s">
        <v>765</v>
      </c>
      <c r="C910" s="1" t="s">
        <v>2444</v>
      </c>
      <c r="D910" s="2" t="s">
        <v>21</v>
      </c>
      <c r="F910" s="60">
        <v>203</v>
      </c>
      <c r="G910" s="8">
        <f>VLOOKUP(F910,episodes!$A$1:$B$76,2,FALSE)</f>
        <v>33</v>
      </c>
      <c r="H910" s="7" t="str">
        <f>VLOOKUP(F910,episodes!$A$1:$E$76,5,FALSE)</f>
        <v>The Changeling</v>
      </c>
      <c r="I910" s="7">
        <f>VLOOKUP(F910,episodes!$A$1:$D$76,3,FALSE)</f>
        <v>2</v>
      </c>
      <c r="J910" s="7">
        <f>VLOOKUP(F910,episodes!$A$1:$D$76,4,FALSE)</f>
        <v>3</v>
      </c>
      <c r="L910" s="40">
        <f>COUNTIFS(A:A,A909)</f>
        <v>57</v>
      </c>
      <c r="M910" s="40">
        <f>COUNTIFS(B:B,B910)</f>
        <v>57</v>
      </c>
      <c r="N910" s="40">
        <f>LEN(C910)</f>
        <v>51</v>
      </c>
      <c r="O910" s="42" t="s">
        <v>2101</v>
      </c>
      <c r="P910" s="41" t="s">
        <v>2065</v>
      </c>
      <c r="R910" s="42" t="s">
        <v>3637</v>
      </c>
    </row>
    <row r="911" spans="1:18" x14ac:dyDescent="0.25">
      <c r="A911" s="24" t="s">
        <v>492</v>
      </c>
      <c r="B911" s="24" t="s">
        <v>0</v>
      </c>
      <c r="C911" s="23" t="s">
        <v>2895</v>
      </c>
      <c r="D911" s="2" t="s">
        <v>3305</v>
      </c>
      <c r="E911" s="12"/>
      <c r="F911" s="61">
        <v>324</v>
      </c>
      <c r="G911" s="8">
        <f>VLOOKUP(F911,episodes!$A$1:$B$81,2,FALSE)</f>
        <v>80</v>
      </c>
      <c r="H911" s="7" t="str">
        <f>VLOOKUP(F911,episodes!$A$1:$E$81,5,FALSE)</f>
        <v>Turnabout Intruder</v>
      </c>
      <c r="I911" s="7">
        <f>VLOOKUP(F911,episodes!$A$1:$D$81,3,FALSE)</f>
        <v>3</v>
      </c>
      <c r="J911" s="7">
        <f>VLOOKUP(F911,episodes!$A$1:$D$81,4,FALSE)</f>
        <v>24</v>
      </c>
      <c r="L911" s="40">
        <f>COUNTIFS(A:A,A910)</f>
        <v>57</v>
      </c>
      <c r="M911" s="40">
        <f>COUNTIFS(B:B,B911)</f>
        <v>66</v>
      </c>
      <c r="N911" s="40">
        <f>LEN(C911)</f>
        <v>37</v>
      </c>
      <c r="O911" s="40" t="s">
        <v>623</v>
      </c>
      <c r="P911" s="42"/>
      <c r="Q911" s="42" t="s">
        <v>493</v>
      </c>
      <c r="R911" s="39" t="s">
        <v>2485</v>
      </c>
    </row>
    <row r="912" spans="1:18" x14ac:dyDescent="0.3">
      <c r="A912" s="2" t="s">
        <v>1706</v>
      </c>
      <c r="B912" s="1" t="s">
        <v>824</v>
      </c>
      <c r="C912" s="25" t="s">
        <v>3039</v>
      </c>
      <c r="D912" s="1" t="s">
        <v>85</v>
      </c>
      <c r="F912" s="17">
        <v>122</v>
      </c>
      <c r="G912" s="8">
        <f>VLOOKUP(F912,episodes!$A$1:$B$76,2,FALSE)</f>
        <v>23</v>
      </c>
      <c r="H912" s="7" t="str">
        <f>VLOOKUP(F912,episodes!$A$1:$E$76,5,FALSE)</f>
        <v>Space Seed</v>
      </c>
      <c r="I912" s="7">
        <f>VLOOKUP(F912,episodes!$A$1:$D$76,3,FALSE)</f>
        <v>1</v>
      </c>
      <c r="J912" s="7">
        <f>VLOOKUP(F912,episodes!$A$1:$D$76,4,FALSE)</f>
        <v>22</v>
      </c>
      <c r="L912" s="40">
        <f>COUNTIFS(A:A,A911)</f>
        <v>1</v>
      </c>
      <c r="M912" s="40">
        <f>COUNTIFS(B:B,B912)</f>
        <v>16</v>
      </c>
      <c r="N912" s="40">
        <f>LEN(C912)</f>
        <v>129</v>
      </c>
      <c r="O912" s="39" t="s">
        <v>511</v>
      </c>
      <c r="Q912" s="39" t="s">
        <v>491</v>
      </c>
      <c r="R912" s="39" t="s">
        <v>2485</v>
      </c>
    </row>
    <row r="913" spans="1:18" x14ac:dyDescent="0.3">
      <c r="A913" s="2" t="s">
        <v>1707</v>
      </c>
      <c r="B913" s="1" t="s">
        <v>824</v>
      </c>
      <c r="C913" s="25" t="s">
        <v>2249</v>
      </c>
      <c r="D913" s="2" t="s">
        <v>3305</v>
      </c>
      <c r="F913" s="60">
        <v>106</v>
      </c>
      <c r="G913" s="8">
        <f>VLOOKUP(F913,episodes!$A$1:$B$76,2,FALSE)</f>
        <v>7</v>
      </c>
      <c r="H913" s="7" t="str">
        <f>VLOOKUP(F913,episodes!$A$1:$E$76,5,FALSE)</f>
        <v>Mudd's Women</v>
      </c>
      <c r="I913" s="7">
        <f>VLOOKUP(F913,episodes!$A$1:$D$76,3,FALSE)</f>
        <v>1</v>
      </c>
      <c r="J913" s="7">
        <f>VLOOKUP(F913,episodes!$A$1:$D$76,4,FALSE)</f>
        <v>6</v>
      </c>
      <c r="L913" s="40">
        <f>COUNTIFS(A:A,A912)</f>
        <v>1</v>
      </c>
      <c r="M913" s="40">
        <f>COUNTIFS(B:B,B913)</f>
        <v>16</v>
      </c>
      <c r="N913" s="40">
        <f>LEN(C913)+LEN(H913)</f>
        <v>108</v>
      </c>
      <c r="O913" s="42" t="s">
        <v>575</v>
      </c>
      <c r="P913" s="41" t="s">
        <v>544</v>
      </c>
      <c r="Q913" s="39" t="s">
        <v>397</v>
      </c>
      <c r="R913" s="39" t="s">
        <v>2485</v>
      </c>
    </row>
    <row r="914" spans="1:18" x14ac:dyDescent="0.3">
      <c r="A914" s="2" t="s">
        <v>1708</v>
      </c>
      <c r="B914" s="1" t="s">
        <v>500</v>
      </c>
      <c r="C914" s="25" t="s">
        <v>2529</v>
      </c>
      <c r="D914" s="2" t="s">
        <v>3305</v>
      </c>
      <c r="F914" s="60">
        <v>113</v>
      </c>
      <c r="G914" s="8">
        <f>VLOOKUP(F914,episodes!$A$1:$B$76,2,FALSE)</f>
        <v>14</v>
      </c>
      <c r="H914" s="7" t="str">
        <f>VLOOKUP(F914,episodes!$A$1:$E$76,5,FALSE)</f>
        <v>The Conscience of the King</v>
      </c>
      <c r="I914" s="7">
        <f>VLOOKUP(F914,episodes!$A$1:$D$76,3,FALSE)</f>
        <v>1</v>
      </c>
      <c r="J914" s="7">
        <f>VLOOKUP(F914,episodes!$A$1:$D$76,4,FALSE)</f>
        <v>13</v>
      </c>
      <c r="L914" s="40">
        <f>COUNTIFS(A:A,A913)</f>
        <v>1</v>
      </c>
      <c r="M914" s="40">
        <f>COUNTIFS(B:B,B914)</f>
        <v>2</v>
      </c>
      <c r="N914" s="40">
        <f>LEN(C914)+LEN(H914)</f>
        <v>91</v>
      </c>
      <c r="O914" s="42" t="s">
        <v>141</v>
      </c>
      <c r="P914" s="41"/>
      <c r="Q914" s="39" t="s">
        <v>1448</v>
      </c>
      <c r="R914" s="39" t="s">
        <v>2485</v>
      </c>
    </row>
    <row r="915" spans="1:18" x14ac:dyDescent="0.3">
      <c r="A915" s="2" t="s">
        <v>1709</v>
      </c>
      <c r="B915" s="2" t="s">
        <v>819</v>
      </c>
      <c r="C915" s="25" t="s">
        <v>1828</v>
      </c>
      <c r="D915" s="2" t="s">
        <v>21</v>
      </c>
      <c r="F915" s="60">
        <v>100</v>
      </c>
      <c r="G915" s="8">
        <f>VLOOKUP(F915,episodes!$A$1:$B$76,2,FALSE)</f>
        <v>1</v>
      </c>
      <c r="H915" s="7" t="str">
        <f>VLOOKUP(F915,episodes!$A$1:$E$76,5,FALSE)</f>
        <v>The Cage</v>
      </c>
      <c r="I915" s="7">
        <f>VLOOKUP(F915,episodes!$A$1:$D$76,3,FALSE)</f>
        <v>1</v>
      </c>
      <c r="J915" s="7">
        <f>VLOOKUP(F915,episodes!$A$1:$D$76,4,FALSE)</f>
        <v>0</v>
      </c>
      <c r="L915" s="40">
        <f>COUNTIFS(A:A,A914)</f>
        <v>1</v>
      </c>
      <c r="M915" s="40">
        <f>COUNTIFS(B:B,B915)</f>
        <v>1</v>
      </c>
      <c r="N915" s="40">
        <f>LEN(C915)+LEN(H915)</f>
        <v>53</v>
      </c>
      <c r="O915" s="39" t="s">
        <v>130</v>
      </c>
      <c r="P915" s="41" t="s">
        <v>243</v>
      </c>
      <c r="Q915" s="39" t="s">
        <v>1220</v>
      </c>
      <c r="R915" s="39" t="s">
        <v>2485</v>
      </c>
    </row>
    <row r="916" spans="1:18" x14ac:dyDescent="0.25">
      <c r="A916" s="2" t="s">
        <v>1709</v>
      </c>
      <c r="B916" s="1" t="s">
        <v>803</v>
      </c>
      <c r="C916" s="25" t="s">
        <v>1840</v>
      </c>
      <c r="D916" s="2" t="s">
        <v>3655</v>
      </c>
      <c r="E916" s="12">
        <v>1</v>
      </c>
      <c r="F916" s="60">
        <v>101</v>
      </c>
      <c r="G916" s="8">
        <f>VLOOKUP(F916,episodes!$A$1:$B$76,2,FALSE)</f>
        <v>2</v>
      </c>
      <c r="H916" s="7" t="str">
        <f>VLOOKUP(F916,episodes!$A$1:$E$76,5,FALSE)</f>
        <v>The Man Trap</v>
      </c>
      <c r="I916" s="7">
        <f>VLOOKUP(F916,episodes!$A$1:$D$76,3,FALSE)</f>
        <v>1</v>
      </c>
      <c r="J916" s="7">
        <f>VLOOKUP(F916,episodes!$A$1:$D$76,4,FALSE)</f>
        <v>1</v>
      </c>
      <c r="L916" s="40">
        <f>COUNTIFS(A:A,A915)</f>
        <v>69</v>
      </c>
      <c r="M916" s="40">
        <f>COUNTIFS(B:B,B916)</f>
        <v>3</v>
      </c>
      <c r="N916" s="40">
        <f>LEN(C916)+LEN(H916)</f>
        <v>77</v>
      </c>
      <c r="O916" s="42" t="s">
        <v>1011</v>
      </c>
      <c r="P916" s="41" t="s">
        <v>571</v>
      </c>
      <c r="Q916" s="39" t="s">
        <v>1571</v>
      </c>
      <c r="R916" s="39" t="s">
        <v>2485</v>
      </c>
    </row>
    <row r="917" spans="1:18" x14ac:dyDescent="0.3">
      <c r="A917" s="2" t="s">
        <v>1709</v>
      </c>
      <c r="B917" s="1" t="s">
        <v>807</v>
      </c>
      <c r="C917" s="25" t="s">
        <v>2179</v>
      </c>
      <c r="D917" s="2" t="s">
        <v>22</v>
      </c>
      <c r="F917" s="60">
        <v>103</v>
      </c>
      <c r="G917" s="8">
        <f>VLOOKUP(F917,episodes!$A$1:$B$76,2,FALSE)</f>
        <v>4</v>
      </c>
      <c r="H917" s="7" t="str">
        <f>VLOOKUP(F917,episodes!$A$1:$E$76,5,FALSE)</f>
        <v>Where No Man Has Gone Before</v>
      </c>
      <c r="I917" s="7">
        <f>VLOOKUP(F917,episodes!$A$1:$D$76,3,FALSE)</f>
        <v>1</v>
      </c>
      <c r="J917" s="7">
        <f>VLOOKUP(F917,episodes!$A$1:$D$76,4,FALSE)</f>
        <v>3</v>
      </c>
      <c r="L917" s="40">
        <f>COUNTIFS(A:A,A916)</f>
        <v>69</v>
      </c>
      <c r="M917" s="40">
        <f>COUNTIFS(B:B,B917)</f>
        <v>4</v>
      </c>
      <c r="N917" s="40">
        <f>LEN(C917)+LEN(H917)</f>
        <v>114</v>
      </c>
      <c r="O917" s="42" t="s">
        <v>2065</v>
      </c>
      <c r="P917" s="39" t="s">
        <v>2088</v>
      </c>
      <c r="Q917" s="39" t="s">
        <v>1210</v>
      </c>
      <c r="R917" s="39" t="s">
        <v>2485</v>
      </c>
    </row>
    <row r="918" spans="1:18" s="2" customFormat="1" x14ac:dyDescent="0.25">
      <c r="A918" s="2" t="s">
        <v>1709</v>
      </c>
      <c r="B918" s="1" t="s">
        <v>807</v>
      </c>
      <c r="C918" s="25" t="s">
        <v>3117</v>
      </c>
      <c r="D918" s="2" t="s">
        <v>21</v>
      </c>
      <c r="E918" s="12">
        <v>1</v>
      </c>
      <c r="F918" s="60">
        <v>103</v>
      </c>
      <c r="G918" s="8">
        <f>VLOOKUP(F918,episodes!$A$1:$B$76,2,FALSE)</f>
        <v>4</v>
      </c>
      <c r="H918" s="7" t="str">
        <f>VLOOKUP(F918,episodes!$A$1:$E$76,5,FALSE)</f>
        <v>Where No Man Has Gone Before</v>
      </c>
      <c r="I918" s="7">
        <f>VLOOKUP(F918,episodes!$A$1:$D$76,3,FALSE)</f>
        <v>1</v>
      </c>
      <c r="J918" s="7">
        <f>VLOOKUP(F918,episodes!$A$1:$D$76,4,FALSE)</f>
        <v>3</v>
      </c>
      <c r="K918" s="10"/>
      <c r="L918" s="40">
        <f>COUNTIFS(A:A,A917)</f>
        <v>69</v>
      </c>
      <c r="M918" s="40">
        <f>COUNTIFS(B:B,B918)</f>
        <v>4</v>
      </c>
      <c r="N918" s="40">
        <f>LEN(C918)+LEN(H918)</f>
        <v>82</v>
      </c>
      <c r="O918" s="42" t="s">
        <v>2065</v>
      </c>
      <c r="P918" s="41" t="s">
        <v>504</v>
      </c>
      <c r="Q918" s="39" t="s">
        <v>1211</v>
      </c>
      <c r="R918" s="39" t="s">
        <v>2485</v>
      </c>
    </row>
    <row r="919" spans="1:18" s="2" customFormat="1" x14ac:dyDescent="0.3">
      <c r="A919" s="2" t="s">
        <v>1709</v>
      </c>
      <c r="B919" s="1" t="s">
        <v>809</v>
      </c>
      <c r="C919" s="25" t="s">
        <v>1856</v>
      </c>
      <c r="D919" s="2" t="s">
        <v>3655</v>
      </c>
      <c r="E919" s="17"/>
      <c r="F919" s="60">
        <v>104</v>
      </c>
      <c r="G919" s="8">
        <f>VLOOKUP(F919,episodes!$A$1:$B$76,2,FALSE)</f>
        <v>5</v>
      </c>
      <c r="H919" s="7" t="str">
        <f>VLOOKUP(F919,episodes!$A$1:$E$76,5,FALSE)</f>
        <v>The Naked Time</v>
      </c>
      <c r="I919" s="7">
        <f>VLOOKUP(F919,episodes!$A$1:$D$76,3,FALSE)</f>
        <v>1</v>
      </c>
      <c r="J919" s="7">
        <f>VLOOKUP(F919,episodes!$A$1:$D$76,4,FALSE)</f>
        <v>4</v>
      </c>
      <c r="K919" s="10"/>
      <c r="L919" s="40">
        <f>COUNTIFS(A:A,A918)</f>
        <v>69</v>
      </c>
      <c r="M919" s="40">
        <f>COUNTIFS(B:B,B919)</f>
        <v>1</v>
      </c>
      <c r="N919" s="40">
        <f>LEN(C919)+LEN(H919)</f>
        <v>45</v>
      </c>
      <c r="O919" s="39" t="s">
        <v>2101</v>
      </c>
      <c r="P919" s="41" t="s">
        <v>536</v>
      </c>
      <c r="Q919" s="39" t="s">
        <v>1471</v>
      </c>
      <c r="R919" s="39" t="s">
        <v>2485</v>
      </c>
    </row>
    <row r="920" spans="1:18" s="2" customFormat="1" x14ac:dyDescent="0.3">
      <c r="A920" s="2" t="s">
        <v>1709</v>
      </c>
      <c r="B920" s="1" t="s">
        <v>1</v>
      </c>
      <c r="C920" s="25" t="s">
        <v>1864</v>
      </c>
      <c r="D920" s="2" t="s">
        <v>3305</v>
      </c>
      <c r="E920" s="17"/>
      <c r="F920" s="60">
        <v>105</v>
      </c>
      <c r="G920" s="8">
        <f>VLOOKUP(F920,episodes!$A$1:$B$76,2,FALSE)</f>
        <v>6</v>
      </c>
      <c r="H920" s="7" t="str">
        <f>VLOOKUP(F920,episodes!$A$1:$E$76,5,FALSE)</f>
        <v>The Enemy Within</v>
      </c>
      <c r="I920" s="7">
        <f>VLOOKUP(F920,episodes!$A$1:$D$76,3,FALSE)</f>
        <v>1</v>
      </c>
      <c r="J920" s="7">
        <f>VLOOKUP(F920,episodes!$A$1:$D$76,4,FALSE)</f>
        <v>5</v>
      </c>
      <c r="K920" s="10"/>
      <c r="L920" s="40">
        <f>COUNTIFS(A:A,A919)</f>
        <v>69</v>
      </c>
      <c r="M920" s="40">
        <f>COUNTIFS(B:B,B920)</f>
        <v>19</v>
      </c>
      <c r="N920" s="40">
        <f>LEN(C920)+LEN(H920)</f>
        <v>65</v>
      </c>
      <c r="O920" s="39" t="s">
        <v>2068</v>
      </c>
      <c r="P920" s="39" t="s">
        <v>525</v>
      </c>
      <c r="Q920" s="39" t="s">
        <v>1455</v>
      </c>
      <c r="R920" s="39" t="s">
        <v>2485</v>
      </c>
    </row>
    <row r="921" spans="1:18" s="2" customFormat="1" x14ac:dyDescent="0.3">
      <c r="A921" s="2" t="s">
        <v>1709</v>
      </c>
      <c r="B921" s="1" t="s">
        <v>707</v>
      </c>
      <c r="C921" s="25" t="s">
        <v>1865</v>
      </c>
      <c r="D921" s="2" t="s">
        <v>3305</v>
      </c>
      <c r="E921" s="17"/>
      <c r="F921" s="60">
        <v>105</v>
      </c>
      <c r="G921" s="8">
        <f>VLOOKUP(F921,episodes!$A$1:$B$76,2,FALSE)</f>
        <v>6</v>
      </c>
      <c r="H921" s="7" t="str">
        <f>VLOOKUP(F921,episodes!$A$1:$E$76,5,FALSE)</f>
        <v>The Enemy Within</v>
      </c>
      <c r="I921" s="7">
        <f>VLOOKUP(F921,episodes!$A$1:$D$76,3,FALSE)</f>
        <v>1</v>
      </c>
      <c r="J921" s="7">
        <f>VLOOKUP(F921,episodes!$A$1:$D$76,4,FALSE)</f>
        <v>5</v>
      </c>
      <c r="K921" s="10"/>
      <c r="L921" s="40">
        <f>COUNTIFS(A:A,A920)</f>
        <v>69</v>
      </c>
      <c r="M921" s="40">
        <f>COUNTIFS(B:B,B921)</f>
        <v>1</v>
      </c>
      <c r="N921" s="40">
        <f>LEN(C921)+LEN(H921)</f>
        <v>75</v>
      </c>
      <c r="O921" s="39" t="s">
        <v>2068</v>
      </c>
      <c r="P921" s="39" t="s">
        <v>528</v>
      </c>
      <c r="Q921" s="39" t="s">
        <v>1456</v>
      </c>
      <c r="R921" s="39" t="s">
        <v>2485</v>
      </c>
    </row>
    <row r="922" spans="1:18" s="2" customFormat="1" x14ac:dyDescent="0.25">
      <c r="A922" s="2" t="s">
        <v>1709</v>
      </c>
      <c r="B922" s="1" t="s">
        <v>807</v>
      </c>
      <c r="C922" s="25" t="s">
        <v>1866</v>
      </c>
      <c r="D922" s="2" t="s">
        <v>21</v>
      </c>
      <c r="E922" s="12">
        <v>1</v>
      </c>
      <c r="F922" s="60">
        <v>105</v>
      </c>
      <c r="G922" s="8">
        <f>VLOOKUP(F922,episodes!$A$1:$B$76,2,FALSE)</f>
        <v>6</v>
      </c>
      <c r="H922" s="7" t="str">
        <f>VLOOKUP(F922,episodes!$A$1:$E$76,5,FALSE)</f>
        <v>The Enemy Within</v>
      </c>
      <c r="I922" s="7">
        <f>VLOOKUP(F922,episodes!$A$1:$D$76,3,FALSE)</f>
        <v>1</v>
      </c>
      <c r="J922" s="7">
        <f>VLOOKUP(F922,episodes!$A$1:$D$76,4,FALSE)</f>
        <v>5</v>
      </c>
      <c r="K922" s="10"/>
      <c r="L922" s="40">
        <f>COUNTIFS(A:A,A921)</f>
        <v>69</v>
      </c>
      <c r="M922" s="40">
        <f>COUNTIFS(B:B,B922)</f>
        <v>4</v>
      </c>
      <c r="N922" s="40">
        <f>LEN(C922)+LEN(H922)</f>
        <v>53</v>
      </c>
      <c r="O922" s="42" t="s">
        <v>2065</v>
      </c>
      <c r="P922" s="39" t="s">
        <v>2068</v>
      </c>
      <c r="Q922" s="39" t="s">
        <v>1457</v>
      </c>
      <c r="R922" s="39" t="s">
        <v>2485</v>
      </c>
    </row>
    <row r="923" spans="1:18" s="2" customFormat="1" x14ac:dyDescent="0.3">
      <c r="A923" s="2" t="s">
        <v>1709</v>
      </c>
      <c r="B923" s="2" t="s">
        <v>710</v>
      </c>
      <c r="C923" s="25" t="s">
        <v>2250</v>
      </c>
      <c r="D923" s="2" t="s">
        <v>3305</v>
      </c>
      <c r="E923" s="17"/>
      <c r="F923" s="60">
        <v>106</v>
      </c>
      <c r="G923" s="8">
        <f>VLOOKUP(F923,episodes!$A$1:$B$76,2,FALSE)</f>
        <v>7</v>
      </c>
      <c r="H923" s="7" t="str">
        <f>VLOOKUP(F923,episodes!$A$1:$E$76,5,FALSE)</f>
        <v>Mudd's Women</v>
      </c>
      <c r="I923" s="7">
        <f>VLOOKUP(F923,episodes!$A$1:$D$76,3,FALSE)</f>
        <v>1</v>
      </c>
      <c r="J923" s="7">
        <f>VLOOKUP(F923,episodes!$A$1:$D$76,4,FALSE)</f>
        <v>6</v>
      </c>
      <c r="K923" s="10"/>
      <c r="L923" s="40">
        <f>COUNTIFS(A:A,A922)</f>
        <v>69</v>
      </c>
      <c r="M923" s="40">
        <f>COUNTIFS(B:B,B923)</f>
        <v>1</v>
      </c>
      <c r="N923" s="40">
        <f>LEN(C923)+LEN(H923)</f>
        <v>65</v>
      </c>
      <c r="O923" s="39" t="s">
        <v>545</v>
      </c>
      <c r="P923" s="39"/>
      <c r="Q923" s="39" t="s">
        <v>377</v>
      </c>
      <c r="R923" s="39" t="s">
        <v>2485</v>
      </c>
    </row>
    <row r="924" spans="1:18" s="2" customFormat="1" x14ac:dyDescent="0.25">
      <c r="A924" s="2" t="s">
        <v>1709</v>
      </c>
      <c r="B924" s="2" t="s">
        <v>814</v>
      </c>
      <c r="C924" s="25" t="s">
        <v>1882</v>
      </c>
      <c r="D924" s="2" t="s">
        <v>21</v>
      </c>
      <c r="E924" s="12">
        <v>1</v>
      </c>
      <c r="F924" s="60">
        <v>107</v>
      </c>
      <c r="G924" s="8">
        <f>VLOOKUP(F924,episodes!$A$1:$B$76,2,FALSE)</f>
        <v>8</v>
      </c>
      <c r="H924" s="7" t="str">
        <f>VLOOKUP(F924,episodes!$A$1:$E$76,5,FALSE)</f>
        <v>What Are Little Girls Made Of?</v>
      </c>
      <c r="I924" s="7">
        <f>VLOOKUP(F924,episodes!$A$1:$D$76,3,FALSE)</f>
        <v>1</v>
      </c>
      <c r="J924" s="7">
        <f>VLOOKUP(F924,episodes!$A$1:$D$76,4,FALSE)</f>
        <v>7</v>
      </c>
      <c r="K924" s="10"/>
      <c r="L924" s="40">
        <f>COUNTIFS(A:A,A923)</f>
        <v>69</v>
      </c>
      <c r="M924" s="40">
        <f>COUNTIFS(B:B,B924)</f>
        <v>3</v>
      </c>
      <c r="N924" s="40">
        <f>LEN(C924)+LEN(H924)</f>
        <v>62</v>
      </c>
      <c r="O924" s="42" t="s">
        <v>2065</v>
      </c>
      <c r="P924" s="39" t="s">
        <v>540</v>
      </c>
      <c r="Q924" s="39" t="s">
        <v>1486</v>
      </c>
      <c r="R924" s="39" t="s">
        <v>2485</v>
      </c>
    </row>
    <row r="925" spans="1:18" s="2" customFormat="1" x14ac:dyDescent="0.25">
      <c r="A925" s="2" t="s">
        <v>1709</v>
      </c>
      <c r="B925" s="2" t="s">
        <v>814</v>
      </c>
      <c r="C925" s="25" t="s">
        <v>1883</v>
      </c>
      <c r="D925" s="2" t="s">
        <v>21</v>
      </c>
      <c r="E925" s="12">
        <v>1</v>
      </c>
      <c r="F925" s="60">
        <v>107</v>
      </c>
      <c r="G925" s="8">
        <f>VLOOKUP(F925,episodes!$A$1:$B$76,2,FALSE)</f>
        <v>8</v>
      </c>
      <c r="H925" s="7" t="str">
        <f>VLOOKUP(F925,episodes!$A$1:$E$76,5,FALSE)</f>
        <v>What Are Little Girls Made Of?</v>
      </c>
      <c r="I925" s="7">
        <f>VLOOKUP(F925,episodes!$A$1:$D$76,3,FALSE)</f>
        <v>1</v>
      </c>
      <c r="J925" s="7">
        <f>VLOOKUP(F925,episodes!$A$1:$D$76,4,FALSE)</f>
        <v>7</v>
      </c>
      <c r="K925" s="10"/>
      <c r="L925" s="40">
        <f>COUNTIFS(A:A,A924)</f>
        <v>69</v>
      </c>
      <c r="M925" s="40">
        <f>COUNTIFS(B:B,B925)</f>
        <v>3</v>
      </c>
      <c r="N925" s="40">
        <f>LEN(C925)+LEN(H925)</f>
        <v>52</v>
      </c>
      <c r="O925" s="42" t="s">
        <v>2065</v>
      </c>
      <c r="P925" s="39" t="s">
        <v>540</v>
      </c>
      <c r="Q925" s="39" t="s">
        <v>1487</v>
      </c>
      <c r="R925" s="39" t="s">
        <v>2485</v>
      </c>
    </row>
    <row r="926" spans="1:18" s="2" customFormat="1" x14ac:dyDescent="0.25">
      <c r="A926" s="2" t="s">
        <v>1709</v>
      </c>
      <c r="B926" s="2" t="s">
        <v>815</v>
      </c>
      <c r="C926" s="25" t="s">
        <v>1884</v>
      </c>
      <c r="D926" s="2" t="s">
        <v>21</v>
      </c>
      <c r="E926" s="12">
        <v>1</v>
      </c>
      <c r="F926" s="60">
        <v>107</v>
      </c>
      <c r="G926" s="8">
        <f>VLOOKUP(F926,episodes!$A$1:$B$76,2,FALSE)</f>
        <v>8</v>
      </c>
      <c r="H926" s="7" t="str">
        <f>VLOOKUP(F926,episodes!$A$1:$E$76,5,FALSE)</f>
        <v>What Are Little Girls Made Of?</v>
      </c>
      <c r="I926" s="7">
        <f>VLOOKUP(F926,episodes!$A$1:$D$76,3,FALSE)</f>
        <v>1</v>
      </c>
      <c r="J926" s="7">
        <f>VLOOKUP(F926,episodes!$A$1:$D$76,4,FALSE)</f>
        <v>7</v>
      </c>
      <c r="K926" s="10"/>
      <c r="L926" s="40">
        <f>COUNTIFS(A:A,A925)</f>
        <v>69</v>
      </c>
      <c r="M926" s="40">
        <f>COUNTIFS(B:B,B926)</f>
        <v>3</v>
      </c>
      <c r="N926" s="40">
        <f>LEN(C926)+LEN(H926)</f>
        <v>46</v>
      </c>
      <c r="O926" s="42" t="s">
        <v>2065</v>
      </c>
      <c r="P926" s="39" t="s">
        <v>541</v>
      </c>
      <c r="Q926" s="39" t="s">
        <v>963</v>
      </c>
      <c r="R926" s="39" t="s">
        <v>2485</v>
      </c>
    </row>
    <row r="927" spans="1:18" s="2" customFormat="1" x14ac:dyDescent="0.25">
      <c r="A927" s="2" t="s">
        <v>1709</v>
      </c>
      <c r="B927" s="2" t="s">
        <v>815</v>
      </c>
      <c r="C927" s="25" t="s">
        <v>1884</v>
      </c>
      <c r="D927" s="2" t="s">
        <v>21</v>
      </c>
      <c r="E927" s="12">
        <v>1</v>
      </c>
      <c r="F927" s="60">
        <v>107</v>
      </c>
      <c r="G927" s="8">
        <f>VLOOKUP(F927,episodes!$A$1:$B$76,2,FALSE)</f>
        <v>8</v>
      </c>
      <c r="H927" s="7" t="str">
        <f>VLOOKUP(F927,episodes!$A$1:$E$76,5,FALSE)</f>
        <v>What Are Little Girls Made Of?</v>
      </c>
      <c r="I927" s="7">
        <f>VLOOKUP(F927,episodes!$A$1:$D$76,3,FALSE)</f>
        <v>1</v>
      </c>
      <c r="J927" s="7">
        <f>VLOOKUP(F927,episodes!$A$1:$D$76,4,FALSE)</f>
        <v>7</v>
      </c>
      <c r="K927" s="10"/>
      <c r="L927" s="40">
        <f>COUNTIFS(A:A,A926)</f>
        <v>69</v>
      </c>
      <c r="M927" s="40">
        <f>COUNTIFS(B:B,B927)</f>
        <v>3</v>
      </c>
      <c r="N927" s="40">
        <f>LEN(C927)+LEN(H927)</f>
        <v>46</v>
      </c>
      <c r="O927" s="42" t="s">
        <v>2065</v>
      </c>
      <c r="P927" s="39" t="s">
        <v>541</v>
      </c>
      <c r="Q927" s="39" t="s">
        <v>963</v>
      </c>
      <c r="R927" s="39" t="s">
        <v>2485</v>
      </c>
    </row>
    <row r="928" spans="1:18" s="2" customFormat="1" x14ac:dyDescent="0.25">
      <c r="A928" s="2" t="s">
        <v>1709</v>
      </c>
      <c r="B928" s="2" t="s">
        <v>815</v>
      </c>
      <c r="C928" s="25" t="s">
        <v>1884</v>
      </c>
      <c r="D928" s="2" t="s">
        <v>21</v>
      </c>
      <c r="E928" s="12">
        <v>1</v>
      </c>
      <c r="F928" s="60">
        <v>107</v>
      </c>
      <c r="G928" s="8">
        <f>VLOOKUP(F928,episodes!$A$1:$B$76,2,FALSE)</f>
        <v>8</v>
      </c>
      <c r="H928" s="7" t="str">
        <f>VLOOKUP(F928,episodes!$A$1:$E$76,5,FALSE)</f>
        <v>What Are Little Girls Made Of?</v>
      </c>
      <c r="I928" s="7">
        <f>VLOOKUP(F928,episodes!$A$1:$D$76,3,FALSE)</f>
        <v>1</v>
      </c>
      <c r="J928" s="7">
        <f>VLOOKUP(F928,episodes!$A$1:$D$76,4,FALSE)</f>
        <v>7</v>
      </c>
      <c r="K928" s="10"/>
      <c r="L928" s="40">
        <f>COUNTIFS(A:A,A927)</f>
        <v>69</v>
      </c>
      <c r="M928" s="40">
        <f>COUNTIFS(B:B,B928)</f>
        <v>3</v>
      </c>
      <c r="N928" s="40">
        <f>LEN(C928)+LEN(H928)</f>
        <v>46</v>
      </c>
      <c r="O928" s="42" t="s">
        <v>2065</v>
      </c>
      <c r="P928" s="39" t="s">
        <v>541</v>
      </c>
      <c r="Q928" s="39" t="s">
        <v>963</v>
      </c>
      <c r="R928" s="39" t="s">
        <v>2485</v>
      </c>
    </row>
    <row r="929" spans="1:18" s="2" customFormat="1" x14ac:dyDescent="0.25">
      <c r="A929" s="2" t="s">
        <v>1709</v>
      </c>
      <c r="B929" s="1" t="s">
        <v>800</v>
      </c>
      <c r="C929" s="25" t="s">
        <v>2479</v>
      </c>
      <c r="D929" s="2" t="s">
        <v>21</v>
      </c>
      <c r="E929" s="12">
        <v>1</v>
      </c>
      <c r="F929" s="60">
        <v>108</v>
      </c>
      <c r="G929" s="8">
        <f>VLOOKUP(F929,episodes!$A$1:$B$76,2,FALSE)</f>
        <v>9</v>
      </c>
      <c r="H929" s="7" t="str">
        <f>VLOOKUP(F929,episodes!$A$1:$E$76,5,FALSE)</f>
        <v>Miri</v>
      </c>
      <c r="I929" s="7">
        <f>VLOOKUP(F929,episodes!$A$1:$D$76,3,FALSE)</f>
        <v>1</v>
      </c>
      <c r="J929" s="7">
        <f>VLOOKUP(F929,episodes!$A$1:$D$76,4,FALSE)</f>
        <v>8</v>
      </c>
      <c r="K929" s="10"/>
      <c r="L929" s="40">
        <f>COUNTIFS(A:A,A928)</f>
        <v>69</v>
      </c>
      <c r="M929" s="40">
        <f>COUNTIFS(B:B,B929)</f>
        <v>13</v>
      </c>
      <c r="N929" s="40">
        <f>LEN(C929)+LEN(H929)</f>
        <v>51</v>
      </c>
      <c r="O929" s="42" t="s">
        <v>2065</v>
      </c>
      <c r="P929" s="41" t="s">
        <v>526</v>
      </c>
      <c r="Q929" s="39" t="s">
        <v>959</v>
      </c>
      <c r="R929" s="39" t="s">
        <v>2485</v>
      </c>
    </row>
    <row r="930" spans="1:18" s="2" customFormat="1" x14ac:dyDescent="0.25">
      <c r="A930" s="2" t="s">
        <v>1709</v>
      </c>
      <c r="B930" s="1" t="s">
        <v>802</v>
      </c>
      <c r="C930" s="25" t="s">
        <v>2480</v>
      </c>
      <c r="D930" s="2" t="s">
        <v>21</v>
      </c>
      <c r="E930" s="12">
        <v>1</v>
      </c>
      <c r="F930" s="60">
        <v>108</v>
      </c>
      <c r="G930" s="8">
        <f>VLOOKUP(F930,episodes!$A$1:$B$76,2,FALSE)</f>
        <v>9</v>
      </c>
      <c r="H930" s="7" t="str">
        <f>VLOOKUP(F930,episodes!$A$1:$E$76,5,FALSE)</f>
        <v>Miri</v>
      </c>
      <c r="I930" s="7">
        <f>VLOOKUP(F930,episodes!$A$1:$D$76,3,FALSE)</f>
        <v>1</v>
      </c>
      <c r="J930" s="7">
        <f>VLOOKUP(F930,episodes!$A$1:$D$76,4,FALSE)</f>
        <v>8</v>
      </c>
      <c r="K930" s="10"/>
      <c r="L930" s="40">
        <f>COUNTIFS(A:A,A928)</f>
        <v>69</v>
      </c>
      <c r="M930" s="40">
        <f>COUNTIFS(B:B,B930)</f>
        <v>1</v>
      </c>
      <c r="N930" s="40">
        <f>LEN(C930)+LEN(H930)</f>
        <v>63</v>
      </c>
      <c r="O930" s="42" t="s">
        <v>2116</v>
      </c>
      <c r="P930" s="41" t="s">
        <v>2091</v>
      </c>
      <c r="Q930" s="39" t="s">
        <v>964</v>
      </c>
      <c r="R930" s="39" t="s">
        <v>2485</v>
      </c>
    </row>
    <row r="931" spans="1:18" s="2" customFormat="1" x14ac:dyDescent="0.3">
      <c r="A931" s="2" t="s">
        <v>1709</v>
      </c>
      <c r="B931" s="1" t="s">
        <v>1</v>
      </c>
      <c r="C931" s="25" t="s">
        <v>1899</v>
      </c>
      <c r="D931" s="2" t="s">
        <v>3305</v>
      </c>
      <c r="E931" s="17"/>
      <c r="F931" s="60">
        <v>109</v>
      </c>
      <c r="G931" s="8">
        <f>VLOOKUP(F931,episodes!$A$1:$B$76,2,FALSE)</f>
        <v>10</v>
      </c>
      <c r="H931" s="7" t="str">
        <f>VLOOKUP(F931,episodes!$A$1:$E$76,5,FALSE)</f>
        <v>Dagger of the Mind</v>
      </c>
      <c r="I931" s="7">
        <f>VLOOKUP(F931,episodes!$A$1:$D$76,3,FALSE)</f>
        <v>1</v>
      </c>
      <c r="J931" s="7">
        <f>VLOOKUP(F931,episodes!$A$1:$D$76,4,FALSE)</f>
        <v>9</v>
      </c>
      <c r="K931" s="10"/>
      <c r="L931" s="40">
        <f>COUNTIFS(A:A,A930)</f>
        <v>69</v>
      </c>
      <c r="M931" s="40">
        <f>COUNTIFS(B:B,B931)</f>
        <v>19</v>
      </c>
      <c r="N931" s="40">
        <f>LEN(C931)+LEN(H931)</f>
        <v>58</v>
      </c>
      <c r="O931" s="39" t="s">
        <v>527</v>
      </c>
      <c r="P931" s="41" t="s">
        <v>530</v>
      </c>
      <c r="Q931" s="39" t="s">
        <v>1463</v>
      </c>
      <c r="R931" s="39" t="s">
        <v>2485</v>
      </c>
    </row>
    <row r="932" spans="1:18" s="2" customFormat="1" x14ac:dyDescent="0.25">
      <c r="A932" s="2" t="s">
        <v>1709</v>
      </c>
      <c r="B932" s="1" t="s">
        <v>800</v>
      </c>
      <c r="C932" s="25" t="s">
        <v>1900</v>
      </c>
      <c r="D932" s="2" t="s">
        <v>21</v>
      </c>
      <c r="E932" s="12">
        <v>1</v>
      </c>
      <c r="F932" s="60">
        <v>109</v>
      </c>
      <c r="G932" s="8">
        <f>VLOOKUP(F932,episodes!$A$1:$B$76,2,FALSE)</f>
        <v>10</v>
      </c>
      <c r="H932" s="7" t="str">
        <f>VLOOKUP(F932,episodes!$A$1:$E$76,5,FALSE)</f>
        <v>Dagger of the Mind</v>
      </c>
      <c r="I932" s="7">
        <f>VLOOKUP(F932,episodes!$A$1:$D$76,3,FALSE)</f>
        <v>1</v>
      </c>
      <c r="J932" s="7">
        <f>VLOOKUP(F932,episodes!$A$1:$D$76,4,FALSE)</f>
        <v>9</v>
      </c>
      <c r="K932" s="10"/>
      <c r="L932" s="40">
        <f>COUNTIFS(A:A,#REF!)</f>
        <v>0</v>
      </c>
      <c r="M932" s="40">
        <f>COUNTIFS(B:B,B932)</f>
        <v>13</v>
      </c>
      <c r="N932" s="40">
        <f>LEN(C932)+LEN(H932)</f>
        <v>58</v>
      </c>
      <c r="O932" s="39" t="s">
        <v>527</v>
      </c>
      <c r="P932" s="41" t="s">
        <v>2065</v>
      </c>
      <c r="Q932" s="39" t="s">
        <v>1464</v>
      </c>
      <c r="R932" s="39" t="s">
        <v>2485</v>
      </c>
    </row>
    <row r="933" spans="1:18" s="2" customFormat="1" x14ac:dyDescent="0.3">
      <c r="A933" s="2" t="s">
        <v>1709</v>
      </c>
      <c r="B933" s="2" t="s">
        <v>818</v>
      </c>
      <c r="C933" s="25" t="s">
        <v>2552</v>
      </c>
      <c r="D933" s="2" t="s">
        <v>3305</v>
      </c>
      <c r="E933" s="17"/>
      <c r="F933" s="61">
        <v>115</v>
      </c>
      <c r="G933" s="8">
        <f>VLOOKUP(F933,episodes!$A$1:$B$76,2,FALSE)</f>
        <v>16</v>
      </c>
      <c r="H933" s="7" t="str">
        <f>VLOOKUP(F933,episodes!$A$1:$E$76,5,FALSE)</f>
        <v>Shore Leave</v>
      </c>
      <c r="I933" s="7">
        <f>VLOOKUP(F933,episodes!$A$1:$D$76,3,FALSE)</f>
        <v>1</v>
      </c>
      <c r="J933" s="7">
        <f>VLOOKUP(F933,episodes!$A$1:$D$76,4,FALSE)</f>
        <v>15</v>
      </c>
      <c r="K933" s="10"/>
      <c r="L933" s="40">
        <f>COUNTIFS(A:A,A932)</f>
        <v>69</v>
      </c>
      <c r="M933" s="40">
        <f>COUNTIFS(B:B,B933)</f>
        <v>2</v>
      </c>
      <c r="N933" s="40">
        <f>LEN(C933)+LEN(H933)</f>
        <v>61</v>
      </c>
      <c r="O933" s="42" t="s">
        <v>2065</v>
      </c>
      <c r="P933" s="44" t="s">
        <v>233</v>
      </c>
      <c r="Q933" s="42" t="s">
        <v>967</v>
      </c>
      <c r="R933" s="42" t="s">
        <v>2485</v>
      </c>
    </row>
    <row r="934" spans="1:18" s="2" customFormat="1" x14ac:dyDescent="0.3">
      <c r="A934" s="2" t="s">
        <v>1709</v>
      </c>
      <c r="B934" s="2" t="s">
        <v>818</v>
      </c>
      <c r="C934" s="25" t="s">
        <v>2552</v>
      </c>
      <c r="D934" s="2" t="s">
        <v>3305</v>
      </c>
      <c r="E934" s="17"/>
      <c r="F934" s="61">
        <v>115</v>
      </c>
      <c r="G934" s="8">
        <f>VLOOKUP(F934,episodes!$A$1:$B$76,2,FALSE)</f>
        <v>16</v>
      </c>
      <c r="H934" s="7" t="str">
        <f>VLOOKUP(F934,episodes!$A$1:$E$76,5,FALSE)</f>
        <v>Shore Leave</v>
      </c>
      <c r="I934" s="7">
        <f>VLOOKUP(F934,episodes!$A$1:$D$76,3,FALSE)</f>
        <v>1</v>
      </c>
      <c r="J934" s="7">
        <f>VLOOKUP(F934,episodes!$A$1:$D$76,4,FALSE)</f>
        <v>15</v>
      </c>
      <c r="K934" s="10"/>
      <c r="L934" s="40">
        <f>COUNTIFS(A:A,A933)</f>
        <v>69</v>
      </c>
      <c r="M934" s="40">
        <f>COUNTIFS(B:B,B934)</f>
        <v>2</v>
      </c>
      <c r="N934" s="40">
        <f>LEN(C934)+LEN(H934)</f>
        <v>61</v>
      </c>
      <c r="O934" s="42" t="s">
        <v>2065</v>
      </c>
      <c r="P934" s="44" t="s">
        <v>233</v>
      </c>
      <c r="Q934" s="42" t="s">
        <v>967</v>
      </c>
      <c r="R934" s="42" t="s">
        <v>2485</v>
      </c>
    </row>
    <row r="935" spans="1:18" s="2" customFormat="1" x14ac:dyDescent="0.3">
      <c r="A935" s="2" t="s">
        <v>1709</v>
      </c>
      <c r="B935" s="2" t="s">
        <v>820</v>
      </c>
      <c r="C935" s="25" t="s">
        <v>1924</v>
      </c>
      <c r="D935" s="2" t="s">
        <v>3305</v>
      </c>
      <c r="E935" s="17"/>
      <c r="F935" s="61">
        <v>115</v>
      </c>
      <c r="G935" s="8">
        <f>VLOOKUP(F935,episodes!$A$1:$B$76,2,FALSE)</f>
        <v>16</v>
      </c>
      <c r="H935" s="7" t="str">
        <f>VLOOKUP(F935,episodes!$A$1:$E$76,5,FALSE)</f>
        <v>Shore Leave</v>
      </c>
      <c r="I935" s="7">
        <f>VLOOKUP(F935,episodes!$A$1:$D$76,3,FALSE)</f>
        <v>1</v>
      </c>
      <c r="J935" s="7">
        <f>VLOOKUP(F935,episodes!$A$1:$D$76,4,FALSE)</f>
        <v>15</v>
      </c>
      <c r="K935" s="10"/>
      <c r="L935" s="40">
        <f>COUNTIFS(A:A,A934)</f>
        <v>69</v>
      </c>
      <c r="M935" s="40">
        <f>COUNTIFS(B:B,B935)</f>
        <v>1</v>
      </c>
      <c r="N935" s="40">
        <f>LEN(C935)+LEN(H935)</f>
        <v>32</v>
      </c>
      <c r="O935" s="42" t="s">
        <v>2103</v>
      </c>
      <c r="P935" s="44" t="s">
        <v>248</v>
      </c>
      <c r="Q935" s="42" t="s">
        <v>1190</v>
      </c>
      <c r="R935" s="42" t="s">
        <v>2485</v>
      </c>
    </row>
    <row r="936" spans="1:18" s="2" customFormat="1" x14ac:dyDescent="0.25">
      <c r="A936" s="2" t="s">
        <v>1709</v>
      </c>
      <c r="B936" s="1" t="s">
        <v>800</v>
      </c>
      <c r="C936" s="25" t="s">
        <v>2950</v>
      </c>
      <c r="D936" s="2" t="s">
        <v>21</v>
      </c>
      <c r="E936" s="12">
        <v>1</v>
      </c>
      <c r="F936" s="61">
        <v>117</v>
      </c>
      <c r="G936" s="8">
        <f>VLOOKUP(F936,episodes!$A$1:$B$76,2,FALSE)</f>
        <v>18</v>
      </c>
      <c r="H936" s="7" t="str">
        <f>VLOOKUP(F936,episodes!$A$1:$E$76,5,FALSE)</f>
        <v>The Squire of Gothos</v>
      </c>
      <c r="I936" s="7">
        <f>VLOOKUP(F936,episodes!$A$1:$D$76,3,FALSE)</f>
        <v>1</v>
      </c>
      <c r="J936" s="7">
        <f>VLOOKUP(F936,episodes!$A$1:$D$76,4,FALSE)</f>
        <v>17</v>
      </c>
      <c r="K936" s="10"/>
      <c r="L936" s="40">
        <f>COUNTIFS(A:A,A935)</f>
        <v>69</v>
      </c>
      <c r="M936" s="40">
        <f>COUNTIFS(B:B,B936)</f>
        <v>13</v>
      </c>
      <c r="N936" s="40">
        <f>LEN(C936)+LEN(H936)</f>
        <v>99</v>
      </c>
      <c r="O936" s="42" t="s">
        <v>2065</v>
      </c>
      <c r="P936" s="44" t="s">
        <v>184</v>
      </c>
      <c r="Q936" s="42" t="s">
        <v>348</v>
      </c>
      <c r="R936" s="42" t="s">
        <v>2485</v>
      </c>
    </row>
    <row r="937" spans="1:18" s="2" customFormat="1" x14ac:dyDescent="0.3">
      <c r="A937" s="2" t="s">
        <v>1709</v>
      </c>
      <c r="B937" s="1" t="s">
        <v>800</v>
      </c>
      <c r="C937" s="25" t="s">
        <v>2576</v>
      </c>
      <c r="D937" s="2" t="s">
        <v>3305</v>
      </c>
      <c r="E937" s="17"/>
      <c r="F937" s="61">
        <v>117</v>
      </c>
      <c r="G937" s="8">
        <f>VLOOKUP(F937,episodes!$A$1:$B$76,2,FALSE)</f>
        <v>18</v>
      </c>
      <c r="H937" s="7" t="str">
        <f>VLOOKUP(F937,episodes!$A$1:$E$76,5,FALSE)</f>
        <v>The Squire of Gothos</v>
      </c>
      <c r="I937" s="7">
        <f>VLOOKUP(F937,episodes!$A$1:$D$76,3,FALSE)</f>
        <v>1</v>
      </c>
      <c r="J937" s="7">
        <f>VLOOKUP(F937,episodes!$A$1:$D$76,4,FALSE)</f>
        <v>17</v>
      </c>
      <c r="K937" s="10"/>
      <c r="L937" s="40">
        <f>COUNTIFS(A:A,A936)</f>
        <v>69</v>
      </c>
      <c r="M937" s="40">
        <f>COUNTIFS(B:B,B937)</f>
        <v>13</v>
      </c>
      <c r="N937" s="40">
        <f>LEN(C937)+LEN(H937)</f>
        <v>56</v>
      </c>
      <c r="O937" s="42" t="s">
        <v>2065</v>
      </c>
      <c r="P937" s="44" t="s">
        <v>184</v>
      </c>
      <c r="Q937" s="42" t="s">
        <v>1373</v>
      </c>
      <c r="R937" s="42" t="s">
        <v>2485</v>
      </c>
    </row>
    <row r="938" spans="1:18" s="2" customFormat="1" x14ac:dyDescent="0.25">
      <c r="A938" s="2" t="s">
        <v>1709</v>
      </c>
      <c r="B938" s="2" t="s">
        <v>816</v>
      </c>
      <c r="C938" s="25" t="s">
        <v>2973</v>
      </c>
      <c r="D938" s="2" t="s">
        <v>21</v>
      </c>
      <c r="E938" s="12">
        <v>1</v>
      </c>
      <c r="F938" s="61">
        <v>118</v>
      </c>
      <c r="G938" s="8">
        <f>VLOOKUP(F938,episodes!$A$1:$B$76,2,FALSE)</f>
        <v>19</v>
      </c>
      <c r="H938" s="7" t="str">
        <f>VLOOKUP(F938,episodes!$A$1:$E$76,5,FALSE)</f>
        <v>Arena</v>
      </c>
      <c r="I938" s="7">
        <f>VLOOKUP(F938,episodes!$A$1:$D$76,3,FALSE)</f>
        <v>1</v>
      </c>
      <c r="J938" s="7">
        <f>VLOOKUP(F938,episodes!$A$1:$D$76,4,FALSE)</f>
        <v>18</v>
      </c>
      <c r="K938" s="10"/>
      <c r="L938" s="40">
        <f>COUNTIFS(A:A,A937)</f>
        <v>69</v>
      </c>
      <c r="M938" s="40">
        <f>COUNTIFS(B:B,B938)</f>
        <v>2</v>
      </c>
      <c r="N938" s="40">
        <f>LEN(C938)+LEN(H938)</f>
        <v>77</v>
      </c>
      <c r="O938" s="42" t="s">
        <v>2065</v>
      </c>
      <c r="P938" s="42" t="s">
        <v>523</v>
      </c>
      <c r="Q938" s="42" t="s">
        <v>1435</v>
      </c>
      <c r="R938" s="42" t="s">
        <v>2485</v>
      </c>
    </row>
    <row r="939" spans="1:18" s="2" customFormat="1" x14ac:dyDescent="0.25">
      <c r="A939" s="2" t="s">
        <v>1709</v>
      </c>
      <c r="B939" s="2" t="s">
        <v>816</v>
      </c>
      <c r="C939" s="25" t="s">
        <v>2974</v>
      </c>
      <c r="D939" s="2" t="s">
        <v>21</v>
      </c>
      <c r="E939" s="12">
        <v>1</v>
      </c>
      <c r="F939" s="61">
        <v>118</v>
      </c>
      <c r="G939" s="8">
        <f>VLOOKUP(F939,episodes!$A$1:$B$76,2,FALSE)</f>
        <v>19</v>
      </c>
      <c r="H939" s="7" t="str">
        <f>VLOOKUP(F939,episodes!$A$1:$E$76,5,FALSE)</f>
        <v>Arena</v>
      </c>
      <c r="I939" s="7">
        <f>VLOOKUP(F939,episodes!$A$1:$D$76,3,FALSE)</f>
        <v>1</v>
      </c>
      <c r="J939" s="7">
        <f>VLOOKUP(F939,episodes!$A$1:$D$76,4,FALSE)</f>
        <v>18</v>
      </c>
      <c r="K939" s="10"/>
      <c r="L939" s="40">
        <f>COUNTIFS(A:A,A938)</f>
        <v>69</v>
      </c>
      <c r="M939" s="40">
        <f>COUNTIFS(B:B,B939)</f>
        <v>2</v>
      </c>
      <c r="N939" s="40">
        <f>LEN(C939)+LEN(H939)</f>
        <v>59</v>
      </c>
      <c r="O939" s="42" t="s">
        <v>2065</v>
      </c>
      <c r="P939" s="42" t="s">
        <v>523</v>
      </c>
      <c r="Q939" s="42" t="s">
        <v>1436</v>
      </c>
      <c r="R939" s="42" t="s">
        <v>2485</v>
      </c>
    </row>
    <row r="940" spans="1:18" s="2" customFormat="1" x14ac:dyDescent="0.25">
      <c r="A940" s="2" t="s">
        <v>1709</v>
      </c>
      <c r="B940" s="1" t="s">
        <v>800</v>
      </c>
      <c r="C940" s="25" t="s">
        <v>2981</v>
      </c>
      <c r="D940" s="2" t="s">
        <v>21</v>
      </c>
      <c r="E940" s="12">
        <v>1</v>
      </c>
      <c r="F940" s="61">
        <v>119</v>
      </c>
      <c r="G940" s="8">
        <f>VLOOKUP(F940,episodes!$A$1:$B$76,2,FALSE)</f>
        <v>20</v>
      </c>
      <c r="H940" s="7" t="str">
        <f>VLOOKUP(F940,episodes!$A$1:$E$76,5,FALSE)</f>
        <v>Tomorrow Is Yesterday</v>
      </c>
      <c r="I940" s="7">
        <f>VLOOKUP(F940,episodes!$A$1:$D$76,3,FALSE)</f>
        <v>1</v>
      </c>
      <c r="J940" s="7">
        <f>VLOOKUP(F940,episodes!$A$1:$D$76,4,FALSE)</f>
        <v>19</v>
      </c>
      <c r="K940" s="10"/>
      <c r="L940" s="40">
        <f>COUNTIFS(A:A,A939)</f>
        <v>69</v>
      </c>
      <c r="M940" s="40">
        <f>COUNTIFS(B:B,B940)</f>
        <v>13</v>
      </c>
      <c r="N940" s="40">
        <f>LEN(C940)</f>
        <v>39</v>
      </c>
      <c r="O940" s="42" t="s">
        <v>2065</v>
      </c>
      <c r="P940" s="42" t="s">
        <v>238</v>
      </c>
      <c r="Q940" s="42" t="s">
        <v>960</v>
      </c>
      <c r="R940" s="42" t="s">
        <v>2485</v>
      </c>
    </row>
    <row r="941" spans="1:18" s="2" customFormat="1" x14ac:dyDescent="0.25">
      <c r="A941" s="2" t="s">
        <v>1709</v>
      </c>
      <c r="B941" s="1" t="s">
        <v>800</v>
      </c>
      <c r="C941" s="25" t="s">
        <v>2587</v>
      </c>
      <c r="D941" s="2" t="s">
        <v>21</v>
      </c>
      <c r="E941" s="12">
        <v>1</v>
      </c>
      <c r="F941" s="61">
        <v>119</v>
      </c>
      <c r="G941" s="8">
        <f>VLOOKUP(F941,episodes!$A$1:$B$76,2,FALSE)</f>
        <v>20</v>
      </c>
      <c r="H941" s="7" t="str">
        <f>VLOOKUP(F941,episodes!$A$1:$E$76,5,FALSE)</f>
        <v>Tomorrow Is Yesterday</v>
      </c>
      <c r="I941" s="7">
        <f>VLOOKUP(F941,episodes!$A$1:$D$76,3,FALSE)</f>
        <v>1</v>
      </c>
      <c r="J941" s="7">
        <f>VLOOKUP(F941,episodes!$A$1:$D$76,4,FALSE)</f>
        <v>19</v>
      </c>
      <c r="K941" s="10"/>
      <c r="L941" s="40">
        <f>COUNTIFS(A:A,A940)</f>
        <v>69</v>
      </c>
      <c r="M941" s="40">
        <f>COUNTIFS(B:B,B941)</f>
        <v>13</v>
      </c>
      <c r="N941" s="40">
        <f>LEN(C941)</f>
        <v>36</v>
      </c>
      <c r="O941" s="42" t="s">
        <v>2065</v>
      </c>
      <c r="P941" s="42" t="s">
        <v>529</v>
      </c>
      <c r="Q941" s="42" t="s">
        <v>1473</v>
      </c>
      <c r="R941" s="42" t="s">
        <v>2485</v>
      </c>
    </row>
    <row r="942" spans="1:18" s="2" customFormat="1" x14ac:dyDescent="0.25">
      <c r="A942" s="2" t="s">
        <v>1709</v>
      </c>
      <c r="B942" s="2" t="s">
        <v>817</v>
      </c>
      <c r="C942" s="25" t="s">
        <v>2982</v>
      </c>
      <c r="D942" s="2" t="s">
        <v>21</v>
      </c>
      <c r="E942" s="12">
        <v>1</v>
      </c>
      <c r="F942" s="61">
        <v>119</v>
      </c>
      <c r="G942" s="8">
        <f>VLOOKUP(F942,episodes!$A$1:$B$76,2,FALSE)</f>
        <v>20</v>
      </c>
      <c r="H942" s="7" t="str">
        <f>VLOOKUP(F942,episodes!$A$1:$E$76,5,FALSE)</f>
        <v>Tomorrow Is Yesterday</v>
      </c>
      <c r="I942" s="7">
        <f>VLOOKUP(F942,episodes!$A$1:$D$76,3,FALSE)</f>
        <v>1</v>
      </c>
      <c r="J942" s="7">
        <f>VLOOKUP(F942,episodes!$A$1:$D$76,4,FALSE)</f>
        <v>19</v>
      </c>
      <c r="K942" s="10"/>
      <c r="L942" s="40">
        <f>COUNTIFS(A:A,A941)</f>
        <v>69</v>
      </c>
      <c r="M942" s="40">
        <f>COUNTIFS(B:B,B942)</f>
        <v>3</v>
      </c>
      <c r="N942" s="40">
        <f>LEN(C942)</f>
        <v>79</v>
      </c>
      <c r="O942" s="42" t="s">
        <v>2065</v>
      </c>
      <c r="P942" s="42" t="s">
        <v>230</v>
      </c>
      <c r="Q942" s="42" t="s">
        <v>1280</v>
      </c>
      <c r="R942" s="42" t="s">
        <v>2485</v>
      </c>
    </row>
    <row r="943" spans="1:18" s="2" customFormat="1" x14ac:dyDescent="0.3">
      <c r="A943" s="2" t="s">
        <v>1709</v>
      </c>
      <c r="B943" s="1" t="s">
        <v>804</v>
      </c>
      <c r="C943" s="25" t="s">
        <v>2588</v>
      </c>
      <c r="D943" s="2" t="s">
        <v>21</v>
      </c>
      <c r="E943" s="17"/>
      <c r="F943" s="61">
        <v>119</v>
      </c>
      <c r="G943" s="8">
        <f>VLOOKUP(F943,episodes!$A$1:$B$76,2,FALSE)</f>
        <v>20</v>
      </c>
      <c r="H943" s="7" t="str">
        <f>VLOOKUP(F943,episodes!$A$1:$E$76,5,FALSE)</f>
        <v>Tomorrow Is Yesterday</v>
      </c>
      <c r="I943" s="7">
        <f>VLOOKUP(F943,episodes!$A$1:$D$76,3,FALSE)</f>
        <v>1</v>
      </c>
      <c r="J943" s="7">
        <f>VLOOKUP(F943,episodes!$A$1:$D$76,4,FALSE)</f>
        <v>19</v>
      </c>
      <c r="K943" s="10"/>
      <c r="L943" s="40">
        <f>COUNTIFS(A:A,A942)</f>
        <v>69</v>
      </c>
      <c r="M943" s="40">
        <f>COUNTIFS(B:B,B943)</f>
        <v>1</v>
      </c>
      <c r="N943" s="40">
        <f>LEN(C943)</f>
        <v>55</v>
      </c>
      <c r="O943" s="42" t="s">
        <v>2101</v>
      </c>
      <c r="P943" s="42" t="s">
        <v>531</v>
      </c>
      <c r="Q943" s="42" t="s">
        <v>1281</v>
      </c>
      <c r="R943" s="42" t="s">
        <v>2485</v>
      </c>
    </row>
    <row r="944" spans="1:18" s="2" customFormat="1" x14ac:dyDescent="0.25">
      <c r="A944" s="2" t="s">
        <v>1709</v>
      </c>
      <c r="B944" s="1" t="s">
        <v>807</v>
      </c>
      <c r="C944" s="25" t="s">
        <v>1947</v>
      </c>
      <c r="D944" s="2" t="s">
        <v>21</v>
      </c>
      <c r="E944" s="12">
        <v>1</v>
      </c>
      <c r="F944" s="61">
        <v>120</v>
      </c>
      <c r="G944" s="8">
        <f>VLOOKUP(F944,episodes!$A$1:$B$76,2,FALSE)</f>
        <v>21</v>
      </c>
      <c r="H944" s="7" t="str">
        <f>VLOOKUP(F944,episodes!$A$1:$E$76,5,FALSE)</f>
        <v>Court Martial</v>
      </c>
      <c r="I944" s="7">
        <f>VLOOKUP(F944,episodes!$A$1:$D$76,3,FALSE)</f>
        <v>1</v>
      </c>
      <c r="J944" s="7">
        <f>VLOOKUP(F944,episodes!$A$1:$D$76,4,FALSE)</f>
        <v>20</v>
      </c>
      <c r="K944" s="10"/>
      <c r="L944" s="40">
        <f>COUNTIFS(A:A,A943)</f>
        <v>69</v>
      </c>
      <c r="M944" s="40">
        <f>COUNTIFS(B:B,B944)</f>
        <v>4</v>
      </c>
      <c r="N944" s="40">
        <f>LEN(C944)</f>
        <v>38</v>
      </c>
      <c r="O944" s="42" t="s">
        <v>2065</v>
      </c>
      <c r="P944" s="42" t="s">
        <v>236</v>
      </c>
      <c r="Q944" s="39" t="s">
        <v>1470</v>
      </c>
      <c r="R944" s="42" t="s">
        <v>2485</v>
      </c>
    </row>
    <row r="945" spans="1:18" s="2" customFormat="1" x14ac:dyDescent="0.3">
      <c r="A945" s="2" t="s">
        <v>1709</v>
      </c>
      <c r="B945" s="1" t="s">
        <v>674</v>
      </c>
      <c r="C945" s="25" t="s">
        <v>3021</v>
      </c>
      <c r="D945" s="2" t="s">
        <v>3305</v>
      </c>
      <c r="E945" s="17"/>
      <c r="F945" s="61">
        <v>121</v>
      </c>
      <c r="G945" s="8">
        <f>VLOOKUP(F945,episodes!$A$1:$B$76,2,FALSE)</f>
        <v>22</v>
      </c>
      <c r="H945" s="7" t="str">
        <f>VLOOKUP(F945,episodes!$A$1:$E$76,5,FALSE)</f>
        <v>The Return of the Archons</v>
      </c>
      <c r="I945" s="7">
        <f>VLOOKUP(F945,episodes!$A$1:$D$76,3,FALSE)</f>
        <v>1</v>
      </c>
      <c r="J945" s="7">
        <f>VLOOKUP(F945,episodes!$A$1:$D$76,4,FALSE)</f>
        <v>21</v>
      </c>
      <c r="K945" s="10"/>
      <c r="L945" s="40">
        <f>COUNTIFS(A:A,A944)</f>
        <v>69</v>
      </c>
      <c r="M945" s="40">
        <f>COUNTIFS(B:B,B945)</f>
        <v>1</v>
      </c>
      <c r="N945" s="40">
        <f>LEN(C945)</f>
        <v>84</v>
      </c>
      <c r="O945" s="42" t="s">
        <v>2065</v>
      </c>
      <c r="P945" s="39" t="s">
        <v>2124</v>
      </c>
      <c r="Q945" s="42" t="s">
        <v>646</v>
      </c>
      <c r="R945" s="42" t="s">
        <v>2485</v>
      </c>
    </row>
    <row r="946" spans="1:18" s="2" customFormat="1" x14ac:dyDescent="0.25">
      <c r="A946" s="2" t="s">
        <v>1709</v>
      </c>
      <c r="B946" s="1" t="s">
        <v>808</v>
      </c>
      <c r="C946" s="25" t="s">
        <v>3025</v>
      </c>
      <c r="D946" s="2" t="s">
        <v>21</v>
      </c>
      <c r="E946" s="12">
        <v>1</v>
      </c>
      <c r="F946" s="61">
        <v>121</v>
      </c>
      <c r="G946" s="8">
        <f>VLOOKUP(F946,episodes!$A$1:$B$76,2,FALSE)</f>
        <v>22</v>
      </c>
      <c r="H946" s="7" t="str">
        <f>VLOOKUP(F946,episodes!$A$1:$E$76,5,FALSE)</f>
        <v>The Return of the Archons</v>
      </c>
      <c r="I946" s="7">
        <f>VLOOKUP(F946,episodes!$A$1:$D$76,3,FALSE)</f>
        <v>1</v>
      </c>
      <c r="J946" s="7">
        <f>VLOOKUP(F946,episodes!$A$1:$D$76,4,FALSE)</f>
        <v>21</v>
      </c>
      <c r="K946" s="10"/>
      <c r="L946" s="40">
        <f>COUNTIFS(A:A,A945)</f>
        <v>69</v>
      </c>
      <c r="M946" s="40">
        <f>COUNTIFS(B:B,B946)</f>
        <v>1</v>
      </c>
      <c r="N946" s="40">
        <f>LEN(C946)</f>
        <v>86</v>
      </c>
      <c r="O946" s="42" t="s">
        <v>2116</v>
      </c>
      <c r="P946" s="41" t="s">
        <v>2065</v>
      </c>
      <c r="Q946" s="42" t="s">
        <v>1109</v>
      </c>
      <c r="R946" s="42" t="s">
        <v>2485</v>
      </c>
    </row>
    <row r="947" spans="1:18" s="2" customFormat="1" x14ac:dyDescent="0.25">
      <c r="A947" s="2" t="s">
        <v>1709</v>
      </c>
      <c r="B947" s="1" t="s">
        <v>811</v>
      </c>
      <c r="C947" s="25" t="s">
        <v>3022</v>
      </c>
      <c r="D947" s="2" t="s">
        <v>3655</v>
      </c>
      <c r="E947" s="12">
        <v>1</v>
      </c>
      <c r="F947" s="61">
        <v>121</v>
      </c>
      <c r="G947" s="8">
        <f>VLOOKUP(F947,episodes!$A$1:$B$76,2,FALSE)</f>
        <v>22</v>
      </c>
      <c r="H947" s="7" t="str">
        <f>VLOOKUP(F947,episodes!$A$1:$E$76,5,FALSE)</f>
        <v>The Return of the Archons</v>
      </c>
      <c r="I947" s="7">
        <f>VLOOKUP(F947,episodes!$A$1:$D$76,3,FALSE)</f>
        <v>1</v>
      </c>
      <c r="J947" s="7">
        <f>VLOOKUP(F947,episodes!$A$1:$D$76,4,FALSE)</f>
        <v>21</v>
      </c>
      <c r="K947" s="10"/>
      <c r="L947" s="40">
        <f>COUNTIFS(A:A,A946)</f>
        <v>69</v>
      </c>
      <c r="M947" s="40">
        <f>COUNTIFS(B:B,B947)</f>
        <v>2</v>
      </c>
      <c r="N947" s="40">
        <f>LEN(C947)</f>
        <v>49</v>
      </c>
      <c r="O947" s="42" t="s">
        <v>538</v>
      </c>
      <c r="P947" s="42" t="s">
        <v>1011</v>
      </c>
      <c r="Q947" s="42" t="s">
        <v>1050</v>
      </c>
      <c r="R947" s="42" t="s">
        <v>2485</v>
      </c>
    </row>
    <row r="948" spans="1:18" s="2" customFormat="1" x14ac:dyDescent="0.25">
      <c r="A948" s="2" t="s">
        <v>1709</v>
      </c>
      <c r="B948" s="1" t="s">
        <v>800</v>
      </c>
      <c r="C948" s="25" t="s">
        <v>3023</v>
      </c>
      <c r="D948" s="2" t="s">
        <v>21</v>
      </c>
      <c r="E948" s="12">
        <v>1</v>
      </c>
      <c r="F948" s="61">
        <v>121</v>
      </c>
      <c r="G948" s="8">
        <f>VLOOKUP(F948,episodes!$A$1:$B$76,2,FALSE)</f>
        <v>22</v>
      </c>
      <c r="H948" s="7" t="str">
        <f>VLOOKUP(F948,episodes!$A$1:$E$76,5,FALSE)</f>
        <v>The Return of the Archons</v>
      </c>
      <c r="I948" s="7">
        <f>VLOOKUP(F948,episodes!$A$1:$D$76,3,FALSE)</f>
        <v>1</v>
      </c>
      <c r="J948" s="7">
        <f>VLOOKUP(F948,episodes!$A$1:$D$76,4,FALSE)</f>
        <v>21</v>
      </c>
      <c r="K948" s="10"/>
      <c r="L948" s="40">
        <f>COUNTIFS(A:A,A947)</f>
        <v>69</v>
      </c>
      <c r="M948" s="40">
        <f>COUNTIFS(B:B,B948)</f>
        <v>13</v>
      </c>
      <c r="N948" s="40">
        <f>LEN(C948)</f>
        <v>23</v>
      </c>
      <c r="O948" s="42" t="s">
        <v>2065</v>
      </c>
      <c r="P948" s="42" t="s">
        <v>237</v>
      </c>
      <c r="Q948" s="42" t="s">
        <v>961</v>
      </c>
      <c r="R948" s="42" t="s">
        <v>2485</v>
      </c>
    </row>
    <row r="949" spans="1:18" x14ac:dyDescent="0.25">
      <c r="A949" s="2" t="s">
        <v>1709</v>
      </c>
      <c r="B949" s="1" t="s">
        <v>803</v>
      </c>
      <c r="C949" s="25" t="s">
        <v>3024</v>
      </c>
      <c r="D949" s="2" t="s">
        <v>3655</v>
      </c>
      <c r="E949" s="12">
        <v>1</v>
      </c>
      <c r="F949" s="61">
        <v>121</v>
      </c>
      <c r="G949" s="8">
        <f>VLOOKUP(F949,episodes!$A$1:$B$76,2,FALSE)</f>
        <v>22</v>
      </c>
      <c r="H949" s="7" t="str">
        <f>VLOOKUP(F949,episodes!$A$1:$E$76,5,FALSE)</f>
        <v>The Return of the Archons</v>
      </c>
      <c r="I949" s="7">
        <f>VLOOKUP(F949,episodes!$A$1:$D$76,3,FALSE)</f>
        <v>1</v>
      </c>
      <c r="J949" s="7">
        <f>VLOOKUP(F949,episodes!$A$1:$D$76,4,FALSE)</f>
        <v>21</v>
      </c>
      <c r="L949" s="40">
        <f>COUNTIFS(A:A,A948)</f>
        <v>69</v>
      </c>
      <c r="M949" s="40">
        <f>COUNTIFS(B:B,B949)</f>
        <v>3</v>
      </c>
      <c r="N949" s="40">
        <f>LEN(C949)</f>
        <v>24</v>
      </c>
      <c r="O949" s="42" t="s">
        <v>1011</v>
      </c>
      <c r="P949" s="42" t="s">
        <v>237</v>
      </c>
      <c r="Q949" s="42" t="s">
        <v>1053</v>
      </c>
      <c r="R949" s="42" t="s">
        <v>2485</v>
      </c>
    </row>
    <row r="950" spans="1:18" x14ac:dyDescent="0.25">
      <c r="A950" s="2" t="s">
        <v>1709</v>
      </c>
      <c r="B950" s="2" t="s">
        <v>814</v>
      </c>
      <c r="C950" s="25" t="s">
        <v>1954</v>
      </c>
      <c r="D950" s="2" t="s">
        <v>21</v>
      </c>
      <c r="E950" s="12">
        <v>1</v>
      </c>
      <c r="F950" s="61">
        <v>122</v>
      </c>
      <c r="G950" s="8">
        <f>VLOOKUP(F950,episodes!$A$1:$B$76,2,FALSE)</f>
        <v>23</v>
      </c>
      <c r="H950" s="7" t="str">
        <f>VLOOKUP(F950,episodes!$A$1:$E$76,5,FALSE)</f>
        <v>Space Seed</v>
      </c>
      <c r="I950" s="7">
        <f>VLOOKUP(F950,episodes!$A$1:$D$76,3,FALSE)</f>
        <v>1</v>
      </c>
      <c r="J950" s="7">
        <f>VLOOKUP(F950,episodes!$A$1:$D$76,4,FALSE)</f>
        <v>22</v>
      </c>
      <c r="L950" s="40">
        <f>COUNTIFS(A:A,A949)</f>
        <v>69</v>
      </c>
      <c r="M950" s="40">
        <f>COUNTIFS(B:B,B950)</f>
        <v>3</v>
      </c>
      <c r="N950" s="40">
        <f>LEN(C950)</f>
        <v>35</v>
      </c>
      <c r="O950" s="42" t="s">
        <v>2065</v>
      </c>
      <c r="P950" s="44" t="s">
        <v>207</v>
      </c>
      <c r="Q950" s="42" t="s">
        <v>1421</v>
      </c>
      <c r="R950" s="42" t="s">
        <v>2485</v>
      </c>
    </row>
    <row r="951" spans="1:18" x14ac:dyDescent="0.3">
      <c r="A951" s="2" t="s">
        <v>1709</v>
      </c>
      <c r="B951" s="2" t="s">
        <v>675</v>
      </c>
      <c r="C951" s="25" t="s">
        <v>2612</v>
      </c>
      <c r="D951" s="2" t="s">
        <v>3305</v>
      </c>
      <c r="F951" s="61">
        <v>122</v>
      </c>
      <c r="G951" s="8">
        <f>VLOOKUP(F951,episodes!$A$1:$B$76,2,FALSE)</f>
        <v>23</v>
      </c>
      <c r="H951" s="7" t="str">
        <f>VLOOKUP(F951,episodes!$A$1:$E$76,5,FALSE)</f>
        <v>Space Seed</v>
      </c>
      <c r="I951" s="7">
        <f>VLOOKUP(F951,episodes!$A$1:$D$76,3,FALSE)</f>
        <v>1</v>
      </c>
      <c r="J951" s="7">
        <f>VLOOKUP(F951,episodes!$A$1:$D$76,4,FALSE)</f>
        <v>22</v>
      </c>
      <c r="L951" s="40">
        <f>COUNTIFS(A:A,A950)</f>
        <v>69</v>
      </c>
      <c r="M951" s="40">
        <f>COUNTIFS(B:B,B951)</f>
        <v>2</v>
      </c>
      <c r="N951" s="40">
        <f>LEN(C951)</f>
        <v>42</v>
      </c>
      <c r="O951" s="42" t="s">
        <v>207</v>
      </c>
      <c r="P951" s="44" t="s">
        <v>546</v>
      </c>
      <c r="Q951" s="42" t="s">
        <v>1422</v>
      </c>
      <c r="R951" s="42" t="s">
        <v>2485</v>
      </c>
    </row>
    <row r="952" spans="1:18" x14ac:dyDescent="0.3">
      <c r="A952" s="2" t="s">
        <v>1709</v>
      </c>
      <c r="B952" s="1" t="s">
        <v>801</v>
      </c>
      <c r="C952" s="25" t="s">
        <v>2613</v>
      </c>
      <c r="D952" s="2" t="s">
        <v>3305</v>
      </c>
      <c r="F952" s="61">
        <v>122</v>
      </c>
      <c r="G952" s="8">
        <f>VLOOKUP(F952,episodes!$A$1:$B$76,2,FALSE)</f>
        <v>23</v>
      </c>
      <c r="H952" s="7" t="str">
        <f>VLOOKUP(F952,episodes!$A$1:$E$76,5,FALSE)</f>
        <v>Space Seed</v>
      </c>
      <c r="I952" s="7">
        <f>VLOOKUP(F952,episodes!$A$1:$D$76,3,FALSE)</f>
        <v>1</v>
      </c>
      <c r="J952" s="7">
        <f>VLOOKUP(F952,episodes!$A$1:$D$76,4,FALSE)</f>
        <v>22</v>
      </c>
      <c r="L952" s="40">
        <f>COUNTIFS(A:A,A951)</f>
        <v>69</v>
      </c>
      <c r="M952" s="40">
        <f>COUNTIFS(B:B,B952)</f>
        <v>2</v>
      </c>
      <c r="N952" s="40">
        <f>LEN(C952)</f>
        <v>48</v>
      </c>
      <c r="O952" s="42" t="s">
        <v>532</v>
      </c>
      <c r="P952" s="44" t="s">
        <v>2110</v>
      </c>
      <c r="Q952" s="42" t="s">
        <v>1423</v>
      </c>
      <c r="R952" s="42" t="s">
        <v>2485</v>
      </c>
    </row>
    <row r="953" spans="1:18" x14ac:dyDescent="0.3">
      <c r="A953" s="2" t="s">
        <v>1709</v>
      </c>
      <c r="B953" s="2" t="s">
        <v>711</v>
      </c>
      <c r="C953" s="25" t="s">
        <v>1955</v>
      </c>
      <c r="D953" s="2" t="s">
        <v>3305</v>
      </c>
      <c r="F953" s="61">
        <v>122</v>
      </c>
      <c r="G953" s="8">
        <f>VLOOKUP(F953,episodes!$A$1:$B$76,2,FALSE)</f>
        <v>23</v>
      </c>
      <c r="H953" s="7" t="str">
        <f>VLOOKUP(F953,episodes!$A$1:$E$76,5,FALSE)</f>
        <v>Space Seed</v>
      </c>
      <c r="I953" s="7">
        <f>VLOOKUP(F953,episodes!$A$1:$D$76,3,FALSE)</f>
        <v>1</v>
      </c>
      <c r="J953" s="7">
        <f>VLOOKUP(F953,episodes!$A$1:$D$76,4,FALSE)</f>
        <v>22</v>
      </c>
      <c r="L953" s="40">
        <f>COUNTIFS(A:A,A952)</f>
        <v>69</v>
      </c>
      <c r="M953" s="40">
        <f>COUNTIFS(B:B,B953)</f>
        <v>2</v>
      </c>
      <c r="N953" s="40">
        <f>LEN(C953)</f>
        <v>37</v>
      </c>
      <c r="O953" s="42" t="s">
        <v>532</v>
      </c>
      <c r="P953" s="44" t="s">
        <v>1182</v>
      </c>
      <c r="Q953" s="42" t="s">
        <v>1425</v>
      </c>
      <c r="R953" s="42" t="s">
        <v>2485</v>
      </c>
    </row>
    <row r="954" spans="1:18" x14ac:dyDescent="0.3">
      <c r="A954" s="2" t="s">
        <v>1709</v>
      </c>
      <c r="B954" s="2" t="s">
        <v>711</v>
      </c>
      <c r="C954" s="25" t="s">
        <v>3040</v>
      </c>
      <c r="D954" s="2" t="s">
        <v>3305</v>
      </c>
      <c r="F954" s="61">
        <v>122</v>
      </c>
      <c r="G954" s="8">
        <f>VLOOKUP(F954,episodes!$A$1:$B$76,2,FALSE)</f>
        <v>23</v>
      </c>
      <c r="H954" s="7" t="str">
        <f>VLOOKUP(F954,episodes!$A$1:$E$76,5,FALSE)</f>
        <v>Space Seed</v>
      </c>
      <c r="I954" s="7">
        <f>VLOOKUP(F954,episodes!$A$1:$D$76,3,FALSE)</f>
        <v>1</v>
      </c>
      <c r="J954" s="7">
        <f>VLOOKUP(F954,episodes!$A$1:$D$76,4,FALSE)</f>
        <v>22</v>
      </c>
      <c r="L954" s="40">
        <f>COUNTIFS(A:A,A953)</f>
        <v>69</v>
      </c>
      <c r="M954" s="40">
        <f>COUNTIFS(B:B,B954)</f>
        <v>2</v>
      </c>
      <c r="N954" s="40">
        <f>LEN(C954)</f>
        <v>81</v>
      </c>
      <c r="O954" s="42" t="s">
        <v>532</v>
      </c>
      <c r="P954" s="44" t="s">
        <v>1182</v>
      </c>
      <c r="Q954" s="42" t="s">
        <v>1424</v>
      </c>
      <c r="R954" s="42" t="s">
        <v>2485</v>
      </c>
    </row>
    <row r="955" spans="1:18" x14ac:dyDescent="0.25">
      <c r="A955" s="2" t="s">
        <v>1709</v>
      </c>
      <c r="B955" s="1" t="s">
        <v>800</v>
      </c>
      <c r="C955" s="25" t="s">
        <v>3065</v>
      </c>
      <c r="D955" s="2" t="s">
        <v>21</v>
      </c>
      <c r="E955" s="12">
        <v>1</v>
      </c>
      <c r="F955" s="61">
        <v>123</v>
      </c>
      <c r="G955" s="8">
        <f>VLOOKUP(F955,episodes!$A$1:$B$76,2,FALSE)</f>
        <v>24</v>
      </c>
      <c r="H955" s="7" t="str">
        <f>VLOOKUP(F955,episodes!$A$1:$E$76,5,FALSE)</f>
        <v>A Taste of Armageddon</v>
      </c>
      <c r="I955" s="7">
        <f>VLOOKUP(F955,episodes!$A$1:$D$76,3,FALSE)</f>
        <v>1</v>
      </c>
      <c r="J955" s="7">
        <f>VLOOKUP(F955,episodes!$A$1:$D$76,4,FALSE)</f>
        <v>23</v>
      </c>
      <c r="L955" s="40">
        <f>COUNTIFS(A:A,A954)</f>
        <v>69</v>
      </c>
      <c r="M955" s="40">
        <f>COUNTIFS(B:B,B955)</f>
        <v>13</v>
      </c>
      <c r="N955" s="40">
        <f>LEN(C955)</f>
        <v>30</v>
      </c>
      <c r="O955" s="42" t="s">
        <v>2065</v>
      </c>
      <c r="P955" s="42" t="s">
        <v>533</v>
      </c>
      <c r="Q955" s="42" t="s">
        <v>962</v>
      </c>
      <c r="R955" s="42" t="s">
        <v>2485</v>
      </c>
    </row>
    <row r="956" spans="1:18" x14ac:dyDescent="0.25">
      <c r="A956" s="2" t="s">
        <v>1709</v>
      </c>
      <c r="B956" s="2" t="s">
        <v>817</v>
      </c>
      <c r="C956" s="25" t="s">
        <v>3066</v>
      </c>
      <c r="D956" s="2" t="s">
        <v>21</v>
      </c>
      <c r="E956" s="12">
        <v>1</v>
      </c>
      <c r="F956" s="61">
        <v>123</v>
      </c>
      <c r="G956" s="8">
        <f>VLOOKUP(F956,episodes!$A$1:$B$76,2,FALSE)</f>
        <v>24</v>
      </c>
      <c r="H956" s="7" t="str">
        <f>VLOOKUP(F956,episodes!$A$1:$E$76,5,FALSE)</f>
        <v>A Taste of Armageddon</v>
      </c>
      <c r="I956" s="7">
        <f>VLOOKUP(F956,episodes!$A$1:$D$76,3,FALSE)</f>
        <v>1</v>
      </c>
      <c r="J956" s="7">
        <f>VLOOKUP(F956,episodes!$A$1:$D$76,4,FALSE)</f>
        <v>23</v>
      </c>
      <c r="L956" s="40">
        <f>COUNTIFS(A:A,A955)</f>
        <v>69</v>
      </c>
      <c r="M956" s="40">
        <f>COUNTIFS(B:B,B956)</f>
        <v>3</v>
      </c>
      <c r="N956" s="40">
        <f>LEN(C956)</f>
        <v>67</v>
      </c>
      <c r="O956" s="42" t="s">
        <v>2065</v>
      </c>
      <c r="P956" s="42" t="s">
        <v>543</v>
      </c>
      <c r="Q956" s="42" t="s">
        <v>965</v>
      </c>
      <c r="R956" s="42" t="s">
        <v>2485</v>
      </c>
    </row>
    <row r="957" spans="1:18" x14ac:dyDescent="0.25">
      <c r="A957" s="2" t="s">
        <v>1709</v>
      </c>
      <c r="B957" s="2" t="s">
        <v>817</v>
      </c>
      <c r="C957" s="25" t="s">
        <v>1963</v>
      </c>
      <c r="D957" s="2" t="s">
        <v>21</v>
      </c>
      <c r="E957" s="12">
        <v>1</v>
      </c>
      <c r="F957" s="61">
        <v>123</v>
      </c>
      <c r="G957" s="8">
        <f>VLOOKUP(F957,episodes!$A$1:$B$76,2,FALSE)</f>
        <v>24</v>
      </c>
      <c r="H957" s="7" t="str">
        <f>VLOOKUP(F957,episodes!$A$1:$E$76,5,FALSE)</f>
        <v>A Taste of Armageddon</v>
      </c>
      <c r="I957" s="7">
        <f>VLOOKUP(F957,episodes!$A$1:$D$76,3,FALSE)</f>
        <v>1</v>
      </c>
      <c r="J957" s="7">
        <f>VLOOKUP(F957,episodes!$A$1:$D$76,4,FALSE)</f>
        <v>23</v>
      </c>
      <c r="L957" s="40">
        <f>COUNTIFS(A:A,A956)</f>
        <v>69</v>
      </c>
      <c r="M957" s="40">
        <f>COUNTIFS(B:B,B957)</f>
        <v>3</v>
      </c>
      <c r="N957" s="40">
        <f>LEN(C957)</f>
        <v>54</v>
      </c>
      <c r="O957" s="42" t="s">
        <v>2065</v>
      </c>
      <c r="P957" s="42" t="s">
        <v>542</v>
      </c>
      <c r="Q957" s="42" t="s">
        <v>966</v>
      </c>
      <c r="R957" s="42" t="s">
        <v>2485</v>
      </c>
    </row>
    <row r="958" spans="1:18" x14ac:dyDescent="0.25">
      <c r="A958" s="2" t="s">
        <v>1709</v>
      </c>
      <c r="B958" s="1" t="s">
        <v>806</v>
      </c>
      <c r="C958" s="25" t="s">
        <v>1855</v>
      </c>
      <c r="D958" s="2" t="s">
        <v>21</v>
      </c>
      <c r="E958" s="12">
        <v>1</v>
      </c>
      <c r="F958" s="60">
        <v>124</v>
      </c>
      <c r="G958" s="8">
        <f>VLOOKUP(F958,episodes!$A$1:$B$76,2,FALSE)</f>
        <v>25</v>
      </c>
      <c r="H958" s="7" t="str">
        <f>VLOOKUP(F958,episodes!$A$1:$E$76,5,FALSE)</f>
        <v>This Side of Paradise</v>
      </c>
      <c r="I958" s="7">
        <f>VLOOKUP(F958,episodes!$A$1:$D$76,3,FALSE)</f>
        <v>1</v>
      </c>
      <c r="J958" s="7">
        <f>VLOOKUP(F958,episodes!$A$1:$D$76,4,FALSE)</f>
        <v>24</v>
      </c>
      <c r="L958" s="40">
        <f>COUNTIFS(A:A,A957)</f>
        <v>69</v>
      </c>
      <c r="M958" s="40">
        <f>COUNTIFS(B:B,B958)</f>
        <v>2</v>
      </c>
      <c r="N958" s="40">
        <f>LEN(C958)</f>
        <v>93</v>
      </c>
      <c r="O958" s="42" t="s">
        <v>2065</v>
      </c>
      <c r="P958" s="39" t="s">
        <v>1011</v>
      </c>
      <c r="Q958" s="39" t="s">
        <v>1049</v>
      </c>
      <c r="R958" s="39" t="s">
        <v>2485</v>
      </c>
    </row>
    <row r="959" spans="1:18" x14ac:dyDescent="0.3">
      <c r="A959" s="2" t="s">
        <v>1709</v>
      </c>
      <c r="B959" s="2" t="s">
        <v>675</v>
      </c>
      <c r="C959" s="25" t="s">
        <v>3191</v>
      </c>
      <c r="D959" s="2" t="s">
        <v>3305</v>
      </c>
      <c r="F959" s="61">
        <v>125</v>
      </c>
      <c r="G959" s="8">
        <f>VLOOKUP(F959,episodes!$A$1:$B$76,2,FALSE)</f>
        <v>26</v>
      </c>
      <c r="H959" s="7" t="str">
        <f>VLOOKUP(F959,episodes!$A$1:$E$76,5,FALSE)</f>
        <v>The Devil in the Dark</v>
      </c>
      <c r="I959" s="7">
        <f>VLOOKUP(F959,episodes!$A$1:$D$76,3,FALSE)</f>
        <v>1</v>
      </c>
      <c r="J959" s="7">
        <f>VLOOKUP(F959,episodes!$A$1:$D$76,4,FALSE)</f>
        <v>25</v>
      </c>
      <c r="L959" s="40">
        <f>COUNTIFS(A:A,A958)</f>
        <v>69</v>
      </c>
      <c r="M959" s="40">
        <f>COUNTIFS(B:B,B959)</f>
        <v>2</v>
      </c>
      <c r="N959" s="40">
        <f>LEN(C959)</f>
        <v>59</v>
      </c>
      <c r="O959" s="42" t="s">
        <v>260</v>
      </c>
      <c r="P959" s="42" t="s">
        <v>547</v>
      </c>
      <c r="Q959" s="42" t="s">
        <v>1582</v>
      </c>
      <c r="R959" s="42" t="s">
        <v>2485</v>
      </c>
    </row>
    <row r="960" spans="1:18" x14ac:dyDescent="0.25">
      <c r="A960" s="2" t="s">
        <v>1709</v>
      </c>
      <c r="B960" s="1" t="s">
        <v>800</v>
      </c>
      <c r="C960" s="25" t="s">
        <v>3212</v>
      </c>
      <c r="D960" s="2" t="s">
        <v>21</v>
      </c>
      <c r="E960" s="12">
        <v>1</v>
      </c>
      <c r="F960" s="61">
        <v>126</v>
      </c>
      <c r="G960" s="8">
        <f>VLOOKUP(F960,episodes!$A$1:$B$76,2,FALSE)</f>
        <v>27</v>
      </c>
      <c r="H960" s="7" t="str">
        <f>VLOOKUP(F960,episodes!$A$1:$E$76,5,FALSE)</f>
        <v>Errand of Mercy</v>
      </c>
      <c r="I960" s="7">
        <f>VLOOKUP(F960,episodes!$A$1:$D$76,3,FALSE)</f>
        <v>1</v>
      </c>
      <c r="J960" s="7">
        <f>VLOOKUP(F960,episodes!$A$1:$D$76,4,FALSE)</f>
        <v>26</v>
      </c>
      <c r="L960" s="40">
        <f>COUNTIFS(A:A,A959)</f>
        <v>69</v>
      </c>
      <c r="M960" s="40">
        <f>COUNTIFS(B:B,B960)</f>
        <v>13</v>
      </c>
      <c r="N960" s="40">
        <f>LEN(C960)</f>
        <v>48</v>
      </c>
      <c r="O960" s="42" t="s">
        <v>2065</v>
      </c>
      <c r="P960" s="39" t="s">
        <v>270</v>
      </c>
      <c r="Q960" s="42" t="s">
        <v>1476</v>
      </c>
      <c r="R960" s="42" t="s">
        <v>2485</v>
      </c>
    </row>
    <row r="961" spans="1:18" x14ac:dyDescent="0.3">
      <c r="A961" s="2" t="s">
        <v>1709</v>
      </c>
      <c r="B961" s="1" t="s">
        <v>813</v>
      </c>
      <c r="C961" s="25" t="s">
        <v>3213</v>
      </c>
      <c r="D961" s="2" t="s">
        <v>3305</v>
      </c>
      <c r="F961" s="61">
        <v>126</v>
      </c>
      <c r="G961" s="8">
        <f>VLOOKUP(F961,episodes!$A$1:$B$76,2,FALSE)</f>
        <v>27</v>
      </c>
      <c r="H961" s="7" t="str">
        <f>VLOOKUP(F961,episodes!$A$1:$E$76,5,FALSE)</f>
        <v>Errand of Mercy</v>
      </c>
      <c r="I961" s="7">
        <f>VLOOKUP(F961,episodes!$A$1:$D$76,3,FALSE)</f>
        <v>1</v>
      </c>
      <c r="J961" s="7">
        <f>VLOOKUP(F961,episodes!$A$1:$D$76,4,FALSE)</f>
        <v>26</v>
      </c>
      <c r="L961" s="40">
        <f>COUNTIFS(A:A,A960)</f>
        <v>69</v>
      </c>
      <c r="M961" s="40">
        <f>COUNTIFS(B:B,B961)</f>
        <v>2</v>
      </c>
      <c r="N961" s="40">
        <f>LEN(C961)</f>
        <v>60</v>
      </c>
      <c r="O961" s="42" t="s">
        <v>2065</v>
      </c>
      <c r="P961" s="39" t="s">
        <v>270</v>
      </c>
      <c r="Q961" s="42" t="s">
        <v>1052</v>
      </c>
      <c r="R961" s="42" t="s">
        <v>2485</v>
      </c>
    </row>
    <row r="962" spans="1:18" x14ac:dyDescent="0.25">
      <c r="A962" s="2" t="s">
        <v>1709</v>
      </c>
      <c r="B962" s="1" t="s">
        <v>813</v>
      </c>
      <c r="C962" s="25" t="s">
        <v>3214</v>
      </c>
      <c r="D962" s="2" t="s">
        <v>21</v>
      </c>
      <c r="E962" s="12">
        <v>1</v>
      </c>
      <c r="F962" s="61">
        <v>126</v>
      </c>
      <c r="G962" s="8">
        <f>VLOOKUP(F962,episodes!$A$1:$B$76,2,FALSE)</f>
        <v>27</v>
      </c>
      <c r="H962" s="7" t="str">
        <f>VLOOKUP(F962,episodes!$A$1:$E$76,5,FALSE)</f>
        <v>Errand of Mercy</v>
      </c>
      <c r="I962" s="7">
        <f>VLOOKUP(F962,episodes!$A$1:$D$76,3,FALSE)</f>
        <v>1</v>
      </c>
      <c r="J962" s="7">
        <f>VLOOKUP(F962,episodes!$A$1:$D$76,4,FALSE)</f>
        <v>26</v>
      </c>
      <c r="L962" s="40">
        <f>COUNTIFS(A:A,A961)</f>
        <v>69</v>
      </c>
      <c r="M962" s="40">
        <f>COUNTIFS(B:B,B962)</f>
        <v>2</v>
      </c>
      <c r="N962" s="40">
        <f>LEN(C962)</f>
        <v>47</v>
      </c>
      <c r="O962" s="42" t="s">
        <v>2065</v>
      </c>
      <c r="P962" s="39" t="s">
        <v>270</v>
      </c>
      <c r="Q962" s="42" t="s">
        <v>1477</v>
      </c>
      <c r="R962" s="42" t="s">
        <v>2485</v>
      </c>
    </row>
    <row r="963" spans="1:18" x14ac:dyDescent="0.3">
      <c r="A963" s="2" t="s">
        <v>1709</v>
      </c>
      <c r="B963" s="1" t="s">
        <v>1</v>
      </c>
      <c r="C963" s="25" t="s">
        <v>1982</v>
      </c>
      <c r="D963" s="2" t="s">
        <v>3305</v>
      </c>
      <c r="F963" s="61">
        <v>127</v>
      </c>
      <c r="G963" s="8">
        <f>VLOOKUP(F963,episodes!$A$1:$B$76,2,FALSE)</f>
        <v>28</v>
      </c>
      <c r="H963" s="7" t="str">
        <f>VLOOKUP(F963,episodes!$A$1:$E$76,5,FALSE)</f>
        <v>The Alternative Factor</v>
      </c>
      <c r="I963" s="7">
        <f>VLOOKUP(F963,episodes!$A$1:$D$76,3,FALSE)</f>
        <v>1</v>
      </c>
      <c r="J963" s="7">
        <f>VLOOKUP(F963,episodes!$A$1:$D$76,4,FALSE)</f>
        <v>27</v>
      </c>
      <c r="L963" s="40">
        <f>COUNTIFS(A:A,A962)</f>
        <v>69</v>
      </c>
      <c r="M963" s="40">
        <f>COUNTIFS(B:B,B963)</f>
        <v>19</v>
      </c>
      <c r="N963" s="40">
        <f>LEN(C963)</f>
        <v>38</v>
      </c>
      <c r="O963" s="42" t="s">
        <v>261</v>
      </c>
      <c r="P963" s="42" t="s">
        <v>261</v>
      </c>
      <c r="Q963" s="42" t="s">
        <v>1343</v>
      </c>
      <c r="R963" s="42" t="s">
        <v>2485</v>
      </c>
    </row>
    <row r="964" spans="1:18" x14ac:dyDescent="0.3">
      <c r="A964" s="2" t="s">
        <v>1709</v>
      </c>
      <c r="B964" s="1" t="s">
        <v>1</v>
      </c>
      <c r="C964" s="25" t="s">
        <v>1982</v>
      </c>
      <c r="D964" s="2" t="s">
        <v>3305</v>
      </c>
      <c r="F964" s="61">
        <v>127</v>
      </c>
      <c r="G964" s="8">
        <f>VLOOKUP(F964,episodes!$A$1:$B$76,2,FALSE)</f>
        <v>28</v>
      </c>
      <c r="H964" s="7" t="str">
        <f>VLOOKUP(F964,episodes!$A$1:$E$76,5,FALSE)</f>
        <v>The Alternative Factor</v>
      </c>
      <c r="I964" s="7">
        <f>VLOOKUP(F964,episodes!$A$1:$D$76,3,FALSE)</f>
        <v>1</v>
      </c>
      <c r="J964" s="7">
        <f>VLOOKUP(F964,episodes!$A$1:$D$76,4,FALSE)</f>
        <v>27</v>
      </c>
      <c r="L964" s="40">
        <f>COUNTIFS(A:A,A963)</f>
        <v>69</v>
      </c>
      <c r="M964" s="40">
        <f>COUNTIFS(B:B,B964)</f>
        <v>19</v>
      </c>
      <c r="N964" s="40">
        <f>LEN(C964)</f>
        <v>38</v>
      </c>
      <c r="O964" s="42" t="s">
        <v>261</v>
      </c>
      <c r="P964" s="42" t="s">
        <v>261</v>
      </c>
      <c r="Q964" s="42" t="s">
        <v>1343</v>
      </c>
      <c r="R964" s="42" t="s">
        <v>2485</v>
      </c>
    </row>
    <row r="965" spans="1:18" x14ac:dyDescent="0.3">
      <c r="A965" s="2" t="s">
        <v>1709</v>
      </c>
      <c r="B965" s="1" t="s">
        <v>1</v>
      </c>
      <c r="C965" s="25" t="s">
        <v>1982</v>
      </c>
      <c r="D965" s="2" t="s">
        <v>3305</v>
      </c>
      <c r="F965" s="61">
        <v>127</v>
      </c>
      <c r="G965" s="8">
        <f>VLOOKUP(F965,episodes!$A$1:$B$76,2,FALSE)</f>
        <v>28</v>
      </c>
      <c r="H965" s="7" t="str">
        <f>VLOOKUP(F965,episodes!$A$1:$E$76,5,FALSE)</f>
        <v>The Alternative Factor</v>
      </c>
      <c r="I965" s="7">
        <f>VLOOKUP(F965,episodes!$A$1:$D$76,3,FALSE)</f>
        <v>1</v>
      </c>
      <c r="J965" s="7">
        <f>VLOOKUP(F965,episodes!$A$1:$D$76,4,FALSE)</f>
        <v>27</v>
      </c>
      <c r="L965" s="40">
        <f>COUNTIFS(A:A,A964)</f>
        <v>69</v>
      </c>
      <c r="M965" s="40">
        <f>COUNTIFS(B:B,B965)</f>
        <v>19</v>
      </c>
      <c r="N965" s="40">
        <f>LEN(C965)</f>
        <v>38</v>
      </c>
      <c r="O965" s="42" t="s">
        <v>261</v>
      </c>
      <c r="P965" s="42" t="s">
        <v>261</v>
      </c>
      <c r="Q965" s="42" t="s">
        <v>1343</v>
      </c>
      <c r="R965" s="42" t="s">
        <v>2485</v>
      </c>
    </row>
    <row r="966" spans="1:18" x14ac:dyDescent="0.3">
      <c r="A966" s="2" t="s">
        <v>1709</v>
      </c>
      <c r="B966" s="1" t="s">
        <v>1</v>
      </c>
      <c r="C966" s="25" t="s">
        <v>1982</v>
      </c>
      <c r="D966" s="2" t="s">
        <v>3305</v>
      </c>
      <c r="F966" s="61">
        <v>127</v>
      </c>
      <c r="G966" s="8">
        <f>VLOOKUP(F966,episodes!$A$1:$B$76,2,FALSE)</f>
        <v>28</v>
      </c>
      <c r="H966" s="7" t="str">
        <f>VLOOKUP(F966,episodes!$A$1:$E$76,5,FALSE)</f>
        <v>The Alternative Factor</v>
      </c>
      <c r="I966" s="7">
        <f>VLOOKUP(F966,episodes!$A$1:$D$76,3,FALSE)</f>
        <v>1</v>
      </c>
      <c r="J966" s="7">
        <f>VLOOKUP(F966,episodes!$A$1:$D$76,4,FALSE)</f>
        <v>27</v>
      </c>
      <c r="L966" s="40">
        <f>COUNTIFS(A:A,A965)</f>
        <v>69</v>
      </c>
      <c r="M966" s="40">
        <f>COUNTIFS(B:B,B966)</f>
        <v>19</v>
      </c>
      <c r="N966" s="40">
        <f>LEN(C966)</f>
        <v>38</v>
      </c>
      <c r="O966" s="42" t="s">
        <v>261</v>
      </c>
      <c r="P966" s="42" t="s">
        <v>261</v>
      </c>
      <c r="Q966" s="42" t="s">
        <v>1343</v>
      </c>
      <c r="R966" s="42" t="s">
        <v>2485</v>
      </c>
    </row>
    <row r="967" spans="1:18" x14ac:dyDescent="0.3">
      <c r="A967" s="2" t="s">
        <v>1709</v>
      </c>
      <c r="B967" s="1" t="s">
        <v>1</v>
      </c>
      <c r="C967" s="25" t="s">
        <v>1983</v>
      </c>
      <c r="D967" s="2" t="s">
        <v>3305</v>
      </c>
      <c r="F967" s="61">
        <v>127</v>
      </c>
      <c r="G967" s="8">
        <f>VLOOKUP(F967,episodes!$A$1:$B$76,2,FALSE)</f>
        <v>28</v>
      </c>
      <c r="H967" s="7" t="str">
        <f>VLOOKUP(F967,episodes!$A$1:$E$76,5,FALSE)</f>
        <v>The Alternative Factor</v>
      </c>
      <c r="I967" s="7">
        <f>VLOOKUP(F967,episodes!$A$1:$D$76,3,FALSE)</f>
        <v>1</v>
      </c>
      <c r="J967" s="7">
        <f>VLOOKUP(F967,episodes!$A$1:$D$76,4,FALSE)</f>
        <v>27</v>
      </c>
      <c r="L967" s="40">
        <f>COUNTIFS(A:A,A966)</f>
        <v>69</v>
      </c>
      <c r="M967" s="40">
        <f>COUNTIFS(B:B,B967)</f>
        <v>19</v>
      </c>
      <c r="N967" s="40">
        <f>LEN(C967)</f>
        <v>53</v>
      </c>
      <c r="O967" s="42" t="s">
        <v>261</v>
      </c>
      <c r="P967" s="42" t="s">
        <v>261</v>
      </c>
      <c r="Q967" s="42" t="s">
        <v>1344</v>
      </c>
      <c r="R967" s="42" t="s">
        <v>2485</v>
      </c>
    </row>
    <row r="968" spans="1:18" x14ac:dyDescent="0.3">
      <c r="A968" s="2" t="s">
        <v>1709</v>
      </c>
      <c r="B968" s="1" t="s">
        <v>1</v>
      </c>
      <c r="C968" s="25" t="s">
        <v>1984</v>
      </c>
      <c r="D968" s="2" t="s">
        <v>3305</v>
      </c>
      <c r="F968" s="61">
        <v>127</v>
      </c>
      <c r="G968" s="8">
        <f>VLOOKUP(F968,episodes!$A$1:$B$76,2,FALSE)</f>
        <v>28</v>
      </c>
      <c r="H968" s="7" t="str">
        <f>VLOOKUP(F968,episodes!$A$1:$E$76,5,FALSE)</f>
        <v>The Alternative Factor</v>
      </c>
      <c r="I968" s="7">
        <f>VLOOKUP(F968,episodes!$A$1:$D$76,3,FALSE)</f>
        <v>1</v>
      </c>
      <c r="J968" s="7">
        <f>VLOOKUP(F968,episodes!$A$1:$D$76,4,FALSE)</f>
        <v>27</v>
      </c>
      <c r="L968" s="40">
        <f>COUNTIFS(A:A,A967)</f>
        <v>69</v>
      </c>
      <c r="M968" s="40">
        <f>COUNTIFS(B:B,B968)</f>
        <v>19</v>
      </c>
      <c r="N968" s="40">
        <f>LEN(C968)</f>
        <v>36</v>
      </c>
      <c r="O968" s="42" t="s">
        <v>261</v>
      </c>
      <c r="P968" s="42" t="s">
        <v>535</v>
      </c>
      <c r="Q968" s="42" t="s">
        <v>1345</v>
      </c>
      <c r="R968" s="42" t="s">
        <v>2485</v>
      </c>
    </row>
    <row r="969" spans="1:18" x14ac:dyDescent="0.3">
      <c r="A969" s="2" t="s">
        <v>1709</v>
      </c>
      <c r="B969" s="1" t="s">
        <v>1</v>
      </c>
      <c r="C969" s="25" t="s">
        <v>3227</v>
      </c>
      <c r="D969" s="2" t="s">
        <v>3305</v>
      </c>
      <c r="F969" s="61">
        <v>127</v>
      </c>
      <c r="G969" s="8">
        <f>VLOOKUP(F969,episodes!$A$1:$B$76,2,FALSE)</f>
        <v>28</v>
      </c>
      <c r="H969" s="7" t="str">
        <f>VLOOKUP(F969,episodes!$A$1:$E$76,5,FALSE)</f>
        <v>The Alternative Factor</v>
      </c>
      <c r="I969" s="7">
        <f>VLOOKUP(F969,episodes!$A$1:$D$76,3,FALSE)</f>
        <v>1</v>
      </c>
      <c r="J969" s="7">
        <f>VLOOKUP(F969,episodes!$A$1:$D$76,4,FALSE)</f>
        <v>27</v>
      </c>
      <c r="L969" s="40">
        <f>COUNTIFS(A:A,A968)</f>
        <v>69</v>
      </c>
      <c r="M969" s="40">
        <f>COUNTIFS(B:B,B969)</f>
        <v>19</v>
      </c>
      <c r="N969" s="40">
        <f>LEN(C969)</f>
        <v>118</v>
      </c>
      <c r="O969" s="42" t="s">
        <v>261</v>
      </c>
      <c r="P969" s="42" t="s">
        <v>534</v>
      </c>
      <c r="Q969" s="42" t="s">
        <v>1346</v>
      </c>
      <c r="R969" s="42" t="s">
        <v>2485</v>
      </c>
    </row>
    <row r="970" spans="1:18" x14ac:dyDescent="0.25">
      <c r="A970" s="2" t="s">
        <v>1709</v>
      </c>
      <c r="B970" s="1" t="s">
        <v>800</v>
      </c>
      <c r="C970" s="25" t="s">
        <v>3228</v>
      </c>
      <c r="D970" s="2" t="s">
        <v>21</v>
      </c>
      <c r="E970" s="12">
        <v>1</v>
      </c>
      <c r="F970" s="61">
        <v>127</v>
      </c>
      <c r="G970" s="8">
        <f>VLOOKUP(F970,episodes!$A$1:$B$76,2,FALSE)</f>
        <v>28</v>
      </c>
      <c r="H970" s="7" t="str">
        <f>VLOOKUP(F970,episodes!$A$1:$E$76,5,FALSE)</f>
        <v>The Alternative Factor</v>
      </c>
      <c r="I970" s="7">
        <f>VLOOKUP(F970,episodes!$A$1:$D$76,3,FALSE)</f>
        <v>1</v>
      </c>
      <c r="J970" s="7">
        <f>VLOOKUP(F970,episodes!$A$1:$D$76,4,FALSE)</f>
        <v>27</v>
      </c>
      <c r="L970" s="40">
        <f>COUNTIFS(A:A,A969)</f>
        <v>69</v>
      </c>
      <c r="M970" s="40">
        <f>COUNTIFS(B:B,B970)</f>
        <v>13</v>
      </c>
      <c r="N970" s="40">
        <f>LEN(C970)</f>
        <v>88</v>
      </c>
      <c r="O970" s="42" t="s">
        <v>2065</v>
      </c>
      <c r="P970" s="42" t="s">
        <v>261</v>
      </c>
      <c r="Q970" s="42" t="s">
        <v>1347</v>
      </c>
      <c r="R970" s="42" t="s">
        <v>2485</v>
      </c>
    </row>
    <row r="971" spans="1:18" x14ac:dyDescent="0.25">
      <c r="A971" s="2" t="s">
        <v>1709</v>
      </c>
      <c r="B971" s="1" t="s">
        <v>810</v>
      </c>
      <c r="C971" s="25" t="s">
        <v>1994</v>
      </c>
      <c r="D971" s="2" t="s">
        <v>3652</v>
      </c>
      <c r="E971" s="12">
        <v>1</v>
      </c>
      <c r="F971" s="61">
        <v>128</v>
      </c>
      <c r="G971" s="8">
        <f>VLOOKUP(F971,episodes!$A$1:$B$76,2,FALSE)</f>
        <v>29</v>
      </c>
      <c r="H971" s="7" t="str">
        <f>VLOOKUP(F971,episodes!$A$1:$E$76,5,FALSE)</f>
        <v>The City on the Edge of Forever</v>
      </c>
      <c r="I971" s="7">
        <f>VLOOKUP(F971,episodes!$A$1:$D$76,3,FALSE)</f>
        <v>1</v>
      </c>
      <c r="J971" s="7">
        <f>VLOOKUP(F971,episodes!$A$1:$D$76,4,FALSE)</f>
        <v>28</v>
      </c>
      <c r="L971" s="40">
        <f>COUNTIFS(A:A,A970)</f>
        <v>69</v>
      </c>
      <c r="M971" s="40">
        <f>COUNTIFS(B:B,B971)</f>
        <v>1</v>
      </c>
      <c r="N971" s="40">
        <f>LEN(C971)</f>
        <v>52</v>
      </c>
      <c r="O971" s="42" t="s">
        <v>2116</v>
      </c>
      <c r="P971" s="44" t="s">
        <v>539</v>
      </c>
      <c r="Q971" s="42" t="s">
        <v>1110</v>
      </c>
      <c r="R971" s="42" t="s">
        <v>2485</v>
      </c>
    </row>
    <row r="972" spans="1:18" x14ac:dyDescent="0.25">
      <c r="A972" s="2" t="s">
        <v>1709</v>
      </c>
      <c r="B972" s="1" t="s">
        <v>811</v>
      </c>
      <c r="C972" s="1" t="s">
        <v>3168</v>
      </c>
      <c r="D972" s="2" t="s">
        <v>3655</v>
      </c>
      <c r="E972" s="12">
        <v>1</v>
      </c>
      <c r="F972" s="61">
        <v>129</v>
      </c>
      <c r="G972" s="8">
        <f>VLOOKUP(F972,episodes!$A$1:$B$76,2,FALSE)</f>
        <v>30</v>
      </c>
      <c r="H972" s="7" t="str">
        <f>VLOOKUP(F972,episodes!$A$1:$E$76,5,FALSE)</f>
        <v>Operation: Annihilate!</v>
      </c>
      <c r="I972" s="7">
        <f>VLOOKUP(F972,episodes!$A$1:$D$76,3,FALSE)</f>
        <v>1</v>
      </c>
      <c r="J972" s="7">
        <f>VLOOKUP(F972,episodes!$A$1:$D$76,4,FALSE)</f>
        <v>29</v>
      </c>
      <c r="L972" s="40">
        <f>COUNTIFS(A:A,A971)</f>
        <v>69</v>
      </c>
      <c r="M972" s="40">
        <f>COUNTIFS(B:B,B972)</f>
        <v>2</v>
      </c>
      <c r="N972" s="40">
        <f>LEN(C972)</f>
        <v>93</v>
      </c>
      <c r="O972" s="42" t="s">
        <v>1011</v>
      </c>
      <c r="P972" s="44" t="s">
        <v>2115</v>
      </c>
      <c r="Q972" s="42" t="s">
        <v>1154</v>
      </c>
      <c r="R972" s="42" t="s">
        <v>2485</v>
      </c>
    </row>
    <row r="973" spans="1:18" x14ac:dyDescent="0.25">
      <c r="A973" s="2" t="s">
        <v>1709</v>
      </c>
      <c r="B973" s="1" t="s">
        <v>812</v>
      </c>
      <c r="C973" s="1" t="s">
        <v>2007</v>
      </c>
      <c r="D973" s="2" t="s">
        <v>3655</v>
      </c>
      <c r="E973" s="12">
        <v>1</v>
      </c>
      <c r="F973" s="61">
        <v>129</v>
      </c>
      <c r="G973" s="8">
        <f>VLOOKUP(F973,episodes!$A$1:$B$76,2,FALSE)</f>
        <v>30</v>
      </c>
      <c r="H973" s="7" t="str">
        <f>VLOOKUP(F973,episodes!$A$1:$E$76,5,FALSE)</f>
        <v>Operation: Annihilate!</v>
      </c>
      <c r="I973" s="7">
        <f>VLOOKUP(F973,episodes!$A$1:$D$76,3,FALSE)</f>
        <v>1</v>
      </c>
      <c r="J973" s="7">
        <f>VLOOKUP(F973,episodes!$A$1:$D$76,4,FALSE)</f>
        <v>29</v>
      </c>
      <c r="L973" s="40">
        <f>COUNTIFS(A:A,A972)</f>
        <v>69</v>
      </c>
      <c r="M973" s="40">
        <f>COUNTIFS(B:B,B973)</f>
        <v>1</v>
      </c>
      <c r="N973" s="40">
        <f>LEN(C973)</f>
        <v>80</v>
      </c>
      <c r="O973" s="42" t="s">
        <v>1011</v>
      </c>
      <c r="P973" s="44" t="s">
        <v>2107</v>
      </c>
      <c r="Q973" s="42" t="s">
        <v>1051</v>
      </c>
      <c r="R973" s="42" t="s">
        <v>2485</v>
      </c>
    </row>
    <row r="974" spans="1:18" x14ac:dyDescent="0.25">
      <c r="A974" s="2" t="s">
        <v>1709</v>
      </c>
      <c r="B974" s="1" t="s">
        <v>803</v>
      </c>
      <c r="C974" s="1" t="s">
        <v>2008</v>
      </c>
      <c r="D974" s="2" t="s">
        <v>3655</v>
      </c>
      <c r="E974" s="12">
        <v>1</v>
      </c>
      <c r="F974" s="61">
        <v>129</v>
      </c>
      <c r="G974" s="8">
        <f>VLOOKUP(F974,episodes!$A$1:$B$76,2,FALSE)</f>
        <v>30</v>
      </c>
      <c r="H974" s="7" t="str">
        <f>VLOOKUP(F974,episodes!$A$1:$E$76,5,FALSE)</f>
        <v>Operation: Annihilate!</v>
      </c>
      <c r="I974" s="7">
        <f>VLOOKUP(F974,episodes!$A$1:$D$76,3,FALSE)</f>
        <v>1</v>
      </c>
      <c r="J974" s="7">
        <f>VLOOKUP(F974,episodes!$A$1:$D$76,4,FALSE)</f>
        <v>29</v>
      </c>
      <c r="L974" s="40">
        <f>COUNTIFS(A:A,A973)</f>
        <v>69</v>
      </c>
      <c r="M974" s="40">
        <f>COUNTIFS(B:B,B974)</f>
        <v>3</v>
      </c>
      <c r="N974" s="40">
        <f>LEN(C974)</f>
        <v>27</v>
      </c>
      <c r="O974" s="42" t="s">
        <v>1011</v>
      </c>
      <c r="P974" s="44" t="s">
        <v>281</v>
      </c>
      <c r="Q974" s="42" t="s">
        <v>1054</v>
      </c>
      <c r="R974" s="42" t="s">
        <v>2485</v>
      </c>
    </row>
    <row r="975" spans="1:18" s="2" customFormat="1" x14ac:dyDescent="0.3">
      <c r="A975" s="2" t="s">
        <v>1709</v>
      </c>
      <c r="B975" s="1" t="s">
        <v>801</v>
      </c>
      <c r="C975" s="1" t="s">
        <v>2031</v>
      </c>
      <c r="D975" s="2" t="s">
        <v>3668</v>
      </c>
      <c r="E975" s="17"/>
      <c r="F975" s="60">
        <v>202</v>
      </c>
      <c r="G975" s="8">
        <f>VLOOKUP(F975,episodes!$A$1:$B$76,2,FALSE)</f>
        <v>32</v>
      </c>
      <c r="H975" s="7" t="str">
        <f>VLOOKUP(F975,episodes!$A$1:$E$76,5,FALSE)</f>
        <v>Who Mourns for Adonais?</v>
      </c>
      <c r="I975" s="7">
        <f>VLOOKUP(F975,episodes!$A$1:$D$76,3,FALSE)</f>
        <v>2</v>
      </c>
      <c r="J975" s="7">
        <f>VLOOKUP(F975,episodes!$A$1:$D$76,4,FALSE)</f>
        <v>2</v>
      </c>
      <c r="K975" s="10"/>
      <c r="L975" s="40">
        <f>COUNTIFS(A:A,A974)</f>
        <v>69</v>
      </c>
      <c r="M975" s="40">
        <f>COUNTIFS(B:B,B975)</f>
        <v>2</v>
      </c>
      <c r="N975" s="40">
        <f>LEN(C975)</f>
        <v>53</v>
      </c>
      <c r="O975" s="42" t="s">
        <v>2110</v>
      </c>
      <c r="P975" s="41" t="s">
        <v>343</v>
      </c>
      <c r="Q975" s="39" t="s">
        <v>1359</v>
      </c>
      <c r="R975" s="39" t="s">
        <v>2485</v>
      </c>
    </row>
    <row r="976" spans="1:18" s="2" customFormat="1" x14ac:dyDescent="0.3">
      <c r="A976" s="2" t="s">
        <v>1709</v>
      </c>
      <c r="B976" s="1" t="s">
        <v>1</v>
      </c>
      <c r="C976" s="1" t="s">
        <v>2038</v>
      </c>
      <c r="D976" s="2" t="s">
        <v>3668</v>
      </c>
      <c r="E976" s="17"/>
      <c r="F976" s="60">
        <v>203</v>
      </c>
      <c r="G976" s="8">
        <f>VLOOKUP(F976,episodes!$A$1:$B$76,2,FALSE)</f>
        <v>33</v>
      </c>
      <c r="H976" s="7" t="str">
        <f>VLOOKUP(F976,episodes!$A$1:$E$76,5,FALSE)</f>
        <v>The Changeling</v>
      </c>
      <c r="I976" s="7">
        <f>VLOOKUP(F976,episodes!$A$1:$D$76,3,FALSE)</f>
        <v>2</v>
      </c>
      <c r="J976" s="7">
        <f>VLOOKUP(F976,episodes!$A$1:$D$76,4,FALSE)</f>
        <v>3</v>
      </c>
      <c r="K976" s="10"/>
      <c r="L976" s="40">
        <f>COUNTIFS(A:A,A975)</f>
        <v>69</v>
      </c>
      <c r="M976" s="40">
        <f>COUNTIFS(B:B,B976)</f>
        <v>19</v>
      </c>
      <c r="N976" s="40">
        <f>LEN(C976)</f>
        <v>54</v>
      </c>
      <c r="O976" s="39" t="s">
        <v>838</v>
      </c>
      <c r="P976" s="39" t="s">
        <v>833</v>
      </c>
      <c r="Q976" s="39" t="s">
        <v>1399</v>
      </c>
      <c r="R976" s="39" t="s">
        <v>2485</v>
      </c>
    </row>
    <row r="977" spans="1:18" s="2" customFormat="1" x14ac:dyDescent="0.25">
      <c r="A977" s="2" t="s">
        <v>1709</v>
      </c>
      <c r="B977" s="2" t="s">
        <v>1</v>
      </c>
      <c r="C977" s="1" t="s">
        <v>2643</v>
      </c>
      <c r="D977" s="2" t="s">
        <v>21</v>
      </c>
      <c r="E977" s="12">
        <v>1</v>
      </c>
      <c r="F977" s="60">
        <v>204</v>
      </c>
      <c r="G977" s="8">
        <f>VLOOKUP(F977,episodes!$A$1:$B$81,2,FALSE)</f>
        <v>34</v>
      </c>
      <c r="H977" s="7" t="str">
        <f>VLOOKUP(F977,episodes!$A$1:$E$81,5,FALSE)</f>
        <v>Mirror, Mirror</v>
      </c>
      <c r="I977" s="7">
        <f>VLOOKUP(F977,episodes!$A$1:$D$81,3,FALSE)</f>
        <v>2</v>
      </c>
      <c r="J977" s="7">
        <f>VLOOKUP(F977,episodes!$A$1:$D$81,4,FALSE)</f>
        <v>4</v>
      </c>
      <c r="K977" s="10"/>
      <c r="L977" s="40">
        <f>COUNTIFS(A:A,A976)</f>
        <v>69</v>
      </c>
      <c r="M977" s="40">
        <f>COUNTIFS(B:B,B977)</f>
        <v>19</v>
      </c>
      <c r="N977" s="40">
        <f>LEN(C977)</f>
        <v>23</v>
      </c>
      <c r="O977" s="39"/>
      <c r="P977" s="39" t="s">
        <v>192</v>
      </c>
      <c r="Q977" s="50"/>
      <c r="R977" s="39" t="s">
        <v>2485</v>
      </c>
    </row>
    <row r="978" spans="1:18" s="2" customFormat="1" x14ac:dyDescent="0.25">
      <c r="A978" s="2" t="s">
        <v>1709</v>
      </c>
      <c r="B978" s="2" t="s">
        <v>1</v>
      </c>
      <c r="C978" s="1" t="s">
        <v>2629</v>
      </c>
      <c r="D978" s="2" t="s">
        <v>21</v>
      </c>
      <c r="E978" s="12">
        <v>1</v>
      </c>
      <c r="F978" s="60">
        <v>204</v>
      </c>
      <c r="G978" s="8">
        <f>VLOOKUP(F978,episodes!$A$1:$B$81,2,FALSE)</f>
        <v>34</v>
      </c>
      <c r="H978" s="7" t="str">
        <f>VLOOKUP(F978,episodes!$A$1:$E$81,5,FALSE)</f>
        <v>Mirror, Mirror</v>
      </c>
      <c r="I978" s="7">
        <f>VLOOKUP(F978,episodes!$A$1:$D$81,3,FALSE)</f>
        <v>2</v>
      </c>
      <c r="J978" s="7">
        <f>VLOOKUP(F978,episodes!$A$1:$D$81,4,FALSE)</f>
        <v>4</v>
      </c>
      <c r="K978" s="10"/>
      <c r="L978" s="40">
        <f>COUNTIFS(A:A,A977)</f>
        <v>69</v>
      </c>
      <c r="M978" s="40">
        <f>COUNTIFS(B:B,B978)</f>
        <v>19</v>
      </c>
      <c r="N978" s="40">
        <f>LEN(C978)</f>
        <v>43</v>
      </c>
      <c r="O978" s="39"/>
      <c r="P978" s="39" t="s">
        <v>192</v>
      </c>
      <c r="Q978" s="50"/>
      <c r="R978" s="39" t="s">
        <v>2485</v>
      </c>
    </row>
    <row r="979" spans="1:18" s="2" customFormat="1" x14ac:dyDescent="0.25">
      <c r="A979" s="2" t="s">
        <v>1709</v>
      </c>
      <c r="B979" s="2" t="s">
        <v>1</v>
      </c>
      <c r="C979" s="1" t="s">
        <v>2642</v>
      </c>
      <c r="D979" s="2" t="s">
        <v>21</v>
      </c>
      <c r="E979" s="12">
        <v>1</v>
      </c>
      <c r="F979" s="60">
        <v>204</v>
      </c>
      <c r="G979" s="8">
        <f>VLOOKUP(F979,episodes!$A$1:$B$81,2,FALSE)</f>
        <v>34</v>
      </c>
      <c r="H979" s="7" t="str">
        <f>VLOOKUP(F979,episodes!$A$1:$E$81,5,FALSE)</f>
        <v>Mirror, Mirror</v>
      </c>
      <c r="I979" s="7">
        <f>VLOOKUP(F979,episodes!$A$1:$D$81,3,FALSE)</f>
        <v>2</v>
      </c>
      <c r="J979" s="7">
        <f>VLOOKUP(F979,episodes!$A$1:$D$81,4,FALSE)</f>
        <v>4</v>
      </c>
      <c r="K979" s="10"/>
      <c r="L979" s="40">
        <f>COUNTIFS(A:A,A978)</f>
        <v>69</v>
      </c>
      <c r="M979" s="40">
        <f>COUNTIFS(B:B,B979)</f>
        <v>19</v>
      </c>
      <c r="N979" s="40">
        <f>LEN(C979)</f>
        <v>62</v>
      </c>
      <c r="O979" s="39"/>
      <c r="P979" s="39" t="s">
        <v>192</v>
      </c>
      <c r="Q979" s="50"/>
      <c r="R979" s="39" t="s">
        <v>2485</v>
      </c>
    </row>
    <row r="980" spans="1:18" s="2" customFormat="1" x14ac:dyDescent="0.25">
      <c r="A980" s="2" t="s">
        <v>1709</v>
      </c>
      <c r="B980" s="2" t="s">
        <v>1</v>
      </c>
      <c r="C980" s="1" t="s">
        <v>3665</v>
      </c>
      <c r="D980" s="2" t="s">
        <v>21</v>
      </c>
      <c r="E980" s="17"/>
      <c r="F980" s="60">
        <v>204</v>
      </c>
      <c r="G980" s="8">
        <f>VLOOKUP(F980,episodes!$A$1:$B$81,2,FALSE)</f>
        <v>34</v>
      </c>
      <c r="H980" s="7" t="str">
        <f>VLOOKUP(F980,episodes!$A$1:$E$81,5,FALSE)</f>
        <v>Mirror, Mirror</v>
      </c>
      <c r="I980" s="7">
        <f>VLOOKUP(F980,episodes!$A$1:$D$81,3,FALSE)</f>
        <v>2</v>
      </c>
      <c r="J980" s="7">
        <f>VLOOKUP(F980,episodes!$A$1:$D$81,4,FALSE)</f>
        <v>4</v>
      </c>
      <c r="K980" s="10"/>
      <c r="L980" s="40">
        <f>COUNTIFS(A:A,A979)</f>
        <v>69</v>
      </c>
      <c r="M980" s="40">
        <f>COUNTIFS(B:B,B980)</f>
        <v>19</v>
      </c>
      <c r="N980" s="40">
        <f>LEN(C980)</f>
        <v>68</v>
      </c>
      <c r="O980" s="39"/>
      <c r="P980" s="39" t="s">
        <v>192</v>
      </c>
      <c r="Q980" s="50"/>
      <c r="R980" s="39" t="s">
        <v>2485</v>
      </c>
    </row>
    <row r="981" spans="1:18" s="2" customFormat="1" x14ac:dyDescent="0.25">
      <c r="A981" s="2" t="s">
        <v>1709</v>
      </c>
      <c r="B981" s="2" t="s">
        <v>1</v>
      </c>
      <c r="C981" s="1" t="s">
        <v>3662</v>
      </c>
      <c r="D981" s="2" t="s">
        <v>21</v>
      </c>
      <c r="E981" s="17"/>
      <c r="F981" s="60">
        <v>204</v>
      </c>
      <c r="G981" s="8">
        <f>VLOOKUP(F981,episodes!$A$1:$B$81,2,FALSE)</f>
        <v>34</v>
      </c>
      <c r="H981" s="7" t="str">
        <f>VLOOKUP(F981,episodes!$A$1:$E$81,5,FALSE)</f>
        <v>Mirror, Mirror</v>
      </c>
      <c r="I981" s="7">
        <f>VLOOKUP(F981,episodes!$A$1:$D$81,3,FALSE)</f>
        <v>2</v>
      </c>
      <c r="J981" s="7">
        <f>VLOOKUP(F981,episodes!$A$1:$D$81,4,FALSE)</f>
        <v>4</v>
      </c>
      <c r="K981" s="10"/>
      <c r="L981" s="40">
        <f>COUNTIFS(A:A,A980)</f>
        <v>69</v>
      </c>
      <c r="M981" s="40">
        <f>COUNTIFS(B:B,B981)</f>
        <v>19</v>
      </c>
      <c r="N981" s="40">
        <f>LEN(C981)</f>
        <v>51</v>
      </c>
      <c r="O981" s="39"/>
      <c r="P981" s="39" t="s">
        <v>192</v>
      </c>
      <c r="Q981" s="50"/>
      <c r="R981" s="39" t="s">
        <v>2485</v>
      </c>
    </row>
    <row r="982" spans="1:18" s="2" customFormat="1" x14ac:dyDescent="0.25">
      <c r="A982" s="2" t="s">
        <v>1709</v>
      </c>
      <c r="B982" s="2" t="s">
        <v>1</v>
      </c>
      <c r="C982" s="23" t="s">
        <v>2737</v>
      </c>
      <c r="D982" s="2" t="s">
        <v>21</v>
      </c>
      <c r="E982" s="12">
        <v>1</v>
      </c>
      <c r="F982" s="60">
        <v>205</v>
      </c>
      <c r="G982" s="8">
        <f>VLOOKUP(F982,episodes!$A$1:$B$81,2,FALSE)</f>
        <v>35</v>
      </c>
      <c r="H982" s="7" t="str">
        <f>VLOOKUP(F982,episodes!$A$1:$E$81,5,FALSE)</f>
        <v>The Apple</v>
      </c>
      <c r="I982" s="7">
        <f>VLOOKUP(F982,episodes!$A$1:$D$81,3,FALSE)</f>
        <v>2</v>
      </c>
      <c r="J982" s="7">
        <f>VLOOKUP(F982,episodes!$A$1:$D$81,4,FALSE)</f>
        <v>5</v>
      </c>
      <c r="K982" s="10"/>
      <c r="L982" s="40">
        <f>COUNTIFS(A:A,A981)</f>
        <v>69</v>
      </c>
      <c r="M982" s="40">
        <f>COUNTIFS(B:B,B982)</f>
        <v>19</v>
      </c>
      <c r="N982" s="40">
        <f>LEN(C982)</f>
        <v>30</v>
      </c>
      <c r="O982" s="39"/>
      <c r="P982" s="39"/>
      <c r="Q982" s="39"/>
      <c r="R982" s="39"/>
    </row>
    <row r="983" spans="1:18" s="2" customFormat="1" x14ac:dyDescent="0.25">
      <c r="A983" s="2" t="s">
        <v>1709</v>
      </c>
      <c r="B983" s="2" t="s">
        <v>1</v>
      </c>
      <c r="C983" s="23" t="s">
        <v>2751</v>
      </c>
      <c r="D983" s="2" t="s">
        <v>3305</v>
      </c>
      <c r="E983" s="12"/>
      <c r="F983" s="60">
        <v>205</v>
      </c>
      <c r="G983" s="8">
        <f>VLOOKUP(F983,episodes!$A$1:$B$81,2,FALSE)</f>
        <v>35</v>
      </c>
      <c r="H983" s="7" t="str">
        <f>VLOOKUP(F983,episodes!$A$1:$E$81,5,FALSE)</f>
        <v>The Apple</v>
      </c>
      <c r="I983" s="7">
        <f>VLOOKUP(F983,episodes!$A$1:$D$81,3,FALSE)</f>
        <v>2</v>
      </c>
      <c r="J983" s="7">
        <f>VLOOKUP(F983,episodes!$A$1:$D$81,4,FALSE)</f>
        <v>5</v>
      </c>
      <c r="K983" s="10"/>
      <c r="L983" s="40">
        <f>COUNTIFS(A:A,A982)</f>
        <v>69</v>
      </c>
      <c r="M983" s="40">
        <f>COUNTIFS(B:B,B983)</f>
        <v>19</v>
      </c>
      <c r="N983" s="40">
        <f>LEN(C983)</f>
        <v>28</v>
      </c>
      <c r="O983" s="39"/>
      <c r="P983" s="39"/>
      <c r="Q983" s="39"/>
      <c r="R983" s="39"/>
    </row>
    <row r="984" spans="1:18" s="2" customFormat="1" x14ac:dyDescent="0.3">
      <c r="A984" s="2" t="s">
        <v>1710</v>
      </c>
      <c r="B984" s="1" t="s">
        <v>800</v>
      </c>
      <c r="C984" s="25" t="s">
        <v>2582</v>
      </c>
      <c r="D984" s="2" t="s">
        <v>3305</v>
      </c>
      <c r="E984" s="17"/>
      <c r="F984" s="61">
        <v>118</v>
      </c>
      <c r="G984" s="8">
        <f>VLOOKUP(F984,episodes!$A$1:$B$76,2,FALSE)</f>
        <v>19</v>
      </c>
      <c r="H984" s="7" t="str">
        <f>VLOOKUP(F984,episodes!$A$1:$E$76,5,FALSE)</f>
        <v>Arena</v>
      </c>
      <c r="I984" s="7">
        <f>VLOOKUP(F984,episodes!$A$1:$D$76,3,FALSE)</f>
        <v>1</v>
      </c>
      <c r="J984" s="7">
        <f>VLOOKUP(F984,episodes!$A$1:$D$76,4,FALSE)</f>
        <v>18</v>
      </c>
      <c r="K984" s="10"/>
      <c r="L984" s="40">
        <f>COUNTIFS(A:A,A983)</f>
        <v>69</v>
      </c>
      <c r="M984" s="40">
        <f>COUNTIFS(B:B,B984)</f>
        <v>13</v>
      </c>
      <c r="N984" s="40">
        <f>LEN(C984)+LEN(H984)</f>
        <v>67</v>
      </c>
      <c r="O984" s="42" t="s">
        <v>2065</v>
      </c>
      <c r="P984" s="44" t="s">
        <v>523</v>
      </c>
      <c r="Q984" s="42" t="s">
        <v>1379</v>
      </c>
      <c r="R984" s="42" t="s">
        <v>2485</v>
      </c>
    </row>
    <row r="985" spans="1:18" s="2" customFormat="1" x14ac:dyDescent="0.25">
      <c r="A985" s="2" t="s">
        <v>1711</v>
      </c>
      <c r="B985" s="1" t="s">
        <v>678</v>
      </c>
      <c r="C985" s="25" t="s">
        <v>1885</v>
      </c>
      <c r="D985" s="2" t="s">
        <v>21</v>
      </c>
      <c r="E985" s="12">
        <v>1</v>
      </c>
      <c r="F985" s="60">
        <v>107</v>
      </c>
      <c r="G985" s="8">
        <f>VLOOKUP(F985,episodes!$A$1:$B$76,2,FALSE)</f>
        <v>8</v>
      </c>
      <c r="H985" s="7" t="str">
        <f>VLOOKUP(F985,episodes!$A$1:$E$76,5,FALSE)</f>
        <v>What Are Little Girls Made Of?</v>
      </c>
      <c r="I985" s="7">
        <f>VLOOKUP(F985,episodes!$A$1:$D$76,3,FALSE)</f>
        <v>1</v>
      </c>
      <c r="J985" s="7">
        <f>VLOOKUP(F985,episodes!$A$1:$D$76,4,FALSE)</f>
        <v>7</v>
      </c>
      <c r="K985" s="10"/>
      <c r="L985" s="40">
        <f>COUNTIFS(A:A,A984)</f>
        <v>1</v>
      </c>
      <c r="M985" s="40">
        <f>COUNTIFS(B:B,B985)</f>
        <v>23</v>
      </c>
      <c r="N985" s="40">
        <f>LEN(C985)+LEN(H985)</f>
        <v>86</v>
      </c>
      <c r="O985" s="42" t="s">
        <v>2065</v>
      </c>
      <c r="P985" s="39" t="s">
        <v>112</v>
      </c>
      <c r="Q985" s="39" t="s">
        <v>1517</v>
      </c>
      <c r="R985" s="39" t="s">
        <v>2485</v>
      </c>
    </row>
    <row r="986" spans="1:18" s="2" customFormat="1" x14ac:dyDescent="0.25">
      <c r="A986" s="2" t="s">
        <v>1712</v>
      </c>
      <c r="B986" s="11" t="s">
        <v>713</v>
      </c>
      <c r="C986" s="25" t="s">
        <v>3247</v>
      </c>
      <c r="D986" s="2" t="s">
        <v>3674</v>
      </c>
      <c r="E986" s="12">
        <v>1</v>
      </c>
      <c r="F986" s="60">
        <v>101</v>
      </c>
      <c r="G986" s="8">
        <f>VLOOKUP(F986,episodes!$A$1:$B$76,2,FALSE)</f>
        <v>2</v>
      </c>
      <c r="H986" s="7" t="str">
        <f>VLOOKUP(F986,episodes!$A$1:$E$76,5,FALSE)</f>
        <v>The Man Trap</v>
      </c>
      <c r="I986" s="7">
        <f>VLOOKUP(F986,episodes!$A$1:$D$76,3,FALSE)</f>
        <v>1</v>
      </c>
      <c r="J986" s="7">
        <f>VLOOKUP(F986,episodes!$A$1:$D$76,4,FALSE)</f>
        <v>1</v>
      </c>
      <c r="K986" s="10"/>
      <c r="L986" s="40">
        <f>COUNTIFS(A:A,A985)</f>
        <v>1</v>
      </c>
      <c r="M986" s="40">
        <f>COUNTIFS(B:B,B986)</f>
        <v>24</v>
      </c>
      <c r="N986" s="40">
        <f>LEN(C986)+LEN(H986)</f>
        <v>66</v>
      </c>
      <c r="O986" s="39" t="s">
        <v>2117</v>
      </c>
      <c r="P986" s="39"/>
      <c r="Q986" s="39" t="s">
        <v>1500</v>
      </c>
      <c r="R986" s="39" t="s">
        <v>2485</v>
      </c>
    </row>
    <row r="987" spans="1:18" s="2" customFormat="1" x14ac:dyDescent="0.25">
      <c r="A987" s="2" t="s">
        <v>1712</v>
      </c>
      <c r="B987" s="11" t="s">
        <v>713</v>
      </c>
      <c r="C987" s="25" t="s">
        <v>3248</v>
      </c>
      <c r="D987" s="2" t="s">
        <v>3674</v>
      </c>
      <c r="E987" s="12">
        <v>1</v>
      </c>
      <c r="F987" s="60">
        <v>102</v>
      </c>
      <c r="G987" s="8">
        <f>VLOOKUP(F987,episodes!$A$1:$B$76,2,FALSE)</f>
        <v>3</v>
      </c>
      <c r="H987" s="7" t="str">
        <f>VLOOKUP(F987,episodes!$A$1:$E$76,5,FALSE)</f>
        <v>Charlie X</v>
      </c>
      <c r="I987" s="7">
        <f>VLOOKUP(F987,episodes!$A$1:$D$76,3,FALSE)</f>
        <v>1</v>
      </c>
      <c r="J987" s="7">
        <f>VLOOKUP(F987,episodes!$A$1:$D$76,4,FALSE)</f>
        <v>2</v>
      </c>
      <c r="K987" s="10"/>
      <c r="L987" s="40">
        <f>COUNTIFS(A:A,A986)</f>
        <v>28</v>
      </c>
      <c r="M987" s="40">
        <f>COUNTIFS(B:B,B987)</f>
        <v>24</v>
      </c>
      <c r="N987" s="40">
        <f>LEN(C987)+LEN(H987)</f>
        <v>54</v>
      </c>
      <c r="O987" s="39" t="s">
        <v>2117</v>
      </c>
      <c r="P987" s="39"/>
      <c r="Q987" s="39" t="s">
        <v>1501</v>
      </c>
      <c r="R987" s="39" t="s">
        <v>2485</v>
      </c>
    </row>
    <row r="988" spans="1:18" s="2" customFormat="1" x14ac:dyDescent="0.25">
      <c r="A988" s="2" t="s">
        <v>1712</v>
      </c>
      <c r="B988" s="11" t="s">
        <v>713</v>
      </c>
      <c r="C988" s="25" t="s">
        <v>3248</v>
      </c>
      <c r="D988" s="2" t="s">
        <v>3674</v>
      </c>
      <c r="E988" s="12">
        <v>1</v>
      </c>
      <c r="F988" s="60">
        <v>102</v>
      </c>
      <c r="G988" s="8">
        <f>VLOOKUP(F988,episodes!$A$1:$B$76,2,FALSE)</f>
        <v>3</v>
      </c>
      <c r="H988" s="7" t="str">
        <f>VLOOKUP(F988,episodes!$A$1:$E$76,5,FALSE)</f>
        <v>Charlie X</v>
      </c>
      <c r="I988" s="7">
        <f>VLOOKUP(F988,episodes!$A$1:$D$76,3,FALSE)</f>
        <v>1</v>
      </c>
      <c r="J988" s="7">
        <f>VLOOKUP(F988,episodes!$A$1:$D$76,4,FALSE)</f>
        <v>2</v>
      </c>
      <c r="K988" s="10"/>
      <c r="L988" s="40">
        <f>COUNTIFS(A:A,A987)</f>
        <v>28</v>
      </c>
      <c r="M988" s="40">
        <f>COUNTIFS(B:B,B988)</f>
        <v>24</v>
      </c>
      <c r="N988" s="40">
        <f>LEN(C988)+LEN(H988)</f>
        <v>54</v>
      </c>
      <c r="O988" s="39" t="s">
        <v>2117</v>
      </c>
      <c r="P988" s="39"/>
      <c r="Q988" s="39" t="s">
        <v>1501</v>
      </c>
      <c r="R988" s="39" t="s">
        <v>2485</v>
      </c>
    </row>
    <row r="989" spans="1:18" s="2" customFormat="1" x14ac:dyDescent="0.25">
      <c r="A989" s="2" t="s">
        <v>1712</v>
      </c>
      <c r="B989" s="11" t="s">
        <v>713</v>
      </c>
      <c r="C989" s="25" t="s">
        <v>3248</v>
      </c>
      <c r="D989" s="2" t="s">
        <v>3674</v>
      </c>
      <c r="E989" s="12">
        <v>1</v>
      </c>
      <c r="F989" s="60">
        <v>102</v>
      </c>
      <c r="G989" s="8">
        <f>VLOOKUP(F989,episodes!$A$1:$B$76,2,FALSE)</f>
        <v>3</v>
      </c>
      <c r="H989" s="7" t="str">
        <f>VLOOKUP(F989,episodes!$A$1:$E$76,5,FALSE)</f>
        <v>Charlie X</v>
      </c>
      <c r="I989" s="7">
        <f>VLOOKUP(F989,episodes!$A$1:$D$76,3,FALSE)</f>
        <v>1</v>
      </c>
      <c r="J989" s="7">
        <f>VLOOKUP(F989,episodes!$A$1:$D$76,4,FALSE)</f>
        <v>2</v>
      </c>
      <c r="K989" s="10"/>
      <c r="L989" s="40">
        <f>COUNTIFS(A:A,A988)</f>
        <v>28</v>
      </c>
      <c r="M989" s="40">
        <f>COUNTIFS(B:B,B989)</f>
        <v>24</v>
      </c>
      <c r="N989" s="40">
        <f>LEN(C989)+LEN(H989)</f>
        <v>54</v>
      </c>
      <c r="O989" s="39" t="s">
        <v>2117</v>
      </c>
      <c r="P989" s="39"/>
      <c r="Q989" s="39" t="s">
        <v>1501</v>
      </c>
      <c r="R989" s="39" t="s">
        <v>2485</v>
      </c>
    </row>
    <row r="990" spans="1:18" s="2" customFormat="1" x14ac:dyDescent="0.25">
      <c r="A990" s="2" t="s">
        <v>1712</v>
      </c>
      <c r="B990" s="11" t="s">
        <v>713</v>
      </c>
      <c r="C990" s="25" t="s">
        <v>3248</v>
      </c>
      <c r="D990" s="2" t="s">
        <v>3674</v>
      </c>
      <c r="E990" s="12">
        <v>1</v>
      </c>
      <c r="F990" s="60">
        <v>102</v>
      </c>
      <c r="G990" s="8">
        <f>VLOOKUP(F990,episodes!$A$1:$B$76,2,FALSE)</f>
        <v>3</v>
      </c>
      <c r="H990" s="7" t="str">
        <f>VLOOKUP(F990,episodes!$A$1:$E$76,5,FALSE)</f>
        <v>Charlie X</v>
      </c>
      <c r="I990" s="7">
        <f>VLOOKUP(F990,episodes!$A$1:$D$76,3,FALSE)</f>
        <v>1</v>
      </c>
      <c r="J990" s="7">
        <f>VLOOKUP(F990,episodes!$A$1:$D$76,4,FALSE)</f>
        <v>2</v>
      </c>
      <c r="K990" s="10"/>
      <c r="L990" s="40">
        <f>COUNTIFS(A:A,A989)</f>
        <v>28</v>
      </c>
      <c r="M990" s="40">
        <f>COUNTIFS(B:B,B990)</f>
        <v>24</v>
      </c>
      <c r="N990" s="40">
        <f>LEN(C990)+LEN(H990)</f>
        <v>54</v>
      </c>
      <c r="O990" s="39" t="s">
        <v>2117</v>
      </c>
      <c r="P990" s="39"/>
      <c r="Q990" s="39" t="s">
        <v>1501</v>
      </c>
      <c r="R990" s="39" t="s">
        <v>2485</v>
      </c>
    </row>
    <row r="991" spans="1:18" s="2" customFormat="1" x14ac:dyDescent="0.25">
      <c r="A991" s="2" t="s">
        <v>1712</v>
      </c>
      <c r="B991" s="11" t="s">
        <v>713</v>
      </c>
      <c r="C991" s="25" t="s">
        <v>3249</v>
      </c>
      <c r="D991" s="2" t="s">
        <v>3674</v>
      </c>
      <c r="E991" s="12">
        <v>1</v>
      </c>
      <c r="F991" s="17">
        <v>104</v>
      </c>
      <c r="G991" s="8">
        <f>VLOOKUP(F991,episodes!$A$1:$B$76,2,FALSE)</f>
        <v>5</v>
      </c>
      <c r="H991" s="7" t="str">
        <f>VLOOKUP(F991,episodes!$A$1:$E$76,5,FALSE)</f>
        <v>The Naked Time</v>
      </c>
      <c r="I991" s="7">
        <f>VLOOKUP(F991,episodes!$A$1:$D$76,3,FALSE)</f>
        <v>1</v>
      </c>
      <c r="J991" s="7">
        <f>VLOOKUP(F991,episodes!$A$1:$D$76,4,FALSE)</f>
        <v>4</v>
      </c>
      <c r="K991" s="10"/>
      <c r="L991" s="40">
        <f>COUNTIFS(A:A,A990)</f>
        <v>28</v>
      </c>
      <c r="M991" s="40">
        <f>COUNTIFS(B:B,B991)</f>
        <v>24</v>
      </c>
      <c r="N991" s="40">
        <f>LEN(C991)+LEN(H991)</f>
        <v>63</v>
      </c>
      <c r="O991" s="39" t="s">
        <v>2117</v>
      </c>
      <c r="P991" s="39" t="s">
        <v>2110</v>
      </c>
      <c r="Q991" s="39" t="s">
        <v>1502</v>
      </c>
      <c r="R991" s="39" t="s">
        <v>2485</v>
      </c>
    </row>
    <row r="992" spans="1:18" s="2" customFormat="1" x14ac:dyDescent="0.25">
      <c r="A992" s="2" t="s">
        <v>1712</v>
      </c>
      <c r="B992" s="11" t="s">
        <v>713</v>
      </c>
      <c r="C992" s="25" t="s">
        <v>3250</v>
      </c>
      <c r="D992" s="2" t="s">
        <v>3674</v>
      </c>
      <c r="E992" s="12">
        <v>1</v>
      </c>
      <c r="F992" s="60">
        <v>105</v>
      </c>
      <c r="G992" s="8">
        <f>VLOOKUP(F992,episodes!$A$1:$B$76,2,FALSE)</f>
        <v>6</v>
      </c>
      <c r="H992" s="7" t="str">
        <f>VLOOKUP(F992,episodes!$A$1:$E$76,5,FALSE)</f>
        <v>The Enemy Within</v>
      </c>
      <c r="I992" s="7">
        <f>VLOOKUP(F992,episodes!$A$1:$D$76,3,FALSE)</f>
        <v>1</v>
      </c>
      <c r="J992" s="7">
        <f>VLOOKUP(F992,episodes!$A$1:$D$76,4,FALSE)</f>
        <v>5</v>
      </c>
      <c r="K992" s="10"/>
      <c r="L992" s="40">
        <f>COUNTIFS(A:A,A991)</f>
        <v>28</v>
      </c>
      <c r="M992" s="40">
        <f>COUNTIFS(B:B,B992)</f>
        <v>24</v>
      </c>
      <c r="N992" s="40">
        <f>LEN(C992)+LEN(H992)</f>
        <v>56</v>
      </c>
      <c r="O992" s="39" t="s">
        <v>2117</v>
      </c>
      <c r="P992" s="39"/>
      <c r="Q992" s="39" t="s">
        <v>1503</v>
      </c>
      <c r="R992" s="39" t="s">
        <v>2485</v>
      </c>
    </row>
    <row r="993" spans="1:18" s="2" customFormat="1" x14ac:dyDescent="0.25">
      <c r="A993" s="2" t="s">
        <v>1712</v>
      </c>
      <c r="B993" s="11" t="s">
        <v>713</v>
      </c>
      <c r="C993" s="25" t="s">
        <v>3251</v>
      </c>
      <c r="D993" s="2" t="s">
        <v>3674</v>
      </c>
      <c r="E993" s="12">
        <v>1</v>
      </c>
      <c r="F993" s="60">
        <v>105</v>
      </c>
      <c r="G993" s="8">
        <f>VLOOKUP(F993,episodes!$A$1:$B$76,2,FALSE)</f>
        <v>6</v>
      </c>
      <c r="H993" s="7" t="str">
        <f>VLOOKUP(F993,episodes!$A$1:$E$76,5,FALSE)</f>
        <v>The Enemy Within</v>
      </c>
      <c r="I993" s="7">
        <f>VLOOKUP(F993,episodes!$A$1:$D$76,3,FALSE)</f>
        <v>1</v>
      </c>
      <c r="J993" s="7">
        <f>VLOOKUP(F993,episodes!$A$1:$D$76,4,FALSE)</f>
        <v>5</v>
      </c>
      <c r="K993" s="10"/>
      <c r="L993" s="40">
        <f>COUNTIFS(A:A,A992)</f>
        <v>28</v>
      </c>
      <c r="M993" s="40">
        <f>COUNTIFS(B:B,B993)</f>
        <v>24</v>
      </c>
      <c r="N993" s="40">
        <f>LEN(C993)+LEN(H993)</f>
        <v>73</v>
      </c>
      <c r="O993" s="39" t="s">
        <v>2117</v>
      </c>
      <c r="P993" s="39"/>
      <c r="Q993" s="39" t="s">
        <v>1504</v>
      </c>
      <c r="R993" s="39" t="s">
        <v>2485</v>
      </c>
    </row>
    <row r="994" spans="1:18" s="2" customFormat="1" x14ac:dyDescent="0.25">
      <c r="A994" s="2" t="s">
        <v>1712</v>
      </c>
      <c r="B994" s="11" t="s">
        <v>713</v>
      </c>
      <c r="C994" s="25" t="s">
        <v>3252</v>
      </c>
      <c r="D994" s="2" t="s">
        <v>3674</v>
      </c>
      <c r="E994" s="12">
        <v>1</v>
      </c>
      <c r="F994" s="60">
        <v>105</v>
      </c>
      <c r="G994" s="8">
        <f>VLOOKUP(F994,episodes!$A$1:$B$76,2,FALSE)</f>
        <v>6</v>
      </c>
      <c r="H994" s="7" t="str">
        <f>VLOOKUP(F994,episodes!$A$1:$E$76,5,FALSE)</f>
        <v>The Enemy Within</v>
      </c>
      <c r="I994" s="7">
        <f>VLOOKUP(F994,episodes!$A$1:$D$76,3,FALSE)</f>
        <v>1</v>
      </c>
      <c r="J994" s="7">
        <f>VLOOKUP(F994,episodes!$A$1:$D$76,4,FALSE)</f>
        <v>5</v>
      </c>
      <c r="K994" s="10"/>
      <c r="L994" s="40">
        <f>COUNTIFS(A:A,A993)</f>
        <v>28</v>
      </c>
      <c r="M994" s="40">
        <f>COUNTIFS(B:B,B994)</f>
        <v>24</v>
      </c>
      <c r="N994" s="40">
        <f>LEN(C994)+LEN(H994)</f>
        <v>73</v>
      </c>
      <c r="O994" s="39" t="s">
        <v>2117</v>
      </c>
      <c r="P994" s="39"/>
      <c r="Q994" s="39" t="s">
        <v>1505</v>
      </c>
      <c r="R994" s="39" t="s">
        <v>2485</v>
      </c>
    </row>
    <row r="995" spans="1:18" s="2" customFormat="1" x14ac:dyDescent="0.25">
      <c r="A995" s="2" t="s">
        <v>1712</v>
      </c>
      <c r="B995" s="11" t="s">
        <v>713</v>
      </c>
      <c r="C995" s="25" t="s">
        <v>3253</v>
      </c>
      <c r="D995" s="2" t="s">
        <v>3674</v>
      </c>
      <c r="E995" s="12">
        <v>1</v>
      </c>
      <c r="F995" s="60">
        <v>105</v>
      </c>
      <c r="G995" s="8">
        <f>VLOOKUP(F995,episodes!$A$1:$B$76,2,FALSE)</f>
        <v>6</v>
      </c>
      <c r="H995" s="7" t="str">
        <f>VLOOKUP(F995,episodes!$A$1:$E$76,5,FALSE)</f>
        <v>The Enemy Within</v>
      </c>
      <c r="I995" s="7">
        <f>VLOOKUP(F995,episodes!$A$1:$D$76,3,FALSE)</f>
        <v>1</v>
      </c>
      <c r="J995" s="7">
        <f>VLOOKUP(F995,episodes!$A$1:$D$76,4,FALSE)</f>
        <v>5</v>
      </c>
      <c r="K995" s="10"/>
      <c r="L995" s="40">
        <f>COUNTIFS(A:A,A994)</f>
        <v>28</v>
      </c>
      <c r="M995" s="40">
        <f>COUNTIFS(B:B,B995)</f>
        <v>24</v>
      </c>
      <c r="N995" s="40">
        <f>LEN(C995)+LEN(H995)</f>
        <v>81</v>
      </c>
      <c r="O995" s="39" t="s">
        <v>2117</v>
      </c>
      <c r="P995" s="39" t="s">
        <v>577</v>
      </c>
      <c r="Q995" s="39" t="s">
        <v>1506</v>
      </c>
      <c r="R995" s="39" t="s">
        <v>2485</v>
      </c>
    </row>
    <row r="996" spans="1:18" s="2" customFormat="1" x14ac:dyDescent="0.25">
      <c r="A996" s="2" t="s">
        <v>1712</v>
      </c>
      <c r="B996" s="11" t="s">
        <v>778</v>
      </c>
      <c r="C996" s="25" t="s">
        <v>3254</v>
      </c>
      <c r="D996" s="2" t="s">
        <v>3674</v>
      </c>
      <c r="E996" s="12">
        <v>1</v>
      </c>
      <c r="F996" s="60">
        <v>106</v>
      </c>
      <c r="G996" s="8">
        <f>VLOOKUP(F996,episodes!$A$1:$B$76,2,FALSE)</f>
        <v>7</v>
      </c>
      <c r="H996" s="7" t="str">
        <f>VLOOKUP(F996,episodes!$A$1:$E$76,5,FALSE)</f>
        <v>Mudd's Women</v>
      </c>
      <c r="I996" s="7">
        <f>VLOOKUP(F996,episodes!$A$1:$D$76,3,FALSE)</f>
        <v>1</v>
      </c>
      <c r="J996" s="7">
        <f>VLOOKUP(F996,episodes!$A$1:$D$76,4,FALSE)</f>
        <v>6</v>
      </c>
      <c r="K996" s="10"/>
      <c r="L996" s="40">
        <f>COUNTIFS(A:A,A995)</f>
        <v>28</v>
      </c>
      <c r="M996" s="40">
        <f>COUNTIFS(B:B,B996)</f>
        <v>20</v>
      </c>
      <c r="N996" s="40">
        <f>LEN(C996)+LEN(H996)</f>
        <v>74</v>
      </c>
      <c r="O996" s="39" t="s">
        <v>2117</v>
      </c>
      <c r="P996" s="39"/>
      <c r="Q996" s="39" t="s">
        <v>1496</v>
      </c>
      <c r="R996" s="39" t="s">
        <v>2485</v>
      </c>
    </row>
    <row r="997" spans="1:18" s="2" customFormat="1" x14ac:dyDescent="0.25">
      <c r="A997" s="2" t="s">
        <v>1712</v>
      </c>
      <c r="B997" s="11" t="s">
        <v>713</v>
      </c>
      <c r="C997" s="25" t="s">
        <v>3255</v>
      </c>
      <c r="D997" s="2" t="s">
        <v>3674</v>
      </c>
      <c r="E997" s="12">
        <v>1</v>
      </c>
      <c r="F997" s="60">
        <v>108</v>
      </c>
      <c r="G997" s="8">
        <f>VLOOKUP(F997,episodes!$A$1:$B$76,2,FALSE)</f>
        <v>9</v>
      </c>
      <c r="H997" s="7" t="str">
        <f>VLOOKUP(F997,episodes!$A$1:$E$76,5,FALSE)</f>
        <v>Miri</v>
      </c>
      <c r="I997" s="7">
        <f>VLOOKUP(F997,episodes!$A$1:$D$76,3,FALSE)</f>
        <v>1</v>
      </c>
      <c r="J997" s="7">
        <f>VLOOKUP(F997,episodes!$A$1:$D$76,4,FALSE)</f>
        <v>8</v>
      </c>
      <c r="K997" s="10"/>
      <c r="L997" s="40">
        <f>COUNTIFS(A:A,A996)</f>
        <v>28</v>
      </c>
      <c r="M997" s="40">
        <f>COUNTIFS(B:B,B997)</f>
        <v>24</v>
      </c>
      <c r="N997" s="40">
        <f>LEN(C997)+LEN(H997)</f>
        <v>59</v>
      </c>
      <c r="O997" s="39" t="s">
        <v>2117</v>
      </c>
      <c r="P997" s="39" t="s">
        <v>577</v>
      </c>
      <c r="Q997" s="39" t="s">
        <v>1507</v>
      </c>
      <c r="R997" s="39" t="s">
        <v>2485</v>
      </c>
    </row>
    <row r="998" spans="1:18" s="2" customFormat="1" x14ac:dyDescent="0.25">
      <c r="A998" s="2" t="s">
        <v>1712</v>
      </c>
      <c r="B998" s="11" t="s">
        <v>713</v>
      </c>
      <c r="C998" s="25" t="s">
        <v>3256</v>
      </c>
      <c r="D998" s="2" t="s">
        <v>3674</v>
      </c>
      <c r="E998" s="12">
        <v>1</v>
      </c>
      <c r="F998" s="60">
        <v>109</v>
      </c>
      <c r="G998" s="8">
        <f>VLOOKUP(F998,episodes!$A$1:$B$76,2,FALSE)</f>
        <v>10</v>
      </c>
      <c r="H998" s="7" t="str">
        <f>VLOOKUP(F998,episodes!$A$1:$E$76,5,FALSE)</f>
        <v>Dagger of the Mind</v>
      </c>
      <c r="I998" s="7">
        <f>VLOOKUP(F998,episodes!$A$1:$D$76,3,FALSE)</f>
        <v>1</v>
      </c>
      <c r="J998" s="7">
        <f>VLOOKUP(F998,episodes!$A$1:$D$76,4,FALSE)</f>
        <v>9</v>
      </c>
      <c r="K998" s="10"/>
      <c r="L998" s="40">
        <f>COUNTIFS(A:A,A997)</f>
        <v>28</v>
      </c>
      <c r="M998" s="40">
        <f>COUNTIFS(B:B,B998)</f>
        <v>24</v>
      </c>
      <c r="N998" s="40">
        <f>LEN(C998)+LEN(H998)</f>
        <v>58</v>
      </c>
      <c r="O998" s="39" t="s">
        <v>2117</v>
      </c>
      <c r="P998" s="39"/>
      <c r="Q998" s="39" t="s">
        <v>1508</v>
      </c>
      <c r="R998" s="39" t="s">
        <v>2485</v>
      </c>
    </row>
    <row r="999" spans="1:18" s="2" customFormat="1" x14ac:dyDescent="0.25">
      <c r="A999" s="2" t="s">
        <v>1712</v>
      </c>
      <c r="B999" s="11" t="s">
        <v>713</v>
      </c>
      <c r="C999" s="25" t="s">
        <v>3257</v>
      </c>
      <c r="D999" s="2" t="s">
        <v>3674</v>
      </c>
      <c r="E999" s="12">
        <v>1</v>
      </c>
      <c r="F999" s="60">
        <v>110</v>
      </c>
      <c r="G999" s="8">
        <f>VLOOKUP(F999,episodes!$A$1:$B$76,2,FALSE)</f>
        <v>11</v>
      </c>
      <c r="H999" s="7" t="str">
        <f>VLOOKUP(F999,episodes!$A$1:$E$76,5,FALSE)</f>
        <v>The Corbomite Maneuver</v>
      </c>
      <c r="I999" s="7">
        <f>VLOOKUP(F999,episodes!$A$1:$D$76,3,FALSE)</f>
        <v>1</v>
      </c>
      <c r="J999" s="7">
        <f>VLOOKUP(F999,episodes!$A$1:$D$76,4,FALSE)</f>
        <v>10</v>
      </c>
      <c r="K999" s="10"/>
      <c r="L999" s="40">
        <f>COUNTIFS(A:A,A998)</f>
        <v>28</v>
      </c>
      <c r="M999" s="40">
        <f>COUNTIFS(B:B,B999)</f>
        <v>24</v>
      </c>
      <c r="N999" s="40">
        <f>LEN(C999)+LEN(H999)</f>
        <v>99</v>
      </c>
      <c r="O999" s="39" t="s">
        <v>2117</v>
      </c>
      <c r="P999" s="39" t="s">
        <v>2110</v>
      </c>
      <c r="Q999" s="39" t="s">
        <v>1526</v>
      </c>
      <c r="R999" s="39" t="s">
        <v>2485</v>
      </c>
    </row>
    <row r="1000" spans="1:18" s="48" customFormat="1" x14ac:dyDescent="0.25">
      <c r="A1000" s="2" t="s">
        <v>1712</v>
      </c>
      <c r="B1000" s="11" t="s">
        <v>713</v>
      </c>
      <c r="C1000" s="25" t="s">
        <v>3258</v>
      </c>
      <c r="D1000" s="2" t="s">
        <v>3674</v>
      </c>
      <c r="E1000" s="12">
        <v>1</v>
      </c>
      <c r="F1000" s="60">
        <v>113</v>
      </c>
      <c r="G1000" s="8">
        <f>VLOOKUP(F1000,episodes!$A$1:$B$76,2,FALSE)</f>
        <v>14</v>
      </c>
      <c r="H1000" s="7" t="str">
        <f>VLOOKUP(F1000,episodes!$A$1:$E$76,5,FALSE)</f>
        <v>The Conscience of the King</v>
      </c>
      <c r="I1000" s="7">
        <f>VLOOKUP(F1000,episodes!$A$1:$D$76,3,FALSE)</f>
        <v>1</v>
      </c>
      <c r="J1000" s="7">
        <f>VLOOKUP(F1000,episodes!$A$1:$D$76,4,FALSE)</f>
        <v>13</v>
      </c>
      <c r="K1000" s="10"/>
      <c r="L1000" s="40">
        <f>COUNTIFS(A:A,A999)</f>
        <v>28</v>
      </c>
      <c r="M1000" s="40">
        <f>COUNTIFS(B:B,B1000)</f>
        <v>24</v>
      </c>
      <c r="N1000" s="40">
        <f>LEN(C1000)+LEN(H1000)</f>
        <v>81</v>
      </c>
      <c r="O1000" s="39" t="s">
        <v>2117</v>
      </c>
      <c r="P1000" s="39"/>
      <c r="Q1000" s="39" t="s">
        <v>1532</v>
      </c>
      <c r="R1000" s="39" t="s">
        <v>2485</v>
      </c>
    </row>
    <row r="1001" spans="1:18" s="48" customFormat="1" x14ac:dyDescent="0.25">
      <c r="A1001" s="2" t="s">
        <v>1712</v>
      </c>
      <c r="B1001" s="11" t="s">
        <v>778</v>
      </c>
      <c r="C1001" s="25" t="s">
        <v>3259</v>
      </c>
      <c r="D1001" s="2" t="s">
        <v>3674</v>
      </c>
      <c r="E1001" s="12">
        <v>1</v>
      </c>
      <c r="F1001" s="60">
        <v>115</v>
      </c>
      <c r="G1001" s="8">
        <f>VLOOKUP(F1001,episodes!$A$1:$B$76,2,FALSE)</f>
        <v>16</v>
      </c>
      <c r="H1001" s="7" t="str">
        <f>VLOOKUP(F1001,episodes!$A$1:$E$76,5,FALSE)</f>
        <v>Shore Leave</v>
      </c>
      <c r="I1001" s="7">
        <f>VLOOKUP(F1001,episodes!$A$1:$D$76,3,FALSE)</f>
        <v>1</v>
      </c>
      <c r="J1001" s="7">
        <f>VLOOKUP(F1001,episodes!$A$1:$D$76,4,FALSE)</f>
        <v>15</v>
      </c>
      <c r="K1001" s="10"/>
      <c r="L1001" s="40">
        <f>COUNTIFS(A:A,A1000)</f>
        <v>28</v>
      </c>
      <c r="M1001" s="40">
        <f>COUNTIFS(B:B,B1001)</f>
        <v>20</v>
      </c>
      <c r="N1001" s="40">
        <f>LEN(C1001)+LEN(H1001)</f>
        <v>66</v>
      </c>
      <c r="O1001" s="39" t="s">
        <v>2117</v>
      </c>
      <c r="P1001" s="39"/>
      <c r="Q1001" s="39" t="s">
        <v>1497</v>
      </c>
      <c r="R1001" s="39" t="s">
        <v>2485</v>
      </c>
    </row>
    <row r="1002" spans="1:18" s="48" customFormat="1" x14ac:dyDescent="0.25">
      <c r="A1002" s="2" t="s">
        <v>1712</v>
      </c>
      <c r="B1002" s="11" t="s">
        <v>713</v>
      </c>
      <c r="C1002" s="25" t="s">
        <v>2983</v>
      </c>
      <c r="D1002" s="2" t="s">
        <v>3674</v>
      </c>
      <c r="E1002" s="12">
        <v>1</v>
      </c>
      <c r="F1002" s="61">
        <v>119</v>
      </c>
      <c r="G1002" s="8">
        <f>VLOOKUP(F1002,episodes!$A$1:$B$76,2,FALSE)</f>
        <v>20</v>
      </c>
      <c r="H1002" s="7" t="str">
        <f>VLOOKUP(F1002,episodes!$A$1:$E$76,5,FALSE)</f>
        <v>Tomorrow Is Yesterday</v>
      </c>
      <c r="I1002" s="7">
        <f>VLOOKUP(F1002,episodes!$A$1:$D$76,3,FALSE)</f>
        <v>1</v>
      </c>
      <c r="J1002" s="7">
        <f>VLOOKUP(F1002,episodes!$A$1:$D$76,4,FALSE)</f>
        <v>19</v>
      </c>
      <c r="K1002" s="10"/>
      <c r="L1002" s="40">
        <f>COUNTIFS(A:A,A1001)</f>
        <v>28</v>
      </c>
      <c r="M1002" s="40">
        <f>COUNTIFS(B:B,B1002)</f>
        <v>24</v>
      </c>
      <c r="N1002" s="40">
        <f>LEN(C1002)</f>
        <v>51</v>
      </c>
      <c r="O1002" s="39" t="s">
        <v>2117</v>
      </c>
      <c r="P1002" s="39"/>
      <c r="Q1002" s="42" t="s">
        <v>1534</v>
      </c>
      <c r="R1002" s="42" t="s">
        <v>2485</v>
      </c>
    </row>
    <row r="1003" spans="1:18" s="48" customFormat="1" x14ac:dyDescent="0.25">
      <c r="A1003" s="2" t="s">
        <v>1712</v>
      </c>
      <c r="B1003" s="11" t="s">
        <v>778</v>
      </c>
      <c r="C1003" s="25" t="s">
        <v>3006</v>
      </c>
      <c r="D1003" s="2" t="s">
        <v>3674</v>
      </c>
      <c r="E1003" s="12">
        <v>1</v>
      </c>
      <c r="F1003" s="61">
        <v>120</v>
      </c>
      <c r="G1003" s="8">
        <f>VLOOKUP(F1003,episodes!$A$1:$B$76,2,FALSE)</f>
        <v>21</v>
      </c>
      <c r="H1003" s="7" t="str">
        <f>VLOOKUP(F1003,episodes!$A$1:$E$76,5,FALSE)</f>
        <v>Court Martial</v>
      </c>
      <c r="I1003" s="7">
        <f>VLOOKUP(F1003,episodes!$A$1:$D$76,3,FALSE)</f>
        <v>1</v>
      </c>
      <c r="J1003" s="7">
        <f>VLOOKUP(F1003,episodes!$A$1:$D$76,4,FALSE)</f>
        <v>20</v>
      </c>
      <c r="K1003" s="10"/>
      <c r="L1003" s="40">
        <f>COUNTIFS(A:A,A1002)</f>
        <v>28</v>
      </c>
      <c r="M1003" s="40">
        <f>COUNTIFS(B:B,B1003)</f>
        <v>20</v>
      </c>
      <c r="N1003" s="40">
        <f>LEN(C1003)</f>
        <v>54</v>
      </c>
      <c r="O1003" s="39" t="s">
        <v>2117</v>
      </c>
      <c r="P1003" s="39"/>
      <c r="Q1003" s="42" t="s">
        <v>1498</v>
      </c>
      <c r="R1003" s="42" t="s">
        <v>2485</v>
      </c>
    </row>
    <row r="1004" spans="1:18" s="48" customFormat="1" x14ac:dyDescent="0.25">
      <c r="A1004" s="2" t="s">
        <v>1712</v>
      </c>
      <c r="B1004" s="11" t="s">
        <v>713</v>
      </c>
      <c r="C1004" s="25" t="s">
        <v>3041</v>
      </c>
      <c r="D1004" s="2" t="s">
        <v>3674</v>
      </c>
      <c r="E1004" s="12">
        <v>1</v>
      </c>
      <c r="F1004" s="61">
        <v>122</v>
      </c>
      <c r="G1004" s="8">
        <f>VLOOKUP(F1004,episodes!$A$1:$B$76,2,FALSE)</f>
        <v>23</v>
      </c>
      <c r="H1004" s="7" t="str">
        <f>VLOOKUP(F1004,episodes!$A$1:$E$76,5,FALSE)</f>
        <v>Space Seed</v>
      </c>
      <c r="I1004" s="7">
        <f>VLOOKUP(F1004,episodes!$A$1:$D$76,3,FALSE)</f>
        <v>1</v>
      </c>
      <c r="J1004" s="7">
        <f>VLOOKUP(F1004,episodes!$A$1:$D$76,4,FALSE)</f>
        <v>22</v>
      </c>
      <c r="K1004" s="10"/>
      <c r="L1004" s="40">
        <f>COUNTIFS(A:A,A1003)</f>
        <v>28</v>
      </c>
      <c r="M1004" s="40">
        <f>COUNTIFS(B:B,B1004)</f>
        <v>24</v>
      </c>
      <c r="N1004" s="40">
        <f>LEN(C1004)</f>
        <v>36</v>
      </c>
      <c r="O1004" s="39" t="s">
        <v>2117</v>
      </c>
      <c r="P1004" s="39" t="s">
        <v>2110</v>
      </c>
      <c r="Q1004" s="42" t="s">
        <v>1509</v>
      </c>
      <c r="R1004" s="42" t="s">
        <v>2485</v>
      </c>
    </row>
    <row r="1005" spans="1:18" s="48" customFormat="1" x14ac:dyDescent="0.25">
      <c r="A1005" s="2" t="s">
        <v>1712</v>
      </c>
      <c r="B1005" s="11" t="s">
        <v>713</v>
      </c>
      <c r="C1005" s="25" t="s">
        <v>3042</v>
      </c>
      <c r="D1005" s="2" t="s">
        <v>3674</v>
      </c>
      <c r="E1005" s="12">
        <v>1</v>
      </c>
      <c r="F1005" s="61">
        <v>122</v>
      </c>
      <c r="G1005" s="8">
        <f>VLOOKUP(F1005,episodes!$A$1:$B$76,2,FALSE)</f>
        <v>23</v>
      </c>
      <c r="H1005" s="7" t="str">
        <f>VLOOKUP(F1005,episodes!$A$1:$E$76,5,FALSE)</f>
        <v>Space Seed</v>
      </c>
      <c r="I1005" s="7">
        <f>VLOOKUP(F1005,episodes!$A$1:$D$76,3,FALSE)</f>
        <v>1</v>
      </c>
      <c r="J1005" s="7">
        <f>VLOOKUP(F1005,episodes!$A$1:$D$76,4,FALSE)</f>
        <v>22</v>
      </c>
      <c r="K1005" s="10"/>
      <c r="L1005" s="40">
        <f>COUNTIFS(A:A,A1004)</f>
        <v>28</v>
      </c>
      <c r="M1005" s="40">
        <f>COUNTIFS(B:B,B1005)</f>
        <v>24</v>
      </c>
      <c r="N1005" s="40">
        <f>LEN(C1005)</f>
        <v>48</v>
      </c>
      <c r="O1005" s="39" t="s">
        <v>2117</v>
      </c>
      <c r="P1005" s="44"/>
      <c r="Q1005" s="42" t="s">
        <v>1510</v>
      </c>
      <c r="R1005" s="42" t="s">
        <v>2485</v>
      </c>
    </row>
    <row r="1006" spans="1:18" s="48" customFormat="1" x14ac:dyDescent="0.25">
      <c r="A1006" s="2" t="s">
        <v>1712</v>
      </c>
      <c r="B1006" s="11" t="s">
        <v>713</v>
      </c>
      <c r="C1006" s="25" t="s">
        <v>3192</v>
      </c>
      <c r="D1006" s="2" t="s">
        <v>3674</v>
      </c>
      <c r="E1006" s="12">
        <v>1</v>
      </c>
      <c r="F1006" s="61">
        <v>125</v>
      </c>
      <c r="G1006" s="8">
        <f>VLOOKUP(F1006,episodes!$A$1:$B$76,2,FALSE)</f>
        <v>26</v>
      </c>
      <c r="H1006" s="7" t="str">
        <f>VLOOKUP(F1006,episodes!$A$1:$E$76,5,FALSE)</f>
        <v>The Devil in the Dark</v>
      </c>
      <c r="I1006" s="7">
        <f>VLOOKUP(F1006,episodes!$A$1:$D$76,3,FALSE)</f>
        <v>1</v>
      </c>
      <c r="J1006" s="7">
        <f>VLOOKUP(F1006,episodes!$A$1:$D$76,4,FALSE)</f>
        <v>25</v>
      </c>
      <c r="K1006" s="10"/>
      <c r="L1006" s="40">
        <f>COUNTIFS(A:A,A1005)</f>
        <v>28</v>
      </c>
      <c r="M1006" s="40">
        <f>COUNTIFS(B:B,B1006)</f>
        <v>24</v>
      </c>
      <c r="N1006" s="40">
        <f>LEN(C1006)</f>
        <v>50</v>
      </c>
      <c r="O1006" s="39" t="s">
        <v>2117</v>
      </c>
      <c r="P1006" s="39"/>
      <c r="Q1006" s="42" t="s">
        <v>1511</v>
      </c>
      <c r="R1006" s="42" t="s">
        <v>2485</v>
      </c>
    </row>
    <row r="1007" spans="1:18" s="48" customFormat="1" x14ac:dyDescent="0.25">
      <c r="A1007" s="2" t="s">
        <v>1712</v>
      </c>
      <c r="B1007" s="11" t="s">
        <v>713</v>
      </c>
      <c r="C1007" s="25" t="s">
        <v>3193</v>
      </c>
      <c r="D1007" s="2" t="s">
        <v>3674</v>
      </c>
      <c r="E1007" s="12">
        <v>1</v>
      </c>
      <c r="F1007" s="61">
        <v>125</v>
      </c>
      <c r="G1007" s="8">
        <f>VLOOKUP(F1007,episodes!$A$1:$B$76,2,FALSE)</f>
        <v>26</v>
      </c>
      <c r="H1007" s="7" t="str">
        <f>VLOOKUP(F1007,episodes!$A$1:$E$76,5,FALSE)</f>
        <v>The Devil in the Dark</v>
      </c>
      <c r="I1007" s="7">
        <f>VLOOKUP(F1007,episodes!$A$1:$D$76,3,FALSE)</f>
        <v>1</v>
      </c>
      <c r="J1007" s="7">
        <f>VLOOKUP(F1007,episodes!$A$1:$D$76,4,FALSE)</f>
        <v>25</v>
      </c>
      <c r="K1007" s="10"/>
      <c r="L1007" s="40">
        <f>COUNTIFS(A:A,A1006)</f>
        <v>28</v>
      </c>
      <c r="M1007" s="40">
        <f>COUNTIFS(B:B,B1007)</f>
        <v>24</v>
      </c>
      <c r="N1007" s="40">
        <f>LEN(C1007)</f>
        <v>82</v>
      </c>
      <c r="O1007" s="39" t="s">
        <v>2117</v>
      </c>
      <c r="P1007" s="39"/>
      <c r="Q1007" s="42" t="s">
        <v>1576</v>
      </c>
      <c r="R1007" s="42" t="s">
        <v>2485</v>
      </c>
    </row>
    <row r="1008" spans="1:18" s="48" customFormat="1" x14ac:dyDescent="0.25">
      <c r="A1008" s="2" t="s">
        <v>1712</v>
      </c>
      <c r="B1008" s="11" t="s">
        <v>713</v>
      </c>
      <c r="C1008" s="1" t="s">
        <v>3260</v>
      </c>
      <c r="D1008" s="2" t="s">
        <v>3674</v>
      </c>
      <c r="E1008" s="12">
        <v>1</v>
      </c>
      <c r="F1008" s="61">
        <v>129</v>
      </c>
      <c r="G1008" s="8">
        <f>VLOOKUP(F1008,episodes!$A$1:$B$76,2,FALSE)</f>
        <v>30</v>
      </c>
      <c r="H1008" s="7" t="str">
        <f>VLOOKUP(F1008,episodes!$A$1:$E$76,5,FALSE)</f>
        <v>Operation: Annihilate!</v>
      </c>
      <c r="I1008" s="7">
        <f>VLOOKUP(F1008,episodes!$A$1:$D$76,3,FALSE)</f>
        <v>1</v>
      </c>
      <c r="J1008" s="7">
        <f>VLOOKUP(F1008,episodes!$A$1:$D$76,4,FALSE)</f>
        <v>29</v>
      </c>
      <c r="K1008" s="10"/>
      <c r="L1008" s="40">
        <f>COUNTIFS(A:A,A1007)</f>
        <v>28</v>
      </c>
      <c r="M1008" s="40">
        <f>COUNTIFS(B:B,B1008)</f>
        <v>24</v>
      </c>
      <c r="N1008" s="40">
        <f>LEN(C1008)</f>
        <v>68</v>
      </c>
      <c r="O1008" s="39" t="s">
        <v>2117</v>
      </c>
      <c r="P1008" s="39"/>
      <c r="Q1008" s="39" t="s">
        <v>1512</v>
      </c>
      <c r="R1008" s="42" t="s">
        <v>2485</v>
      </c>
    </row>
    <row r="1009" spans="1:18" s="48" customFormat="1" x14ac:dyDescent="0.25">
      <c r="A1009" s="2" t="s">
        <v>1712</v>
      </c>
      <c r="B1009" s="11" t="s">
        <v>713</v>
      </c>
      <c r="C1009" s="1" t="s">
        <v>3261</v>
      </c>
      <c r="D1009" s="2" t="s">
        <v>3674</v>
      </c>
      <c r="E1009" s="12">
        <v>1</v>
      </c>
      <c r="F1009" s="61">
        <v>129</v>
      </c>
      <c r="G1009" s="8">
        <f>VLOOKUP(F1009,episodes!$A$1:$B$76,2,FALSE)</f>
        <v>30</v>
      </c>
      <c r="H1009" s="7" t="str">
        <f>VLOOKUP(F1009,episodes!$A$1:$E$76,5,FALSE)</f>
        <v>Operation: Annihilate!</v>
      </c>
      <c r="I1009" s="7">
        <f>VLOOKUP(F1009,episodes!$A$1:$D$76,3,FALSE)</f>
        <v>1</v>
      </c>
      <c r="J1009" s="7">
        <f>VLOOKUP(F1009,episodes!$A$1:$D$76,4,FALSE)</f>
        <v>29</v>
      </c>
      <c r="K1009" s="10"/>
      <c r="L1009" s="40">
        <f>COUNTIFS(A:A,A1008)</f>
        <v>28</v>
      </c>
      <c r="M1009" s="40">
        <f>COUNTIFS(B:B,B1009)</f>
        <v>24</v>
      </c>
      <c r="N1009" s="40">
        <f>LEN(C1009)</f>
        <v>68</v>
      </c>
      <c r="O1009" s="39" t="s">
        <v>2117</v>
      </c>
      <c r="P1009" s="39"/>
      <c r="Q1009" s="39" t="s">
        <v>1513</v>
      </c>
      <c r="R1009" s="42" t="s">
        <v>2485</v>
      </c>
    </row>
    <row r="1010" spans="1:18" s="48" customFormat="1" x14ac:dyDescent="0.25">
      <c r="A1010" s="2" t="s">
        <v>1712</v>
      </c>
      <c r="B1010" s="11" t="s">
        <v>713</v>
      </c>
      <c r="C1010" s="1" t="s">
        <v>3262</v>
      </c>
      <c r="D1010" s="2" t="s">
        <v>3674</v>
      </c>
      <c r="E1010" s="12">
        <v>1</v>
      </c>
      <c r="F1010" s="61">
        <v>129</v>
      </c>
      <c r="G1010" s="8">
        <f>VLOOKUP(F1010,episodes!$A$1:$B$76,2,FALSE)</f>
        <v>30</v>
      </c>
      <c r="H1010" s="7" t="str">
        <f>VLOOKUP(F1010,episodes!$A$1:$E$76,5,FALSE)</f>
        <v>Operation: Annihilate!</v>
      </c>
      <c r="I1010" s="7">
        <f>VLOOKUP(F1010,episodes!$A$1:$D$76,3,FALSE)</f>
        <v>1</v>
      </c>
      <c r="J1010" s="7">
        <f>VLOOKUP(F1010,episodes!$A$1:$D$76,4,FALSE)</f>
        <v>29</v>
      </c>
      <c r="K1010" s="10"/>
      <c r="L1010" s="40">
        <f>COUNTIFS(A:A,A1009)</f>
        <v>28</v>
      </c>
      <c r="M1010" s="40">
        <f>COUNTIFS(B:B,B1010)</f>
        <v>24</v>
      </c>
      <c r="N1010" s="40">
        <f>LEN(C1010)</f>
        <v>47</v>
      </c>
      <c r="O1010" s="39" t="s">
        <v>2117</v>
      </c>
      <c r="P1010" s="39"/>
      <c r="Q1010" s="39" t="s">
        <v>1514</v>
      </c>
      <c r="R1010" s="42" t="s">
        <v>2485</v>
      </c>
    </row>
    <row r="1011" spans="1:18" s="48" customFormat="1" x14ac:dyDescent="0.25">
      <c r="A1011" s="2" t="s">
        <v>1712</v>
      </c>
      <c r="B1011" s="11" t="s">
        <v>778</v>
      </c>
      <c r="C1011" s="1" t="s">
        <v>3263</v>
      </c>
      <c r="D1011" s="2" t="s">
        <v>3674</v>
      </c>
      <c r="E1011" s="12">
        <v>1</v>
      </c>
      <c r="F1011" s="61">
        <v>201</v>
      </c>
      <c r="G1011" s="8">
        <f>VLOOKUP(F1011,episodes!$A$1:$B$76,2,FALSE)</f>
        <v>31</v>
      </c>
      <c r="H1011" s="7" t="str">
        <f>VLOOKUP(F1011,episodes!$A$1:$E$76,5,FALSE)</f>
        <v>Amok Time</v>
      </c>
      <c r="I1011" s="7">
        <f>VLOOKUP(F1011,episodes!$A$1:$D$76,3,FALSE)</f>
        <v>2</v>
      </c>
      <c r="J1011" s="7">
        <f>VLOOKUP(F1011,episodes!$A$1:$D$76,4,FALSE)</f>
        <v>1</v>
      </c>
      <c r="K1011" s="10"/>
      <c r="L1011" s="40">
        <f>COUNTIFS(A:A,A1010)</f>
        <v>28</v>
      </c>
      <c r="M1011" s="40">
        <f>COUNTIFS(B:B,B1011)</f>
        <v>20</v>
      </c>
      <c r="N1011" s="40">
        <f>LEN(C1011)</f>
        <v>78</v>
      </c>
      <c r="O1011" s="39" t="s">
        <v>2117</v>
      </c>
      <c r="P1011" s="44"/>
      <c r="Q1011" s="42" t="s">
        <v>1499</v>
      </c>
      <c r="R1011" s="42" t="s">
        <v>2485</v>
      </c>
    </row>
    <row r="1012" spans="1:18" s="48" customFormat="1" x14ac:dyDescent="0.25">
      <c r="A1012" s="2" t="s">
        <v>1712</v>
      </c>
      <c r="B1012" s="11" t="s">
        <v>713</v>
      </c>
      <c r="C1012" s="1" t="s">
        <v>3264</v>
      </c>
      <c r="D1012" s="2" t="s">
        <v>3674</v>
      </c>
      <c r="E1012" s="12">
        <v>1</v>
      </c>
      <c r="F1012" s="61">
        <v>201</v>
      </c>
      <c r="G1012" s="8">
        <f>VLOOKUP(F1012,episodes!$A$1:$B$76,2,FALSE)</f>
        <v>31</v>
      </c>
      <c r="H1012" s="7" t="str">
        <f>VLOOKUP(F1012,episodes!$A$1:$E$76,5,FALSE)</f>
        <v>Amok Time</v>
      </c>
      <c r="I1012" s="7">
        <f>VLOOKUP(F1012,episodes!$A$1:$D$76,3,FALSE)</f>
        <v>2</v>
      </c>
      <c r="J1012" s="7">
        <f>VLOOKUP(F1012,episodes!$A$1:$D$76,4,FALSE)</f>
        <v>1</v>
      </c>
      <c r="K1012" s="10"/>
      <c r="L1012" s="40">
        <f>COUNTIFS(A:A,A1011)</f>
        <v>28</v>
      </c>
      <c r="M1012" s="40">
        <f>COUNTIFS(B:B,B1012)</f>
        <v>24</v>
      </c>
      <c r="N1012" s="40">
        <f>LEN(C1012)</f>
        <v>63</v>
      </c>
      <c r="O1012" s="42" t="s">
        <v>2117</v>
      </c>
      <c r="P1012" s="44"/>
      <c r="Q1012" s="42" t="s">
        <v>1515</v>
      </c>
      <c r="R1012" s="42" t="s">
        <v>2485</v>
      </c>
    </row>
    <row r="1013" spans="1:18" s="2" customFormat="1" x14ac:dyDescent="0.25">
      <c r="A1013" s="2" t="s">
        <v>1712</v>
      </c>
      <c r="B1013" s="11" t="s">
        <v>713</v>
      </c>
      <c r="C1013" s="1" t="s">
        <v>3263</v>
      </c>
      <c r="D1013" s="2" t="s">
        <v>3674</v>
      </c>
      <c r="E1013" s="12">
        <v>1</v>
      </c>
      <c r="F1013" s="61">
        <v>201</v>
      </c>
      <c r="G1013" s="8">
        <f>VLOOKUP(F1013,episodes!$A$1:$B$76,2,FALSE)</f>
        <v>31</v>
      </c>
      <c r="H1013" s="7" t="str">
        <f>VLOOKUP(F1013,episodes!$A$1:$E$76,5,FALSE)</f>
        <v>Amok Time</v>
      </c>
      <c r="I1013" s="7">
        <f>VLOOKUP(F1013,episodes!$A$1:$D$76,3,FALSE)</f>
        <v>2</v>
      </c>
      <c r="J1013" s="7">
        <f>VLOOKUP(F1013,episodes!$A$1:$D$76,4,FALSE)</f>
        <v>1</v>
      </c>
      <c r="K1013" s="10"/>
      <c r="L1013" s="40">
        <f>COUNTIFS(A:A,A1012)</f>
        <v>28</v>
      </c>
      <c r="M1013" s="40">
        <f>COUNTIFS(B:B,B1013)</f>
        <v>24</v>
      </c>
      <c r="N1013" s="40">
        <f>LEN(C1013)</f>
        <v>78</v>
      </c>
      <c r="O1013" s="42" t="s">
        <v>2117</v>
      </c>
      <c r="P1013" s="44"/>
      <c r="Q1013" s="42" t="s">
        <v>1499</v>
      </c>
      <c r="R1013" s="42" t="s">
        <v>2485</v>
      </c>
    </row>
    <row r="1014" spans="1:18" s="2" customFormat="1" x14ac:dyDescent="0.3">
      <c r="A1014" s="2" t="s">
        <v>2721</v>
      </c>
      <c r="B1014" s="1" t="s">
        <v>677</v>
      </c>
      <c r="C1014" s="1" t="s">
        <v>2039</v>
      </c>
      <c r="D1014" s="2" t="s">
        <v>3655</v>
      </c>
      <c r="E1014" s="17"/>
      <c r="F1014" s="60">
        <v>203</v>
      </c>
      <c r="G1014" s="8">
        <f>VLOOKUP(F1014,episodes!$A$1:$B$76,2,FALSE)</f>
        <v>33</v>
      </c>
      <c r="H1014" s="7" t="str">
        <f>VLOOKUP(F1014,episodes!$A$1:$E$76,5,FALSE)</f>
        <v>The Changeling</v>
      </c>
      <c r="I1014" s="7">
        <f>VLOOKUP(F1014,episodes!$A$1:$D$76,3,FALSE)</f>
        <v>2</v>
      </c>
      <c r="J1014" s="7">
        <f>VLOOKUP(F1014,episodes!$A$1:$D$76,4,FALSE)</f>
        <v>3</v>
      </c>
      <c r="K1014" s="10"/>
      <c r="L1014" s="40">
        <f>COUNTIFS(A:A,A1013)</f>
        <v>28</v>
      </c>
      <c r="M1014" s="40">
        <f>COUNTIFS(B:B,B1014)</f>
        <v>20</v>
      </c>
      <c r="N1014" s="40">
        <f>LEN(C1014)</f>
        <v>46</v>
      </c>
      <c r="O1014" s="42" t="s">
        <v>1182</v>
      </c>
      <c r="P1014" s="41" t="s">
        <v>841</v>
      </c>
      <c r="Q1014" s="39" t="s">
        <v>1565</v>
      </c>
      <c r="R1014" s="39" t="s">
        <v>2485</v>
      </c>
    </row>
    <row r="1015" spans="1:18" s="2" customFormat="1" x14ac:dyDescent="0.25">
      <c r="A1015" s="24" t="s">
        <v>301</v>
      </c>
      <c r="B1015" s="24" t="s">
        <v>301</v>
      </c>
      <c r="C1015" s="23" t="s">
        <v>300</v>
      </c>
      <c r="D1015" s="2" t="s">
        <v>3305</v>
      </c>
      <c r="E1015" s="12"/>
      <c r="F1015" s="61">
        <v>217</v>
      </c>
      <c r="G1015" s="8">
        <f>VLOOKUP(F1015,episodes!$A$1:$B$81,2,FALSE)</f>
        <v>47</v>
      </c>
      <c r="H1015" s="7" t="str">
        <f>VLOOKUP(F1015,episodes!$A$1:$E$81,5,FALSE)</f>
        <v>A Piece of the Action</v>
      </c>
      <c r="I1015" s="7">
        <f>VLOOKUP(F1015,episodes!$A$1:$D$81,3,FALSE)</f>
        <v>2</v>
      </c>
      <c r="J1015" s="7">
        <f>VLOOKUP(F1015,episodes!$A$1:$D$81,4,FALSE)</f>
        <v>17</v>
      </c>
      <c r="K1015" s="10"/>
      <c r="L1015" s="40">
        <f>COUNTIFS(A:A,A1014)</f>
        <v>1</v>
      </c>
      <c r="M1015" s="40">
        <f>COUNTIFS(B:B,B1015)</f>
        <v>1</v>
      </c>
      <c r="N1015" s="40">
        <f>LEN(C1015)</f>
        <v>91</v>
      </c>
      <c r="O1015" s="42" t="s">
        <v>192</v>
      </c>
      <c r="P1015" s="44" t="s">
        <v>192</v>
      </c>
      <c r="Q1015" s="42" t="s">
        <v>300</v>
      </c>
      <c r="R1015" s="39" t="s">
        <v>2485</v>
      </c>
    </row>
    <row r="1016" spans="1:18" s="2" customFormat="1" x14ac:dyDescent="0.25">
      <c r="A1016" s="2" t="s">
        <v>2652</v>
      </c>
      <c r="B1016" s="2" t="s">
        <v>498</v>
      </c>
      <c r="C1016" s="1" t="s">
        <v>2679</v>
      </c>
      <c r="D1016" s="2" t="s">
        <v>21</v>
      </c>
      <c r="E1016" s="12">
        <v>1</v>
      </c>
      <c r="F1016" s="60">
        <v>204</v>
      </c>
      <c r="G1016" s="8">
        <f>VLOOKUP(F1016,episodes!$A$1:$B$81,2,FALSE)</f>
        <v>34</v>
      </c>
      <c r="H1016" s="7" t="str">
        <f>VLOOKUP(F1016,episodes!$A$1:$E$81,5,FALSE)</f>
        <v>Mirror, Mirror</v>
      </c>
      <c r="I1016" s="7">
        <f>VLOOKUP(F1016,episodes!$A$1:$D$81,3,FALSE)</f>
        <v>2</v>
      </c>
      <c r="J1016" s="7">
        <f>VLOOKUP(F1016,episodes!$A$1:$D$81,4,FALSE)</f>
        <v>4</v>
      </c>
      <c r="K1016" s="10"/>
      <c r="L1016" s="40">
        <f>COUNTIFS(A:A,A1015)</f>
        <v>1</v>
      </c>
      <c r="M1016" s="40">
        <f>COUNTIFS(B:B,B1016)</f>
        <v>7</v>
      </c>
      <c r="N1016" s="40">
        <f>LEN(C1016)</f>
        <v>63</v>
      </c>
      <c r="O1016" s="39"/>
      <c r="P1016" s="39" t="s">
        <v>192</v>
      </c>
      <c r="Q1016" s="50"/>
      <c r="R1016" s="39" t="s">
        <v>2485</v>
      </c>
    </row>
    <row r="1017" spans="1:18" s="2" customFormat="1" x14ac:dyDescent="0.3">
      <c r="A1017" s="2" t="s">
        <v>1713</v>
      </c>
      <c r="B1017" s="1" t="s">
        <v>0</v>
      </c>
      <c r="C1017" s="25" t="s">
        <v>2717</v>
      </c>
      <c r="D1017" s="2" t="s">
        <v>85</v>
      </c>
      <c r="E1017" s="17"/>
      <c r="F1017" s="60">
        <v>115</v>
      </c>
      <c r="G1017" s="8">
        <f>VLOOKUP(F1017,episodes!$A$1:$B$76,2,FALSE)</f>
        <v>16</v>
      </c>
      <c r="H1017" s="7" t="str">
        <f>VLOOKUP(F1017,episodes!$A$1:$E$76,5,FALSE)</f>
        <v>Shore Leave</v>
      </c>
      <c r="I1017" s="7">
        <f>VLOOKUP(F1017,episodes!$A$1:$D$76,3,FALSE)</f>
        <v>1</v>
      </c>
      <c r="J1017" s="7">
        <f>VLOOKUP(F1017,episodes!$A$1:$D$76,4,FALSE)</f>
        <v>15</v>
      </c>
      <c r="K1017" s="10"/>
      <c r="L1017" s="40">
        <f>COUNTIFS(A:A,A1016)</f>
        <v>1</v>
      </c>
      <c r="M1017" s="40">
        <f>COUNTIFS(B:B,B1017)</f>
        <v>66</v>
      </c>
      <c r="N1017" s="40">
        <f>LEN(C1017)+LEN(H1017)</f>
        <v>220</v>
      </c>
      <c r="O1017" s="42" t="s">
        <v>2065</v>
      </c>
      <c r="P1017" s="39" t="s">
        <v>516</v>
      </c>
      <c r="Q1017" s="39" t="s">
        <v>1202</v>
      </c>
      <c r="R1017" s="39" t="s">
        <v>2485</v>
      </c>
    </row>
    <row r="1018" spans="1:18" s="2" customFormat="1" x14ac:dyDescent="0.3">
      <c r="A1018" s="2" t="s">
        <v>1714</v>
      </c>
      <c r="B1018" s="11" t="s">
        <v>500</v>
      </c>
      <c r="C1018" s="25" t="s">
        <v>2284</v>
      </c>
      <c r="D1018" s="2" t="s">
        <v>21</v>
      </c>
      <c r="E1018" s="17"/>
      <c r="F1018" s="17">
        <v>104</v>
      </c>
      <c r="G1018" s="8">
        <f>VLOOKUP(F1018,episodes!$A$1:$B$76,2,FALSE)</f>
        <v>5</v>
      </c>
      <c r="H1018" s="7" t="str">
        <f>VLOOKUP(F1018,episodes!$A$1:$E$76,5,FALSE)</f>
        <v>The Naked Time</v>
      </c>
      <c r="I1018" s="7">
        <f>VLOOKUP(F1018,episodes!$A$1:$D$76,3,FALSE)</f>
        <v>1</v>
      </c>
      <c r="J1018" s="7">
        <f>VLOOKUP(F1018,episodes!$A$1:$D$76,4,FALSE)</f>
        <v>4</v>
      </c>
      <c r="K1018" s="10"/>
      <c r="L1018" s="40">
        <f>COUNTIFS(A:A,A1017)</f>
        <v>1</v>
      </c>
      <c r="M1018" s="40">
        <f>COUNTIFS(B:B,B1018)</f>
        <v>2</v>
      </c>
      <c r="N1018" s="40">
        <f>LEN(C1018)+LEN(H1018)</f>
        <v>79</v>
      </c>
      <c r="O1018" s="39" t="s">
        <v>2101</v>
      </c>
      <c r="P1018" s="39" t="s">
        <v>1182</v>
      </c>
      <c r="Q1018" s="39"/>
      <c r="R1018" s="39" t="s">
        <v>2488</v>
      </c>
    </row>
    <row r="1019" spans="1:18" s="2" customFormat="1" x14ac:dyDescent="0.3">
      <c r="A1019" s="2" t="s">
        <v>1715</v>
      </c>
      <c r="B1019" s="1" t="s">
        <v>705</v>
      </c>
      <c r="C1019" s="25" t="s">
        <v>1829</v>
      </c>
      <c r="D1019" s="2" t="s">
        <v>21</v>
      </c>
      <c r="E1019" s="17"/>
      <c r="F1019" s="60">
        <v>100</v>
      </c>
      <c r="G1019" s="8">
        <f>VLOOKUP(F1019,episodes!$A$1:$B$76,2,FALSE)</f>
        <v>1</v>
      </c>
      <c r="H1019" s="7" t="str">
        <f>VLOOKUP(F1019,episodes!$A$1:$E$76,5,FALSE)</f>
        <v>The Cage</v>
      </c>
      <c r="I1019" s="7">
        <f>VLOOKUP(F1019,episodes!$A$1:$D$76,3,FALSE)</f>
        <v>1</v>
      </c>
      <c r="J1019" s="7">
        <f>VLOOKUP(F1019,episodes!$A$1:$D$76,4,FALSE)</f>
        <v>0</v>
      </c>
      <c r="K1019" s="10"/>
      <c r="L1019" s="40">
        <f>COUNTIFS(A:A,A1018)</f>
        <v>1</v>
      </c>
      <c r="M1019" s="40">
        <f>COUNTIFS(B:B,B1019)</f>
        <v>19</v>
      </c>
      <c r="N1019" s="40">
        <f>LEN(C1019)+LEN(H1019)</f>
        <v>34</v>
      </c>
      <c r="O1019" s="39" t="s">
        <v>132</v>
      </c>
      <c r="P1019" s="41"/>
      <c r="Q1019" s="39" t="s">
        <v>1536</v>
      </c>
      <c r="R1019" s="39" t="s">
        <v>2485</v>
      </c>
    </row>
    <row r="1020" spans="1:18" s="2" customFormat="1" x14ac:dyDescent="0.25">
      <c r="A1020" s="2" t="s">
        <v>1715</v>
      </c>
      <c r="B1020" s="1" t="s">
        <v>705</v>
      </c>
      <c r="C1020" s="25" t="s">
        <v>1841</v>
      </c>
      <c r="D1020" s="2" t="s">
        <v>3652</v>
      </c>
      <c r="E1020" s="12">
        <v>1</v>
      </c>
      <c r="F1020" s="60">
        <v>101</v>
      </c>
      <c r="G1020" s="8">
        <f>VLOOKUP(F1020,episodes!$A$1:$B$76,2,FALSE)</f>
        <v>2</v>
      </c>
      <c r="H1020" s="7" t="str">
        <f>VLOOKUP(F1020,episodes!$A$1:$E$76,5,FALSE)</f>
        <v>The Man Trap</v>
      </c>
      <c r="I1020" s="7">
        <f>VLOOKUP(F1020,episodes!$A$1:$D$76,3,FALSE)</f>
        <v>1</v>
      </c>
      <c r="J1020" s="7">
        <f>VLOOKUP(F1020,episodes!$A$1:$D$76,4,FALSE)</f>
        <v>1</v>
      </c>
      <c r="K1020" s="10"/>
      <c r="L1020" s="40">
        <f>COUNTIFS(A:A,#REF!)</f>
        <v>0</v>
      </c>
      <c r="M1020" s="40">
        <f>COUNTIFS(B:B,B1020)</f>
        <v>19</v>
      </c>
      <c r="N1020" s="40">
        <f>LEN(C1020)+LEN(H1020)</f>
        <v>51</v>
      </c>
      <c r="O1020" s="39" t="s">
        <v>524</v>
      </c>
      <c r="P1020" s="39"/>
      <c r="Q1020" s="39" t="s">
        <v>1493</v>
      </c>
      <c r="R1020" s="39" t="s">
        <v>2485</v>
      </c>
    </row>
    <row r="1021" spans="1:18" s="2" customFormat="1" x14ac:dyDescent="0.3">
      <c r="A1021" s="2" t="s">
        <v>1715</v>
      </c>
      <c r="B1021" s="1" t="s">
        <v>705</v>
      </c>
      <c r="C1021" s="25" t="s">
        <v>2180</v>
      </c>
      <c r="D1021" s="2" t="s">
        <v>3655</v>
      </c>
      <c r="E1021" s="17"/>
      <c r="F1021" s="60">
        <v>103</v>
      </c>
      <c r="G1021" s="8">
        <f>VLOOKUP(F1021,episodes!$A$1:$B$76,2,FALSE)</f>
        <v>4</v>
      </c>
      <c r="H1021" s="7" t="str">
        <f>VLOOKUP(F1021,episodes!$A$1:$E$76,5,FALSE)</f>
        <v>Where No Man Has Gone Before</v>
      </c>
      <c r="I1021" s="7">
        <f>VLOOKUP(F1021,episodes!$A$1:$D$76,3,FALSE)</f>
        <v>1</v>
      </c>
      <c r="J1021" s="7">
        <f>VLOOKUP(F1021,episodes!$A$1:$D$76,4,FALSE)</f>
        <v>3</v>
      </c>
      <c r="K1021" s="10"/>
      <c r="L1021" s="40">
        <f>COUNTIFS(A:A,A1020)</f>
        <v>19</v>
      </c>
      <c r="M1021" s="40">
        <f>COUNTIFS(B:B,B1021)</f>
        <v>19</v>
      </c>
      <c r="N1021" s="40">
        <f>LEN(C1021)+LEN(H1021)</f>
        <v>87</v>
      </c>
      <c r="O1021" s="39" t="s">
        <v>579</v>
      </c>
      <c r="P1021" s="41"/>
      <c r="Q1021" s="39" t="s">
        <v>1538</v>
      </c>
      <c r="R1021" s="39" t="s">
        <v>2485</v>
      </c>
    </row>
    <row r="1022" spans="1:18" s="2" customFormat="1" x14ac:dyDescent="0.3">
      <c r="A1022" s="2" t="s">
        <v>1715</v>
      </c>
      <c r="B1022" s="1" t="s">
        <v>705</v>
      </c>
      <c r="C1022" s="25" t="s">
        <v>2251</v>
      </c>
      <c r="D1022" s="2" t="s">
        <v>3305</v>
      </c>
      <c r="E1022" s="17"/>
      <c r="F1022" s="60">
        <v>106</v>
      </c>
      <c r="G1022" s="8">
        <f>VLOOKUP(F1022,episodes!$A$1:$B$76,2,FALSE)</f>
        <v>7</v>
      </c>
      <c r="H1022" s="7" t="str">
        <f>VLOOKUP(F1022,episodes!$A$1:$E$76,5,FALSE)</f>
        <v>Mudd's Women</v>
      </c>
      <c r="I1022" s="7">
        <f>VLOOKUP(F1022,episodes!$A$1:$D$76,3,FALSE)</f>
        <v>1</v>
      </c>
      <c r="J1022" s="7">
        <f>VLOOKUP(F1022,episodes!$A$1:$D$76,4,FALSE)</f>
        <v>6</v>
      </c>
      <c r="K1022" s="10"/>
      <c r="L1022" s="40">
        <f>COUNTIFS(A:A,A1021)</f>
        <v>19</v>
      </c>
      <c r="M1022" s="40">
        <f>COUNTIFS(B:B,B1022)</f>
        <v>19</v>
      </c>
      <c r="N1022" s="40">
        <f>LEN(C1022)+LEN(H1022)</f>
        <v>61</v>
      </c>
      <c r="O1022" s="39" t="s">
        <v>574</v>
      </c>
      <c r="P1022" s="39"/>
      <c r="Q1022" s="39" t="s">
        <v>1539</v>
      </c>
      <c r="R1022" s="39" t="s">
        <v>2485</v>
      </c>
    </row>
    <row r="1023" spans="1:18" s="2" customFormat="1" x14ac:dyDescent="0.3">
      <c r="A1023" s="2" t="s">
        <v>1715</v>
      </c>
      <c r="B1023" s="1" t="s">
        <v>705</v>
      </c>
      <c r="C1023" s="25" t="s">
        <v>1886</v>
      </c>
      <c r="D1023" s="2" t="s">
        <v>3305</v>
      </c>
      <c r="E1023" s="17"/>
      <c r="F1023" s="60">
        <v>107</v>
      </c>
      <c r="G1023" s="8">
        <f>VLOOKUP(F1023,episodes!$A$1:$B$76,2,FALSE)</f>
        <v>8</v>
      </c>
      <c r="H1023" s="7" t="str">
        <f>VLOOKUP(F1023,episodes!$A$1:$E$76,5,FALSE)</f>
        <v>What Are Little Girls Made Of?</v>
      </c>
      <c r="I1023" s="7">
        <f>VLOOKUP(F1023,episodes!$A$1:$D$76,3,FALSE)</f>
        <v>1</v>
      </c>
      <c r="J1023" s="7">
        <f>VLOOKUP(F1023,episodes!$A$1:$D$76,4,FALSE)</f>
        <v>7</v>
      </c>
      <c r="K1023" s="10"/>
      <c r="L1023" s="40">
        <f>COUNTIFS(A:A,A1022)</f>
        <v>19</v>
      </c>
      <c r="M1023" s="40">
        <f>COUNTIFS(B:B,B1023)</f>
        <v>19</v>
      </c>
      <c r="N1023" s="40">
        <f>LEN(C1023)+LEN(H1023)</f>
        <v>65</v>
      </c>
      <c r="O1023" s="39" t="s">
        <v>111</v>
      </c>
      <c r="P1023" s="39"/>
      <c r="Q1023" s="39" t="s">
        <v>648</v>
      </c>
      <c r="R1023" s="39" t="s">
        <v>2485</v>
      </c>
    </row>
    <row r="1024" spans="1:18" s="2" customFormat="1" x14ac:dyDescent="0.25">
      <c r="A1024" s="2" t="s">
        <v>1715</v>
      </c>
      <c r="B1024" s="1" t="s">
        <v>705</v>
      </c>
      <c r="C1024" s="25" t="s">
        <v>2481</v>
      </c>
      <c r="D1024" s="2" t="s">
        <v>21</v>
      </c>
      <c r="E1024" s="12">
        <v>1</v>
      </c>
      <c r="F1024" s="60">
        <v>108</v>
      </c>
      <c r="G1024" s="8">
        <f>VLOOKUP(F1024,episodes!$A$1:$B$76,2,FALSE)</f>
        <v>9</v>
      </c>
      <c r="H1024" s="7" t="str">
        <f>VLOOKUP(F1024,episodes!$A$1:$E$76,5,FALSE)</f>
        <v>Miri</v>
      </c>
      <c r="I1024" s="7">
        <f>VLOOKUP(F1024,episodes!$A$1:$D$76,3,FALSE)</f>
        <v>1</v>
      </c>
      <c r="J1024" s="7">
        <f>VLOOKUP(F1024,episodes!$A$1:$D$76,4,FALSE)</f>
        <v>8</v>
      </c>
      <c r="K1024" s="10"/>
      <c r="L1024" s="40">
        <f>COUNTIFS(A:A,A1023)</f>
        <v>19</v>
      </c>
      <c r="M1024" s="40">
        <f>COUNTIFS(B:B,B1024)</f>
        <v>19</v>
      </c>
      <c r="N1024" s="40">
        <f>LEN(C1024)+LEN(H1024)</f>
        <v>38</v>
      </c>
      <c r="O1024" s="39" t="s">
        <v>118</v>
      </c>
      <c r="P1024" s="41"/>
      <c r="Q1024" s="39" t="s">
        <v>968</v>
      </c>
      <c r="R1024" s="39" t="s">
        <v>2485</v>
      </c>
    </row>
    <row r="1025" spans="1:18" s="2" customFormat="1" x14ac:dyDescent="0.25">
      <c r="A1025" s="2" t="s">
        <v>1715</v>
      </c>
      <c r="B1025" s="1" t="s">
        <v>705</v>
      </c>
      <c r="C1025" s="25" t="s">
        <v>1901</v>
      </c>
      <c r="D1025" s="2" t="s">
        <v>21</v>
      </c>
      <c r="E1025" s="12">
        <v>1</v>
      </c>
      <c r="F1025" s="60">
        <v>109</v>
      </c>
      <c r="G1025" s="8">
        <f>VLOOKUP(F1025,episodes!$A$1:$B$76,2,FALSE)</f>
        <v>10</v>
      </c>
      <c r="H1025" s="7" t="str">
        <f>VLOOKUP(F1025,episodes!$A$1:$E$76,5,FALSE)</f>
        <v>Dagger of the Mind</v>
      </c>
      <c r="I1025" s="7">
        <f>VLOOKUP(F1025,episodes!$A$1:$D$76,3,FALSE)</f>
        <v>1</v>
      </c>
      <c r="J1025" s="7">
        <f>VLOOKUP(F1025,episodes!$A$1:$D$76,4,FALSE)</f>
        <v>9</v>
      </c>
      <c r="K1025" s="10"/>
      <c r="L1025" s="40">
        <f>COUNTIFS(A:A,A1024)</f>
        <v>19</v>
      </c>
      <c r="M1025" s="40">
        <f>COUNTIFS(B:B,B1025)</f>
        <v>19</v>
      </c>
      <c r="N1025" s="40">
        <f>LEN(C1025)+LEN(H1025)</f>
        <v>86</v>
      </c>
      <c r="O1025" s="39" t="s">
        <v>510</v>
      </c>
      <c r="P1025" s="41"/>
      <c r="Q1025" s="39" t="s">
        <v>970</v>
      </c>
      <c r="R1025" s="39" t="s">
        <v>2485</v>
      </c>
    </row>
    <row r="1026" spans="1:18" s="2" customFormat="1" x14ac:dyDescent="0.25">
      <c r="A1026" s="2" t="s">
        <v>1715</v>
      </c>
      <c r="B1026" s="1" t="s">
        <v>705</v>
      </c>
      <c r="C1026" s="25" t="s">
        <v>2238</v>
      </c>
      <c r="D1026" s="2" t="s">
        <v>21</v>
      </c>
      <c r="E1026" s="12">
        <v>1</v>
      </c>
      <c r="F1026" s="60">
        <v>113</v>
      </c>
      <c r="G1026" s="8">
        <f>VLOOKUP(F1026,episodes!$A$1:$B$76,2,FALSE)</f>
        <v>14</v>
      </c>
      <c r="H1026" s="7" t="str">
        <f>VLOOKUP(F1026,episodes!$A$1:$E$76,5,FALSE)</f>
        <v>The Conscience of the King</v>
      </c>
      <c r="I1026" s="7">
        <f>VLOOKUP(F1026,episodes!$A$1:$D$76,3,FALSE)</f>
        <v>1</v>
      </c>
      <c r="J1026" s="7">
        <f>VLOOKUP(F1026,episodes!$A$1:$D$76,4,FALSE)</f>
        <v>13</v>
      </c>
      <c r="K1026" s="10"/>
      <c r="L1026" s="40">
        <f>COUNTIFS(A:A,A1024)</f>
        <v>19</v>
      </c>
      <c r="M1026" s="40">
        <f>COUNTIFS(B:B,B1026)</f>
        <v>19</v>
      </c>
      <c r="N1026" s="40">
        <f>LEN(C1026)+LEN(H1026)</f>
        <v>78</v>
      </c>
      <c r="O1026" s="39" t="s">
        <v>139</v>
      </c>
      <c r="P1026" s="39"/>
      <c r="Q1026" s="39" t="s">
        <v>2495</v>
      </c>
      <c r="R1026" s="39" t="s">
        <v>2485</v>
      </c>
    </row>
    <row r="1027" spans="1:18" s="2" customFormat="1" x14ac:dyDescent="0.25">
      <c r="A1027" s="2" t="s">
        <v>1715</v>
      </c>
      <c r="B1027" s="1" t="s">
        <v>705</v>
      </c>
      <c r="C1027" s="25" t="s">
        <v>2553</v>
      </c>
      <c r="D1027" s="2" t="s">
        <v>21</v>
      </c>
      <c r="E1027" s="12">
        <v>1</v>
      </c>
      <c r="F1027" s="61">
        <v>115</v>
      </c>
      <c r="G1027" s="8">
        <f>VLOOKUP(F1027,episodes!$A$1:$B$76,2,FALSE)</f>
        <v>16</v>
      </c>
      <c r="H1027" s="7" t="str">
        <f>VLOOKUP(F1027,episodes!$A$1:$E$76,5,FALSE)</f>
        <v>Shore Leave</v>
      </c>
      <c r="I1027" s="7">
        <f>VLOOKUP(F1027,episodes!$A$1:$D$76,3,FALSE)</f>
        <v>1</v>
      </c>
      <c r="J1027" s="7">
        <f>VLOOKUP(F1027,episodes!$A$1:$D$76,4,FALSE)</f>
        <v>15</v>
      </c>
      <c r="K1027" s="10"/>
      <c r="L1027" s="40">
        <f>COUNTIFS(A:A,A1026)</f>
        <v>19</v>
      </c>
      <c r="M1027" s="40">
        <f>COUNTIFS(B:B,B1027)</f>
        <v>19</v>
      </c>
      <c r="N1027" s="40">
        <f>LEN(C1027)+LEN(H1027)</f>
        <v>74</v>
      </c>
      <c r="O1027" s="42" t="s">
        <v>97</v>
      </c>
      <c r="P1027" s="42"/>
      <c r="Q1027" s="42" t="s">
        <v>1546</v>
      </c>
      <c r="R1027" s="42" t="s">
        <v>2485</v>
      </c>
    </row>
    <row r="1028" spans="1:18" s="2" customFormat="1" x14ac:dyDescent="0.25">
      <c r="A1028" s="2" t="s">
        <v>1715</v>
      </c>
      <c r="B1028" s="1" t="s">
        <v>705</v>
      </c>
      <c r="C1028" s="25" t="s">
        <v>2718</v>
      </c>
      <c r="D1028" s="2" t="s">
        <v>3652</v>
      </c>
      <c r="E1028" s="12">
        <v>1</v>
      </c>
      <c r="F1028" s="61">
        <v>115</v>
      </c>
      <c r="G1028" s="8">
        <f>VLOOKUP(F1028,episodes!$A$1:$B$76,2,FALSE)</f>
        <v>16</v>
      </c>
      <c r="H1028" s="7" t="str">
        <f>VLOOKUP(F1028,episodes!$A$1:$E$76,5,FALSE)</f>
        <v>Shore Leave</v>
      </c>
      <c r="I1028" s="7">
        <f>VLOOKUP(F1028,episodes!$A$1:$D$76,3,FALSE)</f>
        <v>1</v>
      </c>
      <c r="J1028" s="7">
        <f>VLOOKUP(F1028,episodes!$A$1:$D$76,4,FALSE)</f>
        <v>15</v>
      </c>
      <c r="K1028" s="10"/>
      <c r="L1028" s="40">
        <f>COUNTIFS(A:A,A1027)</f>
        <v>19</v>
      </c>
      <c r="M1028" s="40">
        <f>COUNTIFS(B:B,B1028)</f>
        <v>19</v>
      </c>
      <c r="N1028" s="40">
        <f>LEN(C1028)+LEN(H1028)</f>
        <v>92</v>
      </c>
      <c r="O1028" s="42" t="s">
        <v>516</v>
      </c>
      <c r="P1028" s="42"/>
      <c r="Q1028" s="42" t="s">
        <v>1203</v>
      </c>
      <c r="R1028" s="42" t="s">
        <v>2485</v>
      </c>
    </row>
    <row r="1029" spans="1:18" s="2" customFormat="1" x14ac:dyDescent="0.3">
      <c r="A1029" s="2" t="s">
        <v>1715</v>
      </c>
      <c r="B1029" s="1" t="s">
        <v>705</v>
      </c>
      <c r="C1029" s="25" t="s">
        <v>2984</v>
      </c>
      <c r="D1029" s="2" t="s">
        <v>3305</v>
      </c>
      <c r="E1029" s="17"/>
      <c r="F1029" s="61">
        <v>119</v>
      </c>
      <c r="G1029" s="8">
        <f>VLOOKUP(F1029,episodes!$A$1:$B$76,2,FALSE)</f>
        <v>20</v>
      </c>
      <c r="H1029" s="7" t="str">
        <f>VLOOKUP(F1029,episodes!$A$1:$E$76,5,FALSE)</f>
        <v>Tomorrow Is Yesterday</v>
      </c>
      <c r="I1029" s="7">
        <f>VLOOKUP(F1029,episodes!$A$1:$D$76,3,FALSE)</f>
        <v>1</v>
      </c>
      <c r="J1029" s="7">
        <f>VLOOKUP(F1029,episodes!$A$1:$D$76,4,FALSE)</f>
        <v>19</v>
      </c>
      <c r="K1029" s="10"/>
      <c r="L1029" s="40">
        <f>COUNTIFS(A:A,A1027)</f>
        <v>19</v>
      </c>
      <c r="M1029" s="40">
        <f>COUNTIFS(B:B,B1029)</f>
        <v>19</v>
      </c>
      <c r="N1029" s="40">
        <f>LEN(C1029)</f>
        <v>79</v>
      </c>
      <c r="O1029" s="42" t="s">
        <v>195</v>
      </c>
      <c r="P1029" s="44"/>
      <c r="Q1029" s="42" t="s">
        <v>3521</v>
      </c>
      <c r="R1029" s="42" t="s">
        <v>2485</v>
      </c>
    </row>
    <row r="1030" spans="1:18" s="2" customFormat="1" x14ac:dyDescent="0.3">
      <c r="A1030" s="2" t="s">
        <v>1715</v>
      </c>
      <c r="B1030" s="1" t="s">
        <v>705</v>
      </c>
      <c r="C1030" s="25" t="s">
        <v>2594</v>
      </c>
      <c r="D1030" s="2" t="s">
        <v>21</v>
      </c>
      <c r="E1030" s="17">
        <v>1</v>
      </c>
      <c r="F1030" s="61">
        <v>120</v>
      </c>
      <c r="G1030" s="8">
        <f>VLOOKUP(F1030,episodes!$A$1:$B$76,2,FALSE)</f>
        <v>21</v>
      </c>
      <c r="H1030" s="7" t="str">
        <f>VLOOKUP(F1030,episodes!$A$1:$E$76,5,FALSE)</f>
        <v>Court Martial</v>
      </c>
      <c r="I1030" s="7">
        <f>VLOOKUP(F1030,episodes!$A$1:$D$76,3,FALSE)</f>
        <v>1</v>
      </c>
      <c r="J1030" s="7">
        <f>VLOOKUP(F1030,episodes!$A$1:$D$76,4,FALSE)</f>
        <v>20</v>
      </c>
      <c r="K1030" s="10"/>
      <c r="L1030" s="40">
        <f>COUNTIFS(A:A,A1029)</f>
        <v>19</v>
      </c>
      <c r="M1030" s="40">
        <f>COUNTIFS(B:B,B1030)</f>
        <v>19</v>
      </c>
      <c r="N1030" s="40">
        <f>LEN(C1030)</f>
        <v>57</v>
      </c>
      <c r="O1030" s="42" t="s">
        <v>553</v>
      </c>
      <c r="P1030" s="42"/>
      <c r="Q1030" s="42" t="s">
        <v>971</v>
      </c>
      <c r="R1030" s="42" t="s">
        <v>2485</v>
      </c>
    </row>
    <row r="1031" spans="1:18" s="2" customFormat="1" x14ac:dyDescent="0.3">
      <c r="A1031" s="2" t="s">
        <v>1715</v>
      </c>
      <c r="B1031" s="1" t="s">
        <v>705</v>
      </c>
      <c r="C1031" s="25" t="s">
        <v>3043</v>
      </c>
      <c r="D1031" s="2" t="s">
        <v>3305</v>
      </c>
      <c r="E1031" s="17"/>
      <c r="F1031" s="60">
        <v>122</v>
      </c>
      <c r="G1031" s="8">
        <f>VLOOKUP(F1031,episodes!$A$1:$B$76,2,FALSE)</f>
        <v>23</v>
      </c>
      <c r="H1031" s="7" t="str">
        <f>VLOOKUP(F1031,episodes!$A$1:$E$76,5,FALSE)</f>
        <v>Space Seed</v>
      </c>
      <c r="I1031" s="7">
        <f>VLOOKUP(F1031,episodes!$A$1:$D$76,3,FALSE)</f>
        <v>1</v>
      </c>
      <c r="J1031" s="7">
        <f>VLOOKUP(F1031,episodes!$A$1:$D$76,4,FALSE)</f>
        <v>22</v>
      </c>
      <c r="K1031" s="10"/>
      <c r="L1031" s="40">
        <f>COUNTIFS(A:A,A1030)</f>
        <v>19</v>
      </c>
      <c r="M1031" s="40">
        <f>COUNTIFS(B:B,B1031)</f>
        <v>19</v>
      </c>
      <c r="N1031" s="40">
        <f>LEN(C1031)</f>
        <v>133</v>
      </c>
      <c r="O1031" s="39" t="s">
        <v>511</v>
      </c>
      <c r="P1031" s="39"/>
      <c r="Q1031" s="39" t="s">
        <v>1550</v>
      </c>
      <c r="R1031" s="39" t="s">
        <v>2485</v>
      </c>
    </row>
    <row r="1032" spans="1:18" s="2" customFormat="1" x14ac:dyDescent="0.25">
      <c r="A1032" s="2" t="s">
        <v>1715</v>
      </c>
      <c r="B1032" s="1" t="s">
        <v>705</v>
      </c>
      <c r="C1032" s="25" t="s">
        <v>1964</v>
      </c>
      <c r="D1032" s="2" t="s">
        <v>21</v>
      </c>
      <c r="E1032" s="12">
        <v>1</v>
      </c>
      <c r="F1032" s="61">
        <v>123</v>
      </c>
      <c r="G1032" s="8">
        <f>VLOOKUP(F1032,episodes!$A$1:$B$76,2,FALSE)</f>
        <v>24</v>
      </c>
      <c r="H1032" s="7" t="str">
        <f>VLOOKUP(F1032,episodes!$A$1:$E$76,5,FALSE)</f>
        <v>A Taste of Armageddon</v>
      </c>
      <c r="I1032" s="7">
        <f>VLOOKUP(F1032,episodes!$A$1:$D$76,3,FALSE)</f>
        <v>1</v>
      </c>
      <c r="J1032" s="7">
        <f>VLOOKUP(F1032,episodes!$A$1:$D$76,4,FALSE)</f>
        <v>23</v>
      </c>
      <c r="K1032" s="10"/>
      <c r="L1032" s="40">
        <f>COUNTIFS(A:A,A1031)</f>
        <v>19</v>
      </c>
      <c r="M1032" s="40">
        <f>COUNTIFS(B:B,B1032)</f>
        <v>19</v>
      </c>
      <c r="N1032" s="40">
        <f>LEN(C1032)</f>
        <v>27</v>
      </c>
      <c r="O1032" s="42" t="s">
        <v>209</v>
      </c>
      <c r="P1032" s="42"/>
      <c r="Q1032" s="42" t="s">
        <v>969</v>
      </c>
      <c r="R1032" s="42" t="s">
        <v>2485</v>
      </c>
    </row>
    <row r="1033" spans="1:18" s="2" customFormat="1" x14ac:dyDescent="0.3">
      <c r="A1033" s="2" t="s">
        <v>1715</v>
      </c>
      <c r="B1033" s="1" t="s">
        <v>705</v>
      </c>
      <c r="C1033" s="25" t="s">
        <v>3098</v>
      </c>
      <c r="D1033" s="2" t="s">
        <v>3305</v>
      </c>
      <c r="E1033" s="17"/>
      <c r="F1033" s="61">
        <v>124</v>
      </c>
      <c r="G1033" s="8">
        <f>VLOOKUP(F1033,episodes!$A$1:$B$76,2,FALSE)</f>
        <v>25</v>
      </c>
      <c r="H1033" s="7" t="str">
        <f>VLOOKUP(F1033,episodes!$A$1:$E$76,5,FALSE)</f>
        <v>This Side of Paradise</v>
      </c>
      <c r="I1033" s="7">
        <f>VLOOKUP(F1033,episodes!$A$1:$D$76,3,FALSE)</f>
        <v>1</v>
      </c>
      <c r="J1033" s="7">
        <f>VLOOKUP(F1033,episodes!$A$1:$D$76,4,FALSE)</f>
        <v>24</v>
      </c>
      <c r="K1033" s="10"/>
      <c r="L1033" s="40">
        <f>COUNTIFS(A:A,A1032)</f>
        <v>19</v>
      </c>
      <c r="M1033" s="40">
        <f>COUNTIFS(B:B,B1033)</f>
        <v>19</v>
      </c>
      <c r="N1033" s="40">
        <f>LEN(C1033)</f>
        <v>95</v>
      </c>
      <c r="O1033" s="42" t="s">
        <v>215</v>
      </c>
      <c r="P1033" s="44"/>
      <c r="Q1033" s="42" t="s">
        <v>1056</v>
      </c>
      <c r="R1033" s="42" t="s">
        <v>2485</v>
      </c>
    </row>
    <row r="1034" spans="1:18" s="2" customFormat="1" x14ac:dyDescent="0.25">
      <c r="A1034" s="2" t="s">
        <v>1715</v>
      </c>
      <c r="B1034" s="1" t="s">
        <v>705</v>
      </c>
      <c r="C1034" s="1" t="s">
        <v>2017</v>
      </c>
      <c r="D1034" s="2" t="s">
        <v>3655</v>
      </c>
      <c r="E1034" s="12">
        <v>1</v>
      </c>
      <c r="F1034" s="61">
        <v>201</v>
      </c>
      <c r="G1034" s="8">
        <f>VLOOKUP(F1034,episodes!$A$1:$B$76,2,FALSE)</f>
        <v>31</v>
      </c>
      <c r="H1034" s="7" t="str">
        <f>VLOOKUP(F1034,episodes!$A$1:$E$76,5,FALSE)</f>
        <v>Amok Time</v>
      </c>
      <c r="I1034" s="7">
        <f>VLOOKUP(F1034,episodes!$A$1:$D$76,3,FALSE)</f>
        <v>2</v>
      </c>
      <c r="J1034" s="7">
        <f>VLOOKUP(F1034,episodes!$A$1:$D$76,4,FALSE)</f>
        <v>1</v>
      </c>
      <c r="K1034" s="10"/>
      <c r="L1034" s="40">
        <f>COUNTIFS(A:A,A1033)</f>
        <v>19</v>
      </c>
      <c r="M1034" s="40">
        <f>COUNTIFS(B:B,B1034)</f>
        <v>19</v>
      </c>
      <c r="N1034" s="40">
        <f>LEN(C1034)</f>
        <v>42</v>
      </c>
      <c r="O1034" s="42" t="s">
        <v>289</v>
      </c>
      <c r="P1034" s="44"/>
      <c r="Q1034" s="42" t="s">
        <v>1544</v>
      </c>
      <c r="R1034" s="42" t="s">
        <v>2485</v>
      </c>
    </row>
    <row r="1035" spans="1:18" s="2" customFormat="1" x14ac:dyDescent="0.3">
      <c r="A1035" s="2" t="s">
        <v>1715</v>
      </c>
      <c r="B1035" s="1" t="s">
        <v>705</v>
      </c>
      <c r="C1035" s="1" t="s">
        <v>2703</v>
      </c>
      <c r="D1035" s="2" t="s">
        <v>85</v>
      </c>
      <c r="E1035" s="17"/>
      <c r="F1035" s="17">
        <v>202</v>
      </c>
      <c r="G1035" s="8">
        <f>VLOOKUP(F1035,episodes!$A$1:$B$76,2,FALSE)</f>
        <v>32</v>
      </c>
      <c r="H1035" s="7" t="str">
        <f>VLOOKUP(F1035,episodes!$A$1:$E$76,5,FALSE)</f>
        <v>Who Mourns for Adonais?</v>
      </c>
      <c r="I1035" s="7">
        <f>VLOOKUP(F1035,episodes!$A$1:$D$76,3,FALSE)</f>
        <v>2</v>
      </c>
      <c r="J1035" s="7">
        <f>VLOOKUP(F1035,episodes!$A$1:$D$76,4,FALSE)</f>
        <v>2</v>
      </c>
      <c r="K1035" s="10"/>
      <c r="L1035" s="40">
        <f>COUNTIFS(A:A,A1034)</f>
        <v>19</v>
      </c>
      <c r="M1035" s="40">
        <f>COUNTIFS(B:B,B1035)</f>
        <v>19</v>
      </c>
      <c r="N1035" s="40">
        <f>LEN(C1035)</f>
        <v>70</v>
      </c>
      <c r="O1035" s="39" t="s">
        <v>552</v>
      </c>
      <c r="P1035" s="39"/>
      <c r="Q1035" s="39" t="s">
        <v>1360</v>
      </c>
      <c r="R1035" s="39" t="s">
        <v>2485</v>
      </c>
    </row>
    <row r="1036" spans="1:18" s="2" customFormat="1" x14ac:dyDescent="0.3">
      <c r="A1036" s="2" t="s">
        <v>1715</v>
      </c>
      <c r="B1036" s="1" t="s">
        <v>705</v>
      </c>
      <c r="C1036" s="1" t="s">
        <v>2032</v>
      </c>
      <c r="D1036" s="2" t="s">
        <v>3668</v>
      </c>
      <c r="E1036" s="17"/>
      <c r="F1036" s="17">
        <v>202</v>
      </c>
      <c r="G1036" s="8">
        <f>VLOOKUP(F1036,episodes!$A$1:$B$76,2,FALSE)</f>
        <v>32</v>
      </c>
      <c r="H1036" s="7" t="str">
        <f>VLOOKUP(F1036,episodes!$A$1:$E$76,5,FALSE)</f>
        <v>Who Mourns for Adonais?</v>
      </c>
      <c r="I1036" s="7">
        <f>VLOOKUP(F1036,episodes!$A$1:$D$76,3,FALSE)</f>
        <v>2</v>
      </c>
      <c r="J1036" s="7">
        <f>VLOOKUP(F1036,episodes!$A$1:$D$76,4,FALSE)</f>
        <v>2</v>
      </c>
      <c r="K1036" s="10"/>
      <c r="L1036" s="40">
        <f>COUNTIFS(A:A,A1035)</f>
        <v>19</v>
      </c>
      <c r="M1036" s="40">
        <f>COUNTIFS(B:B,B1036)</f>
        <v>19</v>
      </c>
      <c r="N1036" s="40">
        <f>LEN(C1036)</f>
        <v>83</v>
      </c>
      <c r="O1036" s="39" t="s">
        <v>552</v>
      </c>
      <c r="P1036" s="39"/>
      <c r="Q1036" s="39" t="s">
        <v>1360</v>
      </c>
      <c r="R1036" s="39" t="s">
        <v>2485</v>
      </c>
    </row>
    <row r="1037" spans="1:18" s="2" customFormat="1" x14ac:dyDescent="0.25">
      <c r="A1037" s="2" t="s">
        <v>1715</v>
      </c>
      <c r="B1037" s="1" t="s">
        <v>705</v>
      </c>
      <c r="C1037" s="23" t="s">
        <v>2746</v>
      </c>
      <c r="D1037" s="2" t="s">
        <v>85</v>
      </c>
      <c r="E1037" s="12"/>
      <c r="F1037" s="60">
        <v>205</v>
      </c>
      <c r="G1037" s="8">
        <f>VLOOKUP(F1037,episodes!$A$1:$B$81,2,FALSE)</f>
        <v>35</v>
      </c>
      <c r="H1037" s="7" t="str">
        <f>VLOOKUP(F1037,episodes!$A$1:$E$81,5,FALSE)</f>
        <v>The Apple</v>
      </c>
      <c r="I1037" s="7">
        <f>VLOOKUP(F1037,episodes!$A$1:$D$81,3,FALSE)</f>
        <v>2</v>
      </c>
      <c r="J1037" s="7">
        <f>VLOOKUP(F1037,episodes!$A$1:$D$81,4,FALSE)</f>
        <v>5</v>
      </c>
      <c r="K1037" s="10"/>
      <c r="L1037" s="40">
        <f>COUNTIFS(A:A,A1036)</f>
        <v>19</v>
      </c>
      <c r="M1037" s="40">
        <f>COUNTIFS(B:B,B1037)</f>
        <v>19</v>
      </c>
      <c r="N1037" s="40">
        <f>LEN(C1037)</f>
        <v>19</v>
      </c>
      <c r="O1037" s="39"/>
      <c r="P1037" s="39"/>
      <c r="Q1037" s="39"/>
      <c r="R1037" s="39"/>
    </row>
    <row r="1038" spans="1:18" s="2" customFormat="1" x14ac:dyDescent="0.3">
      <c r="A1038" s="2" t="s">
        <v>1716</v>
      </c>
      <c r="B1038" s="1" t="s">
        <v>824</v>
      </c>
      <c r="C1038" s="25" t="s">
        <v>1876</v>
      </c>
      <c r="D1038" s="2" t="s">
        <v>3305</v>
      </c>
      <c r="E1038" s="17"/>
      <c r="F1038" s="60">
        <v>106</v>
      </c>
      <c r="G1038" s="8">
        <f>VLOOKUP(F1038,episodes!$A$1:$B$76,2,FALSE)</f>
        <v>7</v>
      </c>
      <c r="H1038" s="7" t="str">
        <f>VLOOKUP(F1038,episodes!$A$1:$E$76,5,FALSE)</f>
        <v>Mudd's Women</v>
      </c>
      <c r="I1038" s="7">
        <f>VLOOKUP(F1038,episodes!$A$1:$D$76,3,FALSE)</f>
        <v>1</v>
      </c>
      <c r="J1038" s="7">
        <f>VLOOKUP(F1038,episodes!$A$1:$D$76,4,FALSE)</f>
        <v>6</v>
      </c>
      <c r="K1038" s="10"/>
      <c r="L1038" s="40">
        <f>COUNTIFS(A:A,A1036)</f>
        <v>19</v>
      </c>
      <c r="M1038" s="40">
        <f>COUNTIFS(B:B,B1038)</f>
        <v>16</v>
      </c>
      <c r="N1038" s="40">
        <f>LEN(C1038)+LEN(H1038)</f>
        <v>74</v>
      </c>
      <c r="O1038" s="39" t="s">
        <v>514</v>
      </c>
      <c r="P1038" s="39" t="s">
        <v>2065</v>
      </c>
      <c r="Q1038" s="39" t="s">
        <v>1547</v>
      </c>
      <c r="R1038" s="39" t="s">
        <v>2485</v>
      </c>
    </row>
    <row r="1039" spans="1:18" s="2" customFormat="1" x14ac:dyDescent="0.25">
      <c r="A1039" s="2" t="s">
        <v>1717</v>
      </c>
      <c r="B1039" s="2" t="s">
        <v>739</v>
      </c>
      <c r="C1039" s="25" t="s">
        <v>1927</v>
      </c>
      <c r="D1039" s="2" t="s">
        <v>3652</v>
      </c>
      <c r="E1039" s="12">
        <v>1</v>
      </c>
      <c r="F1039" s="61">
        <v>115</v>
      </c>
      <c r="G1039" s="8">
        <f>VLOOKUP(F1039,episodes!$A$1:$B$76,2,FALSE)</f>
        <v>16</v>
      </c>
      <c r="H1039" s="7" t="str">
        <f>VLOOKUP(F1039,episodes!$A$1:$E$76,5,FALSE)</f>
        <v>Shore Leave</v>
      </c>
      <c r="I1039" s="7">
        <f>VLOOKUP(F1039,episodes!$A$1:$D$76,3,FALSE)</f>
        <v>1</v>
      </c>
      <c r="J1039" s="7">
        <f>VLOOKUP(F1039,episodes!$A$1:$D$76,4,FALSE)</f>
        <v>15</v>
      </c>
      <c r="K1039" s="10"/>
      <c r="L1039" s="40">
        <f>COUNTIFS(A:A,A1038)</f>
        <v>1</v>
      </c>
      <c r="M1039" s="40">
        <f>COUNTIFS(B:B,B1039)</f>
        <v>2</v>
      </c>
      <c r="N1039" s="40">
        <f>LEN(C1039)+LEN(H1039)</f>
        <v>93</v>
      </c>
      <c r="O1039" s="42" t="s">
        <v>2116</v>
      </c>
      <c r="P1039" s="42" t="s">
        <v>516</v>
      </c>
      <c r="Q1039" s="42" t="s">
        <v>1111</v>
      </c>
      <c r="R1039" s="42" t="s">
        <v>2485</v>
      </c>
    </row>
    <row r="1040" spans="1:18" s="2" customFormat="1" x14ac:dyDescent="0.3">
      <c r="A1040" s="2" t="s">
        <v>1717</v>
      </c>
      <c r="B1040" s="2" t="s">
        <v>739</v>
      </c>
      <c r="C1040" s="1" t="s">
        <v>2033</v>
      </c>
      <c r="D1040" s="2" t="s">
        <v>3668</v>
      </c>
      <c r="E1040" s="17"/>
      <c r="F1040" s="61">
        <v>202</v>
      </c>
      <c r="G1040" s="8">
        <f>VLOOKUP(F1040,episodes!$A$1:$B$76,2,FALSE)</f>
        <v>32</v>
      </c>
      <c r="H1040" s="7" t="str">
        <f>VLOOKUP(F1040,episodes!$A$1:$E$76,5,FALSE)</f>
        <v>Who Mourns for Adonais?</v>
      </c>
      <c r="I1040" s="7">
        <f>VLOOKUP(F1040,episodes!$A$1:$D$76,3,FALSE)</f>
        <v>2</v>
      </c>
      <c r="J1040" s="7">
        <f>VLOOKUP(F1040,episodes!$A$1:$D$76,4,FALSE)</f>
        <v>2</v>
      </c>
      <c r="K1040" s="10"/>
      <c r="L1040" s="40">
        <f>COUNTIFS(A:A,A1039)</f>
        <v>2</v>
      </c>
      <c r="M1040" s="40">
        <f>COUNTIFS(B:B,B1040)</f>
        <v>2</v>
      </c>
      <c r="N1040" s="40">
        <f>LEN(C1040)</f>
        <v>75</v>
      </c>
      <c r="O1040" s="42" t="s">
        <v>2110</v>
      </c>
      <c r="P1040" s="44" t="s">
        <v>552</v>
      </c>
      <c r="Q1040" s="42" t="s">
        <v>1336</v>
      </c>
      <c r="R1040" s="42" t="s">
        <v>2485</v>
      </c>
    </row>
    <row r="1041" spans="1:18" s="2" customFormat="1" x14ac:dyDescent="0.3">
      <c r="A1041" s="2" t="s">
        <v>1718</v>
      </c>
      <c r="B1041" s="1" t="s">
        <v>824</v>
      </c>
      <c r="C1041" s="25" t="s">
        <v>1830</v>
      </c>
      <c r="D1041" s="2" t="s">
        <v>21</v>
      </c>
      <c r="E1041" s="17"/>
      <c r="F1041" s="60">
        <v>100</v>
      </c>
      <c r="G1041" s="8">
        <f>VLOOKUP(F1041,episodes!$A$1:$B$76,2,FALSE)</f>
        <v>1</v>
      </c>
      <c r="H1041" s="7" t="str">
        <f>VLOOKUP(F1041,episodes!$A$1:$E$76,5,FALSE)</f>
        <v>The Cage</v>
      </c>
      <c r="I1041" s="7">
        <f>VLOOKUP(F1041,episodes!$A$1:$D$76,3,FALSE)</f>
        <v>1</v>
      </c>
      <c r="J1041" s="7">
        <f>VLOOKUP(F1041,episodes!$A$1:$D$76,4,FALSE)</f>
        <v>0</v>
      </c>
      <c r="K1041" s="10"/>
      <c r="L1041" s="40">
        <f>COUNTIFS(A:A,A1040)</f>
        <v>2</v>
      </c>
      <c r="M1041" s="40">
        <f>COUNTIFS(B:B,B1041)</f>
        <v>16</v>
      </c>
      <c r="N1041" s="40">
        <f>LEN(C1041)+LEN(H1041)</f>
        <v>43</v>
      </c>
      <c r="O1041" s="39" t="s">
        <v>132</v>
      </c>
      <c r="P1041" s="41"/>
      <c r="Q1041" s="39" t="s">
        <v>1221</v>
      </c>
      <c r="R1041" s="39" t="s">
        <v>2485</v>
      </c>
    </row>
    <row r="1042" spans="1:18" s="2" customFormat="1" x14ac:dyDescent="0.25">
      <c r="A1042" s="2" t="s">
        <v>1719</v>
      </c>
      <c r="B1042" s="2" t="s">
        <v>726</v>
      </c>
      <c r="C1042" s="25" t="s">
        <v>1928</v>
      </c>
      <c r="D1042" s="2" t="s">
        <v>21</v>
      </c>
      <c r="E1042" s="12">
        <v>1</v>
      </c>
      <c r="F1042" s="61">
        <v>115</v>
      </c>
      <c r="G1042" s="8">
        <f>VLOOKUP(F1042,episodes!$A$1:$B$76,2,FALSE)</f>
        <v>16</v>
      </c>
      <c r="H1042" s="7" t="str">
        <f>VLOOKUP(F1042,episodes!$A$1:$E$76,5,FALSE)</f>
        <v>Shore Leave</v>
      </c>
      <c r="I1042" s="7">
        <f>VLOOKUP(F1042,episodes!$A$1:$D$76,3,FALSE)</f>
        <v>1</v>
      </c>
      <c r="J1042" s="7">
        <f>VLOOKUP(F1042,episodes!$A$1:$D$76,4,FALSE)</f>
        <v>15</v>
      </c>
      <c r="K1042" s="10"/>
      <c r="L1042" s="40">
        <f>COUNTIFS(A:A,A1041)</f>
        <v>1</v>
      </c>
      <c r="M1042" s="40">
        <f>COUNTIFS(B:B,B1042)</f>
        <v>3</v>
      </c>
      <c r="N1042" s="40">
        <f>LEN(C1042)+LEN(H1042)</f>
        <v>52</v>
      </c>
      <c r="O1042" s="42" t="s">
        <v>2065</v>
      </c>
      <c r="P1042" s="42"/>
      <c r="Q1042" s="42" t="s">
        <v>972</v>
      </c>
      <c r="R1042" s="42" t="s">
        <v>2485</v>
      </c>
    </row>
    <row r="1043" spans="1:18" s="2" customFormat="1" x14ac:dyDescent="0.25">
      <c r="A1043" s="2" t="s">
        <v>1719</v>
      </c>
      <c r="B1043" s="2" t="s">
        <v>726</v>
      </c>
      <c r="C1043" s="25" t="s">
        <v>2577</v>
      </c>
      <c r="D1043" s="2" t="s">
        <v>21</v>
      </c>
      <c r="E1043" s="12">
        <v>1</v>
      </c>
      <c r="F1043" s="61">
        <v>117</v>
      </c>
      <c r="G1043" s="8">
        <f>VLOOKUP(F1043,episodes!$A$1:$B$76,2,FALSE)</f>
        <v>18</v>
      </c>
      <c r="H1043" s="7" t="str">
        <f>VLOOKUP(F1043,episodes!$A$1:$E$76,5,FALSE)</f>
        <v>The Squire of Gothos</v>
      </c>
      <c r="I1043" s="7">
        <f>VLOOKUP(F1043,episodes!$A$1:$D$76,3,FALSE)</f>
        <v>1</v>
      </c>
      <c r="J1043" s="7">
        <f>VLOOKUP(F1043,episodes!$A$1:$D$76,4,FALSE)</f>
        <v>17</v>
      </c>
      <c r="K1043" s="10"/>
      <c r="L1043" s="40">
        <f>COUNTIFS(A:A,A1042)</f>
        <v>3</v>
      </c>
      <c r="M1043" s="40">
        <f>COUNTIFS(B:B,B1043)</f>
        <v>3</v>
      </c>
      <c r="N1043" s="40">
        <f>LEN(C1043)+LEN(H1043)</f>
        <v>97</v>
      </c>
      <c r="O1043" s="42" t="s">
        <v>2065</v>
      </c>
      <c r="P1043" s="44"/>
      <c r="Q1043" s="42" t="s">
        <v>1374</v>
      </c>
      <c r="R1043" s="42" t="s">
        <v>2485</v>
      </c>
    </row>
    <row r="1044" spans="1:18" s="2" customFormat="1" x14ac:dyDescent="0.3">
      <c r="A1044" s="2" t="s">
        <v>1719</v>
      </c>
      <c r="B1044" s="2" t="s">
        <v>726</v>
      </c>
      <c r="C1044" s="25" t="s">
        <v>2951</v>
      </c>
      <c r="D1044" s="2" t="s">
        <v>3305</v>
      </c>
      <c r="E1044" s="17"/>
      <c r="F1044" s="61">
        <v>117</v>
      </c>
      <c r="G1044" s="8">
        <f>VLOOKUP(F1044,episodes!$A$1:$B$76,2,FALSE)</f>
        <v>18</v>
      </c>
      <c r="H1044" s="7" t="str">
        <f>VLOOKUP(F1044,episodes!$A$1:$E$76,5,FALSE)</f>
        <v>The Squire of Gothos</v>
      </c>
      <c r="I1044" s="7">
        <f>VLOOKUP(F1044,episodes!$A$1:$D$76,3,FALSE)</f>
        <v>1</v>
      </c>
      <c r="J1044" s="7">
        <f>VLOOKUP(F1044,episodes!$A$1:$D$76,4,FALSE)</f>
        <v>17</v>
      </c>
      <c r="K1044" s="10"/>
      <c r="L1044" s="40">
        <f>COUNTIFS(A:A,A1043)</f>
        <v>3</v>
      </c>
      <c r="M1044" s="40">
        <f>COUNTIFS(B:B,B1044)</f>
        <v>3</v>
      </c>
      <c r="N1044" s="40">
        <f>LEN(C1044)+LEN(H1044)</f>
        <v>96</v>
      </c>
      <c r="O1044" s="42" t="s">
        <v>184</v>
      </c>
      <c r="P1044" s="44"/>
      <c r="Q1044" s="42" t="s">
        <v>1375</v>
      </c>
      <c r="R1044" s="42" t="s">
        <v>2485</v>
      </c>
    </row>
    <row r="1045" spans="1:18" s="2" customFormat="1" x14ac:dyDescent="0.3">
      <c r="A1045" s="2" t="s">
        <v>1720</v>
      </c>
      <c r="B1045" s="11" t="s">
        <v>781</v>
      </c>
      <c r="C1045" s="25" t="s">
        <v>2262</v>
      </c>
      <c r="D1045" s="2" t="s">
        <v>85</v>
      </c>
      <c r="E1045" s="17"/>
      <c r="F1045" s="60">
        <v>101</v>
      </c>
      <c r="G1045" s="8">
        <f>VLOOKUP(F1045,episodes!$A$1:$B$76,2,FALSE)</f>
        <v>2</v>
      </c>
      <c r="H1045" s="7" t="str">
        <f>VLOOKUP(F1045,episodes!$A$1:$E$76,5,FALSE)</f>
        <v>The Man Trap</v>
      </c>
      <c r="I1045" s="7">
        <f>VLOOKUP(F1045,episodes!$A$1:$D$76,3,FALSE)</f>
        <v>1</v>
      </c>
      <c r="J1045" s="7">
        <f>VLOOKUP(F1045,episodes!$A$1:$D$76,4,FALSE)</f>
        <v>1</v>
      </c>
      <c r="K1045" s="10"/>
      <c r="L1045" s="40">
        <f>COUNTIFS(A:A,A1044)</f>
        <v>3</v>
      </c>
      <c r="M1045" s="40">
        <f>COUNTIFS(B:B,B1045)</f>
        <v>7</v>
      </c>
      <c r="N1045" s="40">
        <f>LEN(C1045)+LEN(H1045)</f>
        <v>78</v>
      </c>
      <c r="O1045" s="42" t="s">
        <v>577</v>
      </c>
      <c r="P1045" s="39" t="s">
        <v>570</v>
      </c>
      <c r="Q1045" s="42"/>
      <c r="R1045" s="39" t="s">
        <v>3375</v>
      </c>
    </row>
    <row r="1046" spans="1:18" s="2" customFormat="1" x14ac:dyDescent="0.25">
      <c r="A1046" s="2" t="s">
        <v>1720</v>
      </c>
      <c r="B1046" s="11" t="s">
        <v>781</v>
      </c>
      <c r="C1046" s="25" t="s">
        <v>1846</v>
      </c>
      <c r="D1046" s="2" t="s">
        <v>21</v>
      </c>
      <c r="E1046" s="12">
        <v>1</v>
      </c>
      <c r="F1046" s="17">
        <v>102</v>
      </c>
      <c r="G1046" s="8">
        <f>VLOOKUP(F1046,episodes!$A$1:$B$76,2,FALSE)</f>
        <v>3</v>
      </c>
      <c r="H1046" s="7" t="str">
        <f>VLOOKUP(F1046,episodes!$A$1:$E$76,5,FALSE)</f>
        <v>Charlie X</v>
      </c>
      <c r="I1046" s="7">
        <f>VLOOKUP(F1046,episodes!$A$1:$D$76,3,FALSE)</f>
        <v>1</v>
      </c>
      <c r="J1046" s="7">
        <f>VLOOKUP(F1046,episodes!$A$1:$D$76,4,FALSE)</f>
        <v>2</v>
      </c>
      <c r="K1046" s="10"/>
      <c r="L1046" s="40">
        <f>COUNTIFS(A:A,A1045)</f>
        <v>5</v>
      </c>
      <c r="M1046" s="40">
        <f>COUNTIFS(B:B,B1046)</f>
        <v>7</v>
      </c>
      <c r="N1046" s="40">
        <f>LEN(C1046)+LEN(H1046)</f>
        <v>58</v>
      </c>
      <c r="O1046" s="42" t="s">
        <v>2065</v>
      </c>
      <c r="P1046" s="39" t="s">
        <v>572</v>
      </c>
      <c r="Q1046" s="39" t="s">
        <v>1560</v>
      </c>
      <c r="R1046" s="39" t="s">
        <v>2485</v>
      </c>
    </row>
    <row r="1047" spans="1:18" s="2" customFormat="1" x14ac:dyDescent="0.25">
      <c r="A1047" s="2" t="s">
        <v>1720</v>
      </c>
      <c r="B1047" s="11" t="s">
        <v>781</v>
      </c>
      <c r="C1047" s="25" t="s">
        <v>2530</v>
      </c>
      <c r="D1047" s="2" t="s">
        <v>3672</v>
      </c>
      <c r="E1047" s="12">
        <v>1</v>
      </c>
      <c r="F1047" s="60">
        <v>113</v>
      </c>
      <c r="G1047" s="8">
        <f>VLOOKUP(F1047,episodes!$A$1:$B$76,2,FALSE)</f>
        <v>14</v>
      </c>
      <c r="H1047" s="7" t="str">
        <f>VLOOKUP(F1047,episodes!$A$1:$E$76,5,FALSE)</f>
        <v>The Conscience of the King</v>
      </c>
      <c r="I1047" s="7">
        <f>VLOOKUP(F1047,episodes!$A$1:$D$76,3,FALSE)</f>
        <v>1</v>
      </c>
      <c r="J1047" s="7">
        <f>VLOOKUP(F1047,episodes!$A$1:$D$76,4,FALSE)</f>
        <v>13</v>
      </c>
      <c r="K1047" s="10"/>
      <c r="L1047" s="40">
        <f>COUNTIFS(A:A,A1046)</f>
        <v>5</v>
      </c>
      <c r="M1047" s="40">
        <f>COUNTIFS(B:B,B1047)</f>
        <v>7</v>
      </c>
      <c r="N1047" s="40">
        <f>LEN(C1047)+LEN(H1047)</f>
        <v>72</v>
      </c>
      <c r="O1047" s="39" t="s">
        <v>2116</v>
      </c>
      <c r="P1047" s="39"/>
      <c r="Q1047" s="39" t="s">
        <v>1561</v>
      </c>
      <c r="R1047" s="39" t="s">
        <v>2485</v>
      </c>
    </row>
    <row r="1048" spans="1:18" s="2" customFormat="1" x14ac:dyDescent="0.25">
      <c r="A1048" s="2" t="s">
        <v>1720</v>
      </c>
      <c r="B1048" s="11" t="s">
        <v>781</v>
      </c>
      <c r="C1048" s="37" t="s">
        <v>3007</v>
      </c>
      <c r="D1048" s="2" t="s">
        <v>21</v>
      </c>
      <c r="E1048" s="12">
        <v>1</v>
      </c>
      <c r="F1048" s="61">
        <v>120</v>
      </c>
      <c r="G1048" s="8">
        <f>VLOOKUP(F1048,episodes!$A$1:$B$76,2,FALSE)</f>
        <v>21</v>
      </c>
      <c r="H1048" s="7" t="str">
        <f>VLOOKUP(F1048,episodes!$A$1:$E$76,5,FALSE)</f>
        <v>Court Martial</v>
      </c>
      <c r="I1048" s="7">
        <f>VLOOKUP(F1048,episodes!$A$1:$D$76,3,FALSE)</f>
        <v>1</v>
      </c>
      <c r="J1048" s="7">
        <f>VLOOKUP(F1048,episodes!$A$1:$D$76,4,FALSE)</f>
        <v>20</v>
      </c>
      <c r="K1048" s="10"/>
      <c r="L1048" s="40">
        <f>COUNTIFS(A:A,A1047)</f>
        <v>5</v>
      </c>
      <c r="M1048" s="40">
        <f>COUNTIFS(B:B,B1048)</f>
        <v>7</v>
      </c>
      <c r="N1048" s="40">
        <f>LEN(C1048)</f>
        <v>26</v>
      </c>
      <c r="O1048" s="42" t="s">
        <v>2065</v>
      </c>
      <c r="P1048" s="42"/>
      <c r="Q1048" s="42"/>
      <c r="R1048" s="42" t="s">
        <v>2485</v>
      </c>
    </row>
    <row r="1049" spans="1:18" s="2" customFormat="1" x14ac:dyDescent="0.3">
      <c r="A1049" s="2" t="s">
        <v>1720</v>
      </c>
      <c r="B1049" s="11" t="s">
        <v>781</v>
      </c>
      <c r="C1049" s="25" t="s">
        <v>1957</v>
      </c>
      <c r="D1049" s="2" t="s">
        <v>3305</v>
      </c>
      <c r="E1049" s="17"/>
      <c r="F1049" s="61">
        <v>122</v>
      </c>
      <c r="G1049" s="8">
        <f>VLOOKUP(F1049,episodes!$A$1:$B$76,2,FALSE)</f>
        <v>23</v>
      </c>
      <c r="H1049" s="7" t="str">
        <f>VLOOKUP(F1049,episodes!$A$1:$E$76,5,FALSE)</f>
        <v>Space Seed</v>
      </c>
      <c r="I1049" s="7">
        <f>VLOOKUP(F1049,episodes!$A$1:$D$76,3,FALSE)</f>
        <v>1</v>
      </c>
      <c r="J1049" s="7">
        <f>VLOOKUP(F1049,episodes!$A$1:$D$76,4,FALSE)</f>
        <v>22</v>
      </c>
      <c r="K1049" s="10"/>
      <c r="L1049" s="40">
        <f>COUNTIFS(A:A,A1048)</f>
        <v>5</v>
      </c>
      <c r="M1049" s="40">
        <f>COUNTIFS(B:B,B1049)</f>
        <v>7</v>
      </c>
      <c r="N1049" s="40">
        <f>LEN(C1049)</f>
        <v>41</v>
      </c>
      <c r="O1049" s="42" t="s">
        <v>2065</v>
      </c>
      <c r="P1049" s="39" t="s">
        <v>2126</v>
      </c>
      <c r="Q1049" s="42" t="s">
        <v>1426</v>
      </c>
      <c r="R1049" s="42" t="s">
        <v>2485</v>
      </c>
    </row>
    <row r="1050" spans="1:18" s="2" customFormat="1" x14ac:dyDescent="0.3">
      <c r="A1050" s="2" t="s">
        <v>1721</v>
      </c>
      <c r="B1050" s="1" t="s">
        <v>0</v>
      </c>
      <c r="C1050" s="25" t="s">
        <v>1857</v>
      </c>
      <c r="D1050" s="2" t="s">
        <v>3655</v>
      </c>
      <c r="E1050" s="17"/>
      <c r="F1050" s="61">
        <v>104</v>
      </c>
      <c r="G1050" s="8">
        <f>VLOOKUP(F1050,episodes!$A$1:$B$76,2,FALSE)</f>
        <v>5</v>
      </c>
      <c r="H1050" s="7" t="str">
        <f>VLOOKUP(F1050,episodes!$A$1:$E$76,5,FALSE)</f>
        <v>The Naked Time</v>
      </c>
      <c r="I1050" s="7">
        <f>VLOOKUP(F1050,episodes!$A$1:$D$76,3,FALSE)</f>
        <v>1</v>
      </c>
      <c r="J1050" s="7">
        <f>VLOOKUP(F1050,episodes!$A$1:$D$76,4,FALSE)</f>
        <v>4</v>
      </c>
      <c r="K1050" s="10"/>
      <c r="L1050" s="40">
        <f>COUNTIFS(A:A,A1049)</f>
        <v>5</v>
      </c>
      <c r="M1050" s="40">
        <f>COUNTIFS(B:B,B1050)</f>
        <v>66</v>
      </c>
      <c r="N1050" s="40">
        <f>LEN(C1050)+LEN(H1050)</f>
        <v>87</v>
      </c>
      <c r="O1050" s="42" t="s">
        <v>515</v>
      </c>
      <c r="P1050" s="42"/>
      <c r="Q1050" s="42" t="s">
        <v>1322</v>
      </c>
      <c r="R1050" s="42" t="s">
        <v>2485</v>
      </c>
    </row>
    <row r="1051" spans="1:18" s="2" customFormat="1" x14ac:dyDescent="0.3">
      <c r="A1051" s="2" t="s">
        <v>1722</v>
      </c>
      <c r="B1051" s="11" t="s">
        <v>727</v>
      </c>
      <c r="C1051" s="25" t="s">
        <v>1902</v>
      </c>
      <c r="D1051" s="2" t="s">
        <v>3305</v>
      </c>
      <c r="E1051" s="17"/>
      <c r="F1051" s="60">
        <v>109</v>
      </c>
      <c r="G1051" s="8">
        <f>VLOOKUP(F1051,episodes!$A$1:$B$76,2,FALSE)</f>
        <v>10</v>
      </c>
      <c r="H1051" s="7" t="str">
        <f>VLOOKUP(F1051,episodes!$A$1:$E$76,5,FALSE)</f>
        <v>Dagger of the Mind</v>
      </c>
      <c r="I1051" s="7">
        <f>VLOOKUP(F1051,episodes!$A$1:$D$76,3,FALSE)</f>
        <v>1</v>
      </c>
      <c r="J1051" s="7">
        <f>VLOOKUP(F1051,episodes!$A$1:$D$76,4,FALSE)</f>
        <v>9</v>
      </c>
      <c r="K1051" s="10"/>
      <c r="L1051" s="40">
        <f>COUNTIFS(A:A,A1050)</f>
        <v>1</v>
      </c>
      <c r="M1051" s="40">
        <f>COUNTIFS(B:B,B1051)</f>
        <v>5</v>
      </c>
      <c r="N1051" s="40">
        <f>LEN(C1051)+LEN(H1051)</f>
        <v>74</v>
      </c>
      <c r="O1051" s="39" t="s">
        <v>573</v>
      </c>
      <c r="P1051" s="41"/>
      <c r="Q1051" s="39" t="s">
        <v>1564</v>
      </c>
      <c r="R1051" s="39" t="s">
        <v>2485</v>
      </c>
    </row>
    <row r="1052" spans="1:18" s="2" customFormat="1" x14ac:dyDescent="0.25">
      <c r="A1052" s="2" t="s">
        <v>1723</v>
      </c>
      <c r="B1052" s="1" t="s">
        <v>740</v>
      </c>
      <c r="C1052" s="25" t="s">
        <v>1911</v>
      </c>
      <c r="D1052" s="2" t="s">
        <v>21</v>
      </c>
      <c r="E1052" s="12">
        <v>1</v>
      </c>
      <c r="F1052" s="60">
        <v>113</v>
      </c>
      <c r="G1052" s="8">
        <f>VLOOKUP(F1052,episodes!$A$1:$B$76,2,FALSE)</f>
        <v>14</v>
      </c>
      <c r="H1052" s="7" t="str">
        <f>VLOOKUP(F1052,episodes!$A$1:$E$76,5,FALSE)</f>
        <v>The Conscience of the King</v>
      </c>
      <c r="I1052" s="7">
        <f>VLOOKUP(F1052,episodes!$A$1:$D$76,3,FALSE)</f>
        <v>1</v>
      </c>
      <c r="J1052" s="7">
        <f>VLOOKUP(F1052,episodes!$A$1:$D$76,4,FALSE)</f>
        <v>13</v>
      </c>
      <c r="K1052" s="10"/>
      <c r="L1052" s="40">
        <f>COUNTIFS(A:A,A1051)</f>
        <v>1</v>
      </c>
      <c r="M1052" s="40">
        <f>COUNTIFS(B:B,B1052)</f>
        <v>5</v>
      </c>
      <c r="N1052" s="40">
        <f>LEN(C1052)+LEN(H1052)</f>
        <v>76</v>
      </c>
      <c r="O1052" s="42" t="s">
        <v>2065</v>
      </c>
      <c r="P1052" s="41" t="s">
        <v>141</v>
      </c>
      <c r="Q1052" s="39" t="s">
        <v>1449</v>
      </c>
      <c r="R1052" s="39" t="s">
        <v>2485</v>
      </c>
    </row>
    <row r="1053" spans="1:18" s="2" customFormat="1" x14ac:dyDescent="0.25">
      <c r="A1053" s="2" t="s">
        <v>1723</v>
      </c>
      <c r="B1053" s="1" t="s">
        <v>740</v>
      </c>
      <c r="C1053" s="25" t="s">
        <v>1929</v>
      </c>
      <c r="D1053" s="2" t="s">
        <v>3652</v>
      </c>
      <c r="E1053" s="12">
        <v>1</v>
      </c>
      <c r="F1053" s="61">
        <v>115</v>
      </c>
      <c r="G1053" s="8">
        <f>VLOOKUP(F1053,episodes!$A$1:$B$76,2,FALSE)</f>
        <v>16</v>
      </c>
      <c r="H1053" s="7" t="str">
        <f>VLOOKUP(F1053,episodes!$A$1:$E$76,5,FALSE)</f>
        <v>Shore Leave</v>
      </c>
      <c r="I1053" s="7">
        <f>VLOOKUP(F1053,episodes!$A$1:$D$76,3,FALSE)</f>
        <v>1</v>
      </c>
      <c r="J1053" s="7">
        <f>VLOOKUP(F1053,episodes!$A$1:$D$76,4,FALSE)</f>
        <v>15</v>
      </c>
      <c r="K1053" s="10"/>
      <c r="L1053" s="40">
        <f>COUNTIFS(A:A,A1052)</f>
        <v>5</v>
      </c>
      <c r="M1053" s="40">
        <f>COUNTIFS(B:B,B1053)</f>
        <v>5</v>
      </c>
      <c r="N1053" s="40">
        <f>LEN(C1053)+LEN(H1053)</f>
        <v>62</v>
      </c>
      <c r="O1053" s="42" t="s">
        <v>2116</v>
      </c>
      <c r="P1053" s="41" t="s">
        <v>516</v>
      </c>
      <c r="Q1053" s="42" t="s">
        <v>1204</v>
      </c>
      <c r="R1053" s="42" t="s">
        <v>2485</v>
      </c>
    </row>
    <row r="1054" spans="1:18" s="2" customFormat="1" x14ac:dyDescent="0.25">
      <c r="A1054" s="2" t="s">
        <v>1723</v>
      </c>
      <c r="B1054" s="1" t="s">
        <v>740</v>
      </c>
      <c r="C1054" s="25" t="s">
        <v>1930</v>
      </c>
      <c r="D1054" s="2" t="s">
        <v>3652</v>
      </c>
      <c r="E1054" s="12">
        <v>1</v>
      </c>
      <c r="F1054" s="61">
        <v>115</v>
      </c>
      <c r="G1054" s="8">
        <f>VLOOKUP(F1054,episodes!$A$1:$B$76,2,FALSE)</f>
        <v>16</v>
      </c>
      <c r="H1054" s="7" t="str">
        <f>VLOOKUP(F1054,episodes!$A$1:$E$76,5,FALSE)</f>
        <v>Shore Leave</v>
      </c>
      <c r="I1054" s="7">
        <f>VLOOKUP(F1054,episodes!$A$1:$D$76,3,FALSE)</f>
        <v>1</v>
      </c>
      <c r="J1054" s="7">
        <f>VLOOKUP(F1054,episodes!$A$1:$D$76,4,FALSE)</f>
        <v>15</v>
      </c>
      <c r="K1054" s="10"/>
      <c r="L1054" s="40">
        <f>COUNTIFS(A:A,A1053)</f>
        <v>5</v>
      </c>
      <c r="M1054" s="40">
        <f>COUNTIFS(B:B,B1054)</f>
        <v>5</v>
      </c>
      <c r="N1054" s="40">
        <f>LEN(C1054)+LEN(H1054)</f>
        <v>86</v>
      </c>
      <c r="O1054" s="42" t="s">
        <v>2116</v>
      </c>
      <c r="P1054" s="41" t="s">
        <v>516</v>
      </c>
      <c r="Q1054" s="42" t="s">
        <v>1205</v>
      </c>
      <c r="R1054" s="42" t="s">
        <v>2485</v>
      </c>
    </row>
    <row r="1055" spans="1:18" s="2" customFormat="1" x14ac:dyDescent="0.25">
      <c r="A1055" s="2" t="s">
        <v>1723</v>
      </c>
      <c r="B1055" s="1" t="s">
        <v>740</v>
      </c>
      <c r="C1055" s="25" t="s">
        <v>3099</v>
      </c>
      <c r="D1055" s="2" t="s">
        <v>3655</v>
      </c>
      <c r="E1055" s="12">
        <v>1</v>
      </c>
      <c r="F1055" s="61">
        <v>124</v>
      </c>
      <c r="G1055" s="8">
        <f>VLOOKUP(F1055,episodes!$A$1:$B$76,2,FALSE)</f>
        <v>25</v>
      </c>
      <c r="H1055" s="7" t="str">
        <f>VLOOKUP(F1055,episodes!$A$1:$E$76,5,FALSE)</f>
        <v>This Side of Paradise</v>
      </c>
      <c r="I1055" s="7">
        <f>VLOOKUP(F1055,episodes!$A$1:$D$76,3,FALSE)</f>
        <v>1</v>
      </c>
      <c r="J1055" s="7">
        <f>VLOOKUP(F1055,episodes!$A$1:$D$76,4,FALSE)</f>
        <v>24</v>
      </c>
      <c r="K1055" s="10"/>
      <c r="L1055" s="40">
        <f>COUNTIFS(A:A,A1054)</f>
        <v>5</v>
      </c>
      <c r="M1055" s="40">
        <f>COUNTIFS(B:B,B1055)</f>
        <v>5</v>
      </c>
      <c r="N1055" s="40">
        <f>LEN(C1055)</f>
        <v>55</v>
      </c>
      <c r="O1055" s="42" t="s">
        <v>1011</v>
      </c>
      <c r="P1055" s="44" t="s">
        <v>215</v>
      </c>
      <c r="Q1055" s="42" t="s">
        <v>1312</v>
      </c>
      <c r="R1055" s="42" t="s">
        <v>2485</v>
      </c>
    </row>
    <row r="1056" spans="1:18" s="2" customFormat="1" x14ac:dyDescent="0.25">
      <c r="A1056" s="2" t="s">
        <v>1723</v>
      </c>
      <c r="B1056" s="1" t="s">
        <v>740</v>
      </c>
      <c r="C1056" s="25" t="s">
        <v>1996</v>
      </c>
      <c r="D1056" s="2" t="s">
        <v>21</v>
      </c>
      <c r="E1056" s="12">
        <v>1</v>
      </c>
      <c r="F1056" s="61">
        <v>128</v>
      </c>
      <c r="G1056" s="8">
        <f>VLOOKUP(F1056,episodes!$A$1:$B$76,2,FALSE)</f>
        <v>29</v>
      </c>
      <c r="H1056" s="7" t="str">
        <f>VLOOKUP(F1056,episodes!$A$1:$E$76,5,FALSE)</f>
        <v>The City on the Edge of Forever</v>
      </c>
      <c r="I1056" s="7">
        <f>VLOOKUP(F1056,episodes!$A$1:$D$76,3,FALSE)</f>
        <v>1</v>
      </c>
      <c r="J1056" s="7">
        <f>VLOOKUP(F1056,episodes!$A$1:$D$76,4,FALSE)</f>
        <v>28</v>
      </c>
      <c r="K1056" s="10"/>
      <c r="L1056" s="40">
        <f>COUNTIFS(A:A,A1055)</f>
        <v>5</v>
      </c>
      <c r="M1056" s="40">
        <f>COUNTIFS(B:B,B1056)</f>
        <v>5</v>
      </c>
      <c r="N1056" s="40">
        <f>LEN(C1056)</f>
        <v>53</v>
      </c>
      <c r="O1056" s="42" t="s">
        <v>2065</v>
      </c>
      <c r="P1056" s="44" t="s">
        <v>557</v>
      </c>
      <c r="Q1056" s="42" t="s">
        <v>1288</v>
      </c>
      <c r="R1056" s="42" t="s">
        <v>2485</v>
      </c>
    </row>
    <row r="1057" spans="1:18" s="2" customFormat="1" x14ac:dyDescent="0.25">
      <c r="A1057" s="2" t="s">
        <v>1724</v>
      </c>
      <c r="B1057" s="1" t="s">
        <v>678</v>
      </c>
      <c r="C1057" s="25" t="s">
        <v>1931</v>
      </c>
      <c r="D1057" s="2" t="s">
        <v>21</v>
      </c>
      <c r="E1057" s="12">
        <v>1</v>
      </c>
      <c r="F1057" s="61">
        <v>115</v>
      </c>
      <c r="G1057" s="8">
        <f>VLOOKUP(F1057,episodes!$A$1:$B$76,2,FALSE)</f>
        <v>16</v>
      </c>
      <c r="H1057" s="7" t="str">
        <f>VLOOKUP(F1057,episodes!$A$1:$E$76,5,FALSE)</f>
        <v>Shore Leave</v>
      </c>
      <c r="I1057" s="7">
        <f>VLOOKUP(F1057,episodes!$A$1:$D$76,3,FALSE)</f>
        <v>1</v>
      </c>
      <c r="J1057" s="7">
        <f>VLOOKUP(F1057,episodes!$A$1:$D$76,4,FALSE)</f>
        <v>15</v>
      </c>
      <c r="K1057" s="10"/>
      <c r="L1057" s="40">
        <f>COUNTIFS(A:A,A1056)</f>
        <v>5</v>
      </c>
      <c r="M1057" s="40">
        <f>COUNTIFS(B:B,B1057)</f>
        <v>23</v>
      </c>
      <c r="N1057" s="40">
        <f>LEN(C1057)+LEN(H1057)</f>
        <v>66</v>
      </c>
      <c r="O1057" s="42" t="s">
        <v>2065</v>
      </c>
      <c r="P1057" s="44" t="s">
        <v>97</v>
      </c>
      <c r="Q1057" s="42" t="s">
        <v>1548</v>
      </c>
      <c r="R1057" s="42" t="s">
        <v>2485</v>
      </c>
    </row>
    <row r="1058" spans="1:18" s="2" customFormat="1" x14ac:dyDescent="0.3">
      <c r="A1058" s="2" t="s">
        <v>1725</v>
      </c>
      <c r="B1058" s="1" t="s">
        <v>501</v>
      </c>
      <c r="C1058" s="25" t="s">
        <v>1932</v>
      </c>
      <c r="D1058" s="2" t="s">
        <v>3305</v>
      </c>
      <c r="E1058" s="17"/>
      <c r="F1058" s="61">
        <v>115</v>
      </c>
      <c r="G1058" s="8">
        <f>VLOOKUP(F1058,episodes!$A$1:$B$76,2,FALSE)</f>
        <v>16</v>
      </c>
      <c r="H1058" s="7" t="str">
        <f>VLOOKUP(F1058,episodes!$A$1:$E$76,5,FALSE)</f>
        <v>Shore Leave</v>
      </c>
      <c r="I1058" s="7">
        <f>VLOOKUP(F1058,episodes!$A$1:$D$76,3,FALSE)</f>
        <v>1</v>
      </c>
      <c r="J1058" s="7">
        <f>VLOOKUP(F1058,episodes!$A$1:$D$76,4,FALSE)</f>
        <v>15</v>
      </c>
      <c r="K1058" s="10"/>
      <c r="L1058" s="40">
        <f>COUNTIFS(A:A,A1057)</f>
        <v>1</v>
      </c>
      <c r="M1058" s="40">
        <f>COUNTIFS(B:B,B1058)</f>
        <v>45</v>
      </c>
      <c r="N1058" s="40">
        <f>LEN(C1058)+LEN(H1058)</f>
        <v>68</v>
      </c>
      <c r="O1058" s="42" t="s">
        <v>2065</v>
      </c>
      <c r="P1058" s="44" t="s">
        <v>2101</v>
      </c>
      <c r="Q1058" s="42" t="s">
        <v>171</v>
      </c>
      <c r="R1058" s="42" t="s">
        <v>2485</v>
      </c>
    </row>
    <row r="1059" spans="1:18" s="2" customFormat="1" x14ac:dyDescent="0.3">
      <c r="A1059" s="2" t="s">
        <v>1726</v>
      </c>
      <c r="B1059" s="1" t="s">
        <v>824</v>
      </c>
      <c r="C1059" s="25" t="s">
        <v>2506</v>
      </c>
      <c r="D1059" s="2" t="s">
        <v>3305</v>
      </c>
      <c r="E1059" s="17"/>
      <c r="F1059" s="60">
        <v>109</v>
      </c>
      <c r="G1059" s="8">
        <f>VLOOKUP(F1059,episodes!$A$1:$B$76,2,FALSE)</f>
        <v>10</v>
      </c>
      <c r="H1059" s="7" t="str">
        <f>VLOOKUP(F1059,episodes!$A$1:$E$76,5,FALSE)</f>
        <v>Dagger of the Mind</v>
      </c>
      <c r="I1059" s="7">
        <f>VLOOKUP(F1059,episodes!$A$1:$D$76,3,FALSE)</f>
        <v>1</v>
      </c>
      <c r="J1059" s="7">
        <f>VLOOKUP(F1059,episodes!$A$1:$D$76,4,FALSE)</f>
        <v>9</v>
      </c>
      <c r="K1059" s="10"/>
      <c r="L1059" s="40">
        <f>COUNTIFS(A:A,A1058)</f>
        <v>1</v>
      </c>
      <c r="M1059" s="40">
        <f>COUNTIFS(B:B,B1059)</f>
        <v>16</v>
      </c>
      <c r="N1059" s="40">
        <f>LEN(C1059)+LEN(H1059)</f>
        <v>51</v>
      </c>
      <c r="O1059" s="42" t="s">
        <v>510</v>
      </c>
      <c r="P1059" s="41"/>
      <c r="Q1059" s="39" t="s">
        <v>18</v>
      </c>
      <c r="R1059" s="39" t="s">
        <v>2485</v>
      </c>
    </row>
    <row r="1060" spans="1:18" s="2" customFormat="1" x14ac:dyDescent="0.3">
      <c r="A1060" s="2" t="s">
        <v>1726</v>
      </c>
      <c r="B1060" s="1" t="s">
        <v>824</v>
      </c>
      <c r="C1060" s="25" t="s">
        <v>3044</v>
      </c>
      <c r="D1060" s="2" t="s">
        <v>3305</v>
      </c>
      <c r="E1060" s="17"/>
      <c r="F1060" s="60">
        <v>122</v>
      </c>
      <c r="G1060" s="8">
        <f>VLOOKUP(F1060,episodes!$A$1:$B$76,2,FALSE)</f>
        <v>23</v>
      </c>
      <c r="H1060" s="7" t="str">
        <f>VLOOKUP(F1060,episodes!$A$1:$E$76,5,FALSE)</f>
        <v>Space Seed</v>
      </c>
      <c r="I1060" s="7">
        <f>VLOOKUP(F1060,episodes!$A$1:$D$76,3,FALSE)</f>
        <v>1</v>
      </c>
      <c r="J1060" s="7">
        <f>VLOOKUP(F1060,episodes!$A$1:$D$76,4,FALSE)</f>
        <v>22</v>
      </c>
      <c r="K1060" s="10"/>
      <c r="L1060" s="40">
        <f>COUNTIFS(A:A,A1059)</f>
        <v>2</v>
      </c>
      <c r="M1060" s="40">
        <f>COUNTIFS(B:B,B1060)</f>
        <v>16</v>
      </c>
      <c r="N1060" s="40">
        <f>LEN(C1060)</f>
        <v>78</v>
      </c>
      <c r="O1060" s="42" t="s">
        <v>511</v>
      </c>
      <c r="P1060" s="41"/>
      <c r="Q1060" s="39" t="s">
        <v>349</v>
      </c>
      <c r="R1060" s="39" t="s">
        <v>2485</v>
      </c>
    </row>
    <row r="1061" spans="1:18" s="2" customFormat="1" x14ac:dyDescent="0.25">
      <c r="A1061" s="2" t="s">
        <v>2748</v>
      </c>
      <c r="B1061" s="2" t="s">
        <v>677</v>
      </c>
      <c r="C1061" s="23" t="s">
        <v>2736</v>
      </c>
      <c r="D1061" s="2" t="s">
        <v>21</v>
      </c>
      <c r="E1061" s="12"/>
      <c r="F1061" s="60">
        <v>205</v>
      </c>
      <c r="G1061" s="8">
        <f>VLOOKUP(F1061,episodes!$A$1:$B$81,2,FALSE)</f>
        <v>35</v>
      </c>
      <c r="H1061" s="7" t="str">
        <f>VLOOKUP(F1061,episodes!$A$1:$E$81,5,FALSE)</f>
        <v>The Apple</v>
      </c>
      <c r="I1061" s="7">
        <f>VLOOKUP(F1061,episodes!$A$1:$D$81,3,FALSE)</f>
        <v>2</v>
      </c>
      <c r="J1061" s="7">
        <f>VLOOKUP(F1061,episodes!$A$1:$D$81,4,FALSE)</f>
        <v>5</v>
      </c>
      <c r="K1061" s="10"/>
      <c r="L1061" s="40">
        <f>COUNTIFS(A:A,A1060)</f>
        <v>2</v>
      </c>
      <c r="M1061" s="40">
        <f>COUNTIFS(B:B,B1061)</f>
        <v>20</v>
      </c>
      <c r="N1061" s="40">
        <f>LEN(C1061)</f>
        <v>85</v>
      </c>
      <c r="O1061" s="39"/>
      <c r="P1061" s="39"/>
      <c r="Q1061" s="39"/>
      <c r="R1061" s="39"/>
    </row>
    <row r="1062" spans="1:18" s="2" customFormat="1" x14ac:dyDescent="0.25">
      <c r="A1062" s="2" t="s">
        <v>2748</v>
      </c>
      <c r="B1062" s="2" t="s">
        <v>677</v>
      </c>
      <c r="C1062" s="23" t="s">
        <v>2954</v>
      </c>
      <c r="D1062" s="2" t="s">
        <v>21</v>
      </c>
      <c r="E1062" s="12"/>
      <c r="F1062" s="60">
        <v>205</v>
      </c>
      <c r="G1062" s="8">
        <f>VLOOKUP(F1062,episodes!$A$1:$B$81,2,FALSE)</f>
        <v>35</v>
      </c>
      <c r="H1062" s="7" t="str">
        <f>VLOOKUP(F1062,episodes!$A$1:$E$81,5,FALSE)</f>
        <v>The Apple</v>
      </c>
      <c r="I1062" s="7">
        <f>VLOOKUP(F1062,episodes!$A$1:$D$81,3,FALSE)</f>
        <v>2</v>
      </c>
      <c r="J1062" s="7">
        <f>VLOOKUP(F1062,episodes!$A$1:$D$81,4,FALSE)</f>
        <v>5</v>
      </c>
      <c r="K1062" s="10"/>
      <c r="L1062" s="40">
        <f>COUNTIFS(A:A,A1061)</f>
        <v>5</v>
      </c>
      <c r="M1062" s="40">
        <f>COUNTIFS(B:B,B1062)</f>
        <v>20</v>
      </c>
      <c r="N1062" s="40">
        <f>LEN(C1062)</f>
        <v>73</v>
      </c>
      <c r="O1062" s="39"/>
      <c r="P1062" s="39"/>
      <c r="Q1062" s="39"/>
      <c r="R1062" s="39"/>
    </row>
    <row r="1063" spans="1:18" s="2" customFormat="1" x14ac:dyDescent="0.25">
      <c r="A1063" s="2" t="s">
        <v>2748</v>
      </c>
      <c r="B1063" s="2" t="s">
        <v>677</v>
      </c>
      <c r="C1063" s="23" t="s">
        <v>2955</v>
      </c>
      <c r="D1063" s="2" t="s">
        <v>21</v>
      </c>
      <c r="E1063" s="12"/>
      <c r="F1063" s="60">
        <v>205</v>
      </c>
      <c r="G1063" s="8">
        <f>VLOOKUP(F1063,episodes!$A$1:$B$81,2,FALSE)</f>
        <v>35</v>
      </c>
      <c r="H1063" s="7" t="str">
        <f>VLOOKUP(F1063,episodes!$A$1:$E$81,5,FALSE)</f>
        <v>The Apple</v>
      </c>
      <c r="I1063" s="7">
        <f>VLOOKUP(F1063,episodes!$A$1:$D$81,3,FALSE)</f>
        <v>2</v>
      </c>
      <c r="J1063" s="7">
        <f>VLOOKUP(F1063,episodes!$A$1:$D$81,4,FALSE)</f>
        <v>5</v>
      </c>
      <c r="K1063" s="10"/>
      <c r="L1063" s="40">
        <f>COUNTIFS(A:A,A1062)</f>
        <v>5</v>
      </c>
      <c r="M1063" s="40">
        <f>COUNTIFS(B:B,B1063)</f>
        <v>20</v>
      </c>
      <c r="N1063" s="40">
        <f>LEN(C1063)</f>
        <v>77</v>
      </c>
      <c r="O1063" s="39"/>
      <c r="P1063" s="39"/>
      <c r="Q1063" s="39"/>
      <c r="R1063" s="39"/>
    </row>
    <row r="1064" spans="1:18" s="2" customFormat="1" x14ac:dyDescent="0.25">
      <c r="A1064" s="2" t="s">
        <v>2748</v>
      </c>
      <c r="B1064" s="2" t="s">
        <v>677</v>
      </c>
      <c r="C1064" s="23" t="s">
        <v>2747</v>
      </c>
      <c r="D1064" s="2" t="s">
        <v>3305</v>
      </c>
      <c r="E1064" s="12"/>
      <c r="F1064" s="60">
        <v>205</v>
      </c>
      <c r="G1064" s="8">
        <f>VLOOKUP(F1064,episodes!$A$1:$B$81,2,FALSE)</f>
        <v>35</v>
      </c>
      <c r="H1064" s="7" t="str">
        <f>VLOOKUP(F1064,episodes!$A$1:$E$81,5,FALSE)</f>
        <v>The Apple</v>
      </c>
      <c r="I1064" s="7">
        <f>VLOOKUP(F1064,episodes!$A$1:$D$81,3,FALSE)</f>
        <v>2</v>
      </c>
      <c r="J1064" s="7">
        <f>VLOOKUP(F1064,episodes!$A$1:$D$81,4,FALSE)</f>
        <v>5</v>
      </c>
      <c r="K1064" s="10"/>
      <c r="L1064" s="40">
        <f>COUNTIFS(A:A,A1063)</f>
        <v>5</v>
      </c>
      <c r="M1064" s="40">
        <f>COUNTIFS(B:B,B1064)</f>
        <v>20</v>
      </c>
      <c r="N1064" s="40">
        <f>LEN(C1064)</f>
        <v>47</v>
      </c>
      <c r="O1064" s="39"/>
      <c r="P1064" s="39"/>
      <c r="Q1064" s="39"/>
      <c r="R1064" s="39"/>
    </row>
    <row r="1065" spans="1:18" s="2" customFormat="1" x14ac:dyDescent="0.25">
      <c r="A1065" s="2" t="s">
        <v>2748</v>
      </c>
      <c r="B1065" s="2" t="s">
        <v>677</v>
      </c>
      <c r="C1065" s="23" t="s">
        <v>2756</v>
      </c>
      <c r="D1065" s="2" t="s">
        <v>3305</v>
      </c>
      <c r="E1065" s="12"/>
      <c r="F1065" s="60">
        <v>205</v>
      </c>
      <c r="G1065" s="8">
        <f>VLOOKUP(F1065,episodes!$A$1:$B$81,2,FALSE)</f>
        <v>35</v>
      </c>
      <c r="H1065" s="7" t="str">
        <f>VLOOKUP(F1065,episodes!$A$1:$E$81,5,FALSE)</f>
        <v>The Apple</v>
      </c>
      <c r="I1065" s="7">
        <f>VLOOKUP(F1065,episodes!$A$1:$D$81,3,FALSE)</f>
        <v>2</v>
      </c>
      <c r="J1065" s="7">
        <f>VLOOKUP(F1065,episodes!$A$1:$D$81,4,FALSE)</f>
        <v>5</v>
      </c>
      <c r="K1065" s="10"/>
      <c r="L1065" s="40">
        <f>COUNTIFS(A:A,A1064)</f>
        <v>5</v>
      </c>
      <c r="M1065" s="40">
        <f>COUNTIFS(B:B,B1065)</f>
        <v>20</v>
      </c>
      <c r="N1065" s="40">
        <f>LEN(C1065)</f>
        <v>49</v>
      </c>
      <c r="O1065" s="39"/>
      <c r="P1065" s="39"/>
      <c r="Q1065" s="39"/>
      <c r="R1065" s="39"/>
    </row>
    <row r="1066" spans="1:18" s="2" customFormat="1" x14ac:dyDescent="0.25">
      <c r="A1066" s="2" t="s">
        <v>1728</v>
      </c>
      <c r="B1066" s="1" t="s">
        <v>682</v>
      </c>
      <c r="C1066" s="37" t="s">
        <v>1114</v>
      </c>
      <c r="D1066" s="2" t="s">
        <v>3652</v>
      </c>
      <c r="E1066" s="12">
        <v>1</v>
      </c>
      <c r="F1066" s="60">
        <v>120</v>
      </c>
      <c r="G1066" s="8">
        <f>VLOOKUP(F1066,episodes!$A$1:$B$76,2,FALSE)</f>
        <v>21</v>
      </c>
      <c r="H1066" s="7" t="str">
        <f>VLOOKUP(F1066,episodes!$A$1:$E$76,5,FALSE)</f>
        <v>Court Martial</v>
      </c>
      <c r="I1066" s="7">
        <f>VLOOKUP(F1066,episodes!$A$1:$D$76,3,FALSE)</f>
        <v>1</v>
      </c>
      <c r="J1066" s="7">
        <f>VLOOKUP(F1066,episodes!$A$1:$D$76,4,FALSE)</f>
        <v>20</v>
      </c>
      <c r="K1066" s="10"/>
      <c r="L1066" s="40">
        <f>COUNTIFS(A:A,A1065)</f>
        <v>5</v>
      </c>
      <c r="M1066" s="40">
        <f>COUNTIFS(B:B,B1066)</f>
        <v>42</v>
      </c>
      <c r="N1066" s="40">
        <f>LEN(C1066)</f>
        <v>17</v>
      </c>
      <c r="O1066" s="39"/>
      <c r="P1066" s="39"/>
      <c r="Q1066" s="39"/>
      <c r="R1066" s="39" t="s">
        <v>2485</v>
      </c>
    </row>
    <row r="1067" spans="1:18" s="2" customFormat="1" x14ac:dyDescent="0.25">
      <c r="A1067" s="2" t="s">
        <v>1728</v>
      </c>
      <c r="B1067" s="1" t="s">
        <v>682</v>
      </c>
      <c r="C1067" s="25" t="s">
        <v>1985</v>
      </c>
      <c r="D1067" s="2" t="s">
        <v>3652</v>
      </c>
      <c r="E1067" s="12">
        <v>1</v>
      </c>
      <c r="F1067" s="17">
        <v>127</v>
      </c>
      <c r="G1067" s="8">
        <f>VLOOKUP(F1067,episodes!$A$1:$B$76,2,FALSE)</f>
        <v>28</v>
      </c>
      <c r="H1067" s="7" t="str">
        <f>VLOOKUP(F1067,episodes!$A$1:$E$76,5,FALSE)</f>
        <v>The Alternative Factor</v>
      </c>
      <c r="I1067" s="7">
        <f>VLOOKUP(F1067,episodes!$A$1:$D$76,3,FALSE)</f>
        <v>1</v>
      </c>
      <c r="J1067" s="7">
        <f>VLOOKUP(F1067,episodes!$A$1:$D$76,4,FALSE)</f>
        <v>27</v>
      </c>
      <c r="K1067" s="10"/>
      <c r="L1067" s="40">
        <f>COUNTIFS(A:A,A1066)</f>
        <v>29</v>
      </c>
      <c r="M1067" s="40">
        <f>COUNTIFS(B:B,B1067)</f>
        <v>42</v>
      </c>
      <c r="N1067" s="40">
        <f>LEN(C1067)</f>
        <v>22</v>
      </c>
      <c r="O1067" s="39" t="s">
        <v>2116</v>
      </c>
      <c r="P1067" s="39" t="s">
        <v>261</v>
      </c>
      <c r="Q1067" s="39" t="s">
        <v>1348</v>
      </c>
      <c r="R1067" s="39" t="s">
        <v>2485</v>
      </c>
    </row>
    <row r="1068" spans="1:18" s="2" customFormat="1" x14ac:dyDescent="0.3">
      <c r="A1068" s="2" t="s">
        <v>1728</v>
      </c>
      <c r="B1068" s="1" t="s">
        <v>682</v>
      </c>
      <c r="C1068" s="25" t="s">
        <v>3271</v>
      </c>
      <c r="D1068" s="2" t="s">
        <v>3652</v>
      </c>
      <c r="E1068" s="17"/>
      <c r="F1068" s="60">
        <v>128</v>
      </c>
      <c r="G1068" s="8">
        <f>VLOOKUP(F1068,episodes!$A$1:$B$76,2,FALSE)</f>
        <v>29</v>
      </c>
      <c r="H1068" s="7" t="str">
        <f>VLOOKUP(F1068,episodes!$A$1:$E$76,5,FALSE)</f>
        <v>The City on the Edge of Forever</v>
      </c>
      <c r="I1068" s="7">
        <f>VLOOKUP(F1068,episodes!$A$1:$D$76,3,FALSE)</f>
        <v>1</v>
      </c>
      <c r="J1068" s="7">
        <f>VLOOKUP(F1068,episodes!$A$1:$D$76,4,FALSE)</f>
        <v>28</v>
      </c>
      <c r="K1068" s="10"/>
      <c r="L1068" s="40">
        <f>COUNTIFS(A:A,A1067)</f>
        <v>29</v>
      </c>
      <c r="M1068" s="40">
        <f>COUNTIFS(B:B,B1068)</f>
        <v>42</v>
      </c>
      <c r="N1068" s="40">
        <f>LEN(C1068)</f>
        <v>103</v>
      </c>
      <c r="O1068" s="39" t="s">
        <v>2116</v>
      </c>
      <c r="P1068" s="39" t="s">
        <v>2116</v>
      </c>
      <c r="Q1068" s="39" t="s">
        <v>1112</v>
      </c>
      <c r="R1068" s="42" t="s">
        <v>2485</v>
      </c>
    </row>
    <row r="1069" spans="1:18" s="2" customFormat="1" x14ac:dyDescent="0.25">
      <c r="A1069" s="2" t="s">
        <v>1728</v>
      </c>
      <c r="B1069" s="1" t="s">
        <v>682</v>
      </c>
      <c r="C1069" s="1" t="s">
        <v>2040</v>
      </c>
      <c r="D1069" s="2" t="s">
        <v>3652</v>
      </c>
      <c r="E1069" s="12">
        <v>1</v>
      </c>
      <c r="F1069" s="60">
        <v>203</v>
      </c>
      <c r="G1069" s="8">
        <f>VLOOKUP(F1069,episodes!$A$1:$B$76,2,FALSE)</f>
        <v>33</v>
      </c>
      <c r="H1069" s="7" t="str">
        <f>VLOOKUP(F1069,episodes!$A$1:$E$76,5,FALSE)</f>
        <v>The Changeling</v>
      </c>
      <c r="I1069" s="7">
        <f>VLOOKUP(F1069,episodes!$A$1:$D$76,3,FALSE)</f>
        <v>2</v>
      </c>
      <c r="J1069" s="7">
        <f>VLOOKUP(F1069,episodes!$A$1:$D$76,4,FALSE)</f>
        <v>3</v>
      </c>
      <c r="K1069" s="10"/>
      <c r="L1069" s="40">
        <f>COUNTIFS(A:A,A1068)</f>
        <v>29</v>
      </c>
      <c r="M1069" s="40">
        <f>COUNTIFS(B:B,B1069)</f>
        <v>42</v>
      </c>
      <c r="N1069" s="40">
        <f>LEN(C1069)</f>
        <v>71</v>
      </c>
      <c r="O1069" s="39" t="s">
        <v>2116</v>
      </c>
      <c r="P1069" s="39" t="s">
        <v>515</v>
      </c>
      <c r="Q1069" s="39" t="s">
        <v>1400</v>
      </c>
      <c r="R1069" s="39" t="s">
        <v>2485</v>
      </c>
    </row>
    <row r="1070" spans="1:18" s="2" customFormat="1" x14ac:dyDescent="0.25">
      <c r="A1070" s="2" t="s">
        <v>352</v>
      </c>
      <c r="B1070" s="2" t="s">
        <v>682</v>
      </c>
      <c r="C1070" s="23" t="s">
        <v>2644</v>
      </c>
      <c r="D1070" s="2" t="s">
        <v>3652</v>
      </c>
      <c r="E1070" s="12">
        <v>1</v>
      </c>
      <c r="F1070" s="60">
        <v>204</v>
      </c>
      <c r="G1070" s="8">
        <f>VLOOKUP(F1070,episodes!$A$1:$B$81,2,FALSE)</f>
        <v>34</v>
      </c>
      <c r="H1070" s="7" t="str">
        <f>VLOOKUP(F1070,episodes!$A$1:$E$81,5,FALSE)</f>
        <v>Mirror, Mirror</v>
      </c>
      <c r="I1070" s="7">
        <f>VLOOKUP(F1070,episodes!$A$1:$D$81,3,FALSE)</f>
        <v>2</v>
      </c>
      <c r="J1070" s="7">
        <f>VLOOKUP(F1070,episodes!$A$1:$D$81,4,FALSE)</f>
        <v>4</v>
      </c>
      <c r="K1070" s="10"/>
      <c r="L1070" s="40">
        <f>COUNTIFS(A:A,A1069)</f>
        <v>29</v>
      </c>
      <c r="M1070" s="40">
        <f>COUNTIFS(B:B,B1070)</f>
        <v>42</v>
      </c>
      <c r="N1070" s="40">
        <f>LEN(C1070)</f>
        <v>27</v>
      </c>
      <c r="O1070" s="39" t="s">
        <v>192</v>
      </c>
      <c r="P1070" s="39" t="s">
        <v>192</v>
      </c>
      <c r="Q1070" s="39" t="s">
        <v>192</v>
      </c>
      <c r="R1070" s="39" t="s">
        <v>2485</v>
      </c>
    </row>
    <row r="1071" spans="1:18" s="2" customFormat="1" x14ac:dyDescent="0.25">
      <c r="A1071" s="2" t="s">
        <v>352</v>
      </c>
      <c r="B1071" s="2" t="s">
        <v>682</v>
      </c>
      <c r="C1071" s="23" t="s">
        <v>2634</v>
      </c>
      <c r="D1071" s="2" t="s">
        <v>3652</v>
      </c>
      <c r="E1071" s="12">
        <v>1</v>
      </c>
      <c r="F1071" s="60">
        <v>204</v>
      </c>
      <c r="G1071" s="8">
        <f>VLOOKUP(F1071,episodes!$A$1:$B$81,2,FALSE)</f>
        <v>34</v>
      </c>
      <c r="H1071" s="7" t="str">
        <f>VLOOKUP(F1071,episodes!$A$1:$E$81,5,FALSE)</f>
        <v>Mirror, Mirror</v>
      </c>
      <c r="I1071" s="7">
        <f>VLOOKUP(F1071,episodes!$A$1:$D$81,3,FALSE)</f>
        <v>2</v>
      </c>
      <c r="J1071" s="7">
        <f>VLOOKUP(F1071,episodes!$A$1:$D$81,4,FALSE)</f>
        <v>4</v>
      </c>
      <c r="K1071" s="10"/>
      <c r="L1071" s="40">
        <f>COUNTIFS(A:A,A1070)</f>
        <v>29</v>
      </c>
      <c r="M1071" s="40">
        <f>COUNTIFS(B:B,B1071)</f>
        <v>42</v>
      </c>
      <c r="N1071" s="40">
        <f>LEN(C1071)</f>
        <v>44</v>
      </c>
      <c r="O1071" s="39" t="s">
        <v>192</v>
      </c>
      <c r="P1071" s="39" t="s">
        <v>192</v>
      </c>
      <c r="Q1071" s="39" t="s">
        <v>192</v>
      </c>
      <c r="R1071" s="39" t="s">
        <v>2485</v>
      </c>
    </row>
    <row r="1072" spans="1:18" s="2" customFormat="1" x14ac:dyDescent="0.25">
      <c r="A1072" s="2" t="s">
        <v>352</v>
      </c>
      <c r="B1072" s="2" t="s">
        <v>682</v>
      </c>
      <c r="C1072" s="23" t="s">
        <v>2735</v>
      </c>
      <c r="D1072" s="2" t="s">
        <v>3652</v>
      </c>
      <c r="E1072" s="12">
        <v>1</v>
      </c>
      <c r="F1072" s="60">
        <v>205</v>
      </c>
      <c r="G1072" s="8">
        <f>VLOOKUP(F1072,episodes!$A$1:$B$81,2,FALSE)</f>
        <v>35</v>
      </c>
      <c r="H1072" s="7" t="str">
        <f>VLOOKUP(F1072,episodes!$A$1:$E$81,5,FALSE)</f>
        <v>The Apple</v>
      </c>
      <c r="I1072" s="7">
        <f>VLOOKUP(F1072,episodes!$A$1:$D$81,3,FALSE)</f>
        <v>2</v>
      </c>
      <c r="J1072" s="7">
        <f>VLOOKUP(F1072,episodes!$A$1:$D$81,4,FALSE)</f>
        <v>5</v>
      </c>
      <c r="K1072" s="10"/>
      <c r="L1072" s="40">
        <f>COUNTIFS(A:A,A1071)</f>
        <v>29</v>
      </c>
      <c r="M1072" s="40">
        <f>COUNTIFS(B:B,B1072)</f>
        <v>42</v>
      </c>
      <c r="N1072" s="40">
        <f>LEN(C1072)</f>
        <v>63</v>
      </c>
      <c r="O1072" s="39" t="s">
        <v>192</v>
      </c>
      <c r="P1072" s="39" t="s">
        <v>192</v>
      </c>
      <c r="Q1072" s="39" t="s">
        <v>192</v>
      </c>
      <c r="R1072" s="39" t="s">
        <v>2485</v>
      </c>
    </row>
    <row r="1073" spans="1:18" s="2" customFormat="1" x14ac:dyDescent="0.25">
      <c r="A1073" s="24" t="s">
        <v>352</v>
      </c>
      <c r="B1073" s="24" t="s">
        <v>682</v>
      </c>
      <c r="C1073" s="23" t="s">
        <v>192</v>
      </c>
      <c r="D1073" s="2" t="s">
        <v>3652</v>
      </c>
      <c r="E1073" s="12"/>
      <c r="F1073" s="17">
        <v>206</v>
      </c>
      <c r="G1073" s="8">
        <f>VLOOKUP(F1073,episodes!$A$1:$B$81,2,FALSE)</f>
        <v>36</v>
      </c>
      <c r="H1073" s="7" t="str">
        <f>VLOOKUP(F1073,episodes!$A$1:$E$81,5,FALSE)</f>
        <v>The Doomsday Machine</v>
      </c>
      <c r="I1073" s="7">
        <f>VLOOKUP(F1073,episodes!$A$1:$D$81,3,FALSE)</f>
        <v>2</v>
      </c>
      <c r="J1073" s="7">
        <f>VLOOKUP(F1073,episodes!$A$1:$D$81,4,FALSE)</f>
        <v>6</v>
      </c>
      <c r="K1073" s="10"/>
      <c r="L1073" s="40">
        <f>COUNTIFS(A:A,A1072)</f>
        <v>29</v>
      </c>
      <c r="M1073" s="40">
        <f>COUNTIFS(B:B,B1073)</f>
        <v>42</v>
      </c>
      <c r="N1073" s="40">
        <f>LEN(C1073)</f>
        <v>2</v>
      </c>
      <c r="O1073" s="39" t="s">
        <v>192</v>
      </c>
      <c r="P1073" s="39" t="s">
        <v>192</v>
      </c>
      <c r="Q1073" s="39" t="s">
        <v>192</v>
      </c>
      <c r="R1073" s="39" t="s">
        <v>2485</v>
      </c>
    </row>
    <row r="1074" spans="1:18" x14ac:dyDescent="0.25">
      <c r="A1074" s="24" t="s">
        <v>352</v>
      </c>
      <c r="B1074" s="24" t="s">
        <v>682</v>
      </c>
      <c r="C1074" s="23" t="s">
        <v>192</v>
      </c>
      <c r="D1074" s="2" t="s">
        <v>3652</v>
      </c>
      <c r="E1074" s="12"/>
      <c r="F1074" s="60">
        <v>208</v>
      </c>
      <c r="G1074" s="8">
        <f>VLOOKUP(F1074,episodes!$A$1:$B$81,2,FALSE)</f>
        <v>38</v>
      </c>
      <c r="H1074" s="7" t="str">
        <f>VLOOKUP(F1074,episodes!$A$1:$E$81,5,FALSE)</f>
        <v>I, Mudd</v>
      </c>
      <c r="I1074" s="7">
        <f>VLOOKUP(F1074,episodes!$A$1:$D$81,3,FALSE)</f>
        <v>2</v>
      </c>
      <c r="J1074" s="7">
        <f>VLOOKUP(F1074,episodes!$A$1:$D$81,4,FALSE)</f>
        <v>8</v>
      </c>
      <c r="L1074" s="40">
        <f>COUNTIFS(A:A,A1073)</f>
        <v>29</v>
      </c>
      <c r="M1074" s="40">
        <f>COUNTIFS(B:B,B1074)</f>
        <v>42</v>
      </c>
      <c r="N1074" s="40">
        <f>LEN(C1074)</f>
        <v>2</v>
      </c>
      <c r="O1074" s="39" t="s">
        <v>192</v>
      </c>
      <c r="P1074" s="39" t="s">
        <v>192</v>
      </c>
      <c r="Q1074" s="39" t="s">
        <v>192</v>
      </c>
      <c r="R1074" s="39" t="s">
        <v>2485</v>
      </c>
    </row>
    <row r="1075" spans="1:18" s="2" customFormat="1" x14ac:dyDescent="0.25">
      <c r="A1075" s="24" t="s">
        <v>352</v>
      </c>
      <c r="B1075" s="24" t="s">
        <v>682</v>
      </c>
      <c r="C1075" s="23" t="s">
        <v>192</v>
      </c>
      <c r="D1075" s="2" t="s">
        <v>3652</v>
      </c>
      <c r="E1075" s="12"/>
      <c r="F1075" s="17">
        <v>209</v>
      </c>
      <c r="G1075" s="8">
        <f>VLOOKUP(F1075,episodes!$A$1:$B$81,2,FALSE)</f>
        <v>39</v>
      </c>
      <c r="H1075" s="7" t="str">
        <f>VLOOKUP(F1075,episodes!$A$1:$E$81,5,FALSE)</f>
        <v>Metamorphosis</v>
      </c>
      <c r="I1075" s="7">
        <f>VLOOKUP(F1075,episodes!$A$1:$D$81,3,FALSE)</f>
        <v>2</v>
      </c>
      <c r="J1075" s="7">
        <f>VLOOKUP(F1075,episodes!$A$1:$D$81,4,FALSE)</f>
        <v>9</v>
      </c>
      <c r="K1075" s="10"/>
      <c r="L1075" s="40">
        <f>COUNTIFS(A:A,A1074)</f>
        <v>29</v>
      </c>
      <c r="M1075" s="40">
        <f>COUNTIFS(B:B,B1075)</f>
        <v>42</v>
      </c>
      <c r="N1075" s="40">
        <f>LEN(C1075)</f>
        <v>2</v>
      </c>
      <c r="O1075" s="39" t="s">
        <v>192</v>
      </c>
      <c r="P1075" s="39" t="s">
        <v>192</v>
      </c>
      <c r="Q1075" s="39" t="s">
        <v>192</v>
      </c>
      <c r="R1075" s="39" t="s">
        <v>2485</v>
      </c>
    </row>
    <row r="1076" spans="1:18" s="2" customFormat="1" x14ac:dyDescent="0.25">
      <c r="A1076" s="24" t="s">
        <v>352</v>
      </c>
      <c r="B1076" s="24" t="s">
        <v>682</v>
      </c>
      <c r="C1076" s="23" t="s">
        <v>192</v>
      </c>
      <c r="D1076" s="2" t="s">
        <v>3652</v>
      </c>
      <c r="E1076" s="12"/>
      <c r="F1076" s="60">
        <v>210</v>
      </c>
      <c r="G1076" s="8">
        <f>VLOOKUP(F1076,episodes!$A$1:$B$81,2,FALSE)</f>
        <v>40</v>
      </c>
      <c r="H1076" s="7" t="str">
        <f>VLOOKUP(F1076,episodes!$A$1:$E$81,5,FALSE)</f>
        <v>Journey to Babel</v>
      </c>
      <c r="I1076" s="7">
        <f>VLOOKUP(F1076,episodes!$A$1:$D$81,3,FALSE)</f>
        <v>2</v>
      </c>
      <c r="J1076" s="7">
        <f>VLOOKUP(F1076,episodes!$A$1:$D$81,4,FALSE)</f>
        <v>10</v>
      </c>
      <c r="K1076" s="10"/>
      <c r="L1076" s="40">
        <f>COUNTIFS(A:A,A1075)</f>
        <v>29</v>
      </c>
      <c r="M1076" s="40">
        <f>COUNTIFS(B:B,B1076)</f>
        <v>42</v>
      </c>
      <c r="N1076" s="40">
        <f>LEN(C1076)</f>
        <v>2</v>
      </c>
      <c r="O1076" s="39" t="s">
        <v>192</v>
      </c>
      <c r="P1076" s="39" t="s">
        <v>192</v>
      </c>
      <c r="Q1076" s="39" t="s">
        <v>192</v>
      </c>
      <c r="R1076" s="39" t="s">
        <v>2485</v>
      </c>
    </row>
    <row r="1077" spans="1:18" s="2" customFormat="1" x14ac:dyDescent="0.25">
      <c r="A1077" s="24" t="s">
        <v>352</v>
      </c>
      <c r="B1077" s="24" t="s">
        <v>682</v>
      </c>
      <c r="C1077" s="23" t="s">
        <v>192</v>
      </c>
      <c r="D1077" s="2" t="s">
        <v>3652</v>
      </c>
      <c r="E1077" s="12"/>
      <c r="F1077" s="60">
        <v>214</v>
      </c>
      <c r="G1077" s="8">
        <f>VLOOKUP(F1077,episodes!$A$1:$B$81,2,FALSE)</f>
        <v>44</v>
      </c>
      <c r="H1077" s="7" t="str">
        <f>VLOOKUP(F1077,episodes!$A$1:$E$81,5,FALSE)</f>
        <v>Wolf in the Fold</v>
      </c>
      <c r="I1077" s="7">
        <f>VLOOKUP(F1077,episodes!$A$1:$D$81,3,FALSE)</f>
        <v>2</v>
      </c>
      <c r="J1077" s="7">
        <f>VLOOKUP(F1077,episodes!$A$1:$D$81,4,FALSE)</f>
        <v>14</v>
      </c>
      <c r="K1077" s="10"/>
      <c r="L1077" s="40">
        <f>COUNTIFS(A:A,A1076)</f>
        <v>29</v>
      </c>
      <c r="M1077" s="40">
        <f>COUNTIFS(B:B,B1077)</f>
        <v>42</v>
      </c>
      <c r="N1077" s="40">
        <f>LEN(C1077)</f>
        <v>2</v>
      </c>
      <c r="O1077" s="39" t="s">
        <v>192</v>
      </c>
      <c r="P1077" s="39" t="s">
        <v>192</v>
      </c>
      <c r="Q1077" s="39" t="s">
        <v>192</v>
      </c>
      <c r="R1077" s="39" t="s">
        <v>2485</v>
      </c>
    </row>
    <row r="1078" spans="1:18" s="2" customFormat="1" x14ac:dyDescent="0.25">
      <c r="A1078" s="24" t="s">
        <v>352</v>
      </c>
      <c r="B1078" s="24" t="s">
        <v>682</v>
      </c>
      <c r="C1078" s="23" t="s">
        <v>192</v>
      </c>
      <c r="D1078" s="2" t="s">
        <v>3652</v>
      </c>
      <c r="E1078" s="12"/>
      <c r="F1078" s="17">
        <v>218</v>
      </c>
      <c r="G1078" s="8">
        <f>VLOOKUP(F1078,episodes!$A$1:$B$81,2,FALSE)</f>
        <v>48</v>
      </c>
      <c r="H1078" s="7" t="str">
        <f>VLOOKUP(F1078,episodes!$A$1:$E$81,5,FALSE)</f>
        <v>The Immunity Syndrome</v>
      </c>
      <c r="I1078" s="7">
        <f>VLOOKUP(F1078,episodes!$A$1:$D$81,3,FALSE)</f>
        <v>2</v>
      </c>
      <c r="J1078" s="7">
        <f>VLOOKUP(F1078,episodes!$A$1:$D$81,4,FALSE)</f>
        <v>18</v>
      </c>
      <c r="K1078" s="10"/>
      <c r="L1078" s="40">
        <f>COUNTIFS(A:A,A1077)</f>
        <v>29</v>
      </c>
      <c r="M1078" s="40">
        <f>COUNTIFS(B:B,B1078)</f>
        <v>42</v>
      </c>
      <c r="N1078" s="40">
        <f>LEN(C1078)</f>
        <v>2</v>
      </c>
      <c r="O1078" s="39" t="s">
        <v>192</v>
      </c>
      <c r="P1078" s="39" t="s">
        <v>192</v>
      </c>
      <c r="Q1078" s="39" t="s">
        <v>192</v>
      </c>
      <c r="R1078" s="39" t="s">
        <v>2485</v>
      </c>
    </row>
    <row r="1079" spans="1:18" s="2" customFormat="1" x14ac:dyDescent="0.25">
      <c r="A1079" s="24" t="s">
        <v>352</v>
      </c>
      <c r="B1079" s="24" t="s">
        <v>682</v>
      </c>
      <c r="C1079" s="23" t="s">
        <v>192</v>
      </c>
      <c r="D1079" s="2" t="s">
        <v>3652</v>
      </c>
      <c r="E1079" s="12"/>
      <c r="F1079" s="17">
        <v>219</v>
      </c>
      <c r="G1079" s="8">
        <f>VLOOKUP(F1079,episodes!$A$1:$B$81,2,FALSE)</f>
        <v>49</v>
      </c>
      <c r="H1079" s="7" t="str">
        <f>VLOOKUP(F1079,episodes!$A$1:$E$81,5,FALSE)</f>
        <v>A Private Little War</v>
      </c>
      <c r="I1079" s="7">
        <f>VLOOKUP(F1079,episodes!$A$1:$D$81,3,FALSE)</f>
        <v>2</v>
      </c>
      <c r="J1079" s="7">
        <f>VLOOKUP(F1079,episodes!$A$1:$D$81,4,FALSE)</f>
        <v>19</v>
      </c>
      <c r="K1079" s="10"/>
      <c r="L1079" s="40">
        <f>COUNTIFS(A:A,A1078)</f>
        <v>29</v>
      </c>
      <c r="M1079" s="40">
        <f>COUNTIFS(B:B,B1079)</f>
        <v>42</v>
      </c>
      <c r="N1079" s="40">
        <f>LEN(C1079)</f>
        <v>2</v>
      </c>
      <c r="O1079" s="39" t="s">
        <v>192</v>
      </c>
      <c r="P1079" s="39" t="s">
        <v>192</v>
      </c>
      <c r="Q1079" s="39" t="s">
        <v>192</v>
      </c>
      <c r="R1079" s="39" t="s">
        <v>2485</v>
      </c>
    </row>
    <row r="1080" spans="1:18" s="2" customFormat="1" x14ac:dyDescent="0.25">
      <c r="A1080" s="24" t="s">
        <v>352</v>
      </c>
      <c r="B1080" s="24" t="s">
        <v>682</v>
      </c>
      <c r="C1080" s="23" t="s">
        <v>192</v>
      </c>
      <c r="D1080" s="2" t="s">
        <v>3652</v>
      </c>
      <c r="E1080" s="12"/>
      <c r="F1080" s="60">
        <v>220</v>
      </c>
      <c r="G1080" s="8">
        <f>VLOOKUP(F1080,episodes!$A$1:$B$81,2,FALSE)</f>
        <v>50</v>
      </c>
      <c r="H1080" s="7" t="str">
        <f>VLOOKUP(F1080,episodes!$A$1:$E$81,5,FALSE)</f>
        <v>Return to Tomorrow</v>
      </c>
      <c r="I1080" s="7">
        <f>VLOOKUP(F1080,episodes!$A$1:$D$81,3,FALSE)</f>
        <v>2</v>
      </c>
      <c r="J1080" s="7">
        <f>VLOOKUP(F1080,episodes!$A$1:$D$81,4,FALSE)</f>
        <v>20</v>
      </c>
      <c r="K1080" s="10"/>
      <c r="L1080" s="40">
        <f>COUNTIFS(A:A,A1079)</f>
        <v>29</v>
      </c>
      <c r="M1080" s="40">
        <f>COUNTIFS(B:B,B1080)</f>
        <v>42</v>
      </c>
      <c r="N1080" s="40">
        <f>LEN(C1080)</f>
        <v>2</v>
      </c>
      <c r="O1080" s="39" t="s">
        <v>192</v>
      </c>
      <c r="P1080" s="39" t="s">
        <v>192</v>
      </c>
      <c r="Q1080" s="39" t="s">
        <v>192</v>
      </c>
      <c r="R1080" s="39" t="s">
        <v>2485</v>
      </c>
    </row>
    <row r="1081" spans="1:18" s="2" customFormat="1" x14ac:dyDescent="0.25">
      <c r="A1081" s="24" t="s">
        <v>352</v>
      </c>
      <c r="B1081" s="24" t="s">
        <v>682</v>
      </c>
      <c r="C1081" s="23" t="s">
        <v>192</v>
      </c>
      <c r="D1081" s="2" t="s">
        <v>3652</v>
      </c>
      <c r="E1081" s="12"/>
      <c r="F1081" s="17">
        <v>220</v>
      </c>
      <c r="G1081" s="8">
        <f>VLOOKUP(F1081,episodes!$A$1:$B$81,2,FALSE)</f>
        <v>50</v>
      </c>
      <c r="H1081" s="7" t="str">
        <f>VLOOKUP(F1081,episodes!$A$1:$E$81,5,FALSE)</f>
        <v>Return to Tomorrow</v>
      </c>
      <c r="I1081" s="7">
        <f>VLOOKUP(F1081,episodes!$A$1:$D$81,3,FALSE)</f>
        <v>2</v>
      </c>
      <c r="J1081" s="7">
        <f>VLOOKUP(F1081,episodes!$A$1:$D$81,4,FALSE)</f>
        <v>20</v>
      </c>
      <c r="K1081" s="10"/>
      <c r="L1081" s="40">
        <f>COUNTIFS(A:A,A1080)</f>
        <v>29</v>
      </c>
      <c r="M1081" s="40">
        <f>COUNTIFS(B:B,B1081)</f>
        <v>42</v>
      </c>
      <c r="N1081" s="40">
        <f>LEN(C1081)</f>
        <v>2</v>
      </c>
      <c r="O1081" s="39" t="s">
        <v>192</v>
      </c>
      <c r="P1081" s="39" t="s">
        <v>192</v>
      </c>
      <c r="Q1081" s="39" t="s">
        <v>192</v>
      </c>
      <c r="R1081" s="39" t="s">
        <v>2485</v>
      </c>
    </row>
    <row r="1082" spans="1:18" s="2" customFormat="1" x14ac:dyDescent="0.25">
      <c r="A1082" s="24" t="s">
        <v>352</v>
      </c>
      <c r="B1082" s="24" t="s">
        <v>682</v>
      </c>
      <c r="C1082" s="23" t="s">
        <v>192</v>
      </c>
      <c r="D1082" s="2" t="s">
        <v>3652</v>
      </c>
      <c r="E1082" s="12"/>
      <c r="F1082" s="17">
        <v>221</v>
      </c>
      <c r="G1082" s="8">
        <f>VLOOKUP(F1082,episodes!$A$1:$B$81,2,FALSE)</f>
        <v>51</v>
      </c>
      <c r="H1082" s="7" t="str">
        <f>VLOOKUP(F1082,episodes!$A$1:$E$81,5,FALSE)</f>
        <v>Patterns of Force</v>
      </c>
      <c r="I1082" s="7">
        <f>VLOOKUP(F1082,episodes!$A$1:$D$81,3,FALSE)</f>
        <v>2</v>
      </c>
      <c r="J1082" s="7">
        <f>VLOOKUP(F1082,episodes!$A$1:$D$81,4,FALSE)</f>
        <v>21</v>
      </c>
      <c r="K1082" s="10"/>
      <c r="L1082" s="40">
        <f>COUNTIFS(A:A,A1081)</f>
        <v>29</v>
      </c>
      <c r="M1082" s="40">
        <f>COUNTIFS(B:B,B1082)</f>
        <v>42</v>
      </c>
      <c r="N1082" s="40">
        <f>LEN(C1082)</f>
        <v>2</v>
      </c>
      <c r="O1082" s="39" t="s">
        <v>192</v>
      </c>
      <c r="P1082" s="39" t="s">
        <v>192</v>
      </c>
      <c r="Q1082" s="39" t="s">
        <v>192</v>
      </c>
      <c r="R1082" s="39" t="s">
        <v>2485</v>
      </c>
    </row>
    <row r="1083" spans="1:18" s="2" customFormat="1" x14ac:dyDescent="0.25">
      <c r="A1083" s="24" t="s">
        <v>352</v>
      </c>
      <c r="B1083" s="24" t="s">
        <v>682</v>
      </c>
      <c r="C1083" s="23" t="s">
        <v>192</v>
      </c>
      <c r="D1083" s="2" t="s">
        <v>3652</v>
      </c>
      <c r="E1083" s="12"/>
      <c r="F1083" s="60">
        <v>222</v>
      </c>
      <c r="G1083" s="8">
        <f>VLOOKUP(F1083,episodes!$A$1:$B$81,2,FALSE)</f>
        <v>52</v>
      </c>
      <c r="H1083" s="7" t="str">
        <f>VLOOKUP(F1083,episodes!$A$1:$E$81,5,FALSE)</f>
        <v>By Any Other Name</v>
      </c>
      <c r="I1083" s="7">
        <f>VLOOKUP(F1083,episodes!$A$1:$D$81,3,FALSE)</f>
        <v>2</v>
      </c>
      <c r="J1083" s="7">
        <f>VLOOKUP(F1083,episodes!$A$1:$D$81,4,FALSE)</f>
        <v>22</v>
      </c>
      <c r="K1083" s="10"/>
      <c r="L1083" s="40">
        <f>COUNTIFS(A:A,A1082)</f>
        <v>29</v>
      </c>
      <c r="M1083" s="40">
        <f>COUNTIFS(B:B,B1083)</f>
        <v>42</v>
      </c>
      <c r="N1083" s="40">
        <f>LEN(C1083)</f>
        <v>2</v>
      </c>
      <c r="O1083" s="39" t="s">
        <v>192</v>
      </c>
      <c r="P1083" s="39" t="s">
        <v>192</v>
      </c>
      <c r="Q1083" s="39" t="s">
        <v>192</v>
      </c>
      <c r="R1083" s="39" t="s">
        <v>2485</v>
      </c>
    </row>
    <row r="1084" spans="1:18" s="2" customFormat="1" x14ac:dyDescent="0.25">
      <c r="A1084" s="24" t="s">
        <v>352</v>
      </c>
      <c r="B1084" s="24" t="s">
        <v>682</v>
      </c>
      <c r="C1084" s="23" t="s">
        <v>192</v>
      </c>
      <c r="D1084" s="2" t="s">
        <v>3652</v>
      </c>
      <c r="E1084" s="12"/>
      <c r="F1084" s="17">
        <v>222</v>
      </c>
      <c r="G1084" s="8">
        <f>VLOOKUP(F1084,episodes!$A$1:$B$81,2,FALSE)</f>
        <v>52</v>
      </c>
      <c r="H1084" s="7" t="str">
        <f>VLOOKUP(F1084,episodes!$A$1:$E$81,5,FALSE)</f>
        <v>By Any Other Name</v>
      </c>
      <c r="I1084" s="7">
        <f>VLOOKUP(F1084,episodes!$A$1:$D$81,3,FALSE)</f>
        <v>2</v>
      </c>
      <c r="J1084" s="7">
        <f>VLOOKUP(F1084,episodes!$A$1:$D$81,4,FALSE)</f>
        <v>22</v>
      </c>
      <c r="K1084" s="10"/>
      <c r="L1084" s="40">
        <f>COUNTIFS(A:A,A1083)</f>
        <v>29</v>
      </c>
      <c r="M1084" s="40">
        <f>COUNTIFS(B:B,B1084)</f>
        <v>42</v>
      </c>
      <c r="N1084" s="40">
        <f>LEN(C1084)</f>
        <v>2</v>
      </c>
      <c r="O1084" s="39" t="s">
        <v>192</v>
      </c>
      <c r="P1084" s="39" t="s">
        <v>192</v>
      </c>
      <c r="Q1084" s="39" t="s">
        <v>192</v>
      </c>
      <c r="R1084" s="39" t="s">
        <v>2485</v>
      </c>
    </row>
    <row r="1085" spans="1:18" s="2" customFormat="1" x14ac:dyDescent="0.25">
      <c r="A1085" s="24" t="s">
        <v>352</v>
      </c>
      <c r="B1085" s="24" t="s">
        <v>682</v>
      </c>
      <c r="C1085" s="23" t="s">
        <v>192</v>
      </c>
      <c r="D1085" s="2" t="s">
        <v>3652</v>
      </c>
      <c r="E1085" s="12"/>
      <c r="F1085" s="17">
        <v>303</v>
      </c>
      <c r="G1085" s="8">
        <f>VLOOKUP(F1085,episodes!$A$1:$B$81,2,FALSE)</f>
        <v>59</v>
      </c>
      <c r="H1085" s="7" t="str">
        <f>VLOOKUP(F1085,episodes!$A$1:$E$81,5,FALSE)</f>
        <v>The Paradise Syndrome</v>
      </c>
      <c r="I1085" s="7">
        <f>VLOOKUP(F1085,episodes!$A$1:$D$81,3,FALSE)</f>
        <v>3</v>
      </c>
      <c r="J1085" s="7">
        <f>VLOOKUP(F1085,episodes!$A$1:$D$81,4,FALSE)</f>
        <v>3</v>
      </c>
      <c r="K1085" s="10"/>
      <c r="L1085" s="40">
        <f>COUNTIFS(A:A,A1084)</f>
        <v>29</v>
      </c>
      <c r="M1085" s="40">
        <f>COUNTIFS(B:B,B1085)</f>
        <v>42</v>
      </c>
      <c r="N1085" s="40">
        <f>LEN(C1085)</f>
        <v>2</v>
      </c>
      <c r="O1085" s="39" t="s">
        <v>192</v>
      </c>
      <c r="P1085" s="39" t="s">
        <v>192</v>
      </c>
      <c r="Q1085" s="39" t="s">
        <v>192</v>
      </c>
      <c r="R1085" s="39" t="s">
        <v>2485</v>
      </c>
    </row>
    <row r="1086" spans="1:18" s="2" customFormat="1" x14ac:dyDescent="0.25">
      <c r="A1086" s="24" t="s">
        <v>352</v>
      </c>
      <c r="B1086" s="24" t="s">
        <v>682</v>
      </c>
      <c r="C1086" s="23" t="s">
        <v>192</v>
      </c>
      <c r="D1086" s="2" t="s">
        <v>3652</v>
      </c>
      <c r="E1086" s="12"/>
      <c r="F1086" s="60">
        <v>304</v>
      </c>
      <c r="G1086" s="8">
        <f>VLOOKUP(F1086,episodes!$A$1:$B$81,2,FALSE)</f>
        <v>60</v>
      </c>
      <c r="H1086" s="7" t="str">
        <f>VLOOKUP(F1086,episodes!$A$1:$E$81,5,FALSE)</f>
        <v>And the Children Shall Lead</v>
      </c>
      <c r="I1086" s="7">
        <f>VLOOKUP(F1086,episodes!$A$1:$D$81,3,FALSE)</f>
        <v>3</v>
      </c>
      <c r="J1086" s="7">
        <f>VLOOKUP(F1086,episodes!$A$1:$D$81,4,FALSE)</f>
        <v>4</v>
      </c>
      <c r="K1086" s="10"/>
      <c r="L1086" s="40">
        <f>COUNTIFS(A:A,A1085)</f>
        <v>29</v>
      </c>
      <c r="M1086" s="40">
        <f>COUNTIFS(B:B,B1086)</f>
        <v>42</v>
      </c>
      <c r="N1086" s="40">
        <f>LEN(C1086)</f>
        <v>2</v>
      </c>
      <c r="O1086" s="39" t="s">
        <v>192</v>
      </c>
      <c r="P1086" s="39" t="s">
        <v>192</v>
      </c>
      <c r="Q1086" s="39" t="s">
        <v>192</v>
      </c>
      <c r="R1086" s="39" t="s">
        <v>2485</v>
      </c>
    </row>
    <row r="1087" spans="1:18" s="2" customFormat="1" x14ac:dyDescent="0.25">
      <c r="A1087" s="24" t="s">
        <v>352</v>
      </c>
      <c r="B1087" s="24" t="s">
        <v>682</v>
      </c>
      <c r="C1087" s="23" t="s">
        <v>192</v>
      </c>
      <c r="D1087" s="2" t="s">
        <v>3652</v>
      </c>
      <c r="E1087" s="12"/>
      <c r="F1087" s="17">
        <v>308</v>
      </c>
      <c r="G1087" s="8">
        <f>VLOOKUP(F1087,episodes!$A$1:$B$81,2,FALSE)</f>
        <v>64</v>
      </c>
      <c r="H1087" s="7" t="str">
        <f>VLOOKUP(F1087,episodes!$A$1:$E$81,5,FALSE)</f>
        <v>For the World Is Hollow and I Have Touched the Sky</v>
      </c>
      <c r="I1087" s="7">
        <f>VLOOKUP(F1087,episodes!$A$1:$D$81,3,FALSE)</f>
        <v>3</v>
      </c>
      <c r="J1087" s="7">
        <f>VLOOKUP(F1087,episodes!$A$1:$D$81,4,FALSE)</f>
        <v>8</v>
      </c>
      <c r="K1087" s="10"/>
      <c r="L1087" s="40">
        <f>COUNTIFS(A:A,A1086)</f>
        <v>29</v>
      </c>
      <c r="M1087" s="40">
        <f>COUNTIFS(B:B,B1087)</f>
        <v>42</v>
      </c>
      <c r="N1087" s="40">
        <f>LEN(C1087)</f>
        <v>2</v>
      </c>
      <c r="O1087" s="39" t="s">
        <v>192</v>
      </c>
      <c r="P1087" s="39" t="s">
        <v>192</v>
      </c>
      <c r="Q1087" s="39" t="s">
        <v>192</v>
      </c>
      <c r="R1087" s="39" t="s">
        <v>2485</v>
      </c>
    </row>
    <row r="1088" spans="1:18" s="2" customFormat="1" x14ac:dyDescent="0.25">
      <c r="A1088" s="24" t="s">
        <v>352</v>
      </c>
      <c r="B1088" s="24" t="s">
        <v>682</v>
      </c>
      <c r="C1088" s="23" t="s">
        <v>192</v>
      </c>
      <c r="D1088" s="2" t="s">
        <v>3652</v>
      </c>
      <c r="E1088" s="12"/>
      <c r="F1088" s="60">
        <v>309</v>
      </c>
      <c r="G1088" s="8">
        <f>VLOOKUP(F1088,episodes!$A$1:$B$81,2,FALSE)</f>
        <v>65</v>
      </c>
      <c r="H1088" s="7" t="str">
        <f>VLOOKUP(F1088,episodes!$A$1:$E$81,5,FALSE)</f>
        <v>The Tholian Web</v>
      </c>
      <c r="I1088" s="7">
        <f>VLOOKUP(F1088,episodes!$A$1:$D$81,3,FALSE)</f>
        <v>3</v>
      </c>
      <c r="J1088" s="7">
        <f>VLOOKUP(F1088,episodes!$A$1:$D$81,4,FALSE)</f>
        <v>9</v>
      </c>
      <c r="K1088" s="10"/>
      <c r="L1088" s="40">
        <f>COUNTIFS(A:A,A1087)</f>
        <v>29</v>
      </c>
      <c r="M1088" s="40">
        <f>COUNTIFS(B:B,B1088)</f>
        <v>42</v>
      </c>
      <c r="N1088" s="40">
        <f>LEN(C1088)</f>
        <v>2</v>
      </c>
      <c r="O1088" s="39" t="s">
        <v>192</v>
      </c>
      <c r="P1088" s="39" t="s">
        <v>192</v>
      </c>
      <c r="Q1088" s="39" t="s">
        <v>192</v>
      </c>
      <c r="R1088" s="39" t="s">
        <v>2485</v>
      </c>
    </row>
    <row r="1089" spans="1:18" s="2" customFormat="1" x14ac:dyDescent="0.25">
      <c r="A1089" s="24" t="s">
        <v>352</v>
      </c>
      <c r="B1089" s="24" t="s">
        <v>682</v>
      </c>
      <c r="C1089" s="23" t="s">
        <v>192</v>
      </c>
      <c r="D1089" s="2" t="s">
        <v>3652</v>
      </c>
      <c r="E1089" s="12"/>
      <c r="F1089" s="60">
        <v>310</v>
      </c>
      <c r="G1089" s="8">
        <f>VLOOKUP(F1089,episodes!$A$1:$B$81,2,FALSE)</f>
        <v>66</v>
      </c>
      <c r="H1089" s="7" t="str">
        <f>VLOOKUP(F1089,episodes!$A$1:$E$81,5,FALSE)</f>
        <v>Plato's Stepchildren</v>
      </c>
      <c r="I1089" s="7">
        <f>VLOOKUP(F1089,episodes!$A$1:$D$81,3,FALSE)</f>
        <v>3</v>
      </c>
      <c r="J1089" s="7">
        <f>VLOOKUP(F1089,episodes!$A$1:$D$81,4,FALSE)</f>
        <v>10</v>
      </c>
      <c r="K1089" s="10"/>
      <c r="L1089" s="40">
        <f>COUNTIFS(A:A,A1088)</f>
        <v>29</v>
      </c>
      <c r="M1089" s="40">
        <f>COUNTIFS(B:B,B1089)</f>
        <v>42</v>
      </c>
      <c r="N1089" s="40">
        <f>LEN(C1089)</f>
        <v>2</v>
      </c>
      <c r="O1089" s="39" t="s">
        <v>192</v>
      </c>
      <c r="P1089" s="39" t="s">
        <v>192</v>
      </c>
      <c r="Q1089" s="39" t="s">
        <v>192</v>
      </c>
      <c r="R1089" s="39" t="s">
        <v>2485</v>
      </c>
    </row>
    <row r="1090" spans="1:18" s="2" customFormat="1" x14ac:dyDescent="0.25">
      <c r="A1090" s="24" t="s">
        <v>352</v>
      </c>
      <c r="B1090" s="24" t="s">
        <v>682</v>
      </c>
      <c r="C1090" s="23" t="s">
        <v>192</v>
      </c>
      <c r="D1090" s="2" t="s">
        <v>3652</v>
      </c>
      <c r="E1090" s="12"/>
      <c r="F1090" s="60">
        <v>312</v>
      </c>
      <c r="G1090" s="8">
        <f>VLOOKUP(F1090,episodes!$A$1:$B$81,2,FALSE)</f>
        <v>68</v>
      </c>
      <c r="H1090" s="7" t="str">
        <f>VLOOKUP(F1090,episodes!$A$1:$E$81,5,FALSE)</f>
        <v>The Empath</v>
      </c>
      <c r="I1090" s="7">
        <f>VLOOKUP(F1090,episodes!$A$1:$D$81,3,FALSE)</f>
        <v>3</v>
      </c>
      <c r="J1090" s="7">
        <f>VLOOKUP(F1090,episodes!$A$1:$D$81,4,FALSE)</f>
        <v>12</v>
      </c>
      <c r="K1090" s="10"/>
      <c r="L1090" s="40">
        <f>COUNTIFS(A:A,A1089)</f>
        <v>29</v>
      </c>
      <c r="M1090" s="40">
        <f>COUNTIFS(B:B,B1090)</f>
        <v>42</v>
      </c>
      <c r="N1090" s="40">
        <f>LEN(C1090)</f>
        <v>2</v>
      </c>
      <c r="O1090" s="39" t="s">
        <v>192</v>
      </c>
      <c r="P1090" s="39" t="s">
        <v>192</v>
      </c>
      <c r="Q1090" s="39" t="s">
        <v>192</v>
      </c>
      <c r="R1090" s="39" t="s">
        <v>2485</v>
      </c>
    </row>
    <row r="1091" spans="1:18" s="2" customFormat="1" x14ac:dyDescent="0.25">
      <c r="A1091" s="24" t="s">
        <v>352</v>
      </c>
      <c r="B1091" s="24" t="s">
        <v>682</v>
      </c>
      <c r="C1091" s="23" t="s">
        <v>192</v>
      </c>
      <c r="D1091" s="2" t="s">
        <v>3652</v>
      </c>
      <c r="E1091" s="12"/>
      <c r="F1091" s="17">
        <v>314</v>
      </c>
      <c r="G1091" s="8">
        <f>VLOOKUP(F1091,episodes!$A$1:$B$81,2,FALSE)</f>
        <v>70</v>
      </c>
      <c r="H1091" s="7" t="str">
        <f>VLOOKUP(F1091,episodes!$A$1:$E$81,5,FALSE)</f>
        <v>Whom Gods Destroy</v>
      </c>
      <c r="I1091" s="7">
        <f>VLOOKUP(F1091,episodes!$A$1:$D$81,3,FALSE)</f>
        <v>3</v>
      </c>
      <c r="J1091" s="7">
        <f>VLOOKUP(F1091,episodes!$A$1:$D$81,4,FALSE)</f>
        <v>14</v>
      </c>
      <c r="K1091" s="10"/>
      <c r="L1091" s="40">
        <f>COUNTIFS(A:A,A1090)</f>
        <v>29</v>
      </c>
      <c r="M1091" s="40">
        <f>COUNTIFS(B:B,B1091)</f>
        <v>42</v>
      </c>
      <c r="N1091" s="40">
        <f>LEN(C1091)</f>
        <v>2</v>
      </c>
      <c r="O1091" s="39" t="s">
        <v>192</v>
      </c>
      <c r="P1091" s="39" t="s">
        <v>192</v>
      </c>
      <c r="Q1091" s="39" t="s">
        <v>192</v>
      </c>
      <c r="R1091" s="39" t="s">
        <v>2485</v>
      </c>
    </row>
    <row r="1092" spans="1:18" s="2" customFormat="1" x14ac:dyDescent="0.25">
      <c r="A1092" s="24" t="s">
        <v>352</v>
      </c>
      <c r="B1092" s="24" t="s">
        <v>682</v>
      </c>
      <c r="C1092" s="23" t="s">
        <v>192</v>
      </c>
      <c r="D1092" s="2" t="s">
        <v>3652</v>
      </c>
      <c r="E1092" s="12"/>
      <c r="F1092" s="17">
        <v>315</v>
      </c>
      <c r="G1092" s="8">
        <f>VLOOKUP(F1092,episodes!$A$1:$B$81,2,FALSE)</f>
        <v>71</v>
      </c>
      <c r="H1092" s="7" t="str">
        <f>VLOOKUP(F1092,episodes!$A$1:$E$81,5,FALSE)</f>
        <v>Let That Be Your Last Battlefield</v>
      </c>
      <c r="I1092" s="7">
        <f>VLOOKUP(F1092,episodes!$A$1:$D$81,3,FALSE)</f>
        <v>3</v>
      </c>
      <c r="J1092" s="7">
        <f>VLOOKUP(F1092,episodes!$A$1:$D$81,4,FALSE)</f>
        <v>15</v>
      </c>
      <c r="K1092" s="10"/>
      <c r="L1092" s="40">
        <f>COUNTIFS(A:A,A1091)</f>
        <v>29</v>
      </c>
      <c r="M1092" s="40">
        <f>COUNTIFS(B:B,B1092)</f>
        <v>42</v>
      </c>
      <c r="N1092" s="40">
        <f>LEN(C1092)</f>
        <v>2</v>
      </c>
      <c r="O1092" s="39" t="s">
        <v>192</v>
      </c>
      <c r="P1092" s="39" t="s">
        <v>192</v>
      </c>
      <c r="Q1092" s="39" t="s">
        <v>192</v>
      </c>
      <c r="R1092" s="39" t="s">
        <v>2485</v>
      </c>
    </row>
    <row r="1093" spans="1:18" s="2" customFormat="1" x14ac:dyDescent="0.25">
      <c r="A1093" s="24" t="s">
        <v>352</v>
      </c>
      <c r="B1093" s="24" t="s">
        <v>682</v>
      </c>
      <c r="C1093" s="23" t="s">
        <v>192</v>
      </c>
      <c r="D1093" s="2" t="s">
        <v>3652</v>
      </c>
      <c r="E1093" s="12"/>
      <c r="F1093" s="17">
        <v>319</v>
      </c>
      <c r="G1093" s="8">
        <f>VLOOKUP(F1093,episodes!$A$1:$B$81,2,FALSE)</f>
        <v>75</v>
      </c>
      <c r="H1093" s="7" t="str">
        <f>VLOOKUP(F1093,episodes!$A$1:$E$81,5,FALSE)</f>
        <v>Requiem for Methuselah</v>
      </c>
      <c r="I1093" s="7">
        <f>VLOOKUP(F1093,episodes!$A$1:$D$81,3,FALSE)</f>
        <v>3</v>
      </c>
      <c r="J1093" s="7">
        <f>VLOOKUP(F1093,episodes!$A$1:$D$81,4,FALSE)</f>
        <v>19</v>
      </c>
      <c r="K1093" s="10"/>
      <c r="L1093" s="40">
        <f>COUNTIFS(A:A,A1092)</f>
        <v>29</v>
      </c>
      <c r="M1093" s="40">
        <f>COUNTIFS(B:B,B1093)</f>
        <v>42</v>
      </c>
      <c r="N1093" s="40">
        <f>LEN(C1093)</f>
        <v>2</v>
      </c>
      <c r="O1093" s="39" t="s">
        <v>192</v>
      </c>
      <c r="P1093" s="39" t="s">
        <v>192</v>
      </c>
      <c r="Q1093" s="39" t="s">
        <v>192</v>
      </c>
      <c r="R1093" s="39" t="s">
        <v>2485</v>
      </c>
    </row>
    <row r="1094" spans="1:18" s="2" customFormat="1" x14ac:dyDescent="0.25">
      <c r="A1094" s="24" t="s">
        <v>352</v>
      </c>
      <c r="B1094" s="24" t="s">
        <v>682</v>
      </c>
      <c r="C1094" s="23" t="s">
        <v>192</v>
      </c>
      <c r="D1094" s="2" t="s">
        <v>3652</v>
      </c>
      <c r="E1094" s="12"/>
      <c r="F1094" s="60">
        <v>324</v>
      </c>
      <c r="G1094" s="8">
        <f>VLOOKUP(F1094,episodes!$A$1:$B$81,2,FALSE)</f>
        <v>80</v>
      </c>
      <c r="H1094" s="7" t="str">
        <f>VLOOKUP(F1094,episodes!$A$1:$E$81,5,FALSE)</f>
        <v>Turnabout Intruder</v>
      </c>
      <c r="I1094" s="7">
        <f>VLOOKUP(F1094,episodes!$A$1:$D$81,3,FALSE)</f>
        <v>3</v>
      </c>
      <c r="J1094" s="7">
        <f>VLOOKUP(F1094,episodes!$A$1:$D$81,4,FALSE)</f>
        <v>24</v>
      </c>
      <c r="K1094" s="10"/>
      <c r="L1094" s="40">
        <f>COUNTIFS(A:A,A1093)</f>
        <v>29</v>
      </c>
      <c r="M1094" s="40">
        <f>COUNTIFS(B:B,B1094)</f>
        <v>42</v>
      </c>
      <c r="N1094" s="40">
        <f>LEN(C1094)</f>
        <v>2</v>
      </c>
      <c r="O1094" s="39" t="s">
        <v>192</v>
      </c>
      <c r="P1094" s="39" t="s">
        <v>192</v>
      </c>
      <c r="Q1094" s="39" t="s">
        <v>192</v>
      </c>
      <c r="R1094" s="39" t="s">
        <v>2485</v>
      </c>
    </row>
    <row r="1095" spans="1:18" s="2" customFormat="1" x14ac:dyDescent="0.25">
      <c r="A1095" s="24" t="s">
        <v>494</v>
      </c>
      <c r="B1095" s="24" t="s">
        <v>0</v>
      </c>
      <c r="C1095" s="23" t="s">
        <v>2680</v>
      </c>
      <c r="D1095" s="2" t="s">
        <v>3305</v>
      </c>
      <c r="E1095" s="12"/>
      <c r="F1095" s="60">
        <v>214</v>
      </c>
      <c r="G1095" s="8">
        <f>VLOOKUP(F1095,episodes!$A$1:$B$81,2,FALSE)</f>
        <v>44</v>
      </c>
      <c r="H1095" s="7" t="str">
        <f>VLOOKUP(F1095,episodes!$A$1:$E$81,5,FALSE)</f>
        <v>Wolf in the Fold</v>
      </c>
      <c r="I1095" s="7">
        <f>VLOOKUP(F1095,episodes!$A$1:$D$81,3,FALSE)</f>
        <v>2</v>
      </c>
      <c r="J1095" s="7">
        <f>VLOOKUP(F1095,episodes!$A$1:$D$81,4,FALSE)</f>
        <v>14</v>
      </c>
      <c r="K1095" s="10"/>
      <c r="L1095" s="40">
        <f>COUNTIFS(A:A,A1094)</f>
        <v>29</v>
      </c>
      <c r="M1095" s="40">
        <f>COUNTIFS(B:B,B1095)</f>
        <v>66</v>
      </c>
      <c r="N1095" s="40">
        <f>LEN(C1095)</f>
        <v>143</v>
      </c>
      <c r="O1095" s="39" t="s">
        <v>1011</v>
      </c>
      <c r="P1095" s="39" t="s">
        <v>192</v>
      </c>
      <c r="Q1095" s="39" t="s">
        <v>2680</v>
      </c>
      <c r="R1095" s="39" t="s">
        <v>2485</v>
      </c>
    </row>
    <row r="1096" spans="1:18" s="2" customFormat="1" x14ac:dyDescent="0.25">
      <c r="A1096" s="24" t="s">
        <v>494</v>
      </c>
      <c r="B1096" s="24" t="s">
        <v>0</v>
      </c>
      <c r="C1096" s="23" t="s">
        <v>2714</v>
      </c>
      <c r="D1096" s="2" t="s">
        <v>3305</v>
      </c>
      <c r="E1096" s="12"/>
      <c r="F1096" s="60">
        <v>324</v>
      </c>
      <c r="G1096" s="8">
        <f>VLOOKUP(F1096,episodes!$A$1:$B$81,2,FALSE)</f>
        <v>80</v>
      </c>
      <c r="H1096" s="7" t="str">
        <f>VLOOKUP(F1096,episodes!$A$1:$E$81,5,FALSE)</f>
        <v>Turnabout Intruder</v>
      </c>
      <c r="I1096" s="7">
        <f>VLOOKUP(F1096,episodes!$A$1:$D$81,3,FALSE)</f>
        <v>3</v>
      </c>
      <c r="J1096" s="7">
        <f>VLOOKUP(F1096,episodes!$A$1:$D$81,4,FALSE)</f>
        <v>24</v>
      </c>
      <c r="K1096" s="10"/>
      <c r="L1096" s="40">
        <f>COUNTIFS(A:A,A1095)</f>
        <v>2</v>
      </c>
      <c r="M1096" s="40">
        <f>COUNTIFS(B:B,B1096)</f>
        <v>66</v>
      </c>
      <c r="N1096" s="40">
        <f>LEN(C1096)</f>
        <v>213</v>
      </c>
      <c r="O1096" s="39" t="s">
        <v>623</v>
      </c>
      <c r="P1096" s="39" t="s">
        <v>192</v>
      </c>
      <c r="Q1096" s="39" t="s">
        <v>2714</v>
      </c>
      <c r="R1096" s="39" t="s">
        <v>2485</v>
      </c>
    </row>
    <row r="1097" spans="1:18" s="2" customFormat="1" x14ac:dyDescent="0.25">
      <c r="A1097" s="2" t="s">
        <v>1729</v>
      </c>
      <c r="B1097" s="11" t="s">
        <v>2665</v>
      </c>
      <c r="C1097" s="25" t="s">
        <v>1907</v>
      </c>
      <c r="D1097" s="2" t="s">
        <v>3655</v>
      </c>
      <c r="E1097" s="12">
        <v>1</v>
      </c>
      <c r="F1097" s="60">
        <v>111</v>
      </c>
      <c r="G1097" s="8">
        <f>VLOOKUP(F1097,episodes!$A$1:$B$76,2,FALSE)</f>
        <v>12</v>
      </c>
      <c r="H1097" s="7" t="str">
        <f>VLOOKUP(F1097,episodes!$A$1:$E$76,5,FALSE)</f>
        <v>The Menagerie, Part I</v>
      </c>
      <c r="I1097" s="7">
        <f>VLOOKUP(F1097,episodes!$A$1:$D$76,3,FALSE)</f>
        <v>1</v>
      </c>
      <c r="J1097" s="7">
        <f>VLOOKUP(F1097,episodes!$A$1:$D$76,4,FALSE)</f>
        <v>11</v>
      </c>
      <c r="K1097" s="10"/>
      <c r="L1097" s="40">
        <f>COUNTIFS(A:A,A1096)</f>
        <v>2</v>
      </c>
      <c r="M1097" s="40">
        <f>COUNTIFS(B:B,B1097)</f>
        <v>1</v>
      </c>
      <c r="N1097" s="40">
        <f>LEN(C1097)+LEN(H1097)</f>
        <v>75</v>
      </c>
      <c r="O1097" s="39" t="s">
        <v>1011</v>
      </c>
      <c r="P1097" s="41"/>
      <c r="Q1097" s="39" t="s">
        <v>1227</v>
      </c>
      <c r="R1097" s="39" t="s">
        <v>2485</v>
      </c>
    </row>
    <row r="1098" spans="1:18" s="2" customFormat="1" x14ac:dyDescent="0.25">
      <c r="A1098" s="2" t="s">
        <v>1730</v>
      </c>
      <c r="B1098" s="11" t="s">
        <v>781</v>
      </c>
      <c r="C1098" s="25" t="s">
        <v>1867</v>
      </c>
      <c r="D1098" s="2" t="s">
        <v>21</v>
      </c>
      <c r="E1098" s="12">
        <v>1</v>
      </c>
      <c r="F1098" s="60">
        <v>105</v>
      </c>
      <c r="G1098" s="8">
        <f>VLOOKUP(F1098,episodes!$A$1:$B$76,2,FALSE)</f>
        <v>6</v>
      </c>
      <c r="H1098" s="7" t="str">
        <f>VLOOKUP(F1098,episodes!$A$1:$E$76,5,FALSE)</f>
        <v>The Enemy Within</v>
      </c>
      <c r="I1098" s="7">
        <f>VLOOKUP(F1098,episodes!$A$1:$D$76,3,FALSE)</f>
        <v>1</v>
      </c>
      <c r="J1098" s="7">
        <f>VLOOKUP(F1098,episodes!$A$1:$D$76,4,FALSE)</f>
        <v>5</v>
      </c>
      <c r="K1098" s="10"/>
      <c r="L1098" s="40">
        <f>COUNTIFS(A:A,A1097)</f>
        <v>1</v>
      </c>
      <c r="M1098" s="40">
        <f>COUNTIFS(B:B,B1098)</f>
        <v>7</v>
      </c>
      <c r="N1098" s="40">
        <f>LEN(C1098)+LEN(H1098)</f>
        <v>55</v>
      </c>
      <c r="O1098" s="39" t="s">
        <v>2068</v>
      </c>
      <c r="P1098" s="39" t="s">
        <v>2116</v>
      </c>
      <c r="Q1098" s="39" t="s">
        <v>1562</v>
      </c>
      <c r="R1098" s="39" t="s">
        <v>2485</v>
      </c>
    </row>
    <row r="1099" spans="1:18" s="2" customFormat="1" x14ac:dyDescent="0.25">
      <c r="A1099" s="2" t="s">
        <v>1730</v>
      </c>
      <c r="B1099" s="11" t="s">
        <v>781</v>
      </c>
      <c r="C1099" s="25" t="s">
        <v>1868</v>
      </c>
      <c r="D1099" s="2" t="s">
        <v>3652</v>
      </c>
      <c r="E1099" s="12">
        <v>1</v>
      </c>
      <c r="F1099" s="60">
        <v>105</v>
      </c>
      <c r="G1099" s="8">
        <f>VLOOKUP(F1099,episodes!$A$1:$B$76,2,FALSE)</f>
        <v>6</v>
      </c>
      <c r="H1099" s="7" t="str">
        <f>VLOOKUP(F1099,episodes!$A$1:$E$76,5,FALSE)</f>
        <v>The Enemy Within</v>
      </c>
      <c r="I1099" s="7">
        <f>VLOOKUP(F1099,episodes!$A$1:$D$76,3,FALSE)</f>
        <v>1</v>
      </c>
      <c r="J1099" s="7">
        <f>VLOOKUP(F1099,episodes!$A$1:$D$76,4,FALSE)</f>
        <v>5</v>
      </c>
      <c r="K1099" s="10"/>
      <c r="L1099" s="40">
        <f>COUNTIFS(A:A,A1098)</f>
        <v>2</v>
      </c>
      <c r="M1099" s="40">
        <f>COUNTIFS(B:B,B1099)</f>
        <v>7</v>
      </c>
      <c r="N1099" s="40">
        <f>LEN(C1099)+LEN(H1099)</f>
        <v>60</v>
      </c>
      <c r="O1099" s="42" t="s">
        <v>2116</v>
      </c>
      <c r="P1099" s="41" t="s">
        <v>2065</v>
      </c>
      <c r="Q1099" s="39" t="s">
        <v>1563</v>
      </c>
      <c r="R1099" s="39" t="s">
        <v>2485</v>
      </c>
    </row>
    <row r="1100" spans="1:18" s="2" customFormat="1" x14ac:dyDescent="0.3">
      <c r="A1100" s="2" t="s">
        <v>1731</v>
      </c>
      <c r="B1100" s="1" t="s">
        <v>706</v>
      </c>
      <c r="C1100" s="1" t="s">
        <v>2034</v>
      </c>
      <c r="D1100" s="2" t="s">
        <v>21</v>
      </c>
      <c r="E1100" s="17"/>
      <c r="F1100" s="17">
        <v>202</v>
      </c>
      <c r="G1100" s="8">
        <f>VLOOKUP(F1100,episodes!$A$1:$B$76,2,FALSE)</f>
        <v>32</v>
      </c>
      <c r="H1100" s="7" t="str">
        <f>VLOOKUP(F1100,episodes!$A$1:$E$76,5,FALSE)</f>
        <v>Who Mourns for Adonais?</v>
      </c>
      <c r="I1100" s="7">
        <f>VLOOKUP(F1100,episodes!$A$1:$D$76,3,FALSE)</f>
        <v>2</v>
      </c>
      <c r="J1100" s="7">
        <f>VLOOKUP(F1100,episodes!$A$1:$D$76,4,FALSE)</f>
        <v>2</v>
      </c>
      <c r="K1100" s="10"/>
      <c r="L1100" s="40">
        <f>COUNTIFS(A:A,A1099)</f>
        <v>2</v>
      </c>
      <c r="M1100" s="40">
        <f>COUNTIFS(B:B,B1100)</f>
        <v>74</v>
      </c>
      <c r="N1100" s="40">
        <f>LEN(C1100)</f>
        <v>55</v>
      </c>
      <c r="O1100" s="39" t="s">
        <v>31</v>
      </c>
      <c r="P1100" s="39"/>
      <c r="Q1100" s="39" t="s">
        <v>3619</v>
      </c>
      <c r="R1100" s="39" t="s">
        <v>2485</v>
      </c>
    </row>
    <row r="1101" spans="1:18" s="2" customFormat="1" x14ac:dyDescent="0.25">
      <c r="A1101" s="2" t="s">
        <v>1731</v>
      </c>
      <c r="B1101" s="2" t="s">
        <v>2726</v>
      </c>
      <c r="C1101" s="23" t="s">
        <v>2727</v>
      </c>
      <c r="D1101" s="2" t="s">
        <v>21</v>
      </c>
      <c r="E1101" s="12"/>
      <c r="F1101" s="60">
        <v>205</v>
      </c>
      <c r="G1101" s="8">
        <f>VLOOKUP(F1101,episodes!$A$1:$B$81,2,FALSE)</f>
        <v>35</v>
      </c>
      <c r="H1101" s="7" t="str">
        <f>VLOOKUP(F1101,episodes!$A$1:$E$81,5,FALSE)</f>
        <v>The Apple</v>
      </c>
      <c r="I1101" s="7">
        <f>VLOOKUP(F1101,episodes!$A$1:$D$81,3,FALSE)</f>
        <v>2</v>
      </c>
      <c r="J1101" s="7">
        <f>VLOOKUP(F1101,episodes!$A$1:$D$81,4,FALSE)</f>
        <v>5</v>
      </c>
      <c r="K1101" s="10"/>
      <c r="L1101" s="40">
        <f>COUNTIFS(A:A,A1100)</f>
        <v>2</v>
      </c>
      <c r="M1101" s="40">
        <f>COUNTIFS(B:B,B1101)</f>
        <v>1</v>
      </c>
      <c r="N1101" s="40">
        <f>LEN(C1101)</f>
        <v>124</v>
      </c>
      <c r="O1101" s="39"/>
      <c r="P1101" s="39"/>
      <c r="Q1101" s="39"/>
      <c r="R1101" s="39"/>
    </row>
    <row r="1102" spans="1:18" s="2" customFormat="1" x14ac:dyDescent="0.3">
      <c r="A1102" s="2" t="s">
        <v>297</v>
      </c>
      <c r="B1102" s="1" t="s">
        <v>714</v>
      </c>
      <c r="C1102" s="25" t="s">
        <v>1877</v>
      </c>
      <c r="D1102" s="2" t="s">
        <v>3305</v>
      </c>
      <c r="E1102" s="17"/>
      <c r="F1102" s="60">
        <v>106</v>
      </c>
      <c r="G1102" s="8">
        <f>VLOOKUP(F1102,episodes!$A$1:$B$76,2,FALSE)</f>
        <v>7</v>
      </c>
      <c r="H1102" s="7" t="str">
        <f>VLOOKUP(F1102,episodes!$A$1:$E$76,5,FALSE)</f>
        <v>Mudd's Women</v>
      </c>
      <c r="I1102" s="7">
        <f>VLOOKUP(F1102,episodes!$A$1:$D$76,3,FALSE)</f>
        <v>1</v>
      </c>
      <c r="J1102" s="7">
        <f>VLOOKUP(F1102,episodes!$A$1:$D$76,4,FALSE)</f>
        <v>6</v>
      </c>
      <c r="K1102" s="10"/>
      <c r="L1102" s="40">
        <f>COUNTIFS(A:A,A1101)</f>
        <v>2</v>
      </c>
      <c r="M1102" s="40">
        <f>COUNTIFS(B:B,B1102)</f>
        <v>1</v>
      </c>
      <c r="N1102" s="40">
        <f>LEN(C1102)+LEN(H1102)</f>
        <v>56</v>
      </c>
      <c r="O1102" s="39" t="s">
        <v>513</v>
      </c>
      <c r="P1102" s="41"/>
      <c r="Q1102" s="39" t="s">
        <v>1540</v>
      </c>
      <c r="R1102" s="39" t="s">
        <v>2485</v>
      </c>
    </row>
    <row r="1103" spans="1:18" s="2" customFormat="1" x14ac:dyDescent="0.25">
      <c r="A1103" s="24" t="s">
        <v>354</v>
      </c>
      <c r="B1103" s="24" t="s">
        <v>2681</v>
      </c>
      <c r="C1103" s="23" t="s">
        <v>2882</v>
      </c>
      <c r="D1103" s="2" t="s">
        <v>21</v>
      </c>
      <c r="E1103" s="12"/>
      <c r="F1103" s="17">
        <v>206</v>
      </c>
      <c r="G1103" s="8">
        <f>VLOOKUP(F1103,episodes!$A$1:$B$81,2,FALSE)</f>
        <v>36</v>
      </c>
      <c r="H1103" s="7" t="str">
        <f>VLOOKUP(F1103,episodes!$A$1:$E$81,5,FALSE)</f>
        <v>The Doomsday Machine</v>
      </c>
      <c r="I1103" s="7">
        <f>VLOOKUP(F1103,episodes!$A$1:$D$81,3,FALSE)</f>
        <v>2</v>
      </c>
      <c r="J1103" s="7">
        <f>VLOOKUP(F1103,episodes!$A$1:$D$81,4,FALSE)</f>
        <v>6</v>
      </c>
      <c r="K1103" s="10"/>
      <c r="L1103" s="40">
        <f>COUNTIFS(A:A,A1102)</f>
        <v>1</v>
      </c>
      <c r="M1103" s="40">
        <f>COUNTIFS(B:B,B1103)</f>
        <v>3</v>
      </c>
      <c r="N1103" s="40">
        <f>LEN(C1103)</f>
        <v>233</v>
      </c>
      <c r="O1103" s="39"/>
      <c r="P1103" s="39"/>
      <c r="Q1103" s="39" t="s">
        <v>672</v>
      </c>
      <c r="R1103" s="39" t="s">
        <v>2485</v>
      </c>
    </row>
    <row r="1104" spans="1:18" s="2" customFormat="1" x14ac:dyDescent="0.25">
      <c r="A1104" s="24" t="s">
        <v>354</v>
      </c>
      <c r="B1104" s="24" t="s">
        <v>2681</v>
      </c>
      <c r="C1104" s="23" t="s">
        <v>1002</v>
      </c>
      <c r="D1104" s="2" t="s">
        <v>3305</v>
      </c>
      <c r="E1104" s="12"/>
      <c r="F1104" s="17">
        <v>212</v>
      </c>
      <c r="G1104" s="8">
        <f>VLOOKUP(F1104,episodes!$A$1:$B$81,2,FALSE)</f>
        <v>42</v>
      </c>
      <c r="H1104" s="7" t="str">
        <f>VLOOKUP(F1104,episodes!$A$1:$E$81,5,FALSE)</f>
        <v>The Deadly Years</v>
      </c>
      <c r="I1104" s="7">
        <f>VLOOKUP(F1104,episodes!$A$1:$D$81,3,FALSE)</f>
        <v>2</v>
      </c>
      <c r="J1104" s="7">
        <f>VLOOKUP(F1104,episodes!$A$1:$D$81,4,FALSE)</f>
        <v>12</v>
      </c>
      <c r="K1104" s="10"/>
      <c r="L1104" s="40">
        <f>COUNTIFS(A:A,A1103)</f>
        <v>3</v>
      </c>
      <c r="M1104" s="40">
        <f>COUNTIFS(B:B,B1104)</f>
        <v>3</v>
      </c>
      <c r="N1104" s="40">
        <f>LEN(C1104)</f>
        <v>193</v>
      </c>
      <c r="O1104" s="39"/>
      <c r="P1104" s="39"/>
      <c r="Q1104" s="39" t="s">
        <v>1002</v>
      </c>
      <c r="R1104" s="39" t="s">
        <v>2485</v>
      </c>
    </row>
    <row r="1105" spans="1:18" s="2" customFormat="1" x14ac:dyDescent="0.25">
      <c r="A1105" s="24" t="s">
        <v>354</v>
      </c>
      <c r="B1105" s="24" t="s">
        <v>2681</v>
      </c>
      <c r="C1105" s="23" t="s">
        <v>355</v>
      </c>
      <c r="D1105" s="2" t="s">
        <v>3305</v>
      </c>
      <c r="E1105" s="12"/>
      <c r="F1105" s="17">
        <v>314</v>
      </c>
      <c r="G1105" s="8">
        <f>VLOOKUP(F1105,episodes!$A$1:$B$81,2,FALSE)</f>
        <v>70</v>
      </c>
      <c r="H1105" s="7" t="str">
        <f>VLOOKUP(F1105,episodes!$A$1:$E$81,5,FALSE)</f>
        <v>Whom Gods Destroy</v>
      </c>
      <c r="I1105" s="7">
        <f>VLOOKUP(F1105,episodes!$A$1:$D$81,3,FALSE)</f>
        <v>3</v>
      </c>
      <c r="J1105" s="7">
        <f>VLOOKUP(F1105,episodes!$A$1:$D$81,4,FALSE)</f>
        <v>14</v>
      </c>
      <c r="K1105" s="10"/>
      <c r="L1105" s="40">
        <f>COUNTIFS(A:A,A1104)</f>
        <v>3</v>
      </c>
      <c r="M1105" s="40">
        <f>COUNTIFS(B:B,B1105)</f>
        <v>3</v>
      </c>
      <c r="N1105" s="40">
        <f>LEN(C1105)</f>
        <v>140</v>
      </c>
      <c r="O1105" s="39"/>
      <c r="P1105" s="39"/>
      <c r="Q1105" s="39" t="s">
        <v>355</v>
      </c>
      <c r="R1105" s="39" t="s">
        <v>2485</v>
      </c>
    </row>
    <row r="1106" spans="1:18" s="2" customFormat="1" x14ac:dyDescent="0.25">
      <c r="A1106" s="2" t="s">
        <v>1732</v>
      </c>
      <c r="B1106" s="1" t="s">
        <v>682</v>
      </c>
      <c r="C1106" s="25" t="s">
        <v>1903</v>
      </c>
      <c r="D1106" s="2" t="s">
        <v>3652</v>
      </c>
      <c r="E1106" s="12">
        <v>1</v>
      </c>
      <c r="F1106" s="60">
        <v>109</v>
      </c>
      <c r="G1106" s="8">
        <f>VLOOKUP(F1106,episodes!$A$1:$B$76,2,FALSE)</f>
        <v>10</v>
      </c>
      <c r="H1106" s="7" t="str">
        <f>VLOOKUP(F1106,episodes!$A$1:$E$76,5,FALSE)</f>
        <v>Dagger of the Mind</v>
      </c>
      <c r="I1106" s="7">
        <f>VLOOKUP(F1106,episodes!$A$1:$D$76,3,FALSE)</f>
        <v>1</v>
      </c>
      <c r="J1106" s="7">
        <f>VLOOKUP(F1106,episodes!$A$1:$D$76,4,FALSE)</f>
        <v>9</v>
      </c>
      <c r="K1106" s="10"/>
      <c r="L1106" s="40">
        <f>COUNTIFS(A:A,A1105)</f>
        <v>3</v>
      </c>
      <c r="M1106" s="40">
        <f>COUNTIFS(B:B,B1106)</f>
        <v>42</v>
      </c>
      <c r="N1106" s="40">
        <f>LEN(C1106)+LEN(H1106)</f>
        <v>47</v>
      </c>
      <c r="O1106" s="39" t="s">
        <v>2116</v>
      </c>
      <c r="P1106" s="39" t="s">
        <v>527</v>
      </c>
      <c r="Q1106" s="39" t="s">
        <v>1465</v>
      </c>
      <c r="R1106" s="39" t="s">
        <v>2485</v>
      </c>
    </row>
    <row r="1107" spans="1:18" s="2" customFormat="1" x14ac:dyDescent="0.25">
      <c r="A1107" s="2" t="s">
        <v>1732</v>
      </c>
      <c r="B1107" s="1" t="s">
        <v>682</v>
      </c>
      <c r="C1107" s="25" t="s">
        <v>1903</v>
      </c>
      <c r="D1107" s="2" t="s">
        <v>3652</v>
      </c>
      <c r="E1107" s="12">
        <v>1</v>
      </c>
      <c r="F1107" s="60">
        <v>109</v>
      </c>
      <c r="G1107" s="8">
        <f>VLOOKUP(F1107,episodes!$A$1:$B$76,2,FALSE)</f>
        <v>10</v>
      </c>
      <c r="H1107" s="7" t="str">
        <f>VLOOKUP(F1107,episodes!$A$1:$E$76,5,FALSE)</f>
        <v>Dagger of the Mind</v>
      </c>
      <c r="I1107" s="7">
        <f>VLOOKUP(F1107,episodes!$A$1:$D$76,3,FALSE)</f>
        <v>1</v>
      </c>
      <c r="J1107" s="7">
        <f>VLOOKUP(F1107,episodes!$A$1:$D$76,4,FALSE)</f>
        <v>9</v>
      </c>
      <c r="K1107" s="10"/>
      <c r="L1107" s="40">
        <f>COUNTIFS(A:A,A1106)</f>
        <v>6</v>
      </c>
      <c r="M1107" s="40">
        <f>COUNTIFS(B:B,B1107)</f>
        <v>42</v>
      </c>
      <c r="N1107" s="40">
        <f>LEN(C1107)+LEN(H1107)</f>
        <v>47</v>
      </c>
      <c r="O1107" s="39" t="s">
        <v>2116</v>
      </c>
      <c r="P1107" s="39" t="s">
        <v>527</v>
      </c>
      <c r="Q1107" s="39" t="s">
        <v>1465</v>
      </c>
      <c r="R1107" s="39" t="s">
        <v>2485</v>
      </c>
    </row>
    <row r="1108" spans="1:18" s="2" customFormat="1" x14ac:dyDescent="0.25">
      <c r="A1108" s="2" t="s">
        <v>1732</v>
      </c>
      <c r="B1108" s="1" t="s">
        <v>682</v>
      </c>
      <c r="C1108" s="1" t="s">
        <v>2009</v>
      </c>
      <c r="D1108" s="2" t="s">
        <v>3652</v>
      </c>
      <c r="E1108" s="12">
        <v>1</v>
      </c>
      <c r="F1108" s="61">
        <v>129</v>
      </c>
      <c r="G1108" s="8">
        <f>VLOOKUP(F1108,episodes!$A$1:$B$76,2,FALSE)</f>
        <v>30</v>
      </c>
      <c r="H1108" s="7" t="str">
        <f>VLOOKUP(F1108,episodes!$A$1:$E$76,5,FALSE)</f>
        <v>Operation: Annihilate!</v>
      </c>
      <c r="I1108" s="7">
        <f>VLOOKUP(F1108,episodes!$A$1:$D$76,3,FALSE)</f>
        <v>1</v>
      </c>
      <c r="J1108" s="7">
        <f>VLOOKUP(F1108,episodes!$A$1:$D$76,4,FALSE)</f>
        <v>29</v>
      </c>
      <c r="K1108" s="10"/>
      <c r="L1108" s="40">
        <f>COUNTIFS(A:A,A1107)</f>
        <v>6</v>
      </c>
      <c r="M1108" s="40">
        <f>COUNTIFS(B:B,B1108)</f>
        <v>42</v>
      </c>
      <c r="N1108" s="40">
        <f>LEN(C1108)</f>
        <v>19</v>
      </c>
      <c r="O1108" s="39" t="s">
        <v>2116</v>
      </c>
      <c r="P1108" s="39" t="s">
        <v>1011</v>
      </c>
      <c r="Q1108" s="39" t="s">
        <v>1113</v>
      </c>
      <c r="R1108" s="42" t="s">
        <v>2485</v>
      </c>
    </row>
    <row r="1109" spans="1:18" s="2" customFormat="1" x14ac:dyDescent="0.25">
      <c r="A1109" s="2" t="s">
        <v>1732</v>
      </c>
      <c r="B1109" s="1" t="s">
        <v>682</v>
      </c>
      <c r="C1109" s="1" t="s">
        <v>2009</v>
      </c>
      <c r="D1109" s="2" t="s">
        <v>3652</v>
      </c>
      <c r="E1109" s="12">
        <v>1</v>
      </c>
      <c r="F1109" s="61">
        <v>129</v>
      </c>
      <c r="G1109" s="8">
        <f>VLOOKUP(F1109,episodes!$A$1:$B$76,2,FALSE)</f>
        <v>30</v>
      </c>
      <c r="H1109" s="7" t="str">
        <f>VLOOKUP(F1109,episodes!$A$1:$E$76,5,FALSE)</f>
        <v>Operation: Annihilate!</v>
      </c>
      <c r="I1109" s="7">
        <f>VLOOKUP(F1109,episodes!$A$1:$D$76,3,FALSE)</f>
        <v>1</v>
      </c>
      <c r="J1109" s="7">
        <f>VLOOKUP(F1109,episodes!$A$1:$D$76,4,FALSE)</f>
        <v>29</v>
      </c>
      <c r="K1109" s="10"/>
      <c r="L1109" s="40">
        <f>COUNTIFS(A:A,A1108)</f>
        <v>6</v>
      </c>
      <c r="M1109" s="40">
        <f>COUNTIFS(B:B,B1109)</f>
        <v>42</v>
      </c>
      <c r="N1109" s="40">
        <f>LEN(C1109)</f>
        <v>19</v>
      </c>
      <c r="O1109" s="39" t="s">
        <v>2116</v>
      </c>
      <c r="P1109" s="39" t="s">
        <v>1011</v>
      </c>
      <c r="Q1109" s="39" t="s">
        <v>1113</v>
      </c>
      <c r="R1109" s="42" t="s">
        <v>2485</v>
      </c>
    </row>
    <row r="1110" spans="1:18" s="2" customFormat="1" x14ac:dyDescent="0.25">
      <c r="A1110" s="2" t="s">
        <v>1732</v>
      </c>
      <c r="B1110" s="1" t="s">
        <v>682</v>
      </c>
      <c r="C1110" s="1" t="s">
        <v>2010</v>
      </c>
      <c r="D1110" s="2" t="s">
        <v>3652</v>
      </c>
      <c r="E1110" s="12">
        <v>1</v>
      </c>
      <c r="F1110" s="61">
        <v>129</v>
      </c>
      <c r="G1110" s="8">
        <f>VLOOKUP(F1110,episodes!$A$1:$B$76,2,FALSE)</f>
        <v>30</v>
      </c>
      <c r="H1110" s="7" t="str">
        <f>VLOOKUP(F1110,episodes!$A$1:$E$76,5,FALSE)</f>
        <v>Operation: Annihilate!</v>
      </c>
      <c r="I1110" s="7">
        <f>VLOOKUP(F1110,episodes!$A$1:$D$76,3,FALSE)</f>
        <v>1</v>
      </c>
      <c r="J1110" s="7">
        <f>VLOOKUP(F1110,episodes!$A$1:$D$76,4,FALSE)</f>
        <v>29</v>
      </c>
      <c r="K1110" s="10"/>
      <c r="L1110" s="40">
        <f>COUNTIFS(A:A,A1109)</f>
        <v>6</v>
      </c>
      <c r="M1110" s="40">
        <f>COUNTIFS(B:B,B1110)</f>
        <v>42</v>
      </c>
      <c r="N1110" s="40">
        <f>LEN(C1110)</f>
        <v>27</v>
      </c>
      <c r="O1110" s="42" t="s">
        <v>2116</v>
      </c>
      <c r="P1110" s="42" t="s">
        <v>2081</v>
      </c>
      <c r="Q1110" s="42" t="s">
        <v>1566</v>
      </c>
      <c r="R1110" s="42" t="s">
        <v>2485</v>
      </c>
    </row>
    <row r="1111" spans="1:18" s="2" customFormat="1" x14ac:dyDescent="0.25">
      <c r="A1111" s="2" t="s">
        <v>1732</v>
      </c>
      <c r="B1111" s="1" t="s">
        <v>682</v>
      </c>
      <c r="C1111" s="1" t="s">
        <v>2011</v>
      </c>
      <c r="D1111" s="2" t="s">
        <v>3652</v>
      </c>
      <c r="E1111" s="12">
        <v>1</v>
      </c>
      <c r="F1111" s="60">
        <v>129</v>
      </c>
      <c r="G1111" s="8">
        <f>VLOOKUP(F1111,episodes!$A$1:$B$76,2,FALSE)</f>
        <v>30</v>
      </c>
      <c r="H1111" s="7" t="str">
        <f>VLOOKUP(F1111,episodes!$A$1:$E$76,5,FALSE)</f>
        <v>Operation: Annihilate!</v>
      </c>
      <c r="I1111" s="7">
        <f>VLOOKUP(F1111,episodes!$A$1:$D$76,3,FALSE)</f>
        <v>1</v>
      </c>
      <c r="J1111" s="7">
        <f>VLOOKUP(F1111,episodes!$A$1:$D$76,4,FALSE)</f>
        <v>29</v>
      </c>
      <c r="K1111" s="10"/>
      <c r="L1111" s="40">
        <f>COUNTIFS(A:A,A1110)</f>
        <v>6</v>
      </c>
      <c r="M1111" s="40">
        <f>COUNTIFS(B:B,B1111)</f>
        <v>42</v>
      </c>
      <c r="N1111" s="40">
        <f>LEN(C1111)</f>
        <v>23</v>
      </c>
      <c r="O1111" s="39" t="s">
        <v>2116</v>
      </c>
      <c r="P1111" s="39" t="s">
        <v>2082</v>
      </c>
      <c r="Q1111" s="39" t="s">
        <v>1567</v>
      </c>
      <c r="R1111" s="39" t="s">
        <v>2485</v>
      </c>
    </row>
    <row r="1112" spans="1:18" s="2" customFormat="1" x14ac:dyDescent="0.25">
      <c r="A1112" s="2" t="s">
        <v>1733</v>
      </c>
      <c r="B1112" s="1" t="s">
        <v>767</v>
      </c>
      <c r="C1112" s="25" t="s">
        <v>1212</v>
      </c>
      <c r="D1112" s="2" t="s">
        <v>21</v>
      </c>
      <c r="E1112" s="12">
        <v>1</v>
      </c>
      <c r="F1112" s="60">
        <v>103</v>
      </c>
      <c r="G1112" s="8">
        <f>VLOOKUP(F1112,episodes!$A$1:$B$76,2,FALSE)</f>
        <v>4</v>
      </c>
      <c r="H1112" s="7" t="str">
        <f>VLOOKUP(F1112,episodes!$A$1:$E$76,5,FALSE)</f>
        <v>Where No Man Has Gone Before</v>
      </c>
      <c r="I1112" s="7">
        <f>VLOOKUP(F1112,episodes!$A$1:$D$76,3,FALSE)</f>
        <v>1</v>
      </c>
      <c r="J1112" s="7">
        <f>VLOOKUP(F1112,episodes!$A$1:$D$76,4,FALSE)</f>
        <v>3</v>
      </c>
      <c r="K1112" s="10"/>
      <c r="L1112" s="40">
        <f>COUNTIFS(A:A,A1111)</f>
        <v>6</v>
      </c>
      <c r="M1112" s="40">
        <f>COUNTIFS(B:B,B1112)</f>
        <v>4</v>
      </c>
      <c r="N1112" s="40">
        <f>LEN(C1112)+LEN(H1112)</f>
        <v>142</v>
      </c>
      <c r="O1112" s="39" t="s">
        <v>2065</v>
      </c>
      <c r="P1112" s="41" t="s">
        <v>579</v>
      </c>
      <c r="Q1112" s="39" t="s">
        <v>1212</v>
      </c>
      <c r="R1112" s="39" t="s">
        <v>2485</v>
      </c>
    </row>
    <row r="1113" spans="1:18" s="2" customFormat="1" x14ac:dyDescent="0.25">
      <c r="A1113" s="2" t="s">
        <v>1733</v>
      </c>
      <c r="B1113" s="1" t="s">
        <v>767</v>
      </c>
      <c r="C1113" s="37" t="s">
        <v>3072</v>
      </c>
      <c r="D1113" s="2" t="s">
        <v>21</v>
      </c>
      <c r="E1113" s="12">
        <v>1</v>
      </c>
      <c r="F1113" s="61">
        <v>123</v>
      </c>
      <c r="G1113" s="8">
        <f>VLOOKUP(F1113,episodes!$A$1:$B$76,2,FALSE)</f>
        <v>24</v>
      </c>
      <c r="H1113" s="7" t="str">
        <f>VLOOKUP(F1113,episodes!$A$1:$E$76,5,FALSE)</f>
        <v>A Taste of Armageddon</v>
      </c>
      <c r="I1113" s="7">
        <f>VLOOKUP(F1113,episodes!$A$1:$D$76,3,FALSE)</f>
        <v>1</v>
      </c>
      <c r="J1113" s="7">
        <f>VLOOKUP(F1113,episodes!$A$1:$D$76,4,FALSE)</f>
        <v>23</v>
      </c>
      <c r="K1113" s="10"/>
      <c r="L1113" s="40">
        <f>COUNTIFS(A:A,A1112)</f>
        <v>4</v>
      </c>
      <c r="M1113" s="40">
        <f>COUNTIFS(B:B,B1113)</f>
        <v>4</v>
      </c>
      <c r="N1113" s="40">
        <f>LEN(C1113)</f>
        <v>70</v>
      </c>
      <c r="O1113" s="42" t="s">
        <v>2065</v>
      </c>
      <c r="P1113" s="42"/>
      <c r="Q1113" s="42"/>
      <c r="R1113" s="42" t="s">
        <v>2485</v>
      </c>
    </row>
    <row r="1114" spans="1:18" s="2" customFormat="1" x14ac:dyDescent="0.25">
      <c r="A1114" s="2" t="s">
        <v>1733</v>
      </c>
      <c r="B1114" s="1" t="s">
        <v>767</v>
      </c>
      <c r="C1114" s="25" t="s">
        <v>2387</v>
      </c>
      <c r="D1114" s="2" t="s">
        <v>21</v>
      </c>
      <c r="E1114" s="12">
        <v>1</v>
      </c>
      <c r="F1114" s="61">
        <v>124</v>
      </c>
      <c r="G1114" s="8">
        <f>VLOOKUP(F1114,episodes!$A$1:$B$76,2,FALSE)</f>
        <v>25</v>
      </c>
      <c r="H1114" s="7" t="str">
        <f>VLOOKUP(F1114,episodes!$A$1:$E$76,5,FALSE)</f>
        <v>This Side of Paradise</v>
      </c>
      <c r="I1114" s="7">
        <f>VLOOKUP(F1114,episodes!$A$1:$D$76,3,FALSE)</f>
        <v>1</v>
      </c>
      <c r="J1114" s="7">
        <f>VLOOKUP(F1114,episodes!$A$1:$D$76,4,FALSE)</f>
        <v>24</v>
      </c>
      <c r="K1114" s="10"/>
      <c r="L1114" s="40">
        <f>COUNTIFS(A:A,A1113)</f>
        <v>4</v>
      </c>
      <c r="M1114" s="40">
        <f>COUNTIFS(B:B,B1114)</f>
        <v>4</v>
      </c>
      <c r="N1114" s="40">
        <f>LEN(C1114)</f>
        <v>78</v>
      </c>
      <c r="O1114" s="42" t="s">
        <v>2065</v>
      </c>
      <c r="P1114" s="39" t="s">
        <v>2120</v>
      </c>
      <c r="Q1114" s="42"/>
      <c r="R1114" s="42" t="s">
        <v>3548</v>
      </c>
    </row>
    <row r="1115" spans="1:18" s="2" customFormat="1" x14ac:dyDescent="0.25">
      <c r="A1115" s="2" t="s">
        <v>1733</v>
      </c>
      <c r="B1115" s="1" t="s">
        <v>767</v>
      </c>
      <c r="C1115" s="1" t="s">
        <v>973</v>
      </c>
      <c r="D1115" s="2" t="s">
        <v>21</v>
      </c>
      <c r="E1115" s="12">
        <v>1</v>
      </c>
      <c r="F1115" s="60">
        <v>202</v>
      </c>
      <c r="G1115" s="8">
        <f>VLOOKUP(F1115,episodes!$A$1:$B$76,2,FALSE)</f>
        <v>32</v>
      </c>
      <c r="H1115" s="7" t="str">
        <f>VLOOKUP(F1115,episodes!$A$1:$E$76,5,FALSE)</f>
        <v>Who Mourns for Adonais?</v>
      </c>
      <c r="I1115" s="7">
        <f>VLOOKUP(F1115,episodes!$A$1:$D$76,3,FALSE)</f>
        <v>2</v>
      </c>
      <c r="J1115" s="7">
        <f>VLOOKUP(F1115,episodes!$A$1:$D$76,4,FALSE)</f>
        <v>2</v>
      </c>
      <c r="K1115" s="10"/>
      <c r="L1115" s="40">
        <f>COUNTIFS(A:A,A1114)</f>
        <v>4</v>
      </c>
      <c r="M1115" s="40">
        <f>COUNTIFS(B:B,B1115)</f>
        <v>4</v>
      </c>
      <c r="N1115" s="40">
        <f>LEN(C1115)</f>
        <v>109</v>
      </c>
      <c r="O1115" s="39" t="s">
        <v>2065</v>
      </c>
      <c r="P1115" s="41"/>
      <c r="Q1115" s="39" t="s">
        <v>973</v>
      </c>
      <c r="R1115" s="39" t="s">
        <v>2485</v>
      </c>
    </row>
    <row r="1116" spans="1:18" s="2" customFormat="1" x14ac:dyDescent="0.3">
      <c r="A1116" s="2" t="s">
        <v>3286</v>
      </c>
      <c r="B1116" s="1" t="s">
        <v>877</v>
      </c>
      <c r="C1116" s="25" t="s">
        <v>1933</v>
      </c>
      <c r="D1116" s="2" t="s">
        <v>21</v>
      </c>
      <c r="E1116" s="17"/>
      <c r="F1116" s="61">
        <v>115</v>
      </c>
      <c r="G1116" s="8">
        <f>VLOOKUP(F1116,episodes!$A$1:$B$76,2,FALSE)</f>
        <v>16</v>
      </c>
      <c r="H1116" s="7" t="str">
        <f>VLOOKUP(F1116,episodes!$A$1:$E$76,5,FALSE)</f>
        <v>Shore Leave</v>
      </c>
      <c r="I1116" s="7">
        <f>VLOOKUP(F1116,episodes!$A$1:$D$76,3,FALSE)</f>
        <v>1</v>
      </c>
      <c r="J1116" s="7">
        <f>VLOOKUP(F1116,episodes!$A$1:$D$76,4,FALSE)</f>
        <v>15</v>
      </c>
      <c r="K1116" s="10"/>
      <c r="L1116" s="40">
        <f>COUNTIFS(A:A,A1115)</f>
        <v>4</v>
      </c>
      <c r="M1116" s="40">
        <f>COUNTIFS(B:B,B1116)</f>
        <v>3</v>
      </c>
      <c r="N1116" s="40">
        <f>LEN(C1116)+LEN(H1116)</f>
        <v>23</v>
      </c>
      <c r="O1116" s="42"/>
      <c r="P1116" s="42"/>
      <c r="Q1116" s="42" t="s">
        <v>974</v>
      </c>
      <c r="R1116" s="42" t="s">
        <v>2485</v>
      </c>
    </row>
    <row r="1117" spans="1:18" s="2" customFormat="1" x14ac:dyDescent="0.3">
      <c r="A1117" s="2" t="s">
        <v>3286</v>
      </c>
      <c r="B1117" s="1" t="s">
        <v>877</v>
      </c>
      <c r="C1117" s="25" t="s">
        <v>1933</v>
      </c>
      <c r="D1117" s="2" t="s">
        <v>21</v>
      </c>
      <c r="E1117" s="17"/>
      <c r="F1117" s="61">
        <v>118</v>
      </c>
      <c r="G1117" s="8">
        <f>VLOOKUP(F1117,episodes!$A$1:$B$76,2,FALSE)</f>
        <v>19</v>
      </c>
      <c r="H1117" s="7" t="str">
        <f>VLOOKUP(F1117,episodes!$A$1:$E$76,5,FALSE)</f>
        <v>Arena</v>
      </c>
      <c r="I1117" s="7">
        <f>VLOOKUP(F1117,episodes!$A$1:$D$76,3,FALSE)</f>
        <v>1</v>
      </c>
      <c r="J1117" s="7">
        <f>VLOOKUP(F1117,episodes!$A$1:$D$76,4,FALSE)</f>
        <v>18</v>
      </c>
      <c r="K1117" s="10"/>
      <c r="L1117" s="40">
        <f>COUNTIFS(A:A,A1116)</f>
        <v>3</v>
      </c>
      <c r="M1117" s="40">
        <f>COUNTIFS(B:B,B1117)</f>
        <v>3</v>
      </c>
      <c r="N1117" s="40">
        <f>LEN(C1117)+LEN(H1117)</f>
        <v>17</v>
      </c>
      <c r="O1117" s="42"/>
      <c r="P1117" s="42"/>
      <c r="Q1117" s="42" t="s">
        <v>974</v>
      </c>
      <c r="R1117" s="42" t="s">
        <v>2485</v>
      </c>
    </row>
    <row r="1118" spans="1:18" s="2" customFormat="1" x14ac:dyDescent="0.3">
      <c r="A1118" s="2" t="s">
        <v>3286</v>
      </c>
      <c r="B1118" s="1" t="s">
        <v>877</v>
      </c>
      <c r="C1118" s="25" t="s">
        <v>1933</v>
      </c>
      <c r="D1118" s="2" t="s">
        <v>21</v>
      </c>
      <c r="E1118" s="17"/>
      <c r="F1118" s="61">
        <v>127</v>
      </c>
      <c r="G1118" s="8">
        <f>VLOOKUP(F1118,episodes!$A$1:$B$76,2,FALSE)</f>
        <v>28</v>
      </c>
      <c r="H1118" s="7" t="str">
        <f>VLOOKUP(F1118,episodes!$A$1:$E$76,5,FALSE)</f>
        <v>The Alternative Factor</v>
      </c>
      <c r="I1118" s="7">
        <f>VLOOKUP(F1118,episodes!$A$1:$D$76,3,FALSE)</f>
        <v>1</v>
      </c>
      <c r="J1118" s="7">
        <f>VLOOKUP(F1118,episodes!$A$1:$D$76,4,FALSE)</f>
        <v>27</v>
      </c>
      <c r="K1118" s="10"/>
      <c r="L1118" s="40">
        <f>COUNTIFS(A:A,A1117)</f>
        <v>3</v>
      </c>
      <c r="M1118" s="40">
        <f>COUNTIFS(B:B,B1118)</f>
        <v>3</v>
      </c>
      <c r="N1118" s="40">
        <f>LEN(C1118)</f>
        <v>12</v>
      </c>
      <c r="O1118" s="42"/>
      <c r="P1118" s="42"/>
      <c r="Q1118" s="42" t="s">
        <v>974</v>
      </c>
      <c r="R1118" s="42" t="s">
        <v>2485</v>
      </c>
    </row>
    <row r="1119" spans="1:18" s="2" customFormat="1" x14ac:dyDescent="0.25">
      <c r="A1119" s="2" t="s">
        <v>2945</v>
      </c>
      <c r="B1119" s="1" t="s">
        <v>678</v>
      </c>
      <c r="C1119" s="25" t="s">
        <v>1949</v>
      </c>
      <c r="D1119" s="2" t="s">
        <v>21</v>
      </c>
      <c r="E1119" s="12">
        <v>1</v>
      </c>
      <c r="F1119" s="61">
        <v>120</v>
      </c>
      <c r="G1119" s="8">
        <f>VLOOKUP(F1119,episodes!$A$1:$B$76,2,FALSE)</f>
        <v>21</v>
      </c>
      <c r="H1119" s="7" t="str">
        <f>VLOOKUP(F1119,episodes!$A$1:$E$76,5,FALSE)</f>
        <v>Court Martial</v>
      </c>
      <c r="I1119" s="7">
        <f>VLOOKUP(F1119,episodes!$A$1:$D$76,3,FALSE)</f>
        <v>1</v>
      </c>
      <c r="J1119" s="7">
        <f>VLOOKUP(F1119,episodes!$A$1:$D$76,4,FALSE)</f>
        <v>20</v>
      </c>
      <c r="K1119" s="10"/>
      <c r="L1119" s="40">
        <f>COUNTIFS(A:A,A1118)</f>
        <v>3</v>
      </c>
      <c r="M1119" s="40">
        <f>COUNTIFS(B:B,B1119)</f>
        <v>23</v>
      </c>
      <c r="N1119" s="40">
        <f>LEN(C1119)</f>
        <v>67</v>
      </c>
      <c r="O1119" s="42" t="s">
        <v>553</v>
      </c>
      <c r="P1119" s="42" t="s">
        <v>2065</v>
      </c>
      <c r="Q1119" s="42" t="s">
        <v>1569</v>
      </c>
      <c r="R1119" s="42" t="s">
        <v>2485</v>
      </c>
    </row>
    <row r="1120" spans="1:18" s="2" customFormat="1" x14ac:dyDescent="0.25">
      <c r="A1120" s="2" t="s">
        <v>2656</v>
      </c>
      <c r="B1120" s="2" t="s">
        <v>678</v>
      </c>
      <c r="C1120" s="1" t="s">
        <v>2655</v>
      </c>
      <c r="D1120" s="2" t="s">
        <v>85</v>
      </c>
      <c r="E1120" s="17"/>
      <c r="F1120" s="60">
        <v>204</v>
      </c>
      <c r="G1120" s="8">
        <f>VLOOKUP(F1120,episodes!$A$1:$B$81,2,FALSE)</f>
        <v>34</v>
      </c>
      <c r="H1120" s="7" t="str">
        <f>VLOOKUP(F1120,episodes!$A$1:$E$81,5,FALSE)</f>
        <v>Mirror, Mirror</v>
      </c>
      <c r="I1120" s="7">
        <f>VLOOKUP(F1120,episodes!$A$1:$D$81,3,FALSE)</f>
        <v>2</v>
      </c>
      <c r="J1120" s="7">
        <f>VLOOKUP(F1120,episodes!$A$1:$D$81,4,FALSE)</f>
        <v>4</v>
      </c>
      <c r="K1120" s="10"/>
      <c r="L1120" s="40">
        <f>COUNTIFS(A:A,A1119)</f>
        <v>1</v>
      </c>
      <c r="M1120" s="40">
        <f>COUNTIFS(B:B,B1120)</f>
        <v>23</v>
      </c>
      <c r="N1120" s="40">
        <f>LEN(C1120)</f>
        <v>37</v>
      </c>
      <c r="O1120" s="39"/>
      <c r="P1120" s="39" t="s">
        <v>192</v>
      </c>
      <c r="Q1120" s="50"/>
      <c r="R1120" s="39" t="s">
        <v>2485</v>
      </c>
    </row>
    <row r="1121" spans="1:18" s="2" customFormat="1" x14ac:dyDescent="0.25">
      <c r="A1121" s="2" t="s">
        <v>2656</v>
      </c>
      <c r="B1121" s="2" t="s">
        <v>678</v>
      </c>
      <c r="C1121" s="23" t="s">
        <v>2734</v>
      </c>
      <c r="D1121" s="2" t="s">
        <v>3305</v>
      </c>
      <c r="E1121" s="12"/>
      <c r="F1121" s="60">
        <v>205</v>
      </c>
      <c r="G1121" s="8">
        <f>VLOOKUP(F1121,episodes!$A$1:$B$81,2,FALSE)</f>
        <v>35</v>
      </c>
      <c r="H1121" s="7" t="str">
        <f>VLOOKUP(F1121,episodes!$A$1:$E$81,5,FALSE)</f>
        <v>The Apple</v>
      </c>
      <c r="I1121" s="7">
        <f>VLOOKUP(F1121,episodes!$A$1:$D$81,3,FALSE)</f>
        <v>2</v>
      </c>
      <c r="J1121" s="7">
        <f>VLOOKUP(F1121,episodes!$A$1:$D$81,4,FALSE)</f>
        <v>5</v>
      </c>
      <c r="K1121" s="10"/>
      <c r="L1121" s="40">
        <f>COUNTIFS(A:A,A1120)</f>
        <v>10</v>
      </c>
      <c r="M1121" s="40">
        <f>COUNTIFS(B:B,B1121)</f>
        <v>23</v>
      </c>
      <c r="N1121" s="40">
        <f>LEN(C1121)</f>
        <v>21</v>
      </c>
      <c r="O1121" s="39"/>
      <c r="P1121" s="39"/>
      <c r="Q1121" s="39"/>
      <c r="R1121" s="39"/>
    </row>
    <row r="1122" spans="1:18" s="2" customFormat="1" x14ac:dyDescent="0.25">
      <c r="A1122" s="2" t="s">
        <v>2656</v>
      </c>
      <c r="B1122" s="2" t="s">
        <v>678</v>
      </c>
      <c r="C1122" s="23" t="s">
        <v>2956</v>
      </c>
      <c r="D1122" s="2" t="s">
        <v>21</v>
      </c>
      <c r="E1122" s="12"/>
      <c r="F1122" s="60">
        <v>205</v>
      </c>
      <c r="G1122" s="8">
        <f>VLOOKUP(F1122,episodes!$A$1:$B$81,2,FALSE)</f>
        <v>35</v>
      </c>
      <c r="H1122" s="7" t="str">
        <f>VLOOKUP(F1122,episodes!$A$1:$E$81,5,FALSE)</f>
        <v>The Apple</v>
      </c>
      <c r="I1122" s="7">
        <f>VLOOKUP(F1122,episodes!$A$1:$D$81,3,FALSE)</f>
        <v>2</v>
      </c>
      <c r="J1122" s="7">
        <f>VLOOKUP(F1122,episodes!$A$1:$D$81,4,FALSE)</f>
        <v>5</v>
      </c>
      <c r="K1122" s="10"/>
      <c r="L1122" s="40">
        <f>COUNTIFS(A:A,A1121)</f>
        <v>10</v>
      </c>
      <c r="M1122" s="40">
        <f>COUNTIFS(B:B,B1122)</f>
        <v>23</v>
      </c>
      <c r="N1122" s="40">
        <f>LEN(C1122)</f>
        <v>34</v>
      </c>
      <c r="O1122" s="39"/>
      <c r="P1122" s="39"/>
      <c r="Q1122" s="39"/>
      <c r="R1122" s="39"/>
    </row>
    <row r="1123" spans="1:18" s="2" customFormat="1" x14ac:dyDescent="0.25">
      <c r="A1123" s="2" t="s">
        <v>2656</v>
      </c>
      <c r="B1123" s="2" t="s">
        <v>678</v>
      </c>
      <c r="C1123" s="23" t="s">
        <v>2957</v>
      </c>
      <c r="D1123" s="2" t="s">
        <v>21</v>
      </c>
      <c r="E1123" s="12"/>
      <c r="F1123" s="60">
        <v>205</v>
      </c>
      <c r="G1123" s="8">
        <f>VLOOKUP(F1123,episodes!$A$1:$B$81,2,FALSE)</f>
        <v>35</v>
      </c>
      <c r="H1123" s="7" t="str">
        <f>VLOOKUP(F1123,episodes!$A$1:$E$81,5,FALSE)</f>
        <v>The Apple</v>
      </c>
      <c r="I1123" s="7">
        <f>VLOOKUP(F1123,episodes!$A$1:$D$81,3,FALSE)</f>
        <v>2</v>
      </c>
      <c r="J1123" s="7">
        <f>VLOOKUP(F1123,episodes!$A$1:$D$81,4,FALSE)</f>
        <v>5</v>
      </c>
      <c r="K1123" s="10"/>
      <c r="L1123" s="40">
        <f>COUNTIFS(A:A,A1122)</f>
        <v>10</v>
      </c>
      <c r="M1123" s="40">
        <f>COUNTIFS(B:B,B1123)</f>
        <v>23</v>
      </c>
      <c r="N1123" s="40">
        <f>LEN(C1123)</f>
        <v>41</v>
      </c>
      <c r="O1123" s="39"/>
      <c r="P1123" s="39"/>
      <c r="Q1123" s="39"/>
      <c r="R1123" s="39"/>
    </row>
    <row r="1124" spans="1:18" s="2" customFormat="1" x14ac:dyDescent="0.25">
      <c r="A1124" s="2" t="s">
        <v>2656</v>
      </c>
      <c r="B1124" s="2" t="s">
        <v>678</v>
      </c>
      <c r="C1124" s="23" t="s">
        <v>2747</v>
      </c>
      <c r="D1124" s="2" t="s">
        <v>3305</v>
      </c>
      <c r="E1124" s="12"/>
      <c r="F1124" s="60">
        <v>205</v>
      </c>
      <c r="G1124" s="8">
        <f>VLOOKUP(F1124,episodes!$A$1:$B$81,2,FALSE)</f>
        <v>35</v>
      </c>
      <c r="H1124" s="7" t="str">
        <f>VLOOKUP(F1124,episodes!$A$1:$E$81,5,FALSE)</f>
        <v>The Apple</v>
      </c>
      <c r="I1124" s="7">
        <f>VLOOKUP(F1124,episodes!$A$1:$D$81,3,FALSE)</f>
        <v>2</v>
      </c>
      <c r="J1124" s="7">
        <f>VLOOKUP(F1124,episodes!$A$1:$D$81,4,FALSE)</f>
        <v>5</v>
      </c>
      <c r="K1124" s="10"/>
      <c r="L1124" s="40">
        <f>COUNTIFS(A:A,A1123)</f>
        <v>10</v>
      </c>
      <c r="M1124" s="40">
        <f>COUNTIFS(B:B,B1124)</f>
        <v>23</v>
      </c>
      <c r="N1124" s="40">
        <f>LEN(C1124)</f>
        <v>47</v>
      </c>
      <c r="O1124" s="39"/>
      <c r="P1124" s="39"/>
      <c r="Q1124" s="39"/>
      <c r="R1124" s="39"/>
    </row>
    <row r="1125" spans="1:18" s="2" customFormat="1" x14ac:dyDescent="0.3">
      <c r="A1125" s="2" t="s">
        <v>1735</v>
      </c>
      <c r="B1125" s="1" t="s">
        <v>678</v>
      </c>
      <c r="C1125" s="25" t="s">
        <v>1887</v>
      </c>
      <c r="D1125" s="2" t="s">
        <v>3305</v>
      </c>
      <c r="E1125" s="17"/>
      <c r="F1125" s="60">
        <v>107</v>
      </c>
      <c r="G1125" s="8">
        <f>VLOOKUP(F1125,episodes!$A$1:$B$76,2,FALSE)</f>
        <v>8</v>
      </c>
      <c r="H1125" s="7" t="str">
        <f>VLOOKUP(F1125,episodes!$A$1:$E$76,5,FALSE)</f>
        <v>What Are Little Girls Made Of?</v>
      </c>
      <c r="I1125" s="7">
        <f>VLOOKUP(F1125,episodes!$A$1:$D$76,3,FALSE)</f>
        <v>1</v>
      </c>
      <c r="J1125" s="7">
        <f>VLOOKUP(F1125,episodes!$A$1:$D$76,4,FALSE)</f>
        <v>7</v>
      </c>
      <c r="K1125" s="10"/>
      <c r="L1125" s="40">
        <f>COUNTIFS(A:A,A1124)</f>
        <v>10</v>
      </c>
      <c r="M1125" s="40">
        <f>COUNTIFS(B:B,B1125)</f>
        <v>23</v>
      </c>
      <c r="N1125" s="40">
        <f>LEN(C1125)+LEN(H1125)</f>
        <v>72</v>
      </c>
      <c r="O1125" s="39" t="s">
        <v>540</v>
      </c>
      <c r="P1125" s="39" t="s">
        <v>112</v>
      </c>
      <c r="Q1125" s="39" t="s">
        <v>1519</v>
      </c>
      <c r="R1125" s="39" t="s">
        <v>2485</v>
      </c>
    </row>
    <row r="1126" spans="1:18" s="2" customFormat="1" x14ac:dyDescent="0.3">
      <c r="A1126" s="2" t="s">
        <v>1735</v>
      </c>
      <c r="B1126" s="1" t="s">
        <v>678</v>
      </c>
      <c r="C1126" s="25" t="s">
        <v>1888</v>
      </c>
      <c r="D1126" s="2" t="s">
        <v>3305</v>
      </c>
      <c r="E1126" s="17"/>
      <c r="F1126" s="60">
        <v>107</v>
      </c>
      <c r="G1126" s="8">
        <f>VLOOKUP(F1126,episodes!$A$1:$B$76,2,FALSE)</f>
        <v>8</v>
      </c>
      <c r="H1126" s="7" t="str">
        <f>VLOOKUP(F1126,episodes!$A$1:$E$76,5,FALSE)</f>
        <v>What Are Little Girls Made Of?</v>
      </c>
      <c r="I1126" s="7">
        <f>VLOOKUP(F1126,episodes!$A$1:$D$76,3,FALSE)</f>
        <v>1</v>
      </c>
      <c r="J1126" s="7">
        <f>VLOOKUP(F1126,episodes!$A$1:$D$76,4,FALSE)</f>
        <v>7</v>
      </c>
      <c r="K1126" s="10"/>
      <c r="L1126" s="40">
        <f>COUNTIFS(A:A,A1125)</f>
        <v>4</v>
      </c>
      <c r="M1126" s="40">
        <f>COUNTIFS(B:B,B1126)</f>
        <v>23</v>
      </c>
      <c r="N1126" s="40">
        <f>LEN(C1126)+LEN(H1126)</f>
        <v>69</v>
      </c>
      <c r="O1126" s="39" t="s">
        <v>112</v>
      </c>
      <c r="P1126" s="39" t="s">
        <v>2065</v>
      </c>
      <c r="Q1126" s="39" t="s">
        <v>1520</v>
      </c>
      <c r="R1126" s="39" t="s">
        <v>2485</v>
      </c>
    </row>
    <row r="1127" spans="1:18" s="2" customFormat="1" x14ac:dyDescent="0.25">
      <c r="A1127" s="24" t="s">
        <v>304</v>
      </c>
      <c r="B1127" s="24" t="s">
        <v>678</v>
      </c>
      <c r="C1127" s="23" t="s">
        <v>2887</v>
      </c>
      <c r="D1127" s="2" t="s">
        <v>3305</v>
      </c>
      <c r="E1127" s="12"/>
      <c r="F1127" s="17">
        <v>310</v>
      </c>
      <c r="G1127" s="8">
        <f>VLOOKUP(F1127,episodes!$A$1:$B$81,2,FALSE)</f>
        <v>66</v>
      </c>
      <c r="H1127" s="7" t="str">
        <f>VLOOKUP(F1127,episodes!$A$1:$E$81,5,FALSE)</f>
        <v>Plato's Stepchildren</v>
      </c>
      <c r="I1127" s="7">
        <f>VLOOKUP(F1127,episodes!$A$1:$D$81,3,FALSE)</f>
        <v>3</v>
      </c>
      <c r="J1127" s="7">
        <f>VLOOKUP(F1127,episodes!$A$1:$D$81,4,FALSE)</f>
        <v>10</v>
      </c>
      <c r="K1127" s="10"/>
      <c r="L1127" s="40">
        <f>COUNTIFS(A:A,A1126)</f>
        <v>4</v>
      </c>
      <c r="M1127" s="40">
        <f>COUNTIFS(B:B,B1127)</f>
        <v>23</v>
      </c>
      <c r="N1127" s="40">
        <f>LEN(C1127)</f>
        <v>36</v>
      </c>
      <c r="O1127" s="39" t="s">
        <v>1011</v>
      </c>
      <c r="P1127" s="39" t="s">
        <v>515</v>
      </c>
      <c r="Q1127" s="39" t="s">
        <v>305</v>
      </c>
      <c r="R1127" s="39" t="s">
        <v>2485</v>
      </c>
    </row>
    <row r="1128" spans="1:18" s="2" customFormat="1" x14ac:dyDescent="0.25">
      <c r="A1128" s="24" t="s">
        <v>304</v>
      </c>
      <c r="B1128" s="24" t="s">
        <v>678</v>
      </c>
      <c r="C1128" s="23" t="s">
        <v>2887</v>
      </c>
      <c r="D1128" s="2" t="s">
        <v>3305</v>
      </c>
      <c r="E1128" s="12"/>
      <c r="F1128" s="17">
        <v>310</v>
      </c>
      <c r="G1128" s="8">
        <f>VLOOKUP(F1128,episodes!$A$1:$B$81,2,FALSE)</f>
        <v>66</v>
      </c>
      <c r="H1128" s="7" t="str">
        <f>VLOOKUP(F1128,episodes!$A$1:$E$81,5,FALSE)</f>
        <v>Plato's Stepchildren</v>
      </c>
      <c r="I1128" s="7">
        <f>VLOOKUP(F1128,episodes!$A$1:$D$81,3,FALSE)</f>
        <v>3</v>
      </c>
      <c r="J1128" s="7">
        <f>VLOOKUP(F1128,episodes!$A$1:$D$81,4,FALSE)</f>
        <v>10</v>
      </c>
      <c r="K1128" s="10"/>
      <c r="L1128" s="40">
        <f>COUNTIFS(A:A,A1127)</f>
        <v>4</v>
      </c>
      <c r="M1128" s="40">
        <f>COUNTIFS(B:B,B1128)</f>
        <v>23</v>
      </c>
      <c r="N1128" s="40">
        <f>LEN(C1128)</f>
        <v>36</v>
      </c>
      <c r="O1128" s="39" t="s">
        <v>2065</v>
      </c>
      <c r="P1128" s="39" t="s">
        <v>1182</v>
      </c>
      <c r="Q1128" s="39" t="s">
        <v>305</v>
      </c>
      <c r="R1128" s="39" t="s">
        <v>2485</v>
      </c>
    </row>
    <row r="1129" spans="1:18" s="2" customFormat="1" x14ac:dyDescent="0.3">
      <c r="A1129" s="2" t="s">
        <v>3317</v>
      </c>
      <c r="B1129" s="1"/>
      <c r="C1129" s="25" t="s">
        <v>3323</v>
      </c>
      <c r="D1129" s="2" t="s">
        <v>21</v>
      </c>
      <c r="E1129" s="17"/>
      <c r="F1129" s="60">
        <v>100</v>
      </c>
      <c r="G1129" s="8">
        <f>VLOOKUP(F1129,episodes!$A$1:$B$76,2,FALSE)</f>
        <v>1</v>
      </c>
      <c r="H1129" s="7" t="str">
        <f>VLOOKUP(F1129,episodes!$A$1:$E$76,5,FALSE)</f>
        <v>The Cage</v>
      </c>
      <c r="I1129" s="7">
        <f>VLOOKUP(F1129,episodes!$A$1:$D$76,3,FALSE)</f>
        <v>1</v>
      </c>
      <c r="J1129" s="7">
        <f>VLOOKUP(F1129,episodes!$A$1:$D$76,4,FALSE)</f>
        <v>0</v>
      </c>
      <c r="K1129" s="10"/>
      <c r="L1129" s="40">
        <f>COUNTIFS(A:A,A1128)</f>
        <v>4</v>
      </c>
      <c r="M1129" s="40">
        <f>COUNTIFS(B:B,B1129)</f>
        <v>0</v>
      </c>
      <c r="N1129" s="40">
        <f>LEN(C1129)+LEN(H1129)</f>
        <v>22</v>
      </c>
      <c r="O1129" s="39"/>
      <c r="P1129" s="41"/>
      <c r="Q1129" s="39"/>
      <c r="R1129" s="39"/>
    </row>
    <row r="1130" spans="1:18" s="2" customFormat="1" x14ac:dyDescent="0.3">
      <c r="A1130" s="2" t="s">
        <v>3317</v>
      </c>
      <c r="B1130" s="1"/>
      <c r="C1130" s="25" t="s">
        <v>3323</v>
      </c>
      <c r="D1130" s="2" t="s">
        <v>21</v>
      </c>
      <c r="E1130" s="17"/>
      <c r="F1130" s="60">
        <v>100</v>
      </c>
      <c r="G1130" s="8">
        <f>VLOOKUP(F1130,episodes!$A$1:$B$76,2,FALSE)</f>
        <v>1</v>
      </c>
      <c r="H1130" s="7" t="str">
        <f>VLOOKUP(F1130,episodes!$A$1:$E$76,5,FALSE)</f>
        <v>The Cage</v>
      </c>
      <c r="I1130" s="7">
        <f>VLOOKUP(F1130,episodes!$A$1:$D$76,3,FALSE)</f>
        <v>1</v>
      </c>
      <c r="J1130" s="7">
        <f>VLOOKUP(F1130,episodes!$A$1:$D$76,4,FALSE)</f>
        <v>0</v>
      </c>
      <c r="K1130" s="10"/>
      <c r="L1130" s="40">
        <f>COUNTIFS(A:A,A1129)</f>
        <v>130</v>
      </c>
      <c r="M1130" s="40">
        <f>COUNTIFS(B:B,B1130)</f>
        <v>0</v>
      </c>
      <c r="N1130" s="40">
        <f>LEN(C1130)+LEN(H1130)</f>
        <v>22</v>
      </c>
      <c r="O1130" s="39"/>
      <c r="P1130" s="41"/>
      <c r="Q1130" s="39"/>
      <c r="R1130" s="39"/>
    </row>
    <row r="1131" spans="1:18" s="2" customFormat="1" x14ac:dyDescent="0.3">
      <c r="A1131" s="2" t="s">
        <v>3317</v>
      </c>
      <c r="B1131" s="1"/>
      <c r="C1131" s="25" t="s">
        <v>3324</v>
      </c>
      <c r="D1131" s="2" t="s">
        <v>3655</v>
      </c>
      <c r="E1131" s="17"/>
      <c r="F1131" s="60">
        <v>100</v>
      </c>
      <c r="G1131" s="8">
        <f>VLOOKUP(F1131,episodes!$A$1:$B$76,2,FALSE)</f>
        <v>1</v>
      </c>
      <c r="H1131" s="7" t="str">
        <f>VLOOKUP(F1131,episodes!$A$1:$E$76,5,FALSE)</f>
        <v>The Cage</v>
      </c>
      <c r="I1131" s="7">
        <f>VLOOKUP(F1131,episodes!$A$1:$D$76,3,FALSE)</f>
        <v>1</v>
      </c>
      <c r="J1131" s="7">
        <f>VLOOKUP(F1131,episodes!$A$1:$D$76,4,FALSE)</f>
        <v>0</v>
      </c>
      <c r="K1131" s="10"/>
      <c r="L1131" s="40">
        <f>COUNTIFS(A:A,A1130)</f>
        <v>130</v>
      </c>
      <c r="M1131" s="40">
        <f>COUNTIFS(B:B,B1131)</f>
        <v>0</v>
      </c>
      <c r="N1131" s="40">
        <f>LEN(C1131)+LEN(H1131)</f>
        <v>24</v>
      </c>
      <c r="O1131" s="39"/>
      <c r="P1131" s="41"/>
      <c r="Q1131" s="39"/>
      <c r="R1131" s="39"/>
    </row>
    <row r="1132" spans="1:18" s="2" customFormat="1" x14ac:dyDescent="0.3">
      <c r="A1132" s="2" t="s">
        <v>3317</v>
      </c>
      <c r="B1132" s="1"/>
      <c r="C1132" s="25" t="s">
        <v>3325</v>
      </c>
      <c r="D1132" s="2" t="s">
        <v>21</v>
      </c>
      <c r="E1132" s="17"/>
      <c r="F1132" s="60">
        <v>100</v>
      </c>
      <c r="G1132" s="8">
        <f>VLOOKUP(F1132,episodes!$A$1:$B$76,2,FALSE)</f>
        <v>1</v>
      </c>
      <c r="H1132" s="7" t="str">
        <f>VLOOKUP(F1132,episodes!$A$1:$E$76,5,FALSE)</f>
        <v>The Cage</v>
      </c>
      <c r="I1132" s="7">
        <f>VLOOKUP(F1132,episodes!$A$1:$D$76,3,FALSE)</f>
        <v>1</v>
      </c>
      <c r="J1132" s="7">
        <f>VLOOKUP(F1132,episodes!$A$1:$D$76,4,FALSE)</f>
        <v>0</v>
      </c>
      <c r="K1132" s="10"/>
      <c r="L1132" s="40">
        <f>COUNTIFS(A:A,A1131)</f>
        <v>130</v>
      </c>
      <c r="M1132" s="40">
        <f>COUNTIFS(B:B,B1132)</f>
        <v>0</v>
      </c>
      <c r="N1132" s="40">
        <f>LEN(C1132)+LEN(H1132)</f>
        <v>25</v>
      </c>
      <c r="O1132" s="39"/>
      <c r="P1132" s="41"/>
      <c r="Q1132" s="39"/>
      <c r="R1132" s="39"/>
    </row>
    <row r="1133" spans="1:18" s="2" customFormat="1" x14ac:dyDescent="0.3">
      <c r="A1133" s="2" t="s">
        <v>3317</v>
      </c>
      <c r="B1133" s="1"/>
      <c r="C1133" s="25" t="s">
        <v>3326</v>
      </c>
      <c r="D1133" s="2" t="s">
        <v>21</v>
      </c>
      <c r="E1133" s="17"/>
      <c r="F1133" s="60">
        <v>100</v>
      </c>
      <c r="G1133" s="8">
        <f>VLOOKUP(F1133,episodes!$A$1:$B$76,2,FALSE)</f>
        <v>1</v>
      </c>
      <c r="H1133" s="7" t="str">
        <f>VLOOKUP(F1133,episodes!$A$1:$E$76,5,FALSE)</f>
        <v>The Cage</v>
      </c>
      <c r="I1133" s="7">
        <f>VLOOKUP(F1133,episodes!$A$1:$D$76,3,FALSE)</f>
        <v>1</v>
      </c>
      <c r="J1133" s="7">
        <f>VLOOKUP(F1133,episodes!$A$1:$D$76,4,FALSE)</f>
        <v>0</v>
      </c>
      <c r="K1133" s="10"/>
      <c r="L1133" s="40">
        <f>COUNTIFS(A:A,A1132)</f>
        <v>130</v>
      </c>
      <c r="M1133" s="40">
        <f>COUNTIFS(B:B,B1133)</f>
        <v>0</v>
      </c>
      <c r="N1133" s="40">
        <f>LEN(C1133)+LEN(H1133)</f>
        <v>19</v>
      </c>
      <c r="O1133" s="39"/>
      <c r="P1133" s="41"/>
      <c r="Q1133" s="39"/>
      <c r="R1133" s="39"/>
    </row>
    <row r="1134" spans="1:18" s="2" customFormat="1" x14ac:dyDescent="0.25">
      <c r="A1134" s="2" t="s">
        <v>3317</v>
      </c>
      <c r="B1134" s="1"/>
      <c r="C1134" s="25" t="s">
        <v>3327</v>
      </c>
      <c r="D1134" s="2" t="s">
        <v>3655</v>
      </c>
      <c r="E1134" s="12">
        <v>1</v>
      </c>
      <c r="F1134" s="60">
        <v>100</v>
      </c>
      <c r="G1134" s="8">
        <f>VLOOKUP(F1134,episodes!$A$1:$B$76,2,FALSE)</f>
        <v>1</v>
      </c>
      <c r="H1134" s="7" t="str">
        <f>VLOOKUP(F1134,episodes!$A$1:$E$76,5,FALSE)</f>
        <v>The Cage</v>
      </c>
      <c r="I1134" s="7">
        <f>VLOOKUP(F1134,episodes!$A$1:$D$76,3,FALSE)</f>
        <v>1</v>
      </c>
      <c r="J1134" s="7">
        <f>VLOOKUP(F1134,episodes!$A$1:$D$76,4,FALSE)</f>
        <v>0</v>
      </c>
      <c r="K1134" s="10"/>
      <c r="L1134" s="40">
        <f>COUNTIFS(A:A,A1133)</f>
        <v>130</v>
      </c>
      <c r="M1134" s="40">
        <f>COUNTIFS(B:B,B1134)</f>
        <v>0</v>
      </c>
      <c r="N1134" s="40">
        <f>LEN(C1134)+LEN(H1134)</f>
        <v>20</v>
      </c>
      <c r="O1134" s="39"/>
      <c r="P1134" s="41"/>
      <c r="Q1134" s="39"/>
      <c r="R1134" s="39"/>
    </row>
    <row r="1135" spans="1:18" s="2" customFormat="1" x14ac:dyDescent="0.3">
      <c r="A1135" s="2" t="s">
        <v>3317</v>
      </c>
      <c r="B1135" s="1"/>
      <c r="C1135" s="25" t="s">
        <v>3328</v>
      </c>
      <c r="D1135" s="2" t="s">
        <v>21</v>
      </c>
      <c r="E1135" s="17"/>
      <c r="F1135" s="60">
        <v>100</v>
      </c>
      <c r="G1135" s="8">
        <f>VLOOKUP(F1135,episodes!$A$1:$B$76,2,FALSE)</f>
        <v>1</v>
      </c>
      <c r="H1135" s="7" t="str">
        <f>VLOOKUP(F1135,episodes!$A$1:$E$76,5,FALSE)</f>
        <v>The Cage</v>
      </c>
      <c r="I1135" s="7">
        <f>VLOOKUP(F1135,episodes!$A$1:$D$76,3,FALSE)</f>
        <v>1</v>
      </c>
      <c r="J1135" s="7">
        <f>VLOOKUP(F1135,episodes!$A$1:$D$76,4,FALSE)</f>
        <v>0</v>
      </c>
      <c r="K1135" s="10"/>
      <c r="L1135" s="40">
        <f>COUNTIFS(A:A,A1134)</f>
        <v>130</v>
      </c>
      <c r="M1135" s="40">
        <f>COUNTIFS(B:B,B1135)</f>
        <v>0</v>
      </c>
      <c r="N1135" s="40">
        <f>LEN(C1135)+LEN(H1135)</f>
        <v>20</v>
      </c>
      <c r="O1135" s="39"/>
      <c r="P1135" s="41"/>
      <c r="Q1135" s="39"/>
      <c r="R1135" s="39"/>
    </row>
    <row r="1136" spans="1:18" s="2" customFormat="1" x14ac:dyDescent="0.3">
      <c r="A1136" s="2" t="s">
        <v>3317</v>
      </c>
      <c r="B1136" s="1"/>
      <c r="C1136" s="25" t="s">
        <v>3329</v>
      </c>
      <c r="D1136" s="2" t="s">
        <v>21</v>
      </c>
      <c r="E1136" s="17"/>
      <c r="F1136" s="60">
        <v>100</v>
      </c>
      <c r="G1136" s="8">
        <f>VLOOKUP(F1136,episodes!$A$1:$B$76,2,FALSE)</f>
        <v>1</v>
      </c>
      <c r="H1136" s="7" t="str">
        <f>VLOOKUP(F1136,episodes!$A$1:$E$76,5,FALSE)</f>
        <v>The Cage</v>
      </c>
      <c r="I1136" s="7">
        <f>VLOOKUP(F1136,episodes!$A$1:$D$76,3,FALSE)</f>
        <v>1</v>
      </c>
      <c r="J1136" s="7">
        <f>VLOOKUP(F1136,episodes!$A$1:$D$76,4,FALSE)</f>
        <v>0</v>
      </c>
      <c r="K1136" s="10"/>
      <c r="L1136" s="40">
        <f>COUNTIFS(A:A,A1135)</f>
        <v>130</v>
      </c>
      <c r="M1136" s="40">
        <f>COUNTIFS(B:B,B1136)</f>
        <v>0</v>
      </c>
      <c r="N1136" s="40">
        <f>LEN(C1136)+LEN(H1136)</f>
        <v>26</v>
      </c>
      <c r="O1136" s="39"/>
      <c r="P1136" s="41"/>
      <c r="Q1136" s="39"/>
      <c r="R1136" s="39"/>
    </row>
    <row r="1137" spans="1:18" s="2" customFormat="1" x14ac:dyDescent="0.3">
      <c r="A1137" s="2" t="s">
        <v>3317</v>
      </c>
      <c r="B1137" s="1"/>
      <c r="C1137" s="25" t="s">
        <v>3330</v>
      </c>
      <c r="D1137" s="2" t="s">
        <v>3655</v>
      </c>
      <c r="E1137" s="17"/>
      <c r="F1137" s="60">
        <v>101</v>
      </c>
      <c r="G1137" s="8">
        <f>VLOOKUP(F1137,episodes!$A$1:$B$76,2,FALSE)</f>
        <v>2</v>
      </c>
      <c r="H1137" s="7" t="str">
        <f>VLOOKUP(F1137,episodes!$A$1:$E$76,5,FALSE)</f>
        <v>The Man Trap</v>
      </c>
      <c r="I1137" s="7">
        <f>VLOOKUP(F1137,episodes!$A$1:$D$76,3,FALSE)</f>
        <v>1</v>
      </c>
      <c r="J1137" s="7">
        <f>VLOOKUP(F1137,episodes!$A$1:$D$76,4,FALSE)</f>
        <v>1</v>
      </c>
      <c r="K1137" s="10"/>
      <c r="L1137" s="40">
        <f>COUNTIFS(A:A,A1136)</f>
        <v>130</v>
      </c>
      <c r="M1137" s="40">
        <f>COUNTIFS(B:B,B1137)</f>
        <v>0</v>
      </c>
      <c r="N1137" s="40">
        <f>LEN(C1137)+LEN(H1137)</f>
        <v>26</v>
      </c>
      <c r="O1137" s="39"/>
      <c r="P1137" s="39"/>
      <c r="Q1137" s="39"/>
      <c r="R1137" s="39"/>
    </row>
    <row r="1138" spans="1:18" s="2" customFormat="1" x14ac:dyDescent="0.3">
      <c r="A1138" s="2" t="s">
        <v>3317</v>
      </c>
      <c r="B1138" s="1"/>
      <c r="C1138" s="25" t="s">
        <v>3331</v>
      </c>
      <c r="D1138" s="2" t="s">
        <v>21</v>
      </c>
      <c r="E1138" s="17"/>
      <c r="F1138" s="60">
        <v>101</v>
      </c>
      <c r="G1138" s="8">
        <f>VLOOKUP(F1138,episodes!$A$1:$B$76,2,FALSE)</f>
        <v>2</v>
      </c>
      <c r="H1138" s="7" t="str">
        <f>VLOOKUP(F1138,episodes!$A$1:$E$76,5,FALSE)</f>
        <v>The Man Trap</v>
      </c>
      <c r="I1138" s="7">
        <f>VLOOKUP(F1138,episodes!$A$1:$D$76,3,FALSE)</f>
        <v>1</v>
      </c>
      <c r="J1138" s="7">
        <f>VLOOKUP(F1138,episodes!$A$1:$D$76,4,FALSE)</f>
        <v>1</v>
      </c>
      <c r="K1138" s="10"/>
      <c r="L1138" s="40">
        <f>COUNTIFS(A:A,A1137)</f>
        <v>130</v>
      </c>
      <c r="M1138" s="40">
        <f>COUNTIFS(B:B,B1138)</f>
        <v>0</v>
      </c>
      <c r="N1138" s="40">
        <f>LEN(C1138)+LEN(H1138)</f>
        <v>24</v>
      </c>
      <c r="O1138" s="39"/>
      <c r="P1138" s="39"/>
      <c r="Q1138" s="39"/>
      <c r="R1138" s="39"/>
    </row>
    <row r="1139" spans="1:18" s="2" customFormat="1" x14ac:dyDescent="0.25">
      <c r="A1139" s="2" t="s">
        <v>3317</v>
      </c>
      <c r="B1139" s="1"/>
      <c r="C1139" s="25" t="s">
        <v>3322</v>
      </c>
      <c r="D1139" s="2" t="s">
        <v>21</v>
      </c>
      <c r="E1139" s="12">
        <v>1</v>
      </c>
      <c r="F1139" s="60">
        <v>101</v>
      </c>
      <c r="G1139" s="8">
        <f>VLOOKUP(F1139,episodes!$A$1:$B$76,2,FALSE)</f>
        <v>2</v>
      </c>
      <c r="H1139" s="7" t="str">
        <f>VLOOKUP(F1139,episodes!$A$1:$E$76,5,FALSE)</f>
        <v>The Man Trap</v>
      </c>
      <c r="I1139" s="7">
        <f>VLOOKUP(F1139,episodes!$A$1:$D$76,3,FALSE)</f>
        <v>1</v>
      </c>
      <c r="J1139" s="7">
        <f>VLOOKUP(F1139,episodes!$A$1:$D$76,4,FALSE)</f>
        <v>1</v>
      </c>
      <c r="K1139" s="10"/>
      <c r="L1139" s="40">
        <f>COUNTIFS(A:A,A1138)</f>
        <v>130</v>
      </c>
      <c r="M1139" s="40">
        <f>COUNTIFS(B:B,B1139)</f>
        <v>0</v>
      </c>
      <c r="N1139" s="40">
        <f>LEN(C1139)+LEN(H1139)</f>
        <v>23</v>
      </c>
      <c r="O1139" s="39"/>
      <c r="P1139" s="39"/>
      <c r="Q1139" s="39"/>
      <c r="R1139" s="39"/>
    </row>
    <row r="1140" spans="1:18" s="2" customFormat="1" x14ac:dyDescent="0.25">
      <c r="A1140" s="2" t="s">
        <v>3317</v>
      </c>
      <c r="B1140" s="1"/>
      <c r="C1140" s="25" t="s">
        <v>3332</v>
      </c>
      <c r="D1140" s="2" t="s">
        <v>3652</v>
      </c>
      <c r="E1140" s="12">
        <v>1</v>
      </c>
      <c r="F1140" s="60">
        <v>101</v>
      </c>
      <c r="G1140" s="8">
        <f>VLOOKUP(F1140,episodes!$A$1:$B$76,2,FALSE)</f>
        <v>2</v>
      </c>
      <c r="H1140" s="7" t="str">
        <f>VLOOKUP(F1140,episodes!$A$1:$E$76,5,FALSE)</f>
        <v>The Man Trap</v>
      </c>
      <c r="I1140" s="7">
        <f>VLOOKUP(F1140,episodes!$A$1:$D$76,3,FALSE)</f>
        <v>1</v>
      </c>
      <c r="J1140" s="7">
        <f>VLOOKUP(F1140,episodes!$A$1:$D$76,4,FALSE)</f>
        <v>1</v>
      </c>
      <c r="K1140" s="10"/>
      <c r="L1140" s="40">
        <f>COUNTIFS(A:A,A1139)</f>
        <v>130</v>
      </c>
      <c r="M1140" s="40">
        <f>COUNTIFS(B:B,B1140)</f>
        <v>0</v>
      </c>
      <c r="N1140" s="40">
        <f>LEN(C1140)+LEN(H1140)</f>
        <v>24</v>
      </c>
      <c r="O1140" s="39"/>
      <c r="P1140" s="39"/>
      <c r="Q1140" s="39"/>
      <c r="R1140" s="39"/>
    </row>
    <row r="1141" spans="1:18" s="2" customFormat="1" x14ac:dyDescent="0.25">
      <c r="A1141" s="2" t="s">
        <v>3317</v>
      </c>
      <c r="B1141" s="1"/>
      <c r="C1141" s="25" t="s">
        <v>3327</v>
      </c>
      <c r="D1141" s="2" t="s">
        <v>3655</v>
      </c>
      <c r="E1141" s="12">
        <v>1</v>
      </c>
      <c r="F1141" s="60">
        <v>101</v>
      </c>
      <c r="G1141" s="8">
        <f>VLOOKUP(F1141,episodes!$A$1:$B$76,2,FALSE)</f>
        <v>2</v>
      </c>
      <c r="H1141" s="7" t="str">
        <f>VLOOKUP(F1141,episodes!$A$1:$E$76,5,FALSE)</f>
        <v>The Man Trap</v>
      </c>
      <c r="I1141" s="7">
        <f>VLOOKUP(F1141,episodes!$A$1:$D$76,3,FALSE)</f>
        <v>1</v>
      </c>
      <c r="J1141" s="7">
        <f>VLOOKUP(F1141,episodes!$A$1:$D$76,4,FALSE)</f>
        <v>1</v>
      </c>
      <c r="K1141" s="10"/>
      <c r="L1141" s="40">
        <f>COUNTIFS(A:A,A1140)</f>
        <v>130</v>
      </c>
      <c r="M1141" s="40">
        <f>COUNTIFS(B:B,B1141)</f>
        <v>0</v>
      </c>
      <c r="N1141" s="40">
        <f>LEN(C1141)+LEN(H1141)</f>
        <v>24</v>
      </c>
      <c r="O1141" s="39"/>
      <c r="P1141" s="39"/>
      <c r="Q1141" s="39"/>
      <c r="R1141" s="39"/>
    </row>
    <row r="1142" spans="1:18" s="2" customFormat="1" x14ac:dyDescent="0.3">
      <c r="A1142" s="2" t="s">
        <v>3317</v>
      </c>
      <c r="B1142" s="1"/>
      <c r="C1142" s="25" t="s">
        <v>3333</v>
      </c>
      <c r="D1142" s="2" t="s">
        <v>3655</v>
      </c>
      <c r="E1142" s="17"/>
      <c r="F1142" s="60">
        <v>101</v>
      </c>
      <c r="G1142" s="8">
        <f>VLOOKUP(F1142,episodes!$A$1:$B$76,2,FALSE)</f>
        <v>2</v>
      </c>
      <c r="H1142" s="7" t="str">
        <f>VLOOKUP(F1142,episodes!$A$1:$E$76,5,FALSE)</f>
        <v>The Man Trap</v>
      </c>
      <c r="I1142" s="7">
        <f>VLOOKUP(F1142,episodes!$A$1:$D$76,3,FALSE)</f>
        <v>1</v>
      </c>
      <c r="J1142" s="7">
        <f>VLOOKUP(F1142,episodes!$A$1:$D$76,4,FALSE)</f>
        <v>1</v>
      </c>
      <c r="K1142" s="10"/>
      <c r="L1142" s="40">
        <f>COUNTIFS(A:A,A1141)</f>
        <v>130</v>
      </c>
      <c r="M1142" s="40">
        <f>COUNTIFS(B:B,B1142)</f>
        <v>0</v>
      </c>
      <c r="N1142" s="40">
        <f>LEN(C1142)+LEN(H1142)</f>
        <v>27</v>
      </c>
      <c r="O1142" s="39"/>
      <c r="P1142" s="39"/>
      <c r="Q1142" s="39"/>
      <c r="R1142" s="39"/>
    </row>
    <row r="1143" spans="1:18" s="2" customFormat="1" x14ac:dyDescent="0.25">
      <c r="A1143" s="2" t="s">
        <v>3317</v>
      </c>
      <c r="B1143" s="1"/>
      <c r="C1143" s="37" t="s">
        <v>3334</v>
      </c>
      <c r="D1143" s="2" t="s">
        <v>3655</v>
      </c>
      <c r="E1143" s="12"/>
      <c r="F1143" s="60">
        <v>103</v>
      </c>
      <c r="G1143" s="8">
        <f>VLOOKUP(F1143,episodes!$A$1:$B$76,2,FALSE)</f>
        <v>4</v>
      </c>
      <c r="H1143" s="7" t="str">
        <f>VLOOKUP(F1143,episodes!$A$1:$E$76,5,FALSE)</f>
        <v>Where No Man Has Gone Before</v>
      </c>
      <c r="I1143" s="7">
        <f>VLOOKUP(F1143,episodes!$A$1:$D$76,3,FALSE)</f>
        <v>1</v>
      </c>
      <c r="J1143" s="7">
        <f>VLOOKUP(F1143,episodes!$A$1:$D$76,4,FALSE)</f>
        <v>3</v>
      </c>
      <c r="K1143" s="10"/>
      <c r="L1143" s="40">
        <f>COUNTIFS(A:A,A1142)</f>
        <v>130</v>
      </c>
      <c r="M1143" s="40">
        <f>COUNTIFS(B:B,B1143)</f>
        <v>0</v>
      </c>
      <c r="N1143" s="40">
        <f>LEN(C1143)+LEN(H1143)</f>
        <v>45</v>
      </c>
      <c r="O1143" s="39"/>
      <c r="P1143" s="39"/>
      <c r="Q1143" s="39"/>
      <c r="R1143" s="39"/>
    </row>
    <row r="1144" spans="1:18" s="2" customFormat="1" x14ac:dyDescent="0.25">
      <c r="A1144" s="2" t="s">
        <v>3317</v>
      </c>
      <c r="B1144" s="1"/>
      <c r="C1144" s="37" t="s">
        <v>3335</v>
      </c>
      <c r="D1144" s="2" t="s">
        <v>3655</v>
      </c>
      <c r="E1144" s="12"/>
      <c r="F1144" s="60">
        <v>103</v>
      </c>
      <c r="G1144" s="8">
        <f>VLOOKUP(F1144,episodes!$A$1:$B$76,2,FALSE)</f>
        <v>4</v>
      </c>
      <c r="H1144" s="7" t="str">
        <f>VLOOKUP(F1144,episodes!$A$1:$E$76,5,FALSE)</f>
        <v>Where No Man Has Gone Before</v>
      </c>
      <c r="I1144" s="7">
        <f>VLOOKUP(F1144,episodes!$A$1:$D$76,3,FALSE)</f>
        <v>1</v>
      </c>
      <c r="J1144" s="7">
        <f>VLOOKUP(F1144,episodes!$A$1:$D$76,4,FALSE)</f>
        <v>3</v>
      </c>
      <c r="K1144" s="10"/>
      <c r="L1144" s="40">
        <f>COUNTIFS(A:A,A1143)</f>
        <v>130</v>
      </c>
      <c r="M1144" s="40">
        <f>COUNTIFS(B:B,B1144)</f>
        <v>0</v>
      </c>
      <c r="N1144" s="40">
        <f>LEN(C1144)+LEN(H1144)</f>
        <v>44</v>
      </c>
      <c r="O1144" s="39"/>
      <c r="P1144" s="39"/>
      <c r="Q1144" s="39"/>
      <c r="R1144" s="39"/>
    </row>
    <row r="1145" spans="1:18" s="2" customFormat="1" x14ac:dyDescent="0.25">
      <c r="A1145" s="2" t="s">
        <v>3317</v>
      </c>
      <c r="B1145" s="1"/>
      <c r="C1145" s="37" t="s">
        <v>3336</v>
      </c>
      <c r="D1145" s="2" t="s">
        <v>22</v>
      </c>
      <c r="E1145" s="12"/>
      <c r="F1145" s="60">
        <v>103</v>
      </c>
      <c r="G1145" s="8">
        <f>VLOOKUP(F1145,episodes!$A$1:$B$76,2,FALSE)</f>
        <v>4</v>
      </c>
      <c r="H1145" s="7" t="str">
        <f>VLOOKUP(F1145,episodes!$A$1:$E$76,5,FALSE)</f>
        <v>Where No Man Has Gone Before</v>
      </c>
      <c r="I1145" s="7">
        <f>VLOOKUP(F1145,episodes!$A$1:$D$76,3,FALSE)</f>
        <v>1</v>
      </c>
      <c r="J1145" s="7">
        <f>VLOOKUP(F1145,episodes!$A$1:$D$76,4,FALSE)</f>
        <v>3</v>
      </c>
      <c r="K1145" s="10"/>
      <c r="L1145" s="40">
        <f>COUNTIFS(A:A,A1144)</f>
        <v>130</v>
      </c>
      <c r="M1145" s="40">
        <f>COUNTIFS(B:B,B1145)</f>
        <v>0</v>
      </c>
      <c r="N1145" s="40">
        <f>LEN(C1145)+LEN(H1145)</f>
        <v>49</v>
      </c>
      <c r="O1145" s="39"/>
      <c r="P1145" s="39"/>
      <c r="Q1145" s="39"/>
      <c r="R1145" s="39"/>
    </row>
    <row r="1146" spans="1:18" s="2" customFormat="1" x14ac:dyDescent="0.25">
      <c r="A1146" s="2" t="s">
        <v>3317</v>
      </c>
      <c r="B1146" s="1"/>
      <c r="C1146" s="37" t="s">
        <v>3337</v>
      </c>
      <c r="D1146" s="2" t="s">
        <v>21</v>
      </c>
      <c r="E1146" s="12"/>
      <c r="F1146" s="60">
        <v>103</v>
      </c>
      <c r="G1146" s="8">
        <f>VLOOKUP(F1146,episodes!$A$1:$B$76,2,FALSE)</f>
        <v>4</v>
      </c>
      <c r="H1146" s="7" t="str">
        <f>VLOOKUP(F1146,episodes!$A$1:$E$76,5,FALSE)</f>
        <v>Where No Man Has Gone Before</v>
      </c>
      <c r="I1146" s="7">
        <f>VLOOKUP(F1146,episodes!$A$1:$D$76,3,FALSE)</f>
        <v>1</v>
      </c>
      <c r="J1146" s="7">
        <f>VLOOKUP(F1146,episodes!$A$1:$D$76,4,FALSE)</f>
        <v>3</v>
      </c>
      <c r="K1146" s="10"/>
      <c r="L1146" s="40">
        <f>COUNTIFS(A:A,A1145)</f>
        <v>130</v>
      </c>
      <c r="M1146" s="40">
        <f>COUNTIFS(B:B,B1146)</f>
        <v>0</v>
      </c>
      <c r="N1146" s="40">
        <f>LEN(C1146)+LEN(H1146)</f>
        <v>40</v>
      </c>
      <c r="O1146" s="39"/>
      <c r="P1146" s="39"/>
      <c r="Q1146" s="39"/>
      <c r="R1146" s="39"/>
    </row>
    <row r="1147" spans="1:18" s="2" customFormat="1" x14ac:dyDescent="0.25">
      <c r="A1147" s="2" t="s">
        <v>3317</v>
      </c>
      <c r="B1147" s="1"/>
      <c r="C1147" s="37" t="s">
        <v>3322</v>
      </c>
      <c r="D1147" s="2" t="s">
        <v>21</v>
      </c>
      <c r="E1147" s="12">
        <v>1</v>
      </c>
      <c r="F1147" s="60">
        <v>103</v>
      </c>
      <c r="G1147" s="8">
        <f>VLOOKUP(F1147,episodes!$A$1:$B$76,2,FALSE)</f>
        <v>4</v>
      </c>
      <c r="H1147" s="7" t="str">
        <f>VLOOKUP(F1147,episodes!$A$1:$E$76,5,FALSE)</f>
        <v>Where No Man Has Gone Before</v>
      </c>
      <c r="I1147" s="7">
        <f>VLOOKUP(F1147,episodes!$A$1:$D$76,3,FALSE)</f>
        <v>1</v>
      </c>
      <c r="J1147" s="7">
        <f>VLOOKUP(F1147,episodes!$A$1:$D$76,4,FALSE)</f>
        <v>3</v>
      </c>
      <c r="K1147" s="10"/>
      <c r="L1147" s="40">
        <f>COUNTIFS(A:A,A1146)</f>
        <v>130</v>
      </c>
      <c r="M1147" s="40">
        <f>COUNTIFS(B:B,B1147)</f>
        <v>0</v>
      </c>
      <c r="N1147" s="40">
        <f>LEN(C1147)+LEN(H1147)</f>
        <v>39</v>
      </c>
      <c r="O1147" s="39"/>
      <c r="P1147" s="39"/>
      <c r="Q1147" s="39"/>
      <c r="R1147" s="39"/>
    </row>
    <row r="1148" spans="1:18" s="2" customFormat="1" x14ac:dyDescent="0.25">
      <c r="A1148" s="2" t="s">
        <v>3317</v>
      </c>
      <c r="B1148" s="1"/>
      <c r="C1148" s="37" t="s">
        <v>3327</v>
      </c>
      <c r="D1148" s="2" t="s">
        <v>3655</v>
      </c>
      <c r="E1148" s="12">
        <v>1</v>
      </c>
      <c r="F1148" s="60">
        <v>103</v>
      </c>
      <c r="G1148" s="8">
        <f>VLOOKUP(F1148,episodes!$A$1:$B$76,2,FALSE)</f>
        <v>4</v>
      </c>
      <c r="H1148" s="7" t="str">
        <f>VLOOKUP(F1148,episodes!$A$1:$E$76,5,FALSE)</f>
        <v>Where No Man Has Gone Before</v>
      </c>
      <c r="I1148" s="7">
        <f>VLOOKUP(F1148,episodes!$A$1:$D$76,3,FALSE)</f>
        <v>1</v>
      </c>
      <c r="J1148" s="7">
        <f>VLOOKUP(F1148,episodes!$A$1:$D$76,4,FALSE)</f>
        <v>3</v>
      </c>
      <c r="K1148" s="10"/>
      <c r="L1148" s="40">
        <f>COUNTIFS(A:A,A1147)</f>
        <v>130</v>
      </c>
      <c r="M1148" s="40">
        <f>COUNTIFS(B:B,B1148)</f>
        <v>0</v>
      </c>
      <c r="N1148" s="40">
        <f>LEN(C1148)+LEN(H1148)</f>
        <v>40</v>
      </c>
      <c r="O1148" s="39"/>
      <c r="P1148" s="39"/>
      <c r="Q1148" s="39"/>
      <c r="R1148" s="39"/>
    </row>
    <row r="1149" spans="1:18" s="2" customFormat="1" x14ac:dyDescent="0.25">
      <c r="A1149" s="2" t="s">
        <v>3317</v>
      </c>
      <c r="B1149" s="11"/>
      <c r="C1149" s="37" t="s">
        <v>3338</v>
      </c>
      <c r="D1149" s="2" t="s">
        <v>3655</v>
      </c>
      <c r="E1149" s="12"/>
      <c r="F1149" s="61">
        <v>104</v>
      </c>
      <c r="G1149" s="8">
        <f>VLOOKUP(F1149,episodes!$A$1:$B$76,2,FALSE)</f>
        <v>5</v>
      </c>
      <c r="H1149" s="7" t="str">
        <f>VLOOKUP(F1149,episodes!$A$1:$E$76,5,FALSE)</f>
        <v>The Naked Time</v>
      </c>
      <c r="I1149" s="7">
        <f>VLOOKUP(F1149,episodes!$A$1:$D$76,3,FALSE)</f>
        <v>1</v>
      </c>
      <c r="J1149" s="7">
        <f>VLOOKUP(F1149,episodes!$A$1:$D$76,4,FALSE)</f>
        <v>4</v>
      </c>
      <c r="K1149" s="10"/>
      <c r="L1149" s="40">
        <f>COUNTIFS(A:A,A1148)</f>
        <v>130</v>
      </c>
      <c r="M1149" s="40">
        <f>COUNTIFS(B:B,B1149)</f>
        <v>0</v>
      </c>
      <c r="N1149" s="40">
        <f>LEN(C1149)+LEN(H1149)</f>
        <v>33</v>
      </c>
      <c r="O1149" s="42"/>
      <c r="P1149" s="39"/>
      <c r="Q1149" s="44"/>
      <c r="R1149" s="42"/>
    </row>
    <row r="1150" spans="1:18" s="2" customFormat="1" x14ac:dyDescent="0.25">
      <c r="A1150" s="2" t="s">
        <v>3317</v>
      </c>
      <c r="B1150" s="11"/>
      <c r="C1150" s="37" t="s">
        <v>3327</v>
      </c>
      <c r="D1150" s="2" t="s">
        <v>3655</v>
      </c>
      <c r="E1150" s="12">
        <v>1</v>
      </c>
      <c r="F1150" s="61">
        <v>104</v>
      </c>
      <c r="G1150" s="8">
        <f>VLOOKUP(F1150,episodes!$A$1:$B$76,2,FALSE)</f>
        <v>5</v>
      </c>
      <c r="H1150" s="7" t="str">
        <f>VLOOKUP(F1150,episodes!$A$1:$E$76,5,FALSE)</f>
        <v>The Naked Time</v>
      </c>
      <c r="I1150" s="7">
        <f>VLOOKUP(F1150,episodes!$A$1:$D$76,3,FALSE)</f>
        <v>1</v>
      </c>
      <c r="J1150" s="7">
        <f>VLOOKUP(F1150,episodes!$A$1:$D$76,4,FALSE)</f>
        <v>4</v>
      </c>
      <c r="K1150" s="10"/>
      <c r="L1150" s="40">
        <f>COUNTIFS(A:A,A1149)</f>
        <v>130</v>
      </c>
      <c r="M1150" s="40">
        <f>COUNTIFS(B:B,B1150)</f>
        <v>0</v>
      </c>
      <c r="N1150" s="40">
        <f>LEN(C1150)+LEN(H1150)</f>
        <v>26</v>
      </c>
      <c r="O1150" s="42"/>
      <c r="P1150" s="39"/>
      <c r="Q1150" s="44"/>
      <c r="R1150" s="42"/>
    </row>
    <row r="1151" spans="1:18" s="2" customFormat="1" x14ac:dyDescent="0.25">
      <c r="A1151" s="2" t="s">
        <v>3317</v>
      </c>
      <c r="B1151" s="1"/>
      <c r="C1151" s="37" t="s">
        <v>3318</v>
      </c>
      <c r="D1151" s="2" t="s">
        <v>3305</v>
      </c>
      <c r="E1151" s="12"/>
      <c r="F1151" s="60">
        <v>105</v>
      </c>
      <c r="G1151" s="8">
        <f>VLOOKUP(F1151,episodes!$A$1:$B$81,2,FALSE)</f>
        <v>6</v>
      </c>
      <c r="H1151" s="7" t="str">
        <f>VLOOKUP(F1151,episodes!$A$1:$E$81,5,FALSE)</f>
        <v>The Enemy Within</v>
      </c>
      <c r="I1151" s="7">
        <f>VLOOKUP(F1151,episodes!$A$1:$D$81,3,FALSE)</f>
        <v>1</v>
      </c>
      <c r="J1151" s="7">
        <f>VLOOKUP(F1151,episodes!$A$1:$D$81,4,FALSE)</f>
        <v>5</v>
      </c>
      <c r="K1151" s="10"/>
      <c r="L1151" s="40">
        <f>COUNTIFS(A:A,A1150)</f>
        <v>130</v>
      </c>
      <c r="M1151" s="40">
        <f>COUNTIFS(B:B,B1151)</f>
        <v>0</v>
      </c>
      <c r="N1151" s="40">
        <f>LEN(C1151)+LEN(H1151)</f>
        <v>23</v>
      </c>
      <c r="O1151" s="39"/>
      <c r="P1151" s="39"/>
      <c r="Q1151" s="39"/>
      <c r="R1151" s="39"/>
    </row>
    <row r="1152" spans="1:18" s="2" customFormat="1" x14ac:dyDescent="0.25">
      <c r="A1152" s="2" t="s">
        <v>3317</v>
      </c>
      <c r="B1152" s="1"/>
      <c r="C1152" s="37" t="s">
        <v>3318</v>
      </c>
      <c r="D1152" s="2" t="s">
        <v>3305</v>
      </c>
      <c r="E1152" s="12"/>
      <c r="F1152" s="60">
        <v>105</v>
      </c>
      <c r="G1152" s="8">
        <f>VLOOKUP(F1152,episodes!$A$1:$B$81,2,FALSE)</f>
        <v>6</v>
      </c>
      <c r="H1152" s="7" t="str">
        <f>VLOOKUP(F1152,episodes!$A$1:$E$81,5,FALSE)</f>
        <v>The Enemy Within</v>
      </c>
      <c r="I1152" s="7">
        <f>VLOOKUP(F1152,episodes!$A$1:$D$81,3,FALSE)</f>
        <v>1</v>
      </c>
      <c r="J1152" s="7">
        <f>VLOOKUP(F1152,episodes!$A$1:$D$81,4,FALSE)</f>
        <v>5</v>
      </c>
      <c r="K1152" s="10"/>
      <c r="L1152" s="40">
        <f>COUNTIFS(A:A,A1151)</f>
        <v>130</v>
      </c>
      <c r="M1152" s="40">
        <f>COUNTIFS(B:B,B1152)</f>
        <v>0</v>
      </c>
      <c r="N1152" s="40">
        <f>LEN(C1152)+LEN(H1152)</f>
        <v>23</v>
      </c>
      <c r="O1152" s="39"/>
      <c r="P1152" s="39"/>
      <c r="Q1152" s="39"/>
      <c r="R1152" s="39"/>
    </row>
    <row r="1153" spans="1:18" s="2" customFormat="1" x14ac:dyDescent="0.25">
      <c r="A1153" s="2" t="s">
        <v>3317</v>
      </c>
      <c r="B1153" s="1"/>
      <c r="C1153" s="37" t="s">
        <v>3318</v>
      </c>
      <c r="D1153" s="2" t="s">
        <v>3305</v>
      </c>
      <c r="E1153" s="12"/>
      <c r="F1153" s="60">
        <v>105</v>
      </c>
      <c r="G1153" s="8">
        <f>VLOOKUP(F1153,episodes!$A$1:$B$81,2,FALSE)</f>
        <v>6</v>
      </c>
      <c r="H1153" s="7" t="str">
        <f>VLOOKUP(F1153,episodes!$A$1:$E$81,5,FALSE)</f>
        <v>The Enemy Within</v>
      </c>
      <c r="I1153" s="7">
        <f>VLOOKUP(F1153,episodes!$A$1:$D$81,3,FALSE)</f>
        <v>1</v>
      </c>
      <c r="J1153" s="7">
        <f>VLOOKUP(F1153,episodes!$A$1:$D$81,4,FALSE)</f>
        <v>5</v>
      </c>
      <c r="K1153" s="10"/>
      <c r="L1153" s="40">
        <f>COUNTIFS(A:A,A1152)</f>
        <v>130</v>
      </c>
      <c r="M1153" s="40">
        <f>COUNTIFS(B:B,B1153)</f>
        <v>0</v>
      </c>
      <c r="N1153" s="40">
        <f>LEN(C1153)+LEN(H1153)</f>
        <v>23</v>
      </c>
      <c r="O1153" s="39"/>
      <c r="P1153" s="39"/>
      <c r="Q1153" s="39"/>
      <c r="R1153" s="39"/>
    </row>
    <row r="1154" spans="1:18" s="2" customFormat="1" x14ac:dyDescent="0.25">
      <c r="A1154" s="2" t="s">
        <v>3317</v>
      </c>
      <c r="B1154" s="1"/>
      <c r="C1154" s="37" t="s">
        <v>3322</v>
      </c>
      <c r="D1154" s="2" t="s">
        <v>21</v>
      </c>
      <c r="E1154" s="12">
        <v>1</v>
      </c>
      <c r="F1154" s="60">
        <v>105</v>
      </c>
      <c r="G1154" s="8">
        <f>VLOOKUP(F1154,episodes!$A$1:$B$81,2,FALSE)</f>
        <v>6</v>
      </c>
      <c r="H1154" s="7" t="str">
        <f>VLOOKUP(F1154,episodes!$A$1:$E$81,5,FALSE)</f>
        <v>The Enemy Within</v>
      </c>
      <c r="I1154" s="7">
        <f>VLOOKUP(F1154,episodes!$A$1:$D$81,3,FALSE)</f>
        <v>1</v>
      </c>
      <c r="J1154" s="7">
        <f>VLOOKUP(F1154,episodes!$A$1:$D$81,4,FALSE)</f>
        <v>5</v>
      </c>
      <c r="K1154" s="10"/>
      <c r="L1154" s="40">
        <f>COUNTIFS(A:A,A1153)</f>
        <v>130</v>
      </c>
      <c r="M1154" s="40">
        <f>COUNTIFS(B:B,B1154)</f>
        <v>0</v>
      </c>
      <c r="N1154" s="40">
        <f>LEN(C1154)+LEN(H1154)</f>
        <v>27</v>
      </c>
      <c r="O1154" s="39"/>
      <c r="P1154" s="39"/>
      <c r="Q1154" s="39"/>
      <c r="R1154" s="39"/>
    </row>
    <row r="1155" spans="1:18" s="2" customFormat="1" x14ac:dyDescent="0.25">
      <c r="A1155" s="2" t="s">
        <v>3317</v>
      </c>
      <c r="B1155" s="1"/>
      <c r="C1155" s="37" t="s">
        <v>3339</v>
      </c>
      <c r="D1155" s="2" t="s">
        <v>21</v>
      </c>
      <c r="E1155" s="12"/>
      <c r="F1155" s="60">
        <v>105</v>
      </c>
      <c r="G1155" s="8">
        <f>VLOOKUP(F1155,episodes!$A$1:$B$81,2,FALSE)</f>
        <v>6</v>
      </c>
      <c r="H1155" s="7" t="str">
        <f>VLOOKUP(F1155,episodes!$A$1:$E$81,5,FALSE)</f>
        <v>The Enemy Within</v>
      </c>
      <c r="I1155" s="7">
        <f>VLOOKUP(F1155,episodes!$A$1:$D$81,3,FALSE)</f>
        <v>1</v>
      </c>
      <c r="J1155" s="7">
        <f>VLOOKUP(F1155,episodes!$A$1:$D$81,4,FALSE)</f>
        <v>5</v>
      </c>
      <c r="K1155" s="10"/>
      <c r="L1155" s="40">
        <f>COUNTIFS(A:A,A1154)</f>
        <v>130</v>
      </c>
      <c r="M1155" s="40">
        <f>COUNTIFS(B:B,B1155)</f>
        <v>0</v>
      </c>
      <c r="N1155" s="40">
        <f>LEN(C1155)+LEN(H1155)</f>
        <v>27</v>
      </c>
      <c r="O1155" s="39"/>
      <c r="P1155" s="39"/>
      <c r="Q1155" s="39"/>
      <c r="R1155" s="39"/>
    </row>
    <row r="1156" spans="1:18" s="2" customFormat="1" x14ac:dyDescent="0.25">
      <c r="A1156" s="2" t="s">
        <v>3317</v>
      </c>
      <c r="B1156" s="1"/>
      <c r="C1156" s="37" t="s">
        <v>3340</v>
      </c>
      <c r="D1156" s="2" t="s">
        <v>3304</v>
      </c>
      <c r="E1156" s="12"/>
      <c r="F1156" s="60">
        <v>105</v>
      </c>
      <c r="G1156" s="8">
        <f>VLOOKUP(F1156,episodes!$A$1:$B$81,2,FALSE)</f>
        <v>6</v>
      </c>
      <c r="H1156" s="7" t="str">
        <f>VLOOKUP(F1156,episodes!$A$1:$E$81,5,FALSE)</f>
        <v>The Enemy Within</v>
      </c>
      <c r="I1156" s="7">
        <f>VLOOKUP(F1156,episodes!$A$1:$D$81,3,FALSE)</f>
        <v>1</v>
      </c>
      <c r="J1156" s="7">
        <f>VLOOKUP(F1156,episodes!$A$1:$D$81,4,FALSE)</f>
        <v>5</v>
      </c>
      <c r="K1156" s="10"/>
      <c r="L1156" s="40">
        <f>COUNTIFS(A:A,A1155)</f>
        <v>130</v>
      </c>
      <c r="M1156" s="40">
        <f>COUNTIFS(B:B,B1156)</f>
        <v>0</v>
      </c>
      <c r="N1156" s="40">
        <f>LEN(C1156)+LEN(H1156)</f>
        <v>44</v>
      </c>
      <c r="O1156" s="39"/>
      <c r="P1156" s="39"/>
      <c r="Q1156" s="39"/>
      <c r="R1156" s="39"/>
    </row>
    <row r="1157" spans="1:18" s="2" customFormat="1" x14ac:dyDescent="0.25">
      <c r="A1157" s="2" t="s">
        <v>3317</v>
      </c>
      <c r="B1157" s="1"/>
      <c r="C1157" s="37" t="s">
        <v>3318</v>
      </c>
      <c r="D1157" s="2" t="s">
        <v>3305</v>
      </c>
      <c r="E1157" s="12"/>
      <c r="F1157" s="60">
        <v>106</v>
      </c>
      <c r="G1157" s="8">
        <f>VLOOKUP(F1157,episodes!$A$1:$B$81,2,FALSE)</f>
        <v>7</v>
      </c>
      <c r="H1157" s="7" t="str">
        <f>VLOOKUP(F1157,episodes!$A$1:$E$81,5,FALSE)</f>
        <v>Mudd's Women</v>
      </c>
      <c r="I1157" s="7">
        <f>VLOOKUP(F1157,episodes!$A$1:$D$81,3,FALSE)</f>
        <v>1</v>
      </c>
      <c r="J1157" s="7">
        <f>VLOOKUP(F1157,episodes!$A$1:$D$81,4,FALSE)</f>
        <v>6</v>
      </c>
      <c r="K1157" s="10"/>
      <c r="L1157" s="40">
        <f>COUNTIFS(A:A,A1156)</f>
        <v>130</v>
      </c>
      <c r="M1157" s="40">
        <f>COUNTIFS(B:B,B1157)</f>
        <v>0</v>
      </c>
      <c r="N1157" s="40">
        <f>LEN(C1157)+LEN(H1157)</f>
        <v>19</v>
      </c>
      <c r="O1157" s="39"/>
      <c r="P1157" s="39"/>
      <c r="Q1157" s="39"/>
      <c r="R1157" s="39"/>
    </row>
    <row r="1158" spans="1:18" s="2" customFormat="1" x14ac:dyDescent="0.25">
      <c r="A1158" s="2" t="s">
        <v>3317</v>
      </c>
      <c r="B1158" s="1"/>
      <c r="C1158" s="37" t="s">
        <v>2065</v>
      </c>
      <c r="D1158" s="2" t="s">
        <v>21</v>
      </c>
      <c r="E1158" s="12">
        <v>1</v>
      </c>
      <c r="F1158" s="60">
        <v>106</v>
      </c>
      <c r="G1158" s="8">
        <f>VLOOKUP(F1158,episodes!$A$1:$B$81,2,FALSE)</f>
        <v>7</v>
      </c>
      <c r="H1158" s="7" t="str">
        <f>VLOOKUP(F1158,episodes!$A$1:$E$81,5,FALSE)</f>
        <v>Mudd's Women</v>
      </c>
      <c r="I1158" s="7">
        <f>VLOOKUP(F1158,episodes!$A$1:$D$81,3,FALSE)</f>
        <v>1</v>
      </c>
      <c r="J1158" s="7">
        <f>VLOOKUP(F1158,episodes!$A$1:$D$81,4,FALSE)</f>
        <v>6</v>
      </c>
      <c r="K1158" s="10"/>
      <c r="L1158" s="40">
        <f>COUNTIFS(A:A,A1157)</f>
        <v>130</v>
      </c>
      <c r="M1158" s="40">
        <f>COUNTIFS(B:B,B1158)</f>
        <v>0</v>
      </c>
      <c r="N1158" s="40">
        <f>LEN(C1158)+LEN(H1158)</f>
        <v>16</v>
      </c>
      <c r="O1158" s="42"/>
      <c r="P1158" s="39"/>
      <c r="Q1158" s="39"/>
      <c r="R1158" s="39"/>
    </row>
    <row r="1159" spans="1:18" s="2" customFormat="1" x14ac:dyDescent="0.25">
      <c r="A1159" s="2" t="s">
        <v>3317</v>
      </c>
      <c r="B1159" s="1"/>
      <c r="C1159" s="37" t="s">
        <v>1011</v>
      </c>
      <c r="D1159" s="2" t="s">
        <v>3655</v>
      </c>
      <c r="E1159" s="12">
        <v>1</v>
      </c>
      <c r="F1159" s="60">
        <v>106</v>
      </c>
      <c r="G1159" s="8">
        <f>VLOOKUP(F1159,episodes!$A$1:$B$81,2,FALSE)</f>
        <v>7</v>
      </c>
      <c r="H1159" s="7" t="str">
        <f>VLOOKUP(F1159,episodes!$A$1:$E$81,5,FALSE)</f>
        <v>Mudd's Women</v>
      </c>
      <c r="I1159" s="7">
        <f>VLOOKUP(F1159,episodes!$A$1:$D$81,3,FALSE)</f>
        <v>1</v>
      </c>
      <c r="J1159" s="7">
        <f>VLOOKUP(F1159,episodes!$A$1:$D$81,4,FALSE)</f>
        <v>6</v>
      </c>
      <c r="K1159" s="10"/>
      <c r="L1159" s="40">
        <f>COUNTIFS(A:A,A1158)</f>
        <v>130</v>
      </c>
      <c r="M1159" s="40">
        <f>COUNTIFS(B:B,B1159)</f>
        <v>0</v>
      </c>
      <c r="N1159" s="40">
        <f>LEN(C1159)+LEN(H1159)</f>
        <v>17</v>
      </c>
      <c r="O1159" s="42"/>
      <c r="P1159" s="39"/>
      <c r="Q1159" s="39"/>
      <c r="R1159" s="39"/>
    </row>
    <row r="1160" spans="1:18" s="2" customFormat="1" x14ac:dyDescent="0.25">
      <c r="A1160" s="2" t="s">
        <v>3317</v>
      </c>
      <c r="B1160" s="1"/>
      <c r="C1160" s="37" t="s">
        <v>3322</v>
      </c>
      <c r="D1160" s="2" t="s">
        <v>21</v>
      </c>
      <c r="E1160" s="12">
        <v>1</v>
      </c>
      <c r="F1160" s="60">
        <v>107</v>
      </c>
      <c r="G1160" s="8">
        <f>VLOOKUP(F1160,episodes!$A$1:$B$81,2,FALSE)</f>
        <v>8</v>
      </c>
      <c r="H1160" s="7" t="str">
        <f>VLOOKUP(F1160,episodes!$A$1:$E$81,5,FALSE)</f>
        <v>What Are Little Girls Made Of?</v>
      </c>
      <c r="I1160" s="7">
        <f>VLOOKUP(F1160,episodes!$A$1:$D$81,3,FALSE)</f>
        <v>1</v>
      </c>
      <c r="J1160" s="7">
        <f>VLOOKUP(F1160,episodes!$A$1:$D$81,4,FALSE)</f>
        <v>7</v>
      </c>
      <c r="K1160" s="10"/>
      <c r="L1160" s="40">
        <f>COUNTIFS(A:A,A1159)</f>
        <v>130</v>
      </c>
      <c r="M1160" s="40">
        <f>COUNTIFS(B:B,B1160)</f>
        <v>0</v>
      </c>
      <c r="N1160" s="40">
        <f>LEN(C1160)+LEN(H1160)</f>
        <v>41</v>
      </c>
      <c r="O1160" s="39"/>
      <c r="P1160" s="39"/>
      <c r="Q1160" s="39"/>
      <c r="R1160" s="39"/>
    </row>
    <row r="1161" spans="1:18" s="2" customFormat="1" x14ac:dyDescent="0.25">
      <c r="A1161" s="2" t="s">
        <v>3317</v>
      </c>
      <c r="B1161" s="1"/>
      <c r="C1161" s="37" t="s">
        <v>3319</v>
      </c>
      <c r="D1161" s="2" t="s">
        <v>85</v>
      </c>
      <c r="E1161" s="12"/>
      <c r="F1161" s="60">
        <v>107</v>
      </c>
      <c r="G1161" s="8">
        <f>VLOOKUP(F1161,episodes!$A$1:$B$81,2,FALSE)</f>
        <v>8</v>
      </c>
      <c r="H1161" s="7" t="str">
        <f>VLOOKUP(F1161,episodes!$A$1:$E$81,5,FALSE)</f>
        <v>What Are Little Girls Made Of?</v>
      </c>
      <c r="I1161" s="7">
        <f>VLOOKUP(F1161,episodes!$A$1:$D$81,3,FALSE)</f>
        <v>1</v>
      </c>
      <c r="J1161" s="7">
        <f>VLOOKUP(F1161,episodes!$A$1:$D$81,4,FALSE)</f>
        <v>7</v>
      </c>
      <c r="K1161" s="10"/>
      <c r="L1161" s="40">
        <f>COUNTIFS(A:A,A1160)</f>
        <v>130</v>
      </c>
      <c r="M1161" s="40">
        <f>COUNTIFS(B:B,B1161)</f>
        <v>0</v>
      </c>
      <c r="N1161" s="40">
        <f>LEN(C1161)+LEN(H1161)</f>
        <v>44</v>
      </c>
      <c r="O1161" s="39"/>
      <c r="P1161" s="39"/>
      <c r="Q1161" s="39"/>
      <c r="R1161" s="39"/>
    </row>
    <row r="1162" spans="1:18" s="2" customFormat="1" x14ac:dyDescent="0.25">
      <c r="A1162" s="2" t="s">
        <v>3317</v>
      </c>
      <c r="B1162" s="1"/>
      <c r="C1162" s="37" t="s">
        <v>3321</v>
      </c>
      <c r="D1162" s="2" t="s">
        <v>3655</v>
      </c>
      <c r="E1162" s="12"/>
      <c r="F1162" s="60">
        <v>107</v>
      </c>
      <c r="G1162" s="8">
        <f>VLOOKUP(F1162,episodes!$A$1:$B$81,2,FALSE)</f>
        <v>8</v>
      </c>
      <c r="H1162" s="7" t="str">
        <f>VLOOKUP(F1162,episodes!$A$1:$E$81,5,FALSE)</f>
        <v>What Are Little Girls Made Of?</v>
      </c>
      <c r="I1162" s="7">
        <f>VLOOKUP(F1162,episodes!$A$1:$D$81,3,FALSE)</f>
        <v>1</v>
      </c>
      <c r="J1162" s="7">
        <f>VLOOKUP(F1162,episodes!$A$1:$D$81,4,FALSE)</f>
        <v>7</v>
      </c>
      <c r="K1162" s="10"/>
      <c r="L1162" s="40">
        <f>COUNTIFS(A:A,A1161)</f>
        <v>130</v>
      </c>
      <c r="M1162" s="40">
        <f>COUNTIFS(B:B,B1162)</f>
        <v>0</v>
      </c>
      <c r="N1162" s="40">
        <f>LEN(C1162)+LEN(H1162)</f>
        <v>49</v>
      </c>
      <c r="O1162" s="39"/>
      <c r="P1162" s="39"/>
      <c r="Q1162" s="39"/>
      <c r="R1162" s="39"/>
    </row>
    <row r="1163" spans="1:18" s="2" customFormat="1" x14ac:dyDescent="0.25">
      <c r="A1163" s="2" t="s">
        <v>3317</v>
      </c>
      <c r="B1163" s="1"/>
      <c r="C1163" s="37" t="s">
        <v>3320</v>
      </c>
      <c r="D1163" s="2" t="s">
        <v>3305</v>
      </c>
      <c r="E1163" s="12"/>
      <c r="F1163" s="60">
        <v>107</v>
      </c>
      <c r="G1163" s="8">
        <f>VLOOKUP(F1163,episodes!$A$1:$B$81,2,FALSE)</f>
        <v>8</v>
      </c>
      <c r="H1163" s="7" t="str">
        <f>VLOOKUP(F1163,episodes!$A$1:$E$81,5,FALSE)</f>
        <v>What Are Little Girls Made Of?</v>
      </c>
      <c r="I1163" s="7">
        <f>VLOOKUP(F1163,episodes!$A$1:$D$81,3,FALSE)</f>
        <v>1</v>
      </c>
      <c r="J1163" s="7">
        <f>VLOOKUP(F1163,episodes!$A$1:$D$81,4,FALSE)</f>
        <v>7</v>
      </c>
      <c r="K1163" s="10"/>
      <c r="L1163" s="40">
        <f>COUNTIFS(A:A,A1162)</f>
        <v>130</v>
      </c>
      <c r="M1163" s="40">
        <f>COUNTIFS(B:B,B1163)</f>
        <v>0</v>
      </c>
      <c r="N1163" s="40">
        <f>LEN(C1163)+LEN(H1163)</f>
        <v>43</v>
      </c>
      <c r="O1163" s="39"/>
      <c r="P1163" s="39"/>
      <c r="Q1163" s="39"/>
      <c r="R1163" s="39"/>
    </row>
    <row r="1164" spans="1:18" s="2" customFormat="1" x14ac:dyDescent="0.25">
      <c r="A1164" s="2" t="s">
        <v>3317</v>
      </c>
      <c r="B1164" s="1"/>
      <c r="C1164" s="37" t="s">
        <v>3322</v>
      </c>
      <c r="D1164" s="2" t="s">
        <v>21</v>
      </c>
      <c r="E1164" s="12">
        <v>1</v>
      </c>
      <c r="F1164" s="60">
        <v>108</v>
      </c>
      <c r="G1164" s="8">
        <f>VLOOKUP(F1164,episodes!$A$1:$B$76,2,FALSE)</f>
        <v>9</v>
      </c>
      <c r="H1164" s="7" t="str">
        <f>VLOOKUP(F1164,episodes!$A$1:$E$76,5,FALSE)</f>
        <v>Miri</v>
      </c>
      <c r="I1164" s="7">
        <f>VLOOKUP(F1164,episodes!$A$1:$D$76,3,FALSE)</f>
        <v>1</v>
      </c>
      <c r="J1164" s="7">
        <f>VLOOKUP(F1164,episodes!$A$1:$D$76,4,FALSE)</f>
        <v>8</v>
      </c>
      <c r="K1164" s="10"/>
      <c r="L1164" s="40">
        <f>COUNTIFS(A:A,A1163)</f>
        <v>130</v>
      </c>
      <c r="M1164" s="40">
        <f>COUNTIFS(B:B,B1164)</f>
        <v>0</v>
      </c>
      <c r="N1164" s="40">
        <f>LEN(C1164)+LEN(H1164)</f>
        <v>15</v>
      </c>
      <c r="O1164" s="42"/>
      <c r="P1164" s="39"/>
      <c r="Q1164" s="39"/>
      <c r="R1164" s="39"/>
    </row>
    <row r="1165" spans="1:18" s="2" customFormat="1" x14ac:dyDescent="0.25">
      <c r="A1165" s="2" t="s">
        <v>3317</v>
      </c>
      <c r="B1165" s="1"/>
      <c r="C1165" s="25" t="s">
        <v>3332</v>
      </c>
      <c r="D1165" s="2" t="s">
        <v>3652</v>
      </c>
      <c r="E1165" s="12">
        <v>1</v>
      </c>
      <c r="F1165" s="60">
        <v>108</v>
      </c>
      <c r="G1165" s="8">
        <f>VLOOKUP(F1165,episodes!$A$1:$B$76,2,FALSE)</f>
        <v>9</v>
      </c>
      <c r="H1165" s="7" t="str">
        <f>VLOOKUP(F1165,episodes!$A$1:$E$76,5,FALSE)</f>
        <v>Miri</v>
      </c>
      <c r="I1165" s="7">
        <f>VLOOKUP(F1165,episodes!$A$1:$D$76,3,FALSE)</f>
        <v>1</v>
      </c>
      <c r="J1165" s="7">
        <f>VLOOKUP(F1165,episodes!$A$1:$D$76,4,FALSE)</f>
        <v>8</v>
      </c>
      <c r="K1165" s="10"/>
      <c r="L1165" s="40">
        <f>COUNTIFS(A:A,A1164)</f>
        <v>130</v>
      </c>
      <c r="M1165" s="40">
        <f>COUNTIFS(B:B,B1165)</f>
        <v>0</v>
      </c>
      <c r="N1165" s="40">
        <f>LEN(C1165)+LEN(H1165)</f>
        <v>16</v>
      </c>
      <c r="O1165" s="42"/>
      <c r="P1165" s="39"/>
      <c r="Q1165" s="39"/>
      <c r="R1165" s="39"/>
    </row>
    <row r="1166" spans="1:18" s="2" customFormat="1" x14ac:dyDescent="0.25">
      <c r="A1166" s="2" t="s">
        <v>3317</v>
      </c>
      <c r="B1166" s="1"/>
      <c r="C1166" s="37" t="s">
        <v>1776</v>
      </c>
      <c r="D1166" s="2" t="s">
        <v>85</v>
      </c>
      <c r="E1166" s="12"/>
      <c r="F1166" s="60">
        <v>108</v>
      </c>
      <c r="G1166" s="8">
        <f>VLOOKUP(F1166,episodes!$A$1:$B$76,2,FALSE)</f>
        <v>9</v>
      </c>
      <c r="H1166" s="7" t="str">
        <f>VLOOKUP(F1166,episodes!$A$1:$E$76,5,FALSE)</f>
        <v>Miri</v>
      </c>
      <c r="I1166" s="7">
        <f>VLOOKUP(F1166,episodes!$A$1:$D$76,3,FALSE)</f>
        <v>1</v>
      </c>
      <c r="J1166" s="7">
        <f>VLOOKUP(F1166,episodes!$A$1:$D$76,4,FALSE)</f>
        <v>8</v>
      </c>
      <c r="K1166" s="10"/>
      <c r="L1166" s="40">
        <f>COUNTIFS(A:A,A1165)</f>
        <v>130</v>
      </c>
      <c r="M1166" s="40">
        <f>COUNTIFS(B:B,B1166)</f>
        <v>0</v>
      </c>
      <c r="N1166" s="40">
        <f>LEN(C1166)+LEN(H1166)</f>
        <v>12</v>
      </c>
      <c r="O1166" s="42"/>
      <c r="P1166" s="39"/>
      <c r="Q1166" s="39"/>
      <c r="R1166" s="39"/>
    </row>
    <row r="1167" spans="1:18" s="2" customFormat="1" x14ac:dyDescent="0.25">
      <c r="A1167" s="2" t="s">
        <v>3317</v>
      </c>
      <c r="B1167" s="1"/>
      <c r="C1167" s="37" t="s">
        <v>1776</v>
      </c>
      <c r="D1167" s="2" t="s">
        <v>85</v>
      </c>
      <c r="E1167" s="12"/>
      <c r="F1167" s="60">
        <v>108</v>
      </c>
      <c r="G1167" s="8">
        <f>VLOOKUP(F1167,episodes!$A$1:$B$76,2,FALSE)</f>
        <v>9</v>
      </c>
      <c r="H1167" s="7" t="str">
        <f>VLOOKUP(F1167,episodes!$A$1:$E$76,5,FALSE)</f>
        <v>Miri</v>
      </c>
      <c r="I1167" s="7">
        <f>VLOOKUP(F1167,episodes!$A$1:$D$76,3,FALSE)</f>
        <v>1</v>
      </c>
      <c r="J1167" s="7">
        <f>VLOOKUP(F1167,episodes!$A$1:$D$76,4,FALSE)</f>
        <v>8</v>
      </c>
      <c r="K1167" s="10"/>
      <c r="L1167" s="40">
        <f>COUNTIFS(A:A,A1166)</f>
        <v>130</v>
      </c>
      <c r="M1167" s="40">
        <f>COUNTIFS(B:B,B1167)</f>
        <v>0</v>
      </c>
      <c r="N1167" s="40">
        <f>LEN(C1167)+LEN(H1167)</f>
        <v>12</v>
      </c>
      <c r="O1167" s="42"/>
      <c r="P1167" s="39"/>
      <c r="Q1167" s="39"/>
      <c r="R1167" s="39"/>
    </row>
    <row r="1168" spans="1:18" s="2" customFormat="1" x14ac:dyDescent="0.25">
      <c r="A1168" s="2" t="s">
        <v>3317</v>
      </c>
      <c r="B1168" s="1"/>
      <c r="C1168" s="37" t="s">
        <v>3327</v>
      </c>
      <c r="D1168" s="2" t="s">
        <v>3655</v>
      </c>
      <c r="E1168" s="12">
        <v>1</v>
      </c>
      <c r="F1168" s="60">
        <v>108</v>
      </c>
      <c r="G1168" s="8">
        <f>VLOOKUP(F1168,episodes!$A$1:$B$76,2,FALSE)</f>
        <v>9</v>
      </c>
      <c r="H1168" s="7" t="str">
        <f>VLOOKUP(F1168,episodes!$A$1:$E$76,5,FALSE)</f>
        <v>Miri</v>
      </c>
      <c r="I1168" s="7">
        <f>VLOOKUP(F1168,episodes!$A$1:$D$76,3,FALSE)</f>
        <v>1</v>
      </c>
      <c r="J1168" s="7">
        <f>VLOOKUP(F1168,episodes!$A$1:$D$76,4,FALSE)</f>
        <v>8</v>
      </c>
      <c r="K1168" s="10"/>
      <c r="L1168" s="40">
        <f>COUNTIFS(A:A,A1167)</f>
        <v>130</v>
      </c>
      <c r="M1168" s="40">
        <f>COUNTIFS(B:B,B1168)</f>
        <v>0</v>
      </c>
      <c r="N1168" s="40">
        <f>LEN(C1168)+LEN(H1168)</f>
        <v>16</v>
      </c>
      <c r="O1168" s="42"/>
      <c r="P1168" s="39"/>
      <c r="Q1168" s="39"/>
      <c r="R1168" s="39"/>
    </row>
    <row r="1169" spans="1:18" s="2" customFormat="1" x14ac:dyDescent="0.25">
      <c r="A1169" s="2" t="s">
        <v>3317</v>
      </c>
      <c r="B1169" s="1"/>
      <c r="C1169" s="37" t="s">
        <v>3342</v>
      </c>
      <c r="D1169" s="2" t="s">
        <v>85</v>
      </c>
      <c r="E1169" s="12"/>
      <c r="F1169" s="60">
        <v>108</v>
      </c>
      <c r="G1169" s="8">
        <f>VLOOKUP(F1169,episodes!$A$1:$B$76,2,FALSE)</f>
        <v>9</v>
      </c>
      <c r="H1169" s="7" t="str">
        <f>VLOOKUP(F1169,episodes!$A$1:$E$76,5,FALSE)</f>
        <v>Miri</v>
      </c>
      <c r="I1169" s="7">
        <f>VLOOKUP(F1169,episodes!$A$1:$D$76,3,FALSE)</f>
        <v>1</v>
      </c>
      <c r="J1169" s="7">
        <f>VLOOKUP(F1169,episodes!$A$1:$D$76,4,FALSE)</f>
        <v>8</v>
      </c>
      <c r="K1169" s="10"/>
      <c r="L1169" s="40">
        <f>COUNTIFS(A:A,A1168)</f>
        <v>130</v>
      </c>
      <c r="M1169" s="40">
        <f>COUNTIFS(B:B,B1169)</f>
        <v>0</v>
      </c>
      <c r="N1169" s="40">
        <f>LEN(C1169)+LEN(H1169)</f>
        <v>21</v>
      </c>
      <c r="O1169" s="42"/>
      <c r="P1169" s="39"/>
      <c r="Q1169" s="39"/>
      <c r="R1169" s="39"/>
    </row>
    <row r="1170" spans="1:18" s="2" customFormat="1" x14ac:dyDescent="0.25">
      <c r="A1170" s="2" t="s">
        <v>3317</v>
      </c>
      <c r="B1170" s="1"/>
      <c r="C1170" s="37" t="s">
        <v>3343</v>
      </c>
      <c r="D1170" s="2" t="s">
        <v>3655</v>
      </c>
      <c r="E1170" s="12"/>
      <c r="F1170" s="60">
        <v>109</v>
      </c>
      <c r="G1170" s="8">
        <f>VLOOKUP(F1170,episodes!$A$1:$B$76,2,FALSE)</f>
        <v>10</v>
      </c>
      <c r="H1170" s="7" t="str">
        <f>VLOOKUP(F1170,episodes!$A$1:$E$76,5,FALSE)</f>
        <v>Dagger of the Mind</v>
      </c>
      <c r="I1170" s="7">
        <f>VLOOKUP(F1170,episodes!$A$1:$D$76,3,FALSE)</f>
        <v>1</v>
      </c>
      <c r="J1170" s="7">
        <f>VLOOKUP(F1170,episodes!$A$1:$D$76,4,FALSE)</f>
        <v>9</v>
      </c>
      <c r="K1170" s="10"/>
      <c r="L1170" s="40">
        <f>COUNTIFS(A:A,A1169)</f>
        <v>130</v>
      </c>
      <c r="M1170" s="40">
        <f>COUNTIFS(B:B,B1170)</f>
        <v>0</v>
      </c>
      <c r="N1170" s="40">
        <f>LEN(C1170)+LEN(H1170)</f>
        <v>39</v>
      </c>
      <c r="O1170" s="42"/>
      <c r="P1170" s="41"/>
      <c r="Q1170" s="39"/>
      <c r="R1170" s="39"/>
    </row>
    <row r="1171" spans="1:18" s="2" customFormat="1" x14ac:dyDescent="0.25">
      <c r="A1171" s="2" t="s">
        <v>3317</v>
      </c>
      <c r="B1171" s="1"/>
      <c r="C1171" s="37" t="s">
        <v>3322</v>
      </c>
      <c r="D1171" s="2" t="s">
        <v>21</v>
      </c>
      <c r="E1171" s="12">
        <v>1</v>
      </c>
      <c r="F1171" s="60">
        <v>109</v>
      </c>
      <c r="G1171" s="8">
        <f>VLOOKUP(F1171,episodes!$A$1:$B$76,2,FALSE)</f>
        <v>10</v>
      </c>
      <c r="H1171" s="7" t="str">
        <f>VLOOKUP(F1171,episodes!$A$1:$E$76,5,FALSE)</f>
        <v>Dagger of the Mind</v>
      </c>
      <c r="I1171" s="7">
        <f>VLOOKUP(F1171,episodes!$A$1:$D$76,3,FALSE)</f>
        <v>1</v>
      </c>
      <c r="J1171" s="7">
        <f>VLOOKUP(F1171,episodes!$A$1:$D$76,4,FALSE)</f>
        <v>9</v>
      </c>
      <c r="K1171" s="10"/>
      <c r="L1171" s="40">
        <f>COUNTIFS(A:A,A1170)</f>
        <v>130</v>
      </c>
      <c r="M1171" s="40">
        <f>COUNTIFS(B:B,B1171)</f>
        <v>0</v>
      </c>
      <c r="N1171" s="40">
        <f>LEN(C1171)+LEN(H1171)</f>
        <v>29</v>
      </c>
      <c r="O1171" s="42"/>
      <c r="P1171" s="41"/>
      <c r="Q1171" s="39"/>
      <c r="R1171" s="39"/>
    </row>
    <row r="1172" spans="1:18" s="2" customFormat="1" x14ac:dyDescent="0.25">
      <c r="A1172" s="2" t="s">
        <v>3317</v>
      </c>
      <c r="B1172" s="1"/>
      <c r="C1172" s="37" t="s">
        <v>3322</v>
      </c>
      <c r="D1172" s="2" t="s">
        <v>21</v>
      </c>
      <c r="E1172" s="12">
        <v>1</v>
      </c>
      <c r="F1172" s="60">
        <v>110</v>
      </c>
      <c r="G1172" s="8">
        <f>VLOOKUP(F1172,episodes!$A$1:$B$76,2,FALSE)</f>
        <v>11</v>
      </c>
      <c r="H1172" s="7" t="str">
        <f>VLOOKUP(F1172,episodes!$A$1:$E$76,5,FALSE)</f>
        <v>The Corbomite Maneuver</v>
      </c>
      <c r="I1172" s="7">
        <f>VLOOKUP(F1172,episodes!$A$1:$D$76,3,FALSE)</f>
        <v>1</v>
      </c>
      <c r="J1172" s="7">
        <f>VLOOKUP(F1172,episodes!$A$1:$D$76,4,FALSE)</f>
        <v>10</v>
      </c>
      <c r="K1172" s="10"/>
      <c r="L1172" s="40">
        <f>COUNTIFS(A:A,A1171)</f>
        <v>130</v>
      </c>
      <c r="M1172" s="40">
        <f>COUNTIFS(B:B,B1172)</f>
        <v>0</v>
      </c>
      <c r="N1172" s="40">
        <f>LEN(C1172)+LEN(H1172)</f>
        <v>33</v>
      </c>
      <c r="O1172" s="42"/>
      <c r="P1172" s="41"/>
      <c r="Q1172" s="39"/>
      <c r="R1172" s="39"/>
    </row>
    <row r="1173" spans="1:18" s="2" customFormat="1" x14ac:dyDescent="0.25">
      <c r="A1173" s="2" t="s">
        <v>3317</v>
      </c>
      <c r="B1173" s="1"/>
      <c r="C1173" s="37" t="s">
        <v>3344</v>
      </c>
      <c r="D1173" s="2" t="s">
        <v>21</v>
      </c>
      <c r="E1173" s="12"/>
      <c r="F1173" s="60">
        <v>110</v>
      </c>
      <c r="G1173" s="8">
        <f>VLOOKUP(F1173,episodes!$A$1:$B$76,2,FALSE)</f>
        <v>11</v>
      </c>
      <c r="H1173" s="7" t="str">
        <f>VLOOKUP(F1173,episodes!$A$1:$E$76,5,FALSE)</f>
        <v>The Corbomite Maneuver</v>
      </c>
      <c r="I1173" s="7">
        <f>VLOOKUP(F1173,episodes!$A$1:$D$76,3,FALSE)</f>
        <v>1</v>
      </c>
      <c r="J1173" s="7">
        <f>VLOOKUP(F1173,episodes!$A$1:$D$76,4,FALSE)</f>
        <v>10</v>
      </c>
      <c r="K1173" s="10"/>
      <c r="L1173" s="40">
        <f>COUNTIFS(A:A,A1172)</f>
        <v>130</v>
      </c>
      <c r="M1173" s="40">
        <f>COUNTIFS(B:B,B1173)</f>
        <v>0</v>
      </c>
      <c r="N1173" s="40">
        <f>LEN(C1173)+LEN(H1173)</f>
        <v>32</v>
      </c>
      <c r="O1173" s="42"/>
      <c r="P1173" s="41"/>
      <c r="Q1173" s="39"/>
      <c r="R1173" s="39"/>
    </row>
    <row r="1174" spans="1:18" s="2" customFormat="1" x14ac:dyDescent="0.25">
      <c r="A1174" s="2" t="s">
        <v>3317</v>
      </c>
      <c r="B1174" s="1"/>
      <c r="C1174" s="37" t="s">
        <v>3332</v>
      </c>
      <c r="D1174" s="2" t="s">
        <v>3652</v>
      </c>
      <c r="E1174" s="12">
        <v>1</v>
      </c>
      <c r="F1174" s="60">
        <v>110</v>
      </c>
      <c r="G1174" s="8">
        <f>VLOOKUP(F1174,episodes!$A$1:$B$76,2,FALSE)</f>
        <v>11</v>
      </c>
      <c r="H1174" s="7" t="str">
        <f>VLOOKUP(F1174,episodes!$A$1:$E$76,5,FALSE)</f>
        <v>The Corbomite Maneuver</v>
      </c>
      <c r="I1174" s="7">
        <f>VLOOKUP(F1174,episodes!$A$1:$D$76,3,FALSE)</f>
        <v>1</v>
      </c>
      <c r="J1174" s="7">
        <f>VLOOKUP(F1174,episodes!$A$1:$D$76,4,FALSE)</f>
        <v>10</v>
      </c>
      <c r="K1174" s="10"/>
      <c r="L1174" s="40">
        <f>COUNTIFS(A:A,A1173)</f>
        <v>130</v>
      </c>
      <c r="M1174" s="40">
        <f>COUNTIFS(B:B,B1174)</f>
        <v>0</v>
      </c>
      <c r="N1174" s="40">
        <f>LEN(C1174)+LEN(H1174)</f>
        <v>34</v>
      </c>
      <c r="O1174" s="42"/>
      <c r="P1174" s="41"/>
      <c r="Q1174" s="39"/>
      <c r="R1174" s="39"/>
    </row>
    <row r="1175" spans="1:18" s="2" customFormat="1" x14ac:dyDescent="0.25">
      <c r="A1175" s="2" t="s">
        <v>3317</v>
      </c>
      <c r="B1175" s="1"/>
      <c r="C1175" s="37" t="s">
        <v>3322</v>
      </c>
      <c r="D1175" s="2" t="s">
        <v>21</v>
      </c>
      <c r="E1175" s="12">
        <v>1</v>
      </c>
      <c r="F1175" s="61">
        <v>115</v>
      </c>
      <c r="G1175" s="8">
        <f>VLOOKUP(F1175,episodes!$A$1:$B$76,2,FALSE)</f>
        <v>16</v>
      </c>
      <c r="H1175" s="7" t="str">
        <f>VLOOKUP(F1175,episodes!$A$1:$E$76,5,FALSE)</f>
        <v>Shore Leave</v>
      </c>
      <c r="I1175" s="7">
        <f>VLOOKUP(F1175,episodes!$A$1:$D$76,3,FALSE)</f>
        <v>1</v>
      </c>
      <c r="J1175" s="7">
        <f>VLOOKUP(F1175,episodes!$A$1:$D$76,4,FALSE)</f>
        <v>15</v>
      </c>
      <c r="K1175" s="10"/>
      <c r="L1175" s="40">
        <f>COUNTIFS(A:A,A1174)</f>
        <v>130</v>
      </c>
      <c r="M1175" s="40">
        <f>COUNTIFS(B:B,B1175)</f>
        <v>0</v>
      </c>
      <c r="N1175" s="40">
        <f>LEN(C1175)+LEN(H1175)</f>
        <v>22</v>
      </c>
      <c r="O1175" s="42"/>
      <c r="P1175" s="44"/>
      <c r="Q1175" s="39"/>
      <c r="R1175" s="42"/>
    </row>
    <row r="1176" spans="1:18" s="2" customFormat="1" x14ac:dyDescent="0.25">
      <c r="A1176" s="2" t="s">
        <v>3317</v>
      </c>
      <c r="B1176" s="1"/>
      <c r="C1176" s="37" t="s">
        <v>3346</v>
      </c>
      <c r="D1176" s="2" t="s">
        <v>21</v>
      </c>
      <c r="E1176" s="12"/>
      <c r="F1176" s="61">
        <v>115</v>
      </c>
      <c r="G1176" s="8">
        <f>VLOOKUP(F1176,episodes!$A$1:$B$76,2,FALSE)</f>
        <v>16</v>
      </c>
      <c r="H1176" s="7" t="str">
        <f>VLOOKUP(F1176,episodes!$A$1:$E$76,5,FALSE)</f>
        <v>Shore Leave</v>
      </c>
      <c r="I1176" s="7">
        <f>VLOOKUP(F1176,episodes!$A$1:$D$76,3,FALSE)</f>
        <v>1</v>
      </c>
      <c r="J1176" s="7">
        <f>VLOOKUP(F1176,episodes!$A$1:$D$76,4,FALSE)</f>
        <v>15</v>
      </c>
      <c r="K1176" s="10"/>
      <c r="L1176" s="40">
        <f>COUNTIFS(A:A,A1175)</f>
        <v>130</v>
      </c>
      <c r="M1176" s="40">
        <f>COUNTIFS(B:B,B1176)</f>
        <v>0</v>
      </c>
      <c r="N1176" s="40">
        <f>LEN(C1176)+LEN(H1176)</f>
        <v>37</v>
      </c>
      <c r="O1176" s="42"/>
      <c r="P1176" s="44"/>
      <c r="Q1176" s="39"/>
      <c r="R1176" s="42"/>
    </row>
    <row r="1177" spans="1:18" s="2" customFormat="1" x14ac:dyDescent="0.25">
      <c r="A1177" s="2" t="s">
        <v>3317</v>
      </c>
      <c r="B1177" s="1"/>
      <c r="C1177" s="37" t="s">
        <v>3332</v>
      </c>
      <c r="D1177" s="2" t="s">
        <v>3652</v>
      </c>
      <c r="E1177" s="12">
        <v>1</v>
      </c>
      <c r="F1177" s="61">
        <v>115</v>
      </c>
      <c r="G1177" s="8">
        <f>VLOOKUP(F1177,episodes!$A$1:$B$76,2,FALSE)</f>
        <v>16</v>
      </c>
      <c r="H1177" s="7" t="str">
        <f>VLOOKUP(F1177,episodes!$A$1:$E$76,5,FALSE)</f>
        <v>Shore Leave</v>
      </c>
      <c r="I1177" s="7">
        <f>VLOOKUP(F1177,episodes!$A$1:$D$76,3,FALSE)</f>
        <v>1</v>
      </c>
      <c r="J1177" s="7">
        <f>VLOOKUP(F1177,episodes!$A$1:$D$76,4,FALSE)</f>
        <v>15</v>
      </c>
      <c r="K1177" s="10"/>
      <c r="L1177" s="40">
        <f>COUNTIFS(A:A,A1176)</f>
        <v>130</v>
      </c>
      <c r="M1177" s="40">
        <f>COUNTIFS(B:B,B1177)</f>
        <v>0</v>
      </c>
      <c r="N1177" s="40">
        <f>LEN(C1177)+LEN(H1177)</f>
        <v>23</v>
      </c>
      <c r="O1177" s="42"/>
      <c r="P1177" s="44"/>
      <c r="Q1177" s="39"/>
      <c r="R1177" s="42"/>
    </row>
    <row r="1178" spans="1:18" s="2" customFormat="1" x14ac:dyDescent="0.25">
      <c r="A1178" s="2" t="s">
        <v>3317</v>
      </c>
      <c r="B1178" s="1"/>
      <c r="C1178" s="37" t="s">
        <v>3347</v>
      </c>
      <c r="D1178" s="2" t="s">
        <v>85</v>
      </c>
      <c r="E1178" s="12"/>
      <c r="F1178" s="61">
        <v>115</v>
      </c>
      <c r="G1178" s="8">
        <f>VLOOKUP(F1178,episodes!$A$1:$B$76,2,FALSE)</f>
        <v>16</v>
      </c>
      <c r="H1178" s="7" t="str">
        <f>VLOOKUP(F1178,episodes!$A$1:$E$76,5,FALSE)</f>
        <v>Shore Leave</v>
      </c>
      <c r="I1178" s="7">
        <f>VLOOKUP(F1178,episodes!$A$1:$D$76,3,FALSE)</f>
        <v>1</v>
      </c>
      <c r="J1178" s="7">
        <f>VLOOKUP(F1178,episodes!$A$1:$D$76,4,FALSE)</f>
        <v>15</v>
      </c>
      <c r="K1178" s="10"/>
      <c r="L1178" s="40">
        <f>COUNTIFS(A:A,A1177)</f>
        <v>130</v>
      </c>
      <c r="M1178" s="40">
        <f>COUNTIFS(B:B,B1178)</f>
        <v>0</v>
      </c>
      <c r="N1178" s="40">
        <f>LEN(C1178)+LEN(H1178)</f>
        <v>26</v>
      </c>
      <c r="O1178" s="42"/>
      <c r="P1178" s="44"/>
      <c r="Q1178" s="39"/>
      <c r="R1178" s="42"/>
    </row>
    <row r="1179" spans="1:18" s="2" customFormat="1" x14ac:dyDescent="0.25">
      <c r="A1179" s="2" t="s">
        <v>3317</v>
      </c>
      <c r="B1179" s="1"/>
      <c r="C1179" s="37" t="s">
        <v>3339</v>
      </c>
      <c r="D1179" s="2" t="s">
        <v>21</v>
      </c>
      <c r="E1179" s="12"/>
      <c r="F1179" s="61">
        <v>115</v>
      </c>
      <c r="G1179" s="8">
        <f>VLOOKUP(F1179,episodes!$A$1:$B$76,2,FALSE)</f>
        <v>16</v>
      </c>
      <c r="H1179" s="7" t="str">
        <f>VLOOKUP(F1179,episodes!$A$1:$E$76,5,FALSE)</f>
        <v>Shore Leave</v>
      </c>
      <c r="I1179" s="7">
        <f>VLOOKUP(F1179,episodes!$A$1:$D$76,3,FALSE)</f>
        <v>1</v>
      </c>
      <c r="J1179" s="7">
        <f>VLOOKUP(F1179,episodes!$A$1:$D$76,4,FALSE)</f>
        <v>15</v>
      </c>
      <c r="K1179" s="10"/>
      <c r="L1179" s="40">
        <f>COUNTIFS(A:A,A1178)</f>
        <v>130</v>
      </c>
      <c r="M1179" s="40">
        <f>COUNTIFS(B:B,B1179)</f>
        <v>0</v>
      </c>
      <c r="N1179" s="40">
        <f>LEN(C1179)+LEN(H1179)</f>
        <v>22</v>
      </c>
      <c r="O1179" s="42"/>
      <c r="P1179" s="44"/>
      <c r="Q1179" s="39"/>
      <c r="R1179" s="42"/>
    </row>
    <row r="1180" spans="1:18" s="2" customFormat="1" x14ac:dyDescent="0.25">
      <c r="A1180" s="2" t="s">
        <v>3317</v>
      </c>
      <c r="B1180" s="1"/>
      <c r="C1180" s="37" t="s">
        <v>3345</v>
      </c>
      <c r="D1180" s="2" t="s">
        <v>85</v>
      </c>
      <c r="E1180" s="12"/>
      <c r="F1180" s="61">
        <v>115</v>
      </c>
      <c r="G1180" s="8">
        <f>VLOOKUP(F1180,episodes!$A$1:$B$76,2,FALSE)</f>
        <v>16</v>
      </c>
      <c r="H1180" s="7" t="str">
        <f>VLOOKUP(F1180,episodes!$A$1:$E$76,5,FALSE)</f>
        <v>Shore Leave</v>
      </c>
      <c r="I1180" s="7">
        <f>VLOOKUP(F1180,episodes!$A$1:$D$76,3,FALSE)</f>
        <v>1</v>
      </c>
      <c r="J1180" s="7">
        <f>VLOOKUP(F1180,episodes!$A$1:$D$76,4,FALSE)</f>
        <v>15</v>
      </c>
      <c r="K1180" s="10"/>
      <c r="L1180" s="40">
        <f>COUNTIFS(A:A,A1179)</f>
        <v>130</v>
      </c>
      <c r="M1180" s="40">
        <f>COUNTIFS(B:B,B1180)</f>
        <v>0</v>
      </c>
      <c r="N1180" s="40">
        <f>LEN(C1180)+LEN(H1180)</f>
        <v>31</v>
      </c>
      <c r="O1180" s="42"/>
      <c r="P1180" s="44"/>
      <c r="Q1180" s="39"/>
      <c r="R1180" s="42"/>
    </row>
    <row r="1181" spans="1:18" s="2" customFormat="1" x14ac:dyDescent="0.25">
      <c r="A1181" s="2" t="s">
        <v>3317</v>
      </c>
      <c r="B1181" s="1"/>
      <c r="C1181" s="37" t="s">
        <v>3350</v>
      </c>
      <c r="D1181" s="2" t="s">
        <v>85</v>
      </c>
      <c r="E1181" s="12"/>
      <c r="F1181" s="61">
        <v>116</v>
      </c>
      <c r="G1181" s="8">
        <f>VLOOKUP(F1181,episodes!$A$1:$B$76,2,FALSE)</f>
        <v>17</v>
      </c>
      <c r="H1181" s="7" t="str">
        <f>VLOOKUP(F1181,episodes!$A$1:$E$76,5,FALSE)</f>
        <v>The Galileo Seven</v>
      </c>
      <c r="I1181" s="7">
        <f>VLOOKUP(F1181,episodes!$A$1:$D$76,3,FALSE)</f>
        <v>1</v>
      </c>
      <c r="J1181" s="7">
        <f>VLOOKUP(F1181,episodes!$A$1:$D$76,4,FALSE)</f>
        <v>16</v>
      </c>
      <c r="K1181" s="10"/>
      <c r="L1181" s="40">
        <f>COUNTIFS(A:A,A1180)</f>
        <v>130</v>
      </c>
      <c r="M1181" s="40">
        <f>COUNTIFS(B:B,B1181)</f>
        <v>0</v>
      </c>
      <c r="N1181" s="40">
        <f>LEN(C1181)+LEN(H1181)</f>
        <v>33</v>
      </c>
      <c r="O1181" s="40"/>
      <c r="P1181" s="39"/>
      <c r="Q1181" s="42"/>
      <c r="R1181" s="42"/>
    </row>
    <row r="1182" spans="1:18" s="2" customFormat="1" x14ac:dyDescent="0.25">
      <c r="A1182" s="2" t="s">
        <v>3317</v>
      </c>
      <c r="B1182" s="1"/>
      <c r="C1182" s="37" t="s">
        <v>3351</v>
      </c>
      <c r="D1182" s="2" t="s">
        <v>21</v>
      </c>
      <c r="E1182" s="12"/>
      <c r="F1182" s="61">
        <v>116</v>
      </c>
      <c r="G1182" s="8">
        <f>VLOOKUP(F1182,episodes!$A$1:$B$76,2,FALSE)</f>
        <v>17</v>
      </c>
      <c r="H1182" s="7" t="str">
        <f>VLOOKUP(F1182,episodes!$A$1:$E$76,5,FALSE)</f>
        <v>The Galileo Seven</v>
      </c>
      <c r="I1182" s="7">
        <f>VLOOKUP(F1182,episodes!$A$1:$D$76,3,FALSE)</f>
        <v>1</v>
      </c>
      <c r="J1182" s="7">
        <f>VLOOKUP(F1182,episodes!$A$1:$D$76,4,FALSE)</f>
        <v>16</v>
      </c>
      <c r="K1182" s="10"/>
      <c r="L1182" s="40">
        <f>COUNTIFS(A:A,A1181)</f>
        <v>130</v>
      </c>
      <c r="M1182" s="40">
        <f>COUNTIFS(B:B,B1182)</f>
        <v>0</v>
      </c>
      <c r="N1182" s="40">
        <f>LEN(C1182)+LEN(H1182)</f>
        <v>35</v>
      </c>
      <c r="O1182" s="40"/>
      <c r="P1182" s="39"/>
      <c r="Q1182" s="42"/>
      <c r="R1182" s="42"/>
    </row>
    <row r="1183" spans="1:18" s="2" customFormat="1" x14ac:dyDescent="0.25">
      <c r="A1183" s="2" t="s">
        <v>3317</v>
      </c>
      <c r="B1183" s="1"/>
      <c r="C1183" s="37" t="s">
        <v>3352</v>
      </c>
      <c r="D1183" s="2" t="s">
        <v>21</v>
      </c>
      <c r="E1183" s="12"/>
      <c r="F1183" s="61">
        <v>116</v>
      </c>
      <c r="G1183" s="8">
        <f>VLOOKUP(F1183,episodes!$A$1:$B$76,2,FALSE)</f>
        <v>17</v>
      </c>
      <c r="H1183" s="7" t="str">
        <f>VLOOKUP(F1183,episodes!$A$1:$E$76,5,FALSE)</f>
        <v>The Galileo Seven</v>
      </c>
      <c r="I1183" s="7">
        <f>VLOOKUP(F1183,episodes!$A$1:$D$76,3,FALSE)</f>
        <v>1</v>
      </c>
      <c r="J1183" s="7">
        <f>VLOOKUP(F1183,episodes!$A$1:$D$76,4,FALSE)</f>
        <v>16</v>
      </c>
      <c r="K1183" s="10"/>
      <c r="L1183" s="40">
        <f>COUNTIFS(A:A,A1182)</f>
        <v>130</v>
      </c>
      <c r="M1183" s="40">
        <f>COUNTIFS(B:B,B1183)</f>
        <v>0</v>
      </c>
      <c r="N1183" s="40">
        <f>LEN(C1183)+LEN(H1183)</f>
        <v>35</v>
      </c>
      <c r="O1183" s="40"/>
      <c r="P1183" s="39"/>
      <c r="Q1183" s="42"/>
      <c r="R1183" s="42"/>
    </row>
    <row r="1184" spans="1:18" s="2" customFormat="1" x14ac:dyDescent="0.25">
      <c r="A1184" s="2" t="s">
        <v>3317</v>
      </c>
      <c r="B1184" s="1"/>
      <c r="C1184" s="37" t="s">
        <v>3332</v>
      </c>
      <c r="D1184" s="2" t="s">
        <v>3652</v>
      </c>
      <c r="E1184" s="12">
        <v>1</v>
      </c>
      <c r="F1184" s="61">
        <v>116</v>
      </c>
      <c r="G1184" s="8">
        <f>VLOOKUP(F1184,episodes!$A$1:$B$76,2,FALSE)</f>
        <v>17</v>
      </c>
      <c r="H1184" s="7" t="str">
        <f>VLOOKUP(F1184,episodes!$A$1:$E$76,5,FALSE)</f>
        <v>The Galileo Seven</v>
      </c>
      <c r="I1184" s="7">
        <f>VLOOKUP(F1184,episodes!$A$1:$D$76,3,FALSE)</f>
        <v>1</v>
      </c>
      <c r="J1184" s="7">
        <f>VLOOKUP(F1184,episodes!$A$1:$D$76,4,FALSE)</f>
        <v>16</v>
      </c>
      <c r="K1184" s="10"/>
      <c r="L1184" s="40">
        <f>COUNTIFS(A:A,A1183)</f>
        <v>130</v>
      </c>
      <c r="M1184" s="40">
        <f>COUNTIFS(B:B,B1184)</f>
        <v>0</v>
      </c>
      <c r="N1184" s="40">
        <f>LEN(C1184)+LEN(H1184)</f>
        <v>29</v>
      </c>
      <c r="O1184" s="40"/>
      <c r="P1184" s="39"/>
      <c r="Q1184" s="42"/>
      <c r="R1184" s="42"/>
    </row>
    <row r="1185" spans="1:18" s="2" customFormat="1" x14ac:dyDescent="0.25">
      <c r="A1185" s="2" t="s">
        <v>3317</v>
      </c>
      <c r="B1185" s="1"/>
      <c r="C1185" s="37" t="s">
        <v>3349</v>
      </c>
      <c r="D1185" s="2" t="s">
        <v>3668</v>
      </c>
      <c r="E1185" s="12"/>
      <c r="F1185" s="61">
        <v>116</v>
      </c>
      <c r="G1185" s="8">
        <f>VLOOKUP(F1185,episodes!$A$1:$B$76,2,FALSE)</f>
        <v>17</v>
      </c>
      <c r="H1185" s="7" t="str">
        <f>VLOOKUP(F1185,episodes!$A$1:$E$76,5,FALSE)</f>
        <v>The Galileo Seven</v>
      </c>
      <c r="I1185" s="7">
        <f>VLOOKUP(F1185,episodes!$A$1:$D$76,3,FALSE)</f>
        <v>1</v>
      </c>
      <c r="J1185" s="7">
        <f>VLOOKUP(F1185,episodes!$A$1:$D$76,4,FALSE)</f>
        <v>16</v>
      </c>
      <c r="K1185" s="10"/>
      <c r="L1185" s="40">
        <f>COUNTIFS(A:A,A1184)</f>
        <v>130</v>
      </c>
      <c r="M1185" s="40">
        <f>COUNTIFS(B:B,B1185)</f>
        <v>0</v>
      </c>
      <c r="N1185" s="40">
        <f>LEN(C1185)+LEN(H1185)</f>
        <v>29</v>
      </c>
      <c r="O1185" s="40"/>
      <c r="P1185" s="39"/>
      <c r="Q1185" s="42"/>
      <c r="R1185" s="42"/>
    </row>
    <row r="1186" spans="1:18" s="2" customFormat="1" x14ac:dyDescent="0.25">
      <c r="A1186" s="2" t="s">
        <v>3317</v>
      </c>
      <c r="B1186" s="1"/>
      <c r="C1186" s="37" t="s">
        <v>3327</v>
      </c>
      <c r="D1186" s="2" t="s">
        <v>3655</v>
      </c>
      <c r="E1186" s="12">
        <v>1</v>
      </c>
      <c r="F1186" s="61">
        <v>116</v>
      </c>
      <c r="G1186" s="8">
        <f>VLOOKUP(F1186,episodes!$A$1:$B$76,2,FALSE)</f>
        <v>17</v>
      </c>
      <c r="H1186" s="7" t="str">
        <f>VLOOKUP(F1186,episodes!$A$1:$E$76,5,FALSE)</f>
        <v>The Galileo Seven</v>
      </c>
      <c r="I1186" s="7">
        <f>VLOOKUP(F1186,episodes!$A$1:$D$76,3,FALSE)</f>
        <v>1</v>
      </c>
      <c r="J1186" s="7">
        <f>VLOOKUP(F1186,episodes!$A$1:$D$76,4,FALSE)</f>
        <v>16</v>
      </c>
      <c r="K1186" s="10"/>
      <c r="L1186" s="40">
        <f>COUNTIFS(A:A,A1185)</f>
        <v>130</v>
      </c>
      <c r="M1186" s="40">
        <f>COUNTIFS(B:B,B1186)</f>
        <v>0</v>
      </c>
      <c r="N1186" s="40">
        <f>LEN(C1186)+LEN(H1186)</f>
        <v>29</v>
      </c>
      <c r="O1186" s="40"/>
      <c r="P1186" s="39"/>
      <c r="Q1186" s="42"/>
      <c r="R1186" s="42"/>
    </row>
    <row r="1187" spans="1:18" s="2" customFormat="1" x14ac:dyDescent="0.25">
      <c r="A1187" s="2" t="s">
        <v>3317</v>
      </c>
      <c r="B1187" s="1"/>
      <c r="C1187" s="37" t="s">
        <v>3348</v>
      </c>
      <c r="D1187" s="2" t="s">
        <v>85</v>
      </c>
      <c r="E1187" s="12"/>
      <c r="F1187" s="61">
        <v>116</v>
      </c>
      <c r="G1187" s="8">
        <f>VLOOKUP(F1187,episodes!$A$1:$B$76,2,FALSE)</f>
        <v>17</v>
      </c>
      <c r="H1187" s="7" t="str">
        <f>VLOOKUP(F1187,episodes!$A$1:$E$76,5,FALSE)</f>
        <v>The Galileo Seven</v>
      </c>
      <c r="I1187" s="7">
        <f>VLOOKUP(F1187,episodes!$A$1:$D$76,3,FALSE)</f>
        <v>1</v>
      </c>
      <c r="J1187" s="7">
        <f>VLOOKUP(F1187,episodes!$A$1:$D$76,4,FALSE)</f>
        <v>16</v>
      </c>
      <c r="K1187" s="10"/>
      <c r="L1187" s="40">
        <f>COUNTIFS(A:A,A1186)</f>
        <v>130</v>
      </c>
      <c r="M1187" s="40">
        <f>COUNTIFS(B:B,B1187)</f>
        <v>0</v>
      </c>
      <c r="N1187" s="40">
        <f>LEN(C1187)+LEN(H1187)</f>
        <v>35</v>
      </c>
      <c r="O1187" s="40"/>
      <c r="P1187" s="39"/>
      <c r="Q1187" s="42"/>
      <c r="R1187" s="42"/>
    </row>
    <row r="1188" spans="1:18" s="2" customFormat="1" x14ac:dyDescent="0.25">
      <c r="A1188" s="2" t="s">
        <v>3317</v>
      </c>
      <c r="B1188" s="1"/>
      <c r="C1188" s="37" t="s">
        <v>3322</v>
      </c>
      <c r="D1188" s="2" t="s">
        <v>21</v>
      </c>
      <c r="E1188" s="12">
        <v>1</v>
      </c>
      <c r="F1188" s="61">
        <v>118</v>
      </c>
      <c r="G1188" s="8">
        <f>VLOOKUP(F1188,episodes!$A$1:$B$76,2,FALSE)</f>
        <v>19</v>
      </c>
      <c r="H1188" s="7" t="str">
        <f>VLOOKUP(F1188,episodes!$A$1:$E$76,5,FALSE)</f>
        <v>Arena</v>
      </c>
      <c r="I1188" s="7">
        <f>VLOOKUP(F1188,episodes!$A$1:$D$76,3,FALSE)</f>
        <v>1</v>
      </c>
      <c r="J1188" s="7">
        <f>VLOOKUP(F1188,episodes!$A$1:$D$76,4,FALSE)</f>
        <v>18</v>
      </c>
      <c r="K1188" s="10"/>
      <c r="L1188" s="40">
        <f>COUNTIFS(A:A,A1187)</f>
        <v>130</v>
      </c>
      <c r="M1188" s="40">
        <f>COUNTIFS(B:B,B1188)</f>
        <v>0</v>
      </c>
      <c r="N1188" s="40">
        <f>LEN(C1188)+LEN(H1188)</f>
        <v>16</v>
      </c>
      <c r="O1188" s="42"/>
      <c r="P1188" s="42"/>
      <c r="Q1188" s="39"/>
      <c r="R1188" s="42"/>
    </row>
    <row r="1189" spans="1:18" s="2" customFormat="1" x14ac:dyDescent="0.25">
      <c r="A1189" s="2" t="s">
        <v>3317</v>
      </c>
      <c r="B1189" s="1"/>
      <c r="C1189" s="37" t="s">
        <v>3353</v>
      </c>
      <c r="D1189" s="2" t="s">
        <v>3305</v>
      </c>
      <c r="E1189" s="12"/>
      <c r="F1189" s="61">
        <v>118</v>
      </c>
      <c r="G1189" s="8">
        <f>VLOOKUP(F1189,episodes!$A$1:$B$76,2,FALSE)</f>
        <v>19</v>
      </c>
      <c r="H1189" s="7" t="str">
        <f>VLOOKUP(F1189,episodes!$A$1:$E$76,5,FALSE)</f>
        <v>Arena</v>
      </c>
      <c r="I1189" s="7">
        <f>VLOOKUP(F1189,episodes!$A$1:$D$76,3,FALSE)</f>
        <v>1</v>
      </c>
      <c r="J1189" s="7">
        <f>VLOOKUP(F1189,episodes!$A$1:$D$76,4,FALSE)</f>
        <v>18</v>
      </c>
      <c r="K1189" s="10"/>
      <c r="L1189" s="40">
        <f>COUNTIFS(A:A,A1188)</f>
        <v>130</v>
      </c>
      <c r="M1189" s="40">
        <f>COUNTIFS(B:B,B1189)</f>
        <v>0</v>
      </c>
      <c r="N1189" s="40">
        <f>LEN(C1189)+LEN(H1189)</f>
        <v>17</v>
      </c>
      <c r="O1189" s="42"/>
      <c r="P1189" s="42"/>
      <c r="Q1189" s="39"/>
      <c r="R1189" s="42"/>
    </row>
    <row r="1190" spans="1:18" s="2" customFormat="1" x14ac:dyDescent="0.25">
      <c r="A1190" s="2" t="s">
        <v>3317</v>
      </c>
      <c r="B1190" s="1"/>
      <c r="C1190" s="37" t="s">
        <v>3354</v>
      </c>
      <c r="D1190" s="2" t="s">
        <v>3305</v>
      </c>
      <c r="E1190" s="12"/>
      <c r="F1190" s="61">
        <v>118</v>
      </c>
      <c r="G1190" s="8">
        <f>VLOOKUP(F1190,episodes!$A$1:$B$76,2,FALSE)</f>
        <v>19</v>
      </c>
      <c r="H1190" s="7" t="str">
        <f>VLOOKUP(F1190,episodes!$A$1:$E$76,5,FALSE)</f>
        <v>Arena</v>
      </c>
      <c r="I1190" s="7">
        <f>VLOOKUP(F1190,episodes!$A$1:$D$76,3,FALSE)</f>
        <v>1</v>
      </c>
      <c r="J1190" s="7">
        <f>VLOOKUP(F1190,episodes!$A$1:$D$76,4,FALSE)</f>
        <v>18</v>
      </c>
      <c r="K1190" s="10"/>
      <c r="L1190" s="40">
        <f>COUNTIFS(A:A,A1189)</f>
        <v>130</v>
      </c>
      <c r="M1190" s="40">
        <f>COUNTIFS(B:B,B1190)</f>
        <v>0</v>
      </c>
      <c r="N1190" s="40">
        <f>LEN(C1190)+LEN(H1190)</f>
        <v>13</v>
      </c>
      <c r="O1190" s="42"/>
      <c r="P1190" s="42"/>
      <c r="Q1190" s="39"/>
      <c r="R1190" s="42"/>
    </row>
    <row r="1191" spans="1:18" s="2" customFormat="1" x14ac:dyDescent="0.25">
      <c r="A1191" s="2" t="s">
        <v>3317</v>
      </c>
      <c r="B1191" s="1"/>
      <c r="C1191" s="37" t="s">
        <v>3355</v>
      </c>
      <c r="D1191" s="2" t="s">
        <v>3305</v>
      </c>
      <c r="E1191" s="12"/>
      <c r="F1191" s="61">
        <v>118</v>
      </c>
      <c r="G1191" s="8">
        <f>VLOOKUP(F1191,episodes!$A$1:$B$76,2,FALSE)</f>
        <v>19</v>
      </c>
      <c r="H1191" s="7" t="str">
        <f>VLOOKUP(F1191,episodes!$A$1:$E$76,5,FALSE)</f>
        <v>Arena</v>
      </c>
      <c r="I1191" s="7">
        <f>VLOOKUP(F1191,episodes!$A$1:$D$76,3,FALSE)</f>
        <v>1</v>
      </c>
      <c r="J1191" s="7">
        <f>VLOOKUP(F1191,episodes!$A$1:$D$76,4,FALSE)</f>
        <v>18</v>
      </c>
      <c r="K1191" s="10"/>
      <c r="L1191" s="40">
        <f>COUNTIFS(A:A,A1190)</f>
        <v>130</v>
      </c>
      <c r="M1191" s="40">
        <f>COUNTIFS(B:B,B1191)</f>
        <v>0</v>
      </c>
      <c r="N1191" s="40">
        <f>LEN(C1191)+LEN(H1191)</f>
        <v>18</v>
      </c>
      <c r="O1191" s="42"/>
      <c r="P1191" s="42"/>
      <c r="Q1191" s="39"/>
      <c r="R1191" s="42"/>
    </row>
    <row r="1192" spans="1:18" s="2" customFormat="1" x14ac:dyDescent="0.25">
      <c r="A1192" s="2" t="s">
        <v>3317</v>
      </c>
      <c r="B1192" s="1"/>
      <c r="C1192" s="37" t="s">
        <v>3327</v>
      </c>
      <c r="D1192" s="2" t="s">
        <v>3655</v>
      </c>
      <c r="E1192" s="12">
        <v>1</v>
      </c>
      <c r="F1192" s="61">
        <v>118</v>
      </c>
      <c r="G1192" s="8">
        <f>VLOOKUP(F1192,episodes!$A$1:$B$76,2,FALSE)</f>
        <v>19</v>
      </c>
      <c r="H1192" s="7" t="str">
        <f>VLOOKUP(F1192,episodes!$A$1:$E$76,5,FALSE)</f>
        <v>Arena</v>
      </c>
      <c r="I1192" s="7">
        <f>VLOOKUP(F1192,episodes!$A$1:$D$76,3,FALSE)</f>
        <v>1</v>
      </c>
      <c r="J1192" s="7">
        <f>VLOOKUP(F1192,episodes!$A$1:$D$76,4,FALSE)</f>
        <v>18</v>
      </c>
      <c r="K1192" s="10"/>
      <c r="L1192" s="40">
        <f>COUNTIFS(A:A,A1191)</f>
        <v>130</v>
      </c>
      <c r="M1192" s="40">
        <f>COUNTIFS(B:B,B1192)</f>
        <v>0</v>
      </c>
      <c r="N1192" s="40">
        <f>LEN(C1192)+LEN(H1192)</f>
        <v>17</v>
      </c>
      <c r="O1192" s="42"/>
      <c r="P1192" s="42"/>
      <c r="Q1192" s="39"/>
      <c r="R1192" s="42"/>
    </row>
    <row r="1193" spans="1:18" s="2" customFormat="1" x14ac:dyDescent="0.25">
      <c r="A1193" s="2" t="s">
        <v>3317</v>
      </c>
      <c r="B1193" s="1"/>
      <c r="C1193" s="37" t="s">
        <v>3322</v>
      </c>
      <c r="D1193" s="2" t="s">
        <v>21</v>
      </c>
      <c r="E1193" s="12">
        <v>1</v>
      </c>
      <c r="F1193" s="61">
        <v>119</v>
      </c>
      <c r="G1193" s="8">
        <f>VLOOKUP(F1193,episodes!$A$1:$B$76,2,FALSE)</f>
        <v>20</v>
      </c>
      <c r="H1193" s="7" t="str">
        <f>VLOOKUP(F1193,episodes!$A$1:$E$76,5,FALSE)</f>
        <v>Tomorrow Is Yesterday</v>
      </c>
      <c r="I1193" s="7">
        <f>VLOOKUP(F1193,episodes!$A$1:$D$76,3,FALSE)</f>
        <v>1</v>
      </c>
      <c r="J1193" s="7">
        <f>VLOOKUP(F1193,episodes!$A$1:$D$76,4,FALSE)</f>
        <v>19</v>
      </c>
      <c r="K1193" s="10"/>
      <c r="L1193" s="40">
        <f>COUNTIFS(A:A,A1192)</f>
        <v>130</v>
      </c>
      <c r="M1193" s="40">
        <f>COUNTIFS(B:B,B1193)</f>
        <v>0</v>
      </c>
      <c r="N1193" s="40">
        <f>LEN(C1193)</f>
        <v>11</v>
      </c>
      <c r="O1193" s="42"/>
      <c r="P1193" s="44"/>
      <c r="Q1193" s="42"/>
      <c r="R1193" s="42"/>
    </row>
    <row r="1194" spans="1:18" s="2" customFormat="1" x14ac:dyDescent="0.25">
      <c r="A1194" s="2" t="s">
        <v>3317</v>
      </c>
      <c r="B1194" s="1"/>
      <c r="C1194" s="37" t="s">
        <v>3339</v>
      </c>
      <c r="D1194" s="2" t="s">
        <v>21</v>
      </c>
      <c r="E1194" s="12"/>
      <c r="F1194" s="61">
        <v>119</v>
      </c>
      <c r="G1194" s="8">
        <f>VLOOKUP(F1194,episodes!$A$1:$B$76,2,FALSE)</f>
        <v>20</v>
      </c>
      <c r="H1194" s="7" t="str">
        <f>VLOOKUP(F1194,episodes!$A$1:$E$76,5,FALSE)</f>
        <v>Tomorrow Is Yesterday</v>
      </c>
      <c r="I1194" s="7">
        <f>VLOOKUP(F1194,episodes!$A$1:$D$76,3,FALSE)</f>
        <v>1</v>
      </c>
      <c r="J1194" s="7">
        <f>VLOOKUP(F1194,episodes!$A$1:$D$76,4,FALSE)</f>
        <v>19</v>
      </c>
      <c r="K1194" s="10"/>
      <c r="L1194" s="40">
        <f>COUNTIFS(A:A,A1193)</f>
        <v>130</v>
      </c>
      <c r="M1194" s="40">
        <f>COUNTIFS(B:B,B1194)</f>
        <v>0</v>
      </c>
      <c r="N1194" s="40">
        <f>LEN(C1194)</f>
        <v>11</v>
      </c>
      <c r="O1194" s="42"/>
      <c r="P1194" s="44"/>
      <c r="Q1194" s="42"/>
      <c r="R1194" s="42"/>
    </row>
    <row r="1195" spans="1:18" s="2" customFormat="1" x14ac:dyDescent="0.25">
      <c r="A1195" s="2" t="s">
        <v>3317</v>
      </c>
      <c r="B1195" s="1"/>
      <c r="C1195" s="37" t="s">
        <v>84</v>
      </c>
      <c r="D1195" s="2" t="s">
        <v>3305</v>
      </c>
      <c r="E1195" s="12"/>
      <c r="F1195" s="61">
        <v>121</v>
      </c>
      <c r="G1195" s="8">
        <f>VLOOKUP(F1195,episodes!$A$1:$B$76,2,FALSE)</f>
        <v>22</v>
      </c>
      <c r="H1195" s="7" t="str">
        <f>VLOOKUP(F1195,episodes!$A$1:$E$76,5,FALSE)</f>
        <v>The Return of the Archons</v>
      </c>
      <c r="I1195" s="7">
        <f>VLOOKUP(F1195,episodes!$A$1:$D$76,3,FALSE)</f>
        <v>1</v>
      </c>
      <c r="J1195" s="7">
        <f>VLOOKUP(F1195,episodes!$A$1:$D$76,4,FALSE)</f>
        <v>21</v>
      </c>
      <c r="K1195" s="10"/>
      <c r="L1195" s="40">
        <f>COUNTIFS(A:A,A1194)</f>
        <v>130</v>
      </c>
      <c r="M1195" s="40">
        <f>COUNTIFS(B:B,B1195)</f>
        <v>0</v>
      </c>
      <c r="N1195" s="40">
        <f>LEN(C1195)</f>
        <v>7</v>
      </c>
      <c r="O1195" s="42"/>
      <c r="P1195" s="42"/>
      <c r="Q1195" s="42"/>
      <c r="R1195" s="42"/>
    </row>
    <row r="1196" spans="1:18" s="2" customFormat="1" x14ac:dyDescent="0.25">
      <c r="A1196" s="2" t="s">
        <v>3317</v>
      </c>
      <c r="B1196" s="1"/>
      <c r="C1196" s="37" t="s">
        <v>84</v>
      </c>
      <c r="D1196" s="2" t="s">
        <v>3305</v>
      </c>
      <c r="E1196" s="12"/>
      <c r="F1196" s="61">
        <v>121</v>
      </c>
      <c r="G1196" s="8">
        <f>VLOOKUP(F1196,episodes!$A$1:$B$76,2,FALSE)</f>
        <v>22</v>
      </c>
      <c r="H1196" s="7" t="str">
        <f>VLOOKUP(F1196,episodes!$A$1:$E$76,5,FALSE)</f>
        <v>The Return of the Archons</v>
      </c>
      <c r="I1196" s="7">
        <f>VLOOKUP(F1196,episodes!$A$1:$D$76,3,FALSE)</f>
        <v>1</v>
      </c>
      <c r="J1196" s="7">
        <f>VLOOKUP(F1196,episodes!$A$1:$D$76,4,FALSE)</f>
        <v>21</v>
      </c>
      <c r="K1196" s="10"/>
      <c r="L1196" s="40">
        <f>COUNTIFS(A:A,A1195)</f>
        <v>130</v>
      </c>
      <c r="M1196" s="40">
        <f>COUNTIFS(B:B,B1196)</f>
        <v>0</v>
      </c>
      <c r="N1196" s="40">
        <f>LEN(C1196)</f>
        <v>7</v>
      </c>
      <c r="O1196" s="42"/>
      <c r="P1196" s="42"/>
      <c r="Q1196" s="42"/>
      <c r="R1196" s="42"/>
    </row>
    <row r="1197" spans="1:18" s="2" customFormat="1" x14ac:dyDescent="0.25">
      <c r="A1197" s="2" t="s">
        <v>3317</v>
      </c>
      <c r="B1197" s="1"/>
      <c r="C1197" s="37" t="s">
        <v>84</v>
      </c>
      <c r="D1197" s="2" t="s">
        <v>3305</v>
      </c>
      <c r="E1197" s="12"/>
      <c r="F1197" s="61">
        <v>121</v>
      </c>
      <c r="G1197" s="8">
        <f>VLOOKUP(F1197,episodes!$A$1:$B$76,2,FALSE)</f>
        <v>22</v>
      </c>
      <c r="H1197" s="7" t="str">
        <f>VLOOKUP(F1197,episodes!$A$1:$E$76,5,FALSE)</f>
        <v>The Return of the Archons</v>
      </c>
      <c r="I1197" s="7">
        <f>VLOOKUP(F1197,episodes!$A$1:$D$76,3,FALSE)</f>
        <v>1</v>
      </c>
      <c r="J1197" s="7">
        <f>VLOOKUP(F1197,episodes!$A$1:$D$76,4,FALSE)</f>
        <v>21</v>
      </c>
      <c r="K1197" s="10"/>
      <c r="L1197" s="40">
        <f>COUNTIFS(A:A,A1196)</f>
        <v>130</v>
      </c>
      <c r="M1197" s="40">
        <f>COUNTIFS(B:B,B1197)</f>
        <v>0</v>
      </c>
      <c r="N1197" s="40">
        <f>LEN(C1197)</f>
        <v>7</v>
      </c>
      <c r="O1197" s="42"/>
      <c r="P1197" s="42"/>
      <c r="Q1197" s="42"/>
      <c r="R1197" s="42"/>
    </row>
    <row r="1198" spans="1:18" s="2" customFormat="1" x14ac:dyDescent="0.25">
      <c r="A1198" s="2" t="s">
        <v>3317</v>
      </c>
      <c r="B1198" s="1"/>
      <c r="C1198" s="37" t="s">
        <v>3356</v>
      </c>
      <c r="D1198" s="2" t="s">
        <v>3305</v>
      </c>
      <c r="E1198" s="12"/>
      <c r="F1198" s="61">
        <v>121</v>
      </c>
      <c r="G1198" s="8">
        <f>VLOOKUP(F1198,episodes!$A$1:$B$76,2,FALSE)</f>
        <v>22</v>
      </c>
      <c r="H1198" s="7" t="str">
        <f>VLOOKUP(F1198,episodes!$A$1:$E$76,5,FALSE)</f>
        <v>The Return of the Archons</v>
      </c>
      <c r="I1198" s="7">
        <f>VLOOKUP(F1198,episodes!$A$1:$D$76,3,FALSE)</f>
        <v>1</v>
      </c>
      <c r="J1198" s="7">
        <f>VLOOKUP(F1198,episodes!$A$1:$D$76,4,FALSE)</f>
        <v>21</v>
      </c>
      <c r="K1198" s="10"/>
      <c r="L1198" s="40">
        <f>COUNTIFS(A:A,A1197)</f>
        <v>130</v>
      </c>
      <c r="M1198" s="40">
        <f>COUNTIFS(B:B,B1198)</f>
        <v>0</v>
      </c>
      <c r="N1198" s="40">
        <f>LEN(C1198)</f>
        <v>14</v>
      </c>
      <c r="O1198" s="42"/>
      <c r="P1198" s="42"/>
      <c r="Q1198" s="42"/>
      <c r="R1198" s="42"/>
    </row>
    <row r="1199" spans="1:18" s="2" customFormat="1" x14ac:dyDescent="0.25">
      <c r="A1199" s="2" t="s">
        <v>3317</v>
      </c>
      <c r="B1199" s="1"/>
      <c r="C1199" s="37" t="s">
        <v>3322</v>
      </c>
      <c r="D1199" s="2" t="s">
        <v>21</v>
      </c>
      <c r="E1199" s="12">
        <v>1</v>
      </c>
      <c r="F1199" s="61">
        <v>121</v>
      </c>
      <c r="G1199" s="8">
        <f>VLOOKUP(F1199,episodes!$A$1:$B$76,2,FALSE)</f>
        <v>22</v>
      </c>
      <c r="H1199" s="7" t="str">
        <f>VLOOKUP(F1199,episodes!$A$1:$E$76,5,FALSE)</f>
        <v>The Return of the Archons</v>
      </c>
      <c r="I1199" s="7">
        <f>VLOOKUP(F1199,episodes!$A$1:$D$76,3,FALSE)</f>
        <v>1</v>
      </c>
      <c r="J1199" s="7">
        <f>VLOOKUP(F1199,episodes!$A$1:$D$76,4,FALSE)</f>
        <v>21</v>
      </c>
      <c r="K1199" s="10"/>
      <c r="L1199" s="40">
        <f>COUNTIFS(A:A,A1198)</f>
        <v>130</v>
      </c>
      <c r="M1199" s="40">
        <f>COUNTIFS(B:B,B1199)</f>
        <v>0</v>
      </c>
      <c r="N1199" s="40">
        <f>LEN(C1199)</f>
        <v>11</v>
      </c>
      <c r="O1199" s="42"/>
      <c r="P1199" s="42"/>
      <c r="Q1199" s="42"/>
      <c r="R1199" s="42"/>
    </row>
    <row r="1200" spans="1:18" s="2" customFormat="1" x14ac:dyDescent="0.25">
      <c r="A1200" s="2" t="s">
        <v>3317</v>
      </c>
      <c r="B1200" s="1"/>
      <c r="C1200" s="37" t="s">
        <v>3332</v>
      </c>
      <c r="D1200" s="2" t="s">
        <v>3652</v>
      </c>
      <c r="E1200" s="12">
        <v>1</v>
      </c>
      <c r="F1200" s="61">
        <v>121</v>
      </c>
      <c r="G1200" s="8">
        <f>VLOOKUP(F1200,episodes!$A$1:$B$76,2,FALSE)</f>
        <v>22</v>
      </c>
      <c r="H1200" s="7" t="str">
        <f>VLOOKUP(F1200,episodes!$A$1:$E$76,5,FALSE)</f>
        <v>The Return of the Archons</v>
      </c>
      <c r="I1200" s="7">
        <f>VLOOKUP(F1200,episodes!$A$1:$D$76,3,FALSE)</f>
        <v>1</v>
      </c>
      <c r="J1200" s="7">
        <f>VLOOKUP(F1200,episodes!$A$1:$D$76,4,FALSE)</f>
        <v>21</v>
      </c>
      <c r="K1200" s="10"/>
      <c r="L1200" s="40">
        <f>COUNTIFS(A:A,A1199)</f>
        <v>130</v>
      </c>
      <c r="M1200" s="40">
        <f>COUNTIFS(B:B,B1200)</f>
        <v>0</v>
      </c>
      <c r="N1200" s="40">
        <f>LEN(C1200)</f>
        <v>12</v>
      </c>
      <c r="O1200" s="42"/>
      <c r="P1200" s="42"/>
      <c r="Q1200" s="42"/>
      <c r="R1200" s="42"/>
    </row>
    <row r="1201" spans="1:18" s="2" customFormat="1" x14ac:dyDescent="0.25">
      <c r="A1201" s="2" t="s">
        <v>3317</v>
      </c>
      <c r="B1201" s="1"/>
      <c r="C1201" s="37" t="s">
        <v>3327</v>
      </c>
      <c r="D1201" s="2" t="s">
        <v>3655</v>
      </c>
      <c r="E1201" s="12">
        <v>1</v>
      </c>
      <c r="F1201" s="61">
        <v>121</v>
      </c>
      <c r="G1201" s="8">
        <f>VLOOKUP(F1201,episodes!$A$1:$B$76,2,FALSE)</f>
        <v>22</v>
      </c>
      <c r="H1201" s="7" t="str">
        <f>VLOOKUP(F1201,episodes!$A$1:$E$76,5,FALSE)</f>
        <v>The Return of the Archons</v>
      </c>
      <c r="I1201" s="7">
        <f>VLOOKUP(F1201,episodes!$A$1:$D$76,3,FALSE)</f>
        <v>1</v>
      </c>
      <c r="J1201" s="7">
        <f>VLOOKUP(F1201,episodes!$A$1:$D$76,4,FALSE)</f>
        <v>21</v>
      </c>
      <c r="K1201" s="10"/>
      <c r="L1201" s="40">
        <f>COUNTIFS(A:A,A1200)</f>
        <v>130</v>
      </c>
      <c r="M1201" s="40">
        <f>COUNTIFS(B:B,B1201)</f>
        <v>0</v>
      </c>
      <c r="N1201" s="40">
        <f>LEN(C1201)</f>
        <v>12</v>
      </c>
      <c r="O1201" s="42"/>
      <c r="P1201" s="42"/>
      <c r="Q1201" s="42"/>
      <c r="R1201" s="42"/>
    </row>
    <row r="1202" spans="1:18" s="2" customFormat="1" x14ac:dyDescent="0.25">
      <c r="A1202" s="2" t="s">
        <v>3317</v>
      </c>
      <c r="B1202" s="1"/>
      <c r="C1202" s="37" t="s">
        <v>3339</v>
      </c>
      <c r="D1202" s="2" t="s">
        <v>21</v>
      </c>
      <c r="E1202" s="12"/>
      <c r="F1202" s="61">
        <v>121</v>
      </c>
      <c r="G1202" s="8">
        <f>VLOOKUP(F1202,episodes!$A$1:$B$76,2,FALSE)</f>
        <v>22</v>
      </c>
      <c r="H1202" s="7" t="str">
        <f>VLOOKUP(F1202,episodes!$A$1:$E$76,5,FALSE)</f>
        <v>The Return of the Archons</v>
      </c>
      <c r="I1202" s="7">
        <f>VLOOKUP(F1202,episodes!$A$1:$D$76,3,FALSE)</f>
        <v>1</v>
      </c>
      <c r="J1202" s="7">
        <f>VLOOKUP(F1202,episodes!$A$1:$D$76,4,FALSE)</f>
        <v>21</v>
      </c>
      <c r="K1202" s="10"/>
      <c r="L1202" s="40">
        <f>COUNTIFS(A:A,A1201)</f>
        <v>130</v>
      </c>
      <c r="M1202" s="40">
        <f>COUNTIFS(B:B,B1202)</f>
        <v>0</v>
      </c>
      <c r="N1202" s="40">
        <f>LEN(C1202)</f>
        <v>11</v>
      </c>
      <c r="O1202" s="42"/>
      <c r="P1202" s="42"/>
      <c r="Q1202" s="42"/>
      <c r="R1202" s="42"/>
    </row>
    <row r="1203" spans="1:18" s="2" customFormat="1" x14ac:dyDescent="0.25">
      <c r="A1203" s="2" t="s">
        <v>3317</v>
      </c>
      <c r="B1203" s="1"/>
      <c r="C1203" s="37" t="s">
        <v>3360</v>
      </c>
      <c r="D1203" s="2" t="s">
        <v>3305</v>
      </c>
      <c r="E1203" s="12"/>
      <c r="F1203" s="61">
        <v>123</v>
      </c>
      <c r="G1203" s="8">
        <f>VLOOKUP(F1203,episodes!$A$1:$B$76,2,FALSE)</f>
        <v>24</v>
      </c>
      <c r="H1203" s="7" t="str">
        <f>VLOOKUP(F1203,episodes!$A$1:$E$76,5,FALSE)</f>
        <v>A Taste of Armageddon</v>
      </c>
      <c r="I1203" s="7">
        <f>VLOOKUP(F1203,episodes!$A$1:$D$76,3,FALSE)</f>
        <v>1</v>
      </c>
      <c r="J1203" s="7">
        <f>VLOOKUP(F1203,episodes!$A$1:$D$76,4,FALSE)</f>
        <v>23</v>
      </c>
      <c r="K1203" s="10"/>
      <c r="L1203" s="40">
        <f>COUNTIFS(A:A,A1202)</f>
        <v>130</v>
      </c>
      <c r="M1203" s="40">
        <f>COUNTIFS(B:B,B1203)</f>
        <v>0</v>
      </c>
      <c r="N1203" s="40">
        <f>LEN(C1203)</f>
        <v>14</v>
      </c>
      <c r="O1203" s="42"/>
      <c r="P1203" s="42"/>
      <c r="Q1203" s="39"/>
      <c r="R1203" s="42"/>
    </row>
    <row r="1204" spans="1:18" s="2" customFormat="1" x14ac:dyDescent="0.25">
      <c r="A1204" s="2" t="s">
        <v>3317</v>
      </c>
      <c r="B1204" s="1"/>
      <c r="C1204" s="37" t="s">
        <v>3361</v>
      </c>
      <c r="D1204" s="2" t="s">
        <v>3305</v>
      </c>
      <c r="E1204" s="12"/>
      <c r="F1204" s="61">
        <v>123</v>
      </c>
      <c r="G1204" s="8">
        <f>VLOOKUP(F1204,episodes!$A$1:$B$76,2,FALSE)</f>
        <v>24</v>
      </c>
      <c r="H1204" s="7" t="str">
        <f>VLOOKUP(F1204,episodes!$A$1:$E$76,5,FALSE)</f>
        <v>A Taste of Armageddon</v>
      </c>
      <c r="I1204" s="7">
        <f>VLOOKUP(F1204,episodes!$A$1:$D$76,3,FALSE)</f>
        <v>1</v>
      </c>
      <c r="J1204" s="7">
        <f>VLOOKUP(F1204,episodes!$A$1:$D$76,4,FALSE)</f>
        <v>23</v>
      </c>
      <c r="K1204" s="10"/>
      <c r="L1204" s="40">
        <f>COUNTIFS(A:A,A1203)</f>
        <v>130</v>
      </c>
      <c r="M1204" s="40">
        <f>COUNTIFS(B:B,B1204)</f>
        <v>0</v>
      </c>
      <c r="N1204" s="40">
        <f>LEN(C1204)</f>
        <v>27</v>
      </c>
      <c r="O1204" s="42"/>
      <c r="P1204" s="42"/>
      <c r="Q1204" s="39"/>
      <c r="R1204" s="42"/>
    </row>
    <row r="1205" spans="1:18" s="2" customFormat="1" x14ac:dyDescent="0.25">
      <c r="A1205" s="2" t="s">
        <v>3317</v>
      </c>
      <c r="B1205" s="1"/>
      <c r="C1205" s="37" t="s">
        <v>3322</v>
      </c>
      <c r="D1205" s="2" t="s">
        <v>21</v>
      </c>
      <c r="E1205" s="12">
        <v>1</v>
      </c>
      <c r="F1205" s="61">
        <v>123</v>
      </c>
      <c r="G1205" s="8">
        <f>VLOOKUP(F1205,episodes!$A$1:$B$76,2,FALSE)</f>
        <v>24</v>
      </c>
      <c r="H1205" s="7" t="str">
        <f>VLOOKUP(F1205,episodes!$A$1:$E$76,5,FALSE)</f>
        <v>A Taste of Armageddon</v>
      </c>
      <c r="I1205" s="7">
        <f>VLOOKUP(F1205,episodes!$A$1:$D$76,3,FALSE)</f>
        <v>1</v>
      </c>
      <c r="J1205" s="7">
        <f>VLOOKUP(F1205,episodes!$A$1:$D$76,4,FALSE)</f>
        <v>23</v>
      </c>
      <c r="K1205" s="10"/>
      <c r="L1205" s="40">
        <f>COUNTIFS(A:A,A1204)</f>
        <v>130</v>
      </c>
      <c r="M1205" s="40">
        <f>COUNTIFS(B:B,B1205)</f>
        <v>0</v>
      </c>
      <c r="N1205" s="40">
        <f>LEN(C1205)</f>
        <v>11</v>
      </c>
      <c r="O1205" s="42"/>
      <c r="P1205" s="42"/>
      <c r="Q1205" s="39"/>
      <c r="R1205" s="42"/>
    </row>
    <row r="1206" spans="1:18" s="2" customFormat="1" x14ac:dyDescent="0.25">
      <c r="A1206" s="2" t="s">
        <v>3317</v>
      </c>
      <c r="B1206" s="1"/>
      <c r="C1206" s="37" t="s">
        <v>3359</v>
      </c>
      <c r="D1206" s="1" t="s">
        <v>3655</v>
      </c>
      <c r="E1206" s="12"/>
      <c r="F1206" s="61">
        <v>123</v>
      </c>
      <c r="G1206" s="8">
        <f>VLOOKUP(F1206,episodes!$A$1:$B$76,2,FALSE)</f>
        <v>24</v>
      </c>
      <c r="H1206" s="7" t="str">
        <f>VLOOKUP(F1206,episodes!$A$1:$E$76,5,FALSE)</f>
        <v>A Taste of Armageddon</v>
      </c>
      <c r="I1206" s="7">
        <f>VLOOKUP(F1206,episodes!$A$1:$D$76,3,FALSE)</f>
        <v>1</v>
      </c>
      <c r="J1206" s="7">
        <f>VLOOKUP(F1206,episodes!$A$1:$D$76,4,FALSE)</f>
        <v>23</v>
      </c>
      <c r="K1206" s="10"/>
      <c r="L1206" s="40">
        <f>COUNTIFS(A:A,A1205)</f>
        <v>130</v>
      </c>
      <c r="M1206" s="40">
        <f>COUNTIFS(B:B,B1206)</f>
        <v>0</v>
      </c>
      <c r="N1206" s="40">
        <f>LEN(C1206)</f>
        <v>10</v>
      </c>
      <c r="O1206" s="42"/>
      <c r="P1206" s="42"/>
      <c r="Q1206" s="39"/>
      <c r="R1206" s="42"/>
    </row>
    <row r="1207" spans="1:18" s="2" customFormat="1" x14ac:dyDescent="0.25">
      <c r="A1207" s="2" t="s">
        <v>3317</v>
      </c>
      <c r="B1207" s="1"/>
      <c r="C1207" s="37" t="s">
        <v>3358</v>
      </c>
      <c r="D1207" s="2" t="s">
        <v>3305</v>
      </c>
      <c r="E1207" s="12"/>
      <c r="F1207" s="61">
        <v>123</v>
      </c>
      <c r="G1207" s="8">
        <f>VLOOKUP(F1207,episodes!$A$1:$B$76,2,FALSE)</f>
        <v>24</v>
      </c>
      <c r="H1207" s="7" t="str">
        <f>VLOOKUP(F1207,episodes!$A$1:$E$76,5,FALSE)</f>
        <v>A Taste of Armageddon</v>
      </c>
      <c r="I1207" s="7">
        <f>VLOOKUP(F1207,episodes!$A$1:$D$76,3,FALSE)</f>
        <v>1</v>
      </c>
      <c r="J1207" s="7">
        <f>VLOOKUP(F1207,episodes!$A$1:$D$76,4,FALSE)</f>
        <v>23</v>
      </c>
      <c r="K1207" s="10"/>
      <c r="L1207" s="40">
        <f>COUNTIFS(A:A,A1206)</f>
        <v>130</v>
      </c>
      <c r="M1207" s="40">
        <f>COUNTIFS(B:B,B1207)</f>
        <v>0</v>
      </c>
      <c r="N1207" s="40">
        <f>LEN(C1207)</f>
        <v>12</v>
      </c>
      <c r="O1207" s="42"/>
      <c r="P1207" s="42"/>
      <c r="Q1207" s="39"/>
      <c r="R1207" s="42"/>
    </row>
    <row r="1208" spans="1:18" s="2" customFormat="1" x14ac:dyDescent="0.25">
      <c r="A1208" s="2" t="s">
        <v>3317</v>
      </c>
      <c r="B1208" s="1"/>
      <c r="C1208" s="37" t="s">
        <v>3327</v>
      </c>
      <c r="D1208" s="2" t="s">
        <v>3655</v>
      </c>
      <c r="E1208" s="12">
        <v>1</v>
      </c>
      <c r="F1208" s="61">
        <v>123</v>
      </c>
      <c r="G1208" s="8">
        <f>VLOOKUP(F1208,episodes!$A$1:$B$76,2,FALSE)</f>
        <v>24</v>
      </c>
      <c r="H1208" s="7" t="str">
        <f>VLOOKUP(F1208,episodes!$A$1:$E$76,5,FALSE)</f>
        <v>A Taste of Armageddon</v>
      </c>
      <c r="I1208" s="7">
        <f>VLOOKUP(F1208,episodes!$A$1:$D$76,3,FALSE)</f>
        <v>1</v>
      </c>
      <c r="J1208" s="7">
        <f>VLOOKUP(F1208,episodes!$A$1:$D$76,4,FALSE)</f>
        <v>23</v>
      </c>
      <c r="K1208" s="10"/>
      <c r="L1208" s="40">
        <f>COUNTIFS(A:A,A1207)</f>
        <v>130</v>
      </c>
      <c r="M1208" s="40">
        <f>COUNTIFS(B:B,B1208)</f>
        <v>0</v>
      </c>
      <c r="N1208" s="40">
        <f>LEN(C1208)</f>
        <v>12</v>
      </c>
      <c r="O1208" s="42"/>
      <c r="P1208" s="42"/>
      <c r="Q1208" s="39"/>
      <c r="R1208" s="42"/>
    </row>
    <row r="1209" spans="1:18" s="2" customFormat="1" x14ac:dyDescent="0.25">
      <c r="A1209" s="2" t="s">
        <v>3317</v>
      </c>
      <c r="B1209" s="1"/>
      <c r="C1209" s="37" t="s">
        <v>3357</v>
      </c>
      <c r="D1209" s="2" t="s">
        <v>3655</v>
      </c>
      <c r="E1209" s="12"/>
      <c r="F1209" s="61">
        <v>123</v>
      </c>
      <c r="G1209" s="8">
        <f>VLOOKUP(F1209,episodes!$A$1:$B$76,2,FALSE)</f>
        <v>24</v>
      </c>
      <c r="H1209" s="7" t="str">
        <f>VLOOKUP(F1209,episodes!$A$1:$E$76,5,FALSE)</f>
        <v>A Taste of Armageddon</v>
      </c>
      <c r="I1209" s="7">
        <f>VLOOKUP(F1209,episodes!$A$1:$D$76,3,FALSE)</f>
        <v>1</v>
      </c>
      <c r="J1209" s="7">
        <f>VLOOKUP(F1209,episodes!$A$1:$D$76,4,FALSE)</f>
        <v>23</v>
      </c>
      <c r="K1209" s="10"/>
      <c r="L1209" s="40">
        <f>COUNTIFS(A:A,A1208)</f>
        <v>130</v>
      </c>
      <c r="M1209" s="40">
        <f>COUNTIFS(B:B,B1209)</f>
        <v>0</v>
      </c>
      <c r="N1209" s="40">
        <f>LEN(C1209)</f>
        <v>13</v>
      </c>
      <c r="O1209" s="42"/>
      <c r="P1209" s="42"/>
      <c r="Q1209" s="39"/>
      <c r="R1209" s="42"/>
    </row>
    <row r="1210" spans="1:18" s="49" customFormat="1" x14ac:dyDescent="0.25">
      <c r="A1210" s="2" t="s">
        <v>3317</v>
      </c>
      <c r="B1210" s="1"/>
      <c r="C1210" s="37" t="s">
        <v>3322</v>
      </c>
      <c r="D1210" s="2" t="s">
        <v>21</v>
      </c>
      <c r="E1210" s="12">
        <v>1</v>
      </c>
      <c r="F1210" s="61">
        <v>124</v>
      </c>
      <c r="G1210" s="8">
        <f>VLOOKUP(F1210,episodes!$A$1:$B$76,2,FALSE)</f>
        <v>25</v>
      </c>
      <c r="H1210" s="7" t="str">
        <f>VLOOKUP(F1210,episodes!$A$1:$E$76,5,FALSE)</f>
        <v>This Side of Paradise</v>
      </c>
      <c r="I1210" s="7">
        <f>VLOOKUP(F1210,episodes!$A$1:$D$76,3,FALSE)</f>
        <v>1</v>
      </c>
      <c r="J1210" s="7">
        <f>VLOOKUP(F1210,episodes!$A$1:$D$76,4,FALSE)</f>
        <v>24</v>
      </c>
      <c r="K1210" s="10"/>
      <c r="L1210" s="40">
        <f>COUNTIFS(A:A,A1209)</f>
        <v>130</v>
      </c>
      <c r="M1210" s="40">
        <f>COUNTIFS(B:B,B1210)</f>
        <v>0</v>
      </c>
      <c r="N1210" s="40">
        <f>LEN(C1210)</f>
        <v>11</v>
      </c>
      <c r="O1210" s="42"/>
      <c r="P1210" s="44"/>
      <c r="Q1210" s="42"/>
      <c r="R1210" s="42"/>
    </row>
    <row r="1211" spans="1:18" s="49" customFormat="1" x14ac:dyDescent="0.25">
      <c r="A1211" s="2" t="s">
        <v>3317</v>
      </c>
      <c r="B1211" s="1"/>
      <c r="C1211" s="37" t="s">
        <v>3362</v>
      </c>
      <c r="D1211" s="2" t="s">
        <v>85</v>
      </c>
      <c r="E1211" s="12"/>
      <c r="F1211" s="61">
        <v>124</v>
      </c>
      <c r="G1211" s="8">
        <f>VLOOKUP(F1211,episodes!$A$1:$B$76,2,FALSE)</f>
        <v>25</v>
      </c>
      <c r="H1211" s="7" t="str">
        <f>VLOOKUP(F1211,episodes!$A$1:$E$76,5,FALSE)</f>
        <v>This Side of Paradise</v>
      </c>
      <c r="I1211" s="7">
        <f>VLOOKUP(F1211,episodes!$A$1:$D$76,3,FALSE)</f>
        <v>1</v>
      </c>
      <c r="J1211" s="7">
        <f>VLOOKUP(F1211,episodes!$A$1:$D$76,4,FALSE)</f>
        <v>24</v>
      </c>
      <c r="K1211" s="10"/>
      <c r="L1211" s="40">
        <f>COUNTIFS(A:A,A1210)</f>
        <v>130</v>
      </c>
      <c r="M1211" s="40">
        <f>COUNTIFS(B:B,B1211)</f>
        <v>0</v>
      </c>
      <c r="N1211" s="40">
        <f>LEN(C1211)</f>
        <v>11</v>
      </c>
      <c r="O1211" s="42"/>
      <c r="P1211" s="44"/>
      <c r="Q1211" s="42"/>
      <c r="R1211" s="42"/>
    </row>
    <row r="1212" spans="1:18" s="2" customFormat="1" x14ac:dyDescent="0.25">
      <c r="A1212" s="2" t="s">
        <v>3317</v>
      </c>
      <c r="B1212" s="1"/>
      <c r="C1212" s="37" t="s">
        <v>3353</v>
      </c>
      <c r="D1212" s="2" t="s">
        <v>3305</v>
      </c>
      <c r="E1212" s="12"/>
      <c r="F1212" s="61">
        <v>124</v>
      </c>
      <c r="G1212" s="8">
        <f>VLOOKUP(F1212,episodes!$A$1:$B$76,2,FALSE)</f>
        <v>25</v>
      </c>
      <c r="H1212" s="7" t="str">
        <f>VLOOKUP(F1212,episodes!$A$1:$E$76,5,FALSE)</f>
        <v>This Side of Paradise</v>
      </c>
      <c r="I1212" s="7">
        <f>VLOOKUP(F1212,episodes!$A$1:$D$76,3,FALSE)</f>
        <v>1</v>
      </c>
      <c r="J1212" s="7">
        <f>VLOOKUP(F1212,episodes!$A$1:$D$76,4,FALSE)</f>
        <v>24</v>
      </c>
      <c r="K1212" s="10"/>
      <c r="L1212" s="40">
        <f>COUNTIFS(A:A,A1211)</f>
        <v>130</v>
      </c>
      <c r="M1212" s="40">
        <f>COUNTIFS(B:B,B1212)</f>
        <v>0</v>
      </c>
      <c r="N1212" s="40">
        <f>LEN(C1212)</f>
        <v>12</v>
      </c>
      <c r="O1212" s="42"/>
      <c r="P1212" s="44"/>
      <c r="Q1212" s="42"/>
      <c r="R1212" s="42"/>
    </row>
    <row r="1213" spans="1:18" s="2" customFormat="1" x14ac:dyDescent="0.25">
      <c r="A1213" s="2" t="s">
        <v>3317</v>
      </c>
      <c r="B1213" s="1"/>
      <c r="C1213" s="37" t="s">
        <v>3332</v>
      </c>
      <c r="D1213" s="2" t="s">
        <v>3652</v>
      </c>
      <c r="E1213" s="12">
        <v>1</v>
      </c>
      <c r="F1213" s="61">
        <v>124</v>
      </c>
      <c r="G1213" s="8">
        <f>VLOOKUP(F1213,episodes!$A$1:$B$76,2,FALSE)</f>
        <v>25</v>
      </c>
      <c r="H1213" s="7" t="str">
        <f>VLOOKUP(F1213,episodes!$A$1:$E$76,5,FALSE)</f>
        <v>This Side of Paradise</v>
      </c>
      <c r="I1213" s="7">
        <f>VLOOKUP(F1213,episodes!$A$1:$D$76,3,FALSE)</f>
        <v>1</v>
      </c>
      <c r="J1213" s="7">
        <f>VLOOKUP(F1213,episodes!$A$1:$D$76,4,FALSE)</f>
        <v>24</v>
      </c>
      <c r="K1213" s="10"/>
      <c r="L1213" s="40">
        <f>COUNTIFS(A:A,A1212)</f>
        <v>130</v>
      </c>
      <c r="M1213" s="40">
        <f>COUNTIFS(B:B,B1213)</f>
        <v>0</v>
      </c>
      <c r="N1213" s="40">
        <f>LEN(C1213)</f>
        <v>12</v>
      </c>
      <c r="O1213" s="42"/>
      <c r="P1213" s="44"/>
      <c r="Q1213" s="42"/>
      <c r="R1213" s="42"/>
    </row>
    <row r="1214" spans="1:18" s="2" customFormat="1" x14ac:dyDescent="0.25">
      <c r="A1214" s="2" t="s">
        <v>3317</v>
      </c>
      <c r="B1214" s="1"/>
      <c r="C1214" s="37" t="s">
        <v>3327</v>
      </c>
      <c r="D1214" s="2" t="s">
        <v>3655</v>
      </c>
      <c r="E1214" s="12">
        <v>1</v>
      </c>
      <c r="F1214" s="61">
        <v>124</v>
      </c>
      <c r="G1214" s="8">
        <f>VLOOKUP(F1214,episodes!$A$1:$B$76,2,FALSE)</f>
        <v>25</v>
      </c>
      <c r="H1214" s="7" t="str">
        <f>VLOOKUP(F1214,episodes!$A$1:$E$76,5,FALSE)</f>
        <v>This Side of Paradise</v>
      </c>
      <c r="I1214" s="7">
        <f>VLOOKUP(F1214,episodes!$A$1:$D$76,3,FALSE)</f>
        <v>1</v>
      </c>
      <c r="J1214" s="7">
        <f>VLOOKUP(F1214,episodes!$A$1:$D$76,4,FALSE)</f>
        <v>24</v>
      </c>
      <c r="K1214" s="10"/>
      <c r="L1214" s="40">
        <f>COUNTIFS(A:A,A1213)</f>
        <v>130</v>
      </c>
      <c r="M1214" s="40">
        <f>COUNTIFS(B:B,B1214)</f>
        <v>0</v>
      </c>
      <c r="N1214" s="40">
        <f>LEN(C1214)</f>
        <v>12</v>
      </c>
      <c r="O1214" s="42"/>
      <c r="P1214" s="44"/>
      <c r="Q1214" s="42"/>
      <c r="R1214" s="42"/>
    </row>
    <row r="1215" spans="1:18" s="2" customFormat="1" x14ac:dyDescent="0.25">
      <c r="A1215" s="2" t="s">
        <v>3317</v>
      </c>
      <c r="B1215" s="1"/>
      <c r="C1215" s="37" t="s">
        <v>3339</v>
      </c>
      <c r="D1215" s="2" t="s">
        <v>21</v>
      </c>
      <c r="E1215" s="12"/>
      <c r="F1215" s="61">
        <v>124</v>
      </c>
      <c r="G1215" s="8">
        <f>VLOOKUP(F1215,episodes!$A$1:$B$76,2,FALSE)</f>
        <v>25</v>
      </c>
      <c r="H1215" s="7" t="str">
        <f>VLOOKUP(F1215,episodes!$A$1:$E$76,5,FALSE)</f>
        <v>This Side of Paradise</v>
      </c>
      <c r="I1215" s="7">
        <f>VLOOKUP(F1215,episodes!$A$1:$D$76,3,FALSE)</f>
        <v>1</v>
      </c>
      <c r="J1215" s="7">
        <f>VLOOKUP(F1215,episodes!$A$1:$D$76,4,FALSE)</f>
        <v>24</v>
      </c>
      <c r="K1215" s="10"/>
      <c r="L1215" s="40">
        <f>COUNTIFS(A:A,A1214)</f>
        <v>130</v>
      </c>
      <c r="M1215" s="40">
        <f>COUNTIFS(B:B,B1215)</f>
        <v>0</v>
      </c>
      <c r="N1215" s="40">
        <f>LEN(C1215)</f>
        <v>11</v>
      </c>
      <c r="O1215" s="42"/>
      <c r="P1215" s="44"/>
      <c r="Q1215" s="42"/>
      <c r="R1215" s="42"/>
    </row>
    <row r="1216" spans="1:18" s="2" customFormat="1" x14ac:dyDescent="0.25">
      <c r="A1216" s="2" t="s">
        <v>3317</v>
      </c>
      <c r="B1216" s="1"/>
      <c r="C1216" s="37" t="s">
        <v>3322</v>
      </c>
      <c r="D1216" s="2" t="s">
        <v>21</v>
      </c>
      <c r="E1216" s="12">
        <v>1</v>
      </c>
      <c r="F1216" s="61">
        <v>125</v>
      </c>
      <c r="G1216" s="8">
        <f>VLOOKUP(F1216,episodes!$A$1:$B$76,2,FALSE)</f>
        <v>26</v>
      </c>
      <c r="H1216" s="7" t="str">
        <f>VLOOKUP(F1216,episodes!$A$1:$E$76,5,FALSE)</f>
        <v>The Devil in the Dark</v>
      </c>
      <c r="I1216" s="7">
        <f>VLOOKUP(F1216,episodes!$A$1:$D$76,3,FALSE)</f>
        <v>1</v>
      </c>
      <c r="J1216" s="7">
        <f>VLOOKUP(F1216,episodes!$A$1:$D$76,4,FALSE)</f>
        <v>25</v>
      </c>
      <c r="K1216" s="10"/>
      <c r="L1216" s="40">
        <f>COUNTIFS(A:A,A1215)</f>
        <v>130</v>
      </c>
      <c r="M1216" s="40">
        <f>COUNTIFS(B:B,B1216)</f>
        <v>0</v>
      </c>
      <c r="N1216" s="40">
        <f>LEN(C1216)</f>
        <v>11</v>
      </c>
      <c r="O1216" s="42"/>
      <c r="P1216" s="39"/>
      <c r="Q1216" s="39"/>
      <c r="R1216" s="42"/>
    </row>
    <row r="1217" spans="1:18" s="2" customFormat="1" x14ac:dyDescent="0.25">
      <c r="A1217" s="2" t="s">
        <v>3317</v>
      </c>
      <c r="B1217" s="1"/>
      <c r="C1217" s="37" t="s">
        <v>3332</v>
      </c>
      <c r="D1217" s="2" t="s">
        <v>3652</v>
      </c>
      <c r="E1217" s="12">
        <v>1</v>
      </c>
      <c r="F1217" s="61">
        <v>125</v>
      </c>
      <c r="G1217" s="8">
        <f>VLOOKUP(F1217,episodes!$A$1:$B$76,2,FALSE)</f>
        <v>26</v>
      </c>
      <c r="H1217" s="7" t="str">
        <f>VLOOKUP(F1217,episodes!$A$1:$E$76,5,FALSE)</f>
        <v>The Devil in the Dark</v>
      </c>
      <c r="I1217" s="7">
        <f>VLOOKUP(F1217,episodes!$A$1:$D$76,3,FALSE)</f>
        <v>1</v>
      </c>
      <c r="J1217" s="7">
        <f>VLOOKUP(F1217,episodes!$A$1:$D$76,4,FALSE)</f>
        <v>25</v>
      </c>
      <c r="K1217" s="10"/>
      <c r="L1217" s="40">
        <f>COUNTIFS(A:A,A1216)</f>
        <v>130</v>
      </c>
      <c r="M1217" s="40">
        <f>COUNTIFS(B:B,B1217)</f>
        <v>0</v>
      </c>
      <c r="N1217" s="40">
        <f>LEN(C1217)</f>
        <v>12</v>
      </c>
      <c r="O1217" s="42"/>
      <c r="P1217" s="39"/>
      <c r="Q1217" s="39"/>
      <c r="R1217" s="42"/>
    </row>
    <row r="1218" spans="1:18" s="2" customFormat="1" x14ac:dyDescent="0.25">
      <c r="A1218" s="2" t="s">
        <v>3317</v>
      </c>
      <c r="B1218" s="1"/>
      <c r="C1218" s="37" t="s">
        <v>3327</v>
      </c>
      <c r="D1218" s="2" t="s">
        <v>3655</v>
      </c>
      <c r="E1218" s="12">
        <v>1</v>
      </c>
      <c r="F1218" s="61">
        <v>125</v>
      </c>
      <c r="G1218" s="8">
        <f>VLOOKUP(F1218,episodes!$A$1:$B$76,2,FALSE)</f>
        <v>26</v>
      </c>
      <c r="H1218" s="7" t="str">
        <f>VLOOKUP(F1218,episodes!$A$1:$E$76,5,FALSE)</f>
        <v>The Devil in the Dark</v>
      </c>
      <c r="I1218" s="7">
        <f>VLOOKUP(F1218,episodes!$A$1:$D$76,3,FALSE)</f>
        <v>1</v>
      </c>
      <c r="J1218" s="7">
        <f>VLOOKUP(F1218,episodes!$A$1:$D$76,4,FALSE)</f>
        <v>25</v>
      </c>
      <c r="K1218" s="10"/>
      <c r="L1218" s="40">
        <f>COUNTIFS(A:A,A1217)</f>
        <v>130</v>
      </c>
      <c r="M1218" s="40">
        <f>COUNTIFS(B:B,B1218)</f>
        <v>0</v>
      </c>
      <c r="N1218" s="40">
        <f>LEN(C1218)</f>
        <v>12</v>
      </c>
      <c r="O1218" s="42"/>
      <c r="P1218" s="39"/>
      <c r="Q1218" s="39"/>
      <c r="R1218" s="42"/>
    </row>
    <row r="1219" spans="1:18" s="2" customFormat="1" x14ac:dyDescent="0.25">
      <c r="A1219" s="2" t="s">
        <v>3317</v>
      </c>
      <c r="B1219" s="1"/>
      <c r="C1219" s="37" t="s">
        <v>3322</v>
      </c>
      <c r="D1219" s="2" t="s">
        <v>21</v>
      </c>
      <c r="E1219" s="12">
        <v>1</v>
      </c>
      <c r="F1219" s="11">
        <v>126</v>
      </c>
      <c r="G1219" s="8">
        <f>VLOOKUP(F1219,episodes!$A$1:$B$76,2,FALSE)</f>
        <v>27</v>
      </c>
      <c r="H1219" s="7" t="str">
        <f>VLOOKUP(F1219,episodes!$A$1:$E$76,5,FALSE)</f>
        <v>Errand of Mercy</v>
      </c>
      <c r="I1219" s="7">
        <f>VLOOKUP(F1219,episodes!$A$1:$D$76,3,FALSE)</f>
        <v>1</v>
      </c>
      <c r="J1219" s="7">
        <f>VLOOKUP(F1219,episodes!$A$1:$D$76,4,FALSE)</f>
        <v>26</v>
      </c>
      <c r="K1219" s="10"/>
      <c r="L1219" s="40">
        <f>COUNTIFS(A:A,A1218)</f>
        <v>130</v>
      </c>
      <c r="M1219" s="40">
        <f>COUNTIFS(B:B,B1219)</f>
        <v>0</v>
      </c>
      <c r="N1219" s="40">
        <f>LEN(C1219)</f>
        <v>11</v>
      </c>
      <c r="O1219" s="42"/>
      <c r="P1219" s="39"/>
      <c r="Q1219" s="39"/>
      <c r="R1219" s="42"/>
    </row>
    <row r="1220" spans="1:18" s="2" customFormat="1" x14ac:dyDescent="0.25">
      <c r="A1220" s="2" t="s">
        <v>3317</v>
      </c>
      <c r="B1220" s="1"/>
      <c r="C1220" s="37" t="s">
        <v>3327</v>
      </c>
      <c r="D1220" s="2" t="s">
        <v>3655</v>
      </c>
      <c r="E1220" s="12">
        <v>1</v>
      </c>
      <c r="F1220" s="11">
        <v>126</v>
      </c>
      <c r="G1220" s="8">
        <f>VLOOKUP(F1220,episodes!$A$1:$B$76,2,FALSE)</f>
        <v>27</v>
      </c>
      <c r="H1220" s="7" t="str">
        <f>VLOOKUP(F1220,episodes!$A$1:$E$76,5,FALSE)</f>
        <v>Errand of Mercy</v>
      </c>
      <c r="I1220" s="7">
        <f>VLOOKUP(F1220,episodes!$A$1:$D$76,3,FALSE)</f>
        <v>1</v>
      </c>
      <c r="J1220" s="7">
        <f>VLOOKUP(F1220,episodes!$A$1:$D$76,4,FALSE)</f>
        <v>26</v>
      </c>
      <c r="K1220" s="10"/>
      <c r="L1220" s="40">
        <f>COUNTIFS(A:A,A1219)</f>
        <v>130</v>
      </c>
      <c r="M1220" s="40">
        <f>COUNTIFS(B:B,B1220)</f>
        <v>0</v>
      </c>
      <c r="N1220" s="40">
        <f>LEN(C1220)</f>
        <v>12</v>
      </c>
      <c r="O1220" s="42"/>
      <c r="P1220" s="39"/>
      <c r="Q1220" s="39"/>
      <c r="R1220" s="42"/>
    </row>
    <row r="1221" spans="1:18" s="2" customFormat="1" x14ac:dyDescent="0.25">
      <c r="A1221" s="2" t="s">
        <v>3317</v>
      </c>
      <c r="B1221" s="1"/>
      <c r="C1221" s="37" t="s">
        <v>3322</v>
      </c>
      <c r="D1221" s="2" t="s">
        <v>21</v>
      </c>
      <c r="E1221" s="12">
        <v>1</v>
      </c>
      <c r="F1221" s="61">
        <v>127</v>
      </c>
      <c r="G1221" s="8">
        <f>VLOOKUP(F1221,episodes!$A$1:$B$76,2,FALSE)</f>
        <v>28</v>
      </c>
      <c r="H1221" s="7" t="str">
        <f>VLOOKUP(F1221,episodes!$A$1:$E$76,5,FALSE)</f>
        <v>The Alternative Factor</v>
      </c>
      <c r="I1221" s="7">
        <f>VLOOKUP(F1221,episodes!$A$1:$D$76,3,FALSE)</f>
        <v>1</v>
      </c>
      <c r="J1221" s="7">
        <f>VLOOKUP(F1221,episodes!$A$1:$D$76,4,FALSE)</f>
        <v>27</v>
      </c>
      <c r="K1221" s="10"/>
      <c r="L1221" s="40">
        <f>COUNTIFS(A:A,A1220)</f>
        <v>130</v>
      </c>
      <c r="M1221" s="40">
        <f>COUNTIFS(B:B,B1221)</f>
        <v>0</v>
      </c>
      <c r="N1221" s="40">
        <f>LEN(C1221)</f>
        <v>11</v>
      </c>
      <c r="O1221" s="42"/>
      <c r="P1221" s="42"/>
      <c r="Q1221" s="39"/>
      <c r="R1221" s="42"/>
    </row>
    <row r="1222" spans="1:18" s="2" customFormat="1" x14ac:dyDescent="0.25">
      <c r="A1222" s="2" t="s">
        <v>3317</v>
      </c>
      <c r="B1222" s="1"/>
      <c r="C1222" s="37" t="s">
        <v>1776</v>
      </c>
      <c r="D1222" s="2" t="s">
        <v>85</v>
      </c>
      <c r="E1222" s="12"/>
      <c r="F1222" s="61">
        <v>127</v>
      </c>
      <c r="G1222" s="8">
        <f>VLOOKUP(F1222,episodes!$A$1:$B$76,2,FALSE)</f>
        <v>28</v>
      </c>
      <c r="H1222" s="7" t="str">
        <f>VLOOKUP(F1222,episodes!$A$1:$E$76,5,FALSE)</f>
        <v>The Alternative Factor</v>
      </c>
      <c r="I1222" s="7">
        <f>VLOOKUP(F1222,episodes!$A$1:$D$76,3,FALSE)</f>
        <v>1</v>
      </c>
      <c r="J1222" s="7">
        <f>VLOOKUP(F1222,episodes!$A$1:$D$76,4,FALSE)</f>
        <v>27</v>
      </c>
      <c r="K1222" s="10"/>
      <c r="L1222" s="40">
        <f>COUNTIFS(A:A,A1221)</f>
        <v>130</v>
      </c>
      <c r="M1222" s="40">
        <f>COUNTIFS(B:B,B1222)</f>
        <v>0</v>
      </c>
      <c r="N1222" s="40">
        <f>LEN(C1222)</f>
        <v>8</v>
      </c>
      <c r="O1222" s="42"/>
      <c r="P1222" s="42"/>
      <c r="Q1222" s="39"/>
      <c r="R1222" s="42"/>
    </row>
    <row r="1223" spans="1:18" s="2" customFormat="1" x14ac:dyDescent="0.25">
      <c r="A1223" s="2" t="s">
        <v>3317</v>
      </c>
      <c r="B1223" s="1"/>
      <c r="C1223" s="37" t="s">
        <v>1776</v>
      </c>
      <c r="D1223" s="2" t="s">
        <v>85</v>
      </c>
      <c r="E1223" s="12"/>
      <c r="F1223" s="61">
        <v>127</v>
      </c>
      <c r="G1223" s="8">
        <f>VLOOKUP(F1223,episodes!$A$1:$B$76,2,FALSE)</f>
        <v>28</v>
      </c>
      <c r="H1223" s="7" t="str">
        <f>VLOOKUP(F1223,episodes!$A$1:$E$76,5,FALSE)</f>
        <v>The Alternative Factor</v>
      </c>
      <c r="I1223" s="7">
        <f>VLOOKUP(F1223,episodes!$A$1:$D$76,3,FALSE)</f>
        <v>1</v>
      </c>
      <c r="J1223" s="7">
        <f>VLOOKUP(F1223,episodes!$A$1:$D$76,4,FALSE)</f>
        <v>27</v>
      </c>
      <c r="K1223" s="10"/>
      <c r="L1223" s="40">
        <f>COUNTIFS(A:A,A1222)</f>
        <v>130</v>
      </c>
      <c r="M1223" s="40">
        <f>COUNTIFS(B:B,B1223)</f>
        <v>0</v>
      </c>
      <c r="N1223" s="40">
        <f>LEN(C1223)</f>
        <v>8</v>
      </c>
      <c r="O1223" s="42"/>
      <c r="P1223" s="42"/>
      <c r="Q1223" s="39"/>
      <c r="R1223" s="42"/>
    </row>
    <row r="1224" spans="1:18" s="2" customFormat="1" x14ac:dyDescent="0.25">
      <c r="A1224" s="2" t="s">
        <v>3317</v>
      </c>
      <c r="B1224" s="1"/>
      <c r="C1224" s="37" t="s">
        <v>1776</v>
      </c>
      <c r="D1224" s="2" t="s">
        <v>85</v>
      </c>
      <c r="E1224" s="12"/>
      <c r="F1224" s="61">
        <v>127</v>
      </c>
      <c r="G1224" s="8">
        <f>VLOOKUP(F1224,episodes!$A$1:$B$76,2,FALSE)</f>
        <v>28</v>
      </c>
      <c r="H1224" s="7" t="str">
        <f>VLOOKUP(F1224,episodes!$A$1:$E$76,5,FALSE)</f>
        <v>The Alternative Factor</v>
      </c>
      <c r="I1224" s="7">
        <f>VLOOKUP(F1224,episodes!$A$1:$D$76,3,FALSE)</f>
        <v>1</v>
      </c>
      <c r="J1224" s="7">
        <f>VLOOKUP(F1224,episodes!$A$1:$D$76,4,FALSE)</f>
        <v>27</v>
      </c>
      <c r="K1224" s="10"/>
      <c r="L1224" s="40">
        <f>COUNTIFS(A:A,A1223)</f>
        <v>130</v>
      </c>
      <c r="M1224" s="40">
        <f>COUNTIFS(B:B,B1224)</f>
        <v>0</v>
      </c>
      <c r="N1224" s="40">
        <f>LEN(C1224)</f>
        <v>8</v>
      </c>
      <c r="O1224" s="42"/>
      <c r="P1224" s="42"/>
      <c r="Q1224" s="39"/>
      <c r="R1224" s="42"/>
    </row>
    <row r="1225" spans="1:18" s="2" customFormat="1" x14ac:dyDescent="0.25">
      <c r="A1225" s="2" t="s">
        <v>3317</v>
      </c>
      <c r="B1225" s="1"/>
      <c r="C1225" s="37" t="s">
        <v>1776</v>
      </c>
      <c r="D1225" s="2" t="s">
        <v>85</v>
      </c>
      <c r="E1225" s="12"/>
      <c r="F1225" s="61">
        <v>127</v>
      </c>
      <c r="G1225" s="8">
        <f>VLOOKUP(F1225,episodes!$A$1:$B$76,2,FALSE)</f>
        <v>28</v>
      </c>
      <c r="H1225" s="7" t="str">
        <f>VLOOKUP(F1225,episodes!$A$1:$E$76,5,FALSE)</f>
        <v>The Alternative Factor</v>
      </c>
      <c r="I1225" s="7">
        <f>VLOOKUP(F1225,episodes!$A$1:$D$76,3,FALSE)</f>
        <v>1</v>
      </c>
      <c r="J1225" s="7">
        <f>VLOOKUP(F1225,episodes!$A$1:$D$76,4,FALSE)</f>
        <v>27</v>
      </c>
      <c r="K1225" s="10"/>
      <c r="L1225" s="40">
        <f>COUNTIFS(A:A,A1224)</f>
        <v>130</v>
      </c>
      <c r="M1225" s="40">
        <f>COUNTIFS(B:B,B1225)</f>
        <v>0</v>
      </c>
      <c r="N1225" s="40">
        <f>LEN(C1225)</f>
        <v>8</v>
      </c>
      <c r="O1225" s="42"/>
      <c r="P1225" s="42"/>
      <c r="Q1225" s="39"/>
      <c r="R1225" s="42"/>
    </row>
    <row r="1226" spans="1:18" s="2" customFormat="1" x14ac:dyDescent="0.25">
      <c r="A1226" s="2" t="s">
        <v>3317</v>
      </c>
      <c r="B1226" s="1"/>
      <c r="C1226" s="37" t="s">
        <v>3327</v>
      </c>
      <c r="D1226" s="2" t="s">
        <v>3655</v>
      </c>
      <c r="E1226" s="12">
        <v>1</v>
      </c>
      <c r="F1226" s="61">
        <v>127</v>
      </c>
      <c r="G1226" s="8">
        <f>VLOOKUP(F1226,episodes!$A$1:$B$76,2,FALSE)</f>
        <v>28</v>
      </c>
      <c r="H1226" s="7" t="str">
        <f>VLOOKUP(F1226,episodes!$A$1:$E$76,5,FALSE)</f>
        <v>The Alternative Factor</v>
      </c>
      <c r="I1226" s="7">
        <f>VLOOKUP(F1226,episodes!$A$1:$D$76,3,FALSE)</f>
        <v>1</v>
      </c>
      <c r="J1226" s="7">
        <f>VLOOKUP(F1226,episodes!$A$1:$D$76,4,FALSE)</f>
        <v>27</v>
      </c>
      <c r="K1226" s="10"/>
      <c r="L1226" s="40">
        <f>COUNTIFS(A:A,A1225)</f>
        <v>130</v>
      </c>
      <c r="M1226" s="40">
        <f>COUNTIFS(B:B,B1226)</f>
        <v>0</v>
      </c>
      <c r="N1226" s="40">
        <f>LEN(C1226)</f>
        <v>12</v>
      </c>
      <c r="O1226" s="42"/>
      <c r="P1226" s="42"/>
      <c r="Q1226" s="39"/>
      <c r="R1226" s="42"/>
    </row>
    <row r="1227" spans="1:18" s="2" customFormat="1" x14ac:dyDescent="0.25">
      <c r="A1227" s="2" t="s">
        <v>3317</v>
      </c>
      <c r="B1227" s="1"/>
      <c r="C1227" s="23" t="s">
        <v>3322</v>
      </c>
      <c r="D1227" s="2" t="s">
        <v>21</v>
      </c>
      <c r="E1227" s="12">
        <v>1</v>
      </c>
      <c r="F1227" s="61">
        <v>128</v>
      </c>
      <c r="G1227" s="8">
        <f>VLOOKUP(F1227,episodes!$A$1:$B$76,2,FALSE)</f>
        <v>29</v>
      </c>
      <c r="H1227" s="7" t="str">
        <f>VLOOKUP(F1227,episodes!$A$1:$E$76,5,FALSE)</f>
        <v>The City on the Edge of Forever</v>
      </c>
      <c r="I1227" s="7">
        <f>VLOOKUP(F1227,episodes!$A$1:$D$76,3,FALSE)</f>
        <v>1</v>
      </c>
      <c r="J1227" s="7">
        <f>VLOOKUP(F1227,episodes!$A$1:$D$76,4,FALSE)</f>
        <v>28</v>
      </c>
      <c r="K1227" s="10"/>
      <c r="L1227" s="40">
        <f>COUNTIFS(A:A,A1226)</f>
        <v>130</v>
      </c>
      <c r="M1227" s="40">
        <f>COUNTIFS(B:B,B1227)</f>
        <v>0</v>
      </c>
      <c r="N1227" s="40">
        <f>LEN(C1227)</f>
        <v>11</v>
      </c>
      <c r="O1227" s="42"/>
      <c r="P1227" s="44"/>
      <c r="Q1227" s="42"/>
      <c r="R1227" s="42"/>
    </row>
    <row r="1228" spans="1:18" s="2" customFormat="1" x14ac:dyDescent="0.25">
      <c r="A1228" s="2" t="s">
        <v>3317</v>
      </c>
      <c r="B1228" s="1"/>
      <c r="C1228" s="23" t="s">
        <v>1776</v>
      </c>
      <c r="D1228" s="2" t="s">
        <v>85</v>
      </c>
      <c r="E1228" s="12"/>
      <c r="F1228" s="61">
        <v>128</v>
      </c>
      <c r="G1228" s="8">
        <f>VLOOKUP(F1228,episodes!$A$1:$B$76,2,FALSE)</f>
        <v>29</v>
      </c>
      <c r="H1228" s="7" t="str">
        <f>VLOOKUP(F1228,episodes!$A$1:$E$76,5,FALSE)</f>
        <v>The City on the Edge of Forever</v>
      </c>
      <c r="I1228" s="7">
        <f>VLOOKUP(F1228,episodes!$A$1:$D$76,3,FALSE)</f>
        <v>1</v>
      </c>
      <c r="J1228" s="7">
        <f>VLOOKUP(F1228,episodes!$A$1:$D$76,4,FALSE)</f>
        <v>28</v>
      </c>
      <c r="K1228" s="10"/>
      <c r="L1228" s="40">
        <f>COUNTIFS(A:A,A1227)</f>
        <v>130</v>
      </c>
      <c r="M1228" s="40">
        <f>COUNTIFS(B:B,B1228)</f>
        <v>0</v>
      </c>
      <c r="N1228" s="40">
        <f>LEN(C1228)</f>
        <v>8</v>
      </c>
      <c r="O1228" s="42"/>
      <c r="P1228" s="44"/>
      <c r="Q1228" s="42"/>
      <c r="R1228" s="42"/>
    </row>
    <row r="1229" spans="1:18" s="2" customFormat="1" x14ac:dyDescent="0.25">
      <c r="A1229" s="2" t="s">
        <v>3317</v>
      </c>
      <c r="B1229" s="1"/>
      <c r="C1229" s="23" t="s">
        <v>1776</v>
      </c>
      <c r="D1229" s="2" t="s">
        <v>85</v>
      </c>
      <c r="E1229" s="12"/>
      <c r="F1229" s="61">
        <v>128</v>
      </c>
      <c r="G1229" s="8">
        <f>VLOOKUP(F1229,episodes!$A$1:$B$76,2,FALSE)</f>
        <v>29</v>
      </c>
      <c r="H1229" s="7" t="str">
        <f>VLOOKUP(F1229,episodes!$A$1:$E$76,5,FALSE)</f>
        <v>The City on the Edge of Forever</v>
      </c>
      <c r="I1229" s="7">
        <f>VLOOKUP(F1229,episodes!$A$1:$D$76,3,FALSE)</f>
        <v>1</v>
      </c>
      <c r="J1229" s="7">
        <f>VLOOKUP(F1229,episodes!$A$1:$D$76,4,FALSE)</f>
        <v>28</v>
      </c>
      <c r="K1229" s="10"/>
      <c r="L1229" s="40">
        <f>COUNTIFS(A:A,A1228)</f>
        <v>130</v>
      </c>
      <c r="M1229" s="40">
        <f>COUNTIFS(B:B,B1229)</f>
        <v>0</v>
      </c>
      <c r="N1229" s="40">
        <f>LEN(C1229)</f>
        <v>8</v>
      </c>
      <c r="O1229" s="42"/>
      <c r="P1229" s="44"/>
      <c r="Q1229" s="42"/>
      <c r="R1229" s="42"/>
    </row>
    <row r="1230" spans="1:18" s="2" customFormat="1" x14ac:dyDescent="0.25">
      <c r="A1230" s="2" t="s">
        <v>3317</v>
      </c>
      <c r="B1230" s="1"/>
      <c r="C1230" s="23" t="s">
        <v>3349</v>
      </c>
      <c r="D1230" s="2" t="s">
        <v>3668</v>
      </c>
      <c r="E1230" s="12"/>
      <c r="F1230" s="61">
        <v>128</v>
      </c>
      <c r="G1230" s="8">
        <f>VLOOKUP(F1230,episodes!$A$1:$B$76,2,FALSE)</f>
        <v>29</v>
      </c>
      <c r="H1230" s="7" t="str">
        <f>VLOOKUP(F1230,episodes!$A$1:$E$76,5,FALSE)</f>
        <v>The City on the Edge of Forever</v>
      </c>
      <c r="I1230" s="7">
        <f>VLOOKUP(F1230,episodes!$A$1:$D$76,3,FALSE)</f>
        <v>1</v>
      </c>
      <c r="J1230" s="7">
        <f>VLOOKUP(F1230,episodes!$A$1:$D$76,4,FALSE)</f>
        <v>28</v>
      </c>
      <c r="K1230" s="10"/>
      <c r="L1230" s="40">
        <f>COUNTIFS(A:A,A1229)</f>
        <v>130</v>
      </c>
      <c r="M1230" s="40">
        <f>COUNTIFS(B:B,B1230)</f>
        <v>0</v>
      </c>
      <c r="N1230" s="40">
        <f>LEN(C1230)</f>
        <v>12</v>
      </c>
      <c r="O1230" s="42"/>
      <c r="P1230" s="44"/>
      <c r="Q1230" s="42"/>
      <c r="R1230" s="42"/>
    </row>
    <row r="1231" spans="1:18" s="2" customFormat="1" x14ac:dyDescent="0.25">
      <c r="A1231" s="2" t="s">
        <v>3317</v>
      </c>
      <c r="B1231" s="1"/>
      <c r="C1231" s="23" t="s">
        <v>3327</v>
      </c>
      <c r="D1231" s="2" t="s">
        <v>3655</v>
      </c>
      <c r="E1231" s="12">
        <v>1</v>
      </c>
      <c r="F1231" s="61">
        <v>128</v>
      </c>
      <c r="G1231" s="8">
        <f>VLOOKUP(F1231,episodes!$A$1:$B$76,2,FALSE)</f>
        <v>29</v>
      </c>
      <c r="H1231" s="7" t="str">
        <f>VLOOKUP(F1231,episodes!$A$1:$E$76,5,FALSE)</f>
        <v>The City on the Edge of Forever</v>
      </c>
      <c r="I1231" s="7">
        <f>VLOOKUP(F1231,episodes!$A$1:$D$76,3,FALSE)</f>
        <v>1</v>
      </c>
      <c r="J1231" s="7">
        <f>VLOOKUP(F1231,episodes!$A$1:$D$76,4,FALSE)</f>
        <v>28</v>
      </c>
      <c r="K1231" s="10"/>
      <c r="L1231" s="40">
        <f>COUNTIFS(A:A,A1230)</f>
        <v>130</v>
      </c>
      <c r="M1231" s="40">
        <f>COUNTIFS(B:B,B1231)</f>
        <v>0</v>
      </c>
      <c r="N1231" s="40">
        <f>LEN(C1231)</f>
        <v>12</v>
      </c>
      <c r="O1231" s="42"/>
      <c r="P1231" s="44"/>
      <c r="Q1231" s="42"/>
      <c r="R1231" s="42"/>
    </row>
    <row r="1232" spans="1:18" s="2" customFormat="1" x14ac:dyDescent="0.25">
      <c r="A1232" s="2" t="s">
        <v>3317</v>
      </c>
      <c r="B1232" s="1"/>
      <c r="C1232" s="23" t="s">
        <v>3363</v>
      </c>
      <c r="D1232" s="2" t="s">
        <v>85</v>
      </c>
      <c r="E1232" s="12">
        <v>1</v>
      </c>
      <c r="F1232" s="61">
        <v>128</v>
      </c>
      <c r="G1232" s="8">
        <f>VLOOKUP(F1232,episodes!$A$1:$B$76,2,FALSE)</f>
        <v>29</v>
      </c>
      <c r="H1232" s="7" t="str">
        <f>VLOOKUP(F1232,episodes!$A$1:$E$76,5,FALSE)</f>
        <v>The City on the Edge of Forever</v>
      </c>
      <c r="I1232" s="7">
        <f>VLOOKUP(F1232,episodes!$A$1:$D$76,3,FALSE)</f>
        <v>1</v>
      </c>
      <c r="J1232" s="7">
        <f>VLOOKUP(F1232,episodes!$A$1:$D$76,4,FALSE)</f>
        <v>28</v>
      </c>
      <c r="K1232" s="10"/>
      <c r="L1232" s="40">
        <f>COUNTIFS(A:A,A1231)</f>
        <v>130</v>
      </c>
      <c r="M1232" s="40">
        <f>COUNTIFS(B:B,B1232)</f>
        <v>0</v>
      </c>
      <c r="N1232" s="40">
        <f>LEN(C1232)</f>
        <v>11</v>
      </c>
      <c r="O1232" s="42"/>
      <c r="P1232" s="44"/>
      <c r="Q1232" s="42"/>
      <c r="R1232" s="42"/>
    </row>
    <row r="1233" spans="1:18" s="2" customFormat="1" x14ac:dyDescent="0.25">
      <c r="A1233" s="2" t="s">
        <v>3317</v>
      </c>
      <c r="B1233" s="1"/>
      <c r="C1233" s="23" t="s">
        <v>3322</v>
      </c>
      <c r="D1233" s="2" t="s">
        <v>21</v>
      </c>
      <c r="E1233" s="12">
        <v>1</v>
      </c>
      <c r="F1233" s="61">
        <v>129</v>
      </c>
      <c r="G1233" s="8">
        <f>VLOOKUP(F1233,episodes!$A$1:$B$76,2,FALSE)</f>
        <v>30</v>
      </c>
      <c r="H1233" s="7" t="str">
        <f>VLOOKUP(F1233,episodes!$A$1:$E$76,5,FALSE)</f>
        <v>Operation: Annihilate!</v>
      </c>
      <c r="I1233" s="7">
        <f>VLOOKUP(F1233,episodes!$A$1:$D$76,3,FALSE)</f>
        <v>1</v>
      </c>
      <c r="J1233" s="7">
        <f>VLOOKUP(F1233,episodes!$A$1:$D$76,4,FALSE)</f>
        <v>29</v>
      </c>
      <c r="K1233" s="10"/>
      <c r="L1233" s="40">
        <f>COUNTIFS(A:A,A1232)</f>
        <v>130</v>
      </c>
      <c r="M1233" s="40">
        <f>COUNTIFS(B:B,B1233)</f>
        <v>0</v>
      </c>
      <c r="N1233" s="40">
        <f>LEN(C1233)</f>
        <v>11</v>
      </c>
      <c r="O1233" s="42"/>
      <c r="P1233" s="42"/>
      <c r="Q1233" s="39"/>
      <c r="R1233" s="42"/>
    </row>
    <row r="1234" spans="1:18" s="2" customFormat="1" x14ac:dyDescent="0.25">
      <c r="A1234" s="2" t="s">
        <v>3317</v>
      </c>
      <c r="B1234" s="1"/>
      <c r="C1234" s="23" t="s">
        <v>3332</v>
      </c>
      <c r="D1234" s="2" t="s">
        <v>3652</v>
      </c>
      <c r="E1234" s="12">
        <v>1</v>
      </c>
      <c r="F1234" s="61">
        <v>129</v>
      </c>
      <c r="G1234" s="8">
        <f>VLOOKUP(F1234,episodes!$A$1:$B$76,2,FALSE)</f>
        <v>30</v>
      </c>
      <c r="H1234" s="7" t="str">
        <f>VLOOKUP(F1234,episodes!$A$1:$E$76,5,FALSE)</f>
        <v>Operation: Annihilate!</v>
      </c>
      <c r="I1234" s="7">
        <f>VLOOKUP(F1234,episodes!$A$1:$D$76,3,FALSE)</f>
        <v>1</v>
      </c>
      <c r="J1234" s="7">
        <f>VLOOKUP(F1234,episodes!$A$1:$D$76,4,FALSE)</f>
        <v>29</v>
      </c>
      <c r="K1234" s="10"/>
      <c r="L1234" s="40">
        <f>COUNTIFS(A:A,A1233)</f>
        <v>130</v>
      </c>
      <c r="M1234" s="40">
        <f>COUNTIFS(B:B,B1234)</f>
        <v>0</v>
      </c>
      <c r="N1234" s="40">
        <f>LEN(C1234)</f>
        <v>12</v>
      </c>
      <c r="O1234" s="42"/>
      <c r="P1234" s="42"/>
      <c r="Q1234" s="39"/>
      <c r="R1234" s="42"/>
    </row>
    <row r="1235" spans="1:18" s="2" customFormat="1" x14ac:dyDescent="0.25">
      <c r="A1235" s="2" t="s">
        <v>3317</v>
      </c>
      <c r="B1235" s="1"/>
      <c r="C1235" s="23" t="s">
        <v>1776</v>
      </c>
      <c r="D1235" s="2" t="s">
        <v>85</v>
      </c>
      <c r="E1235" s="12"/>
      <c r="F1235" s="61">
        <v>129</v>
      </c>
      <c r="G1235" s="8">
        <f>VLOOKUP(F1235,episodes!$A$1:$B$76,2,FALSE)</f>
        <v>30</v>
      </c>
      <c r="H1235" s="7" t="str">
        <f>VLOOKUP(F1235,episodes!$A$1:$E$76,5,FALSE)</f>
        <v>Operation: Annihilate!</v>
      </c>
      <c r="I1235" s="7">
        <f>VLOOKUP(F1235,episodes!$A$1:$D$76,3,FALSE)</f>
        <v>1</v>
      </c>
      <c r="J1235" s="7">
        <f>VLOOKUP(F1235,episodes!$A$1:$D$76,4,FALSE)</f>
        <v>29</v>
      </c>
      <c r="K1235" s="10"/>
      <c r="L1235" s="40">
        <f>COUNTIFS(A:A,A1234)</f>
        <v>130</v>
      </c>
      <c r="M1235" s="40">
        <f>COUNTIFS(B:B,B1235)</f>
        <v>0</v>
      </c>
      <c r="N1235" s="40">
        <f>LEN(C1235)</f>
        <v>8</v>
      </c>
      <c r="O1235" s="42"/>
      <c r="P1235" s="42"/>
      <c r="Q1235" s="39"/>
      <c r="R1235" s="42"/>
    </row>
    <row r="1236" spans="1:18" s="2" customFormat="1" x14ac:dyDescent="0.25">
      <c r="A1236" s="2" t="s">
        <v>3317</v>
      </c>
      <c r="B1236" s="1"/>
      <c r="C1236" s="23" t="s">
        <v>3349</v>
      </c>
      <c r="D1236" s="2" t="s">
        <v>3668</v>
      </c>
      <c r="E1236" s="12"/>
      <c r="F1236" s="61">
        <v>129</v>
      </c>
      <c r="G1236" s="8">
        <f>VLOOKUP(F1236,episodes!$A$1:$B$76,2,FALSE)</f>
        <v>30</v>
      </c>
      <c r="H1236" s="7" t="str">
        <f>VLOOKUP(F1236,episodes!$A$1:$E$76,5,FALSE)</f>
        <v>Operation: Annihilate!</v>
      </c>
      <c r="I1236" s="7">
        <f>VLOOKUP(F1236,episodes!$A$1:$D$76,3,FALSE)</f>
        <v>1</v>
      </c>
      <c r="J1236" s="7">
        <f>VLOOKUP(F1236,episodes!$A$1:$D$76,4,FALSE)</f>
        <v>29</v>
      </c>
      <c r="K1236" s="10"/>
      <c r="L1236" s="40">
        <f>COUNTIFS(A:A,A1235)</f>
        <v>130</v>
      </c>
      <c r="M1236" s="40">
        <f>COUNTIFS(B:B,B1236)</f>
        <v>0</v>
      </c>
      <c r="N1236" s="40">
        <f>LEN(C1236)</f>
        <v>12</v>
      </c>
      <c r="O1236" s="42"/>
      <c r="P1236" s="42"/>
      <c r="Q1236" s="39"/>
      <c r="R1236" s="42"/>
    </row>
    <row r="1237" spans="1:18" s="2" customFormat="1" x14ac:dyDescent="0.25">
      <c r="A1237" s="2" t="s">
        <v>3317</v>
      </c>
      <c r="B1237" s="1"/>
      <c r="C1237" s="23" t="s">
        <v>3327</v>
      </c>
      <c r="D1237" s="2" t="s">
        <v>3655</v>
      </c>
      <c r="E1237" s="12">
        <v>1</v>
      </c>
      <c r="F1237" s="61">
        <v>129</v>
      </c>
      <c r="G1237" s="8">
        <f>VLOOKUP(F1237,episodes!$A$1:$B$76,2,FALSE)</f>
        <v>30</v>
      </c>
      <c r="H1237" s="7" t="str">
        <f>VLOOKUP(F1237,episodes!$A$1:$E$76,5,FALSE)</f>
        <v>Operation: Annihilate!</v>
      </c>
      <c r="I1237" s="7">
        <f>VLOOKUP(F1237,episodes!$A$1:$D$76,3,FALSE)</f>
        <v>1</v>
      </c>
      <c r="J1237" s="7">
        <f>VLOOKUP(F1237,episodes!$A$1:$D$76,4,FALSE)</f>
        <v>29</v>
      </c>
      <c r="K1237" s="10"/>
      <c r="L1237" s="40">
        <f>COUNTIFS(A:A,A1236)</f>
        <v>130</v>
      </c>
      <c r="M1237" s="40">
        <f>COUNTIFS(B:B,B1237)</f>
        <v>0</v>
      </c>
      <c r="N1237" s="40">
        <f>LEN(C1237)</f>
        <v>12</v>
      </c>
      <c r="O1237" s="42"/>
      <c r="P1237" s="42"/>
      <c r="Q1237" s="39"/>
      <c r="R1237" s="42"/>
    </row>
    <row r="1238" spans="1:18" s="2" customFormat="1" x14ac:dyDescent="0.25">
      <c r="A1238" s="2" t="s">
        <v>3317</v>
      </c>
      <c r="B1238" s="1"/>
      <c r="C1238" s="23" t="s">
        <v>3364</v>
      </c>
      <c r="D1238" s="2" t="s">
        <v>85</v>
      </c>
      <c r="E1238" s="12"/>
      <c r="F1238" s="61">
        <v>129</v>
      </c>
      <c r="G1238" s="8">
        <f>VLOOKUP(F1238,episodes!$A$1:$B$76,2,FALSE)</f>
        <v>30</v>
      </c>
      <c r="H1238" s="7" t="str">
        <f>VLOOKUP(F1238,episodes!$A$1:$E$76,5,FALSE)</f>
        <v>Operation: Annihilate!</v>
      </c>
      <c r="I1238" s="7">
        <f>VLOOKUP(F1238,episodes!$A$1:$D$76,3,FALSE)</f>
        <v>1</v>
      </c>
      <c r="J1238" s="7">
        <f>VLOOKUP(F1238,episodes!$A$1:$D$76,4,FALSE)</f>
        <v>29</v>
      </c>
      <c r="K1238" s="10"/>
      <c r="L1238" s="40">
        <f>COUNTIFS(A:A,A1237)</f>
        <v>130</v>
      </c>
      <c r="M1238" s="40">
        <f>COUNTIFS(B:B,B1238)</f>
        <v>0</v>
      </c>
      <c r="N1238" s="40">
        <f>LEN(C1238)</f>
        <v>12</v>
      </c>
      <c r="O1238" s="42"/>
      <c r="P1238" s="42"/>
      <c r="Q1238" s="39"/>
      <c r="R1238" s="42"/>
    </row>
    <row r="1239" spans="1:18" s="2" customFormat="1" x14ac:dyDescent="0.25">
      <c r="A1239" s="2" t="s">
        <v>3317</v>
      </c>
      <c r="B1239" s="1"/>
      <c r="C1239" s="23" t="s">
        <v>3322</v>
      </c>
      <c r="D1239" s="2" t="s">
        <v>21</v>
      </c>
      <c r="E1239" s="12">
        <v>1</v>
      </c>
      <c r="F1239" s="61">
        <v>201</v>
      </c>
      <c r="G1239" s="8">
        <f>VLOOKUP(F1239,episodes!$A$1:$B$76,2,FALSE)</f>
        <v>31</v>
      </c>
      <c r="H1239" s="7" t="str">
        <f>VLOOKUP(F1239,episodes!$A$1:$E$76,5,FALSE)</f>
        <v>Amok Time</v>
      </c>
      <c r="I1239" s="7">
        <f>VLOOKUP(F1239,episodes!$A$1:$D$76,3,FALSE)</f>
        <v>2</v>
      </c>
      <c r="J1239" s="7">
        <f>VLOOKUP(F1239,episodes!$A$1:$D$76,4,FALSE)</f>
        <v>1</v>
      </c>
      <c r="K1239" s="10"/>
      <c r="L1239" s="40">
        <f>COUNTIFS(A:A,A1238)</f>
        <v>130</v>
      </c>
      <c r="M1239" s="40">
        <f>COUNTIFS(B:B,B1239)</f>
        <v>0</v>
      </c>
      <c r="N1239" s="40">
        <f>LEN(C1239)</f>
        <v>11</v>
      </c>
      <c r="O1239" s="42"/>
      <c r="P1239" s="44"/>
      <c r="Q1239" s="39"/>
      <c r="R1239" s="42"/>
    </row>
    <row r="1240" spans="1:18" s="2" customFormat="1" x14ac:dyDescent="0.25">
      <c r="A1240" s="2" t="s">
        <v>3317</v>
      </c>
      <c r="B1240" s="1"/>
      <c r="C1240" s="23" t="s">
        <v>3332</v>
      </c>
      <c r="D1240" s="2" t="s">
        <v>3652</v>
      </c>
      <c r="E1240" s="12">
        <v>1</v>
      </c>
      <c r="F1240" s="61">
        <v>201</v>
      </c>
      <c r="G1240" s="8">
        <f>VLOOKUP(F1240,episodes!$A$1:$B$76,2,FALSE)</f>
        <v>31</v>
      </c>
      <c r="H1240" s="7" t="str">
        <f>VLOOKUP(F1240,episodes!$A$1:$E$76,5,FALSE)</f>
        <v>Amok Time</v>
      </c>
      <c r="I1240" s="7">
        <f>VLOOKUP(F1240,episodes!$A$1:$D$76,3,FALSE)</f>
        <v>2</v>
      </c>
      <c r="J1240" s="7">
        <f>VLOOKUP(F1240,episodes!$A$1:$D$76,4,FALSE)</f>
        <v>1</v>
      </c>
      <c r="K1240" s="10"/>
      <c r="L1240" s="40">
        <f>COUNTIFS(A:A,A1239)</f>
        <v>130</v>
      </c>
      <c r="M1240" s="40">
        <f>COUNTIFS(B:B,B1240)</f>
        <v>0</v>
      </c>
      <c r="N1240" s="40">
        <f>LEN(C1240)</f>
        <v>12</v>
      </c>
      <c r="O1240" s="42"/>
      <c r="P1240" s="44"/>
      <c r="Q1240" s="39"/>
      <c r="R1240" s="42"/>
    </row>
    <row r="1241" spans="1:18" s="2" customFormat="1" x14ac:dyDescent="0.25">
      <c r="A1241" s="2" t="s">
        <v>3317</v>
      </c>
      <c r="B1241" s="1"/>
      <c r="C1241" s="23" t="s">
        <v>3327</v>
      </c>
      <c r="D1241" s="2" t="s">
        <v>3655</v>
      </c>
      <c r="E1241" s="12">
        <v>1</v>
      </c>
      <c r="F1241" s="61">
        <v>201</v>
      </c>
      <c r="G1241" s="8">
        <f>VLOOKUP(F1241,episodes!$A$1:$B$76,2,FALSE)</f>
        <v>31</v>
      </c>
      <c r="H1241" s="7" t="str">
        <f>VLOOKUP(F1241,episodes!$A$1:$E$76,5,FALSE)</f>
        <v>Amok Time</v>
      </c>
      <c r="I1241" s="7">
        <f>VLOOKUP(F1241,episodes!$A$1:$D$76,3,FALSE)</f>
        <v>2</v>
      </c>
      <c r="J1241" s="7">
        <f>VLOOKUP(F1241,episodes!$A$1:$D$76,4,FALSE)</f>
        <v>1</v>
      </c>
      <c r="K1241" s="10"/>
      <c r="L1241" s="40">
        <f>COUNTIFS(A:A,A1240)</f>
        <v>130</v>
      </c>
      <c r="M1241" s="40">
        <f>COUNTIFS(B:B,B1241)</f>
        <v>0</v>
      </c>
      <c r="N1241" s="40">
        <f>LEN(C1241)</f>
        <v>12</v>
      </c>
      <c r="O1241" s="42"/>
      <c r="P1241" s="44"/>
      <c r="Q1241" s="39"/>
      <c r="R1241" s="42"/>
    </row>
    <row r="1242" spans="1:18" s="2" customFormat="1" x14ac:dyDescent="0.25">
      <c r="A1242" s="2" t="s">
        <v>3317</v>
      </c>
      <c r="B1242" s="1"/>
      <c r="C1242" s="23" t="s">
        <v>3647</v>
      </c>
      <c r="D1242" s="2" t="s">
        <v>21</v>
      </c>
      <c r="E1242" s="12"/>
      <c r="F1242" s="61">
        <v>202</v>
      </c>
      <c r="G1242" s="8">
        <f>VLOOKUP(F1242,episodes!$A$1:$B$76,2,FALSE)</f>
        <v>32</v>
      </c>
      <c r="H1242" s="7" t="str">
        <f>VLOOKUP(F1242,episodes!$A$1:$E$76,5,FALSE)</f>
        <v>Who Mourns for Adonais?</v>
      </c>
      <c r="I1242" s="7">
        <f>VLOOKUP(F1242,episodes!$A$1:$D$76,3,FALSE)</f>
        <v>2</v>
      </c>
      <c r="J1242" s="7">
        <f>VLOOKUP(F1242,episodes!$A$1:$D$76,4,FALSE)</f>
        <v>2</v>
      </c>
      <c r="K1242" s="10"/>
      <c r="L1242" s="40">
        <f>COUNTIFS(A:A,A1241)</f>
        <v>130</v>
      </c>
      <c r="M1242" s="40">
        <f>COUNTIFS(B:B,B1242)</f>
        <v>0</v>
      </c>
      <c r="N1242" s="40">
        <f>LEN(C1242)</f>
        <v>13</v>
      </c>
      <c r="O1242" s="42"/>
      <c r="P1242" s="44"/>
      <c r="Q1242" s="39"/>
      <c r="R1242" s="42"/>
    </row>
    <row r="1243" spans="1:18" s="2" customFormat="1" x14ac:dyDescent="0.25">
      <c r="A1243" s="2" t="s">
        <v>3317</v>
      </c>
      <c r="B1243" s="1"/>
      <c r="C1243" s="23" t="s">
        <v>3322</v>
      </c>
      <c r="D1243" s="2" t="s">
        <v>21</v>
      </c>
      <c r="E1243" s="12">
        <v>1</v>
      </c>
      <c r="F1243" s="61">
        <v>202</v>
      </c>
      <c r="G1243" s="8">
        <f>VLOOKUP(F1243,episodes!$A$1:$B$76,2,FALSE)</f>
        <v>32</v>
      </c>
      <c r="H1243" s="7" t="str">
        <f>VLOOKUP(F1243,episodes!$A$1:$E$76,5,FALSE)</f>
        <v>Who Mourns for Adonais?</v>
      </c>
      <c r="I1243" s="7">
        <f>VLOOKUP(F1243,episodes!$A$1:$D$76,3,FALSE)</f>
        <v>2</v>
      </c>
      <c r="J1243" s="7">
        <f>VLOOKUP(F1243,episodes!$A$1:$D$76,4,FALSE)</f>
        <v>2</v>
      </c>
      <c r="K1243" s="10"/>
      <c r="L1243" s="40">
        <f>COUNTIFS(A:A,A1242)</f>
        <v>130</v>
      </c>
      <c r="M1243" s="40">
        <f>COUNTIFS(B:B,B1243)</f>
        <v>0</v>
      </c>
      <c r="N1243" s="40">
        <f>LEN(C1243)</f>
        <v>11</v>
      </c>
      <c r="O1243" s="42"/>
      <c r="P1243" s="44"/>
      <c r="Q1243" s="39"/>
      <c r="R1243" s="42"/>
    </row>
    <row r="1244" spans="1:18" s="2" customFormat="1" x14ac:dyDescent="0.25">
      <c r="A1244" s="2" t="s">
        <v>3317</v>
      </c>
      <c r="B1244" s="1"/>
      <c r="C1244" s="23" t="s">
        <v>3648</v>
      </c>
      <c r="D1244" s="2" t="s">
        <v>3655</v>
      </c>
      <c r="E1244" s="12"/>
      <c r="F1244" s="61">
        <v>202</v>
      </c>
      <c r="G1244" s="8">
        <f>VLOOKUP(F1244,episodes!$A$1:$B$76,2,FALSE)</f>
        <v>32</v>
      </c>
      <c r="H1244" s="7" t="str">
        <f>VLOOKUP(F1244,episodes!$A$1:$E$76,5,FALSE)</f>
        <v>Who Mourns for Adonais?</v>
      </c>
      <c r="I1244" s="7">
        <f>VLOOKUP(F1244,episodes!$A$1:$D$76,3,FALSE)</f>
        <v>2</v>
      </c>
      <c r="J1244" s="7">
        <f>VLOOKUP(F1244,episodes!$A$1:$D$76,4,FALSE)</f>
        <v>2</v>
      </c>
      <c r="K1244" s="10"/>
      <c r="L1244" s="40">
        <f>COUNTIFS(A:A,A1243)</f>
        <v>130</v>
      </c>
      <c r="M1244" s="40">
        <f>COUNTIFS(B:B,B1244)</f>
        <v>0</v>
      </c>
      <c r="N1244" s="40">
        <f>LEN(C1244)</f>
        <v>19</v>
      </c>
      <c r="O1244" s="42"/>
      <c r="P1244" s="44"/>
      <c r="Q1244" s="39"/>
      <c r="R1244" s="42"/>
    </row>
    <row r="1245" spans="1:18" s="2" customFormat="1" x14ac:dyDescent="0.25">
      <c r="A1245" s="2" t="s">
        <v>3317</v>
      </c>
      <c r="B1245" s="1"/>
      <c r="C1245" s="23" t="s">
        <v>3332</v>
      </c>
      <c r="D1245" s="2" t="s">
        <v>3652</v>
      </c>
      <c r="E1245" s="12">
        <v>1</v>
      </c>
      <c r="F1245" s="61">
        <v>202</v>
      </c>
      <c r="G1245" s="8">
        <f>VLOOKUP(F1245,episodes!$A$1:$B$76,2,FALSE)</f>
        <v>32</v>
      </c>
      <c r="H1245" s="7" t="str">
        <f>VLOOKUP(F1245,episodes!$A$1:$E$76,5,FALSE)</f>
        <v>Who Mourns for Adonais?</v>
      </c>
      <c r="I1245" s="7">
        <f>VLOOKUP(F1245,episodes!$A$1:$D$76,3,FALSE)</f>
        <v>2</v>
      </c>
      <c r="J1245" s="7">
        <f>VLOOKUP(F1245,episodes!$A$1:$D$76,4,FALSE)</f>
        <v>2</v>
      </c>
      <c r="K1245" s="10"/>
      <c r="L1245" s="40">
        <f>COUNTIFS(A:A,A1244)</f>
        <v>130</v>
      </c>
      <c r="M1245" s="40">
        <f>COUNTIFS(B:B,B1245)</f>
        <v>0</v>
      </c>
      <c r="N1245" s="40">
        <f>LEN(C1245)</f>
        <v>12</v>
      </c>
      <c r="O1245" s="42"/>
      <c r="P1245" s="44"/>
      <c r="Q1245" s="39"/>
      <c r="R1245" s="42"/>
    </row>
    <row r="1246" spans="1:18" s="2" customFormat="1" x14ac:dyDescent="0.25">
      <c r="A1246" s="2" t="s">
        <v>3317</v>
      </c>
      <c r="B1246" s="1"/>
      <c r="C1246" s="23" t="s">
        <v>3349</v>
      </c>
      <c r="D1246" s="2" t="s">
        <v>3668</v>
      </c>
      <c r="E1246" s="12"/>
      <c r="F1246" s="61">
        <v>202</v>
      </c>
      <c r="G1246" s="8">
        <f>VLOOKUP(F1246,episodes!$A$1:$B$76,2,FALSE)</f>
        <v>32</v>
      </c>
      <c r="H1246" s="7" t="str">
        <f>VLOOKUP(F1246,episodes!$A$1:$E$76,5,FALSE)</f>
        <v>Who Mourns for Adonais?</v>
      </c>
      <c r="I1246" s="7">
        <f>VLOOKUP(F1246,episodes!$A$1:$D$76,3,FALSE)</f>
        <v>2</v>
      </c>
      <c r="J1246" s="7">
        <f>VLOOKUP(F1246,episodes!$A$1:$D$76,4,FALSE)</f>
        <v>2</v>
      </c>
      <c r="K1246" s="10"/>
      <c r="L1246" s="40">
        <f>COUNTIFS(A:A,A1245)</f>
        <v>130</v>
      </c>
      <c r="M1246" s="40">
        <f>COUNTIFS(B:B,B1246)</f>
        <v>0</v>
      </c>
      <c r="N1246" s="40">
        <f>LEN(C1246)</f>
        <v>12</v>
      </c>
      <c r="O1246" s="42"/>
      <c r="P1246" s="44"/>
      <c r="Q1246" s="39"/>
      <c r="R1246" s="42"/>
    </row>
    <row r="1247" spans="1:18" s="2" customFormat="1" x14ac:dyDescent="0.25">
      <c r="A1247" s="2" t="s">
        <v>3317</v>
      </c>
      <c r="C1247" s="1" t="s">
        <v>3322</v>
      </c>
      <c r="D1247" s="2" t="s">
        <v>21</v>
      </c>
      <c r="E1247" s="12">
        <v>1</v>
      </c>
      <c r="F1247" s="60">
        <v>204</v>
      </c>
      <c r="G1247" s="8">
        <f>VLOOKUP(F1247,episodes!$A$1:$B$81,2,FALSE)</f>
        <v>34</v>
      </c>
      <c r="H1247" s="7" t="str">
        <f>VLOOKUP(F1247,episodes!$A$1:$E$81,5,FALSE)</f>
        <v>Mirror, Mirror</v>
      </c>
      <c r="I1247" s="7">
        <f>VLOOKUP(F1247,episodes!$A$1:$D$81,3,FALSE)</f>
        <v>2</v>
      </c>
      <c r="J1247" s="7">
        <f>VLOOKUP(F1247,episodes!$A$1:$D$81,4,FALSE)</f>
        <v>4</v>
      </c>
      <c r="K1247" s="10"/>
      <c r="L1247" s="40">
        <f>COUNTIFS(A:A,A1246)</f>
        <v>130</v>
      </c>
      <c r="M1247" s="40">
        <f>COUNTIFS(B:B,B1247)</f>
        <v>0</v>
      </c>
      <c r="N1247" s="40">
        <f>LEN(C1247)</f>
        <v>11</v>
      </c>
      <c r="O1247" s="39"/>
      <c r="P1247" s="39"/>
      <c r="Q1247" s="50"/>
      <c r="R1247" s="39"/>
    </row>
    <row r="1248" spans="1:18" s="2" customFormat="1" x14ac:dyDescent="0.25">
      <c r="A1248" s="2" t="s">
        <v>3317</v>
      </c>
      <c r="C1248" s="1" t="s">
        <v>3332</v>
      </c>
      <c r="D1248" s="2" t="s">
        <v>3652</v>
      </c>
      <c r="E1248" s="12">
        <v>1</v>
      </c>
      <c r="F1248" s="60">
        <v>204</v>
      </c>
      <c r="G1248" s="8">
        <f>VLOOKUP(F1248,episodes!$A$1:$B$81,2,FALSE)</f>
        <v>34</v>
      </c>
      <c r="H1248" s="7" t="str">
        <f>VLOOKUP(F1248,episodes!$A$1:$E$81,5,FALSE)</f>
        <v>Mirror, Mirror</v>
      </c>
      <c r="I1248" s="7">
        <f>VLOOKUP(F1248,episodes!$A$1:$D$81,3,FALSE)</f>
        <v>2</v>
      </c>
      <c r="J1248" s="7">
        <f>VLOOKUP(F1248,episodes!$A$1:$D$81,4,FALSE)</f>
        <v>4</v>
      </c>
      <c r="K1248" s="10"/>
      <c r="L1248" s="40">
        <f>COUNTIFS(A:A,A1247)</f>
        <v>130</v>
      </c>
      <c r="M1248" s="40">
        <f>COUNTIFS(B:B,B1248)</f>
        <v>0</v>
      </c>
      <c r="N1248" s="40">
        <f>LEN(C1248)</f>
        <v>12</v>
      </c>
      <c r="O1248" s="39"/>
      <c r="P1248" s="39"/>
      <c r="Q1248" s="50"/>
      <c r="R1248" s="39"/>
    </row>
    <row r="1249" spans="1:18" s="2" customFormat="1" x14ac:dyDescent="0.25">
      <c r="A1249" s="2" t="s">
        <v>3317</v>
      </c>
      <c r="C1249" s="1" t="s">
        <v>3349</v>
      </c>
      <c r="D1249" s="2" t="s">
        <v>3668</v>
      </c>
      <c r="E1249" s="17"/>
      <c r="F1249" s="60">
        <v>204</v>
      </c>
      <c r="G1249" s="8">
        <f>VLOOKUP(F1249,episodes!$A$1:$B$81,2,FALSE)</f>
        <v>34</v>
      </c>
      <c r="H1249" s="7" t="str">
        <f>VLOOKUP(F1249,episodes!$A$1:$E$81,5,FALSE)</f>
        <v>Mirror, Mirror</v>
      </c>
      <c r="I1249" s="7">
        <f>VLOOKUP(F1249,episodes!$A$1:$D$81,3,FALSE)</f>
        <v>2</v>
      </c>
      <c r="J1249" s="7">
        <f>VLOOKUP(F1249,episodes!$A$1:$D$81,4,FALSE)</f>
        <v>4</v>
      </c>
      <c r="K1249" s="10"/>
      <c r="L1249" s="40">
        <f>COUNTIFS(A:A,A1248)</f>
        <v>130</v>
      </c>
      <c r="M1249" s="40">
        <f>COUNTIFS(B:B,B1249)</f>
        <v>0</v>
      </c>
      <c r="N1249" s="40">
        <f>LEN(C1249)</f>
        <v>12</v>
      </c>
      <c r="O1249" s="39"/>
      <c r="P1249" s="39"/>
      <c r="Q1249" s="50"/>
      <c r="R1249" s="39"/>
    </row>
    <row r="1250" spans="1:18" s="2" customFormat="1" x14ac:dyDescent="0.25">
      <c r="A1250" s="2" t="s">
        <v>3317</v>
      </c>
      <c r="C1250" s="1" t="s">
        <v>3363</v>
      </c>
      <c r="D1250" s="2" t="s">
        <v>85</v>
      </c>
      <c r="E1250" s="12">
        <v>1</v>
      </c>
      <c r="F1250" s="60">
        <v>204</v>
      </c>
      <c r="G1250" s="8">
        <f>VLOOKUP(F1250,episodes!$A$1:$B$81,2,FALSE)</f>
        <v>34</v>
      </c>
      <c r="H1250" s="7" t="str">
        <f>VLOOKUP(F1250,episodes!$A$1:$E$81,5,FALSE)</f>
        <v>Mirror, Mirror</v>
      </c>
      <c r="I1250" s="7">
        <f>VLOOKUP(F1250,episodes!$A$1:$D$81,3,FALSE)</f>
        <v>2</v>
      </c>
      <c r="J1250" s="7">
        <f>VLOOKUP(F1250,episodes!$A$1:$D$81,4,FALSE)</f>
        <v>4</v>
      </c>
      <c r="K1250" s="10"/>
      <c r="L1250" s="40">
        <f>COUNTIFS(A:A,A1249)</f>
        <v>130</v>
      </c>
      <c r="M1250" s="40">
        <f>COUNTIFS(B:B,B1250)</f>
        <v>0</v>
      </c>
      <c r="N1250" s="40">
        <f>LEN(C1250)</f>
        <v>11</v>
      </c>
      <c r="O1250" s="39"/>
      <c r="P1250" s="39"/>
      <c r="Q1250" s="50"/>
      <c r="R1250" s="39"/>
    </row>
    <row r="1251" spans="1:18" s="2" customFormat="1" x14ac:dyDescent="0.25">
      <c r="A1251" s="2" t="s">
        <v>3317</v>
      </c>
      <c r="C1251" s="23" t="s">
        <v>3647</v>
      </c>
      <c r="D1251" s="2" t="s">
        <v>21</v>
      </c>
      <c r="E1251" s="12"/>
      <c r="F1251" s="60">
        <v>205</v>
      </c>
      <c r="G1251" s="8">
        <f>VLOOKUP(F1251,episodes!$A$1:$B$81,2,FALSE)</f>
        <v>35</v>
      </c>
      <c r="H1251" s="7" t="str">
        <f>VLOOKUP(F1251,episodes!$A$1:$E$81,5,FALSE)</f>
        <v>The Apple</v>
      </c>
      <c r="I1251" s="7">
        <f>VLOOKUP(F1251,episodes!$A$1:$D$81,3,FALSE)</f>
        <v>2</v>
      </c>
      <c r="J1251" s="7">
        <f>VLOOKUP(F1251,episodes!$A$1:$D$81,4,FALSE)</f>
        <v>5</v>
      </c>
      <c r="K1251" s="10"/>
      <c r="L1251" s="40">
        <f>COUNTIFS(A:A,A1250)</f>
        <v>130</v>
      </c>
      <c r="M1251" s="40">
        <f>COUNTIFS(B:B,B1251)</f>
        <v>0</v>
      </c>
      <c r="N1251" s="40">
        <f>LEN(C1251)</f>
        <v>13</v>
      </c>
      <c r="O1251" s="39"/>
      <c r="P1251" s="39"/>
      <c r="Q1251" s="39"/>
      <c r="R1251" s="39"/>
    </row>
    <row r="1252" spans="1:18" s="2" customFormat="1" x14ac:dyDescent="0.25">
      <c r="A1252" s="2" t="s">
        <v>3317</v>
      </c>
      <c r="C1252" s="23" t="s">
        <v>3322</v>
      </c>
      <c r="D1252" s="2" t="s">
        <v>21</v>
      </c>
      <c r="E1252" s="12">
        <v>1</v>
      </c>
      <c r="F1252" s="60">
        <v>205</v>
      </c>
      <c r="G1252" s="8">
        <f>VLOOKUP(F1252,episodes!$A$1:$B$81,2,FALSE)</f>
        <v>35</v>
      </c>
      <c r="H1252" s="7" t="str">
        <f>VLOOKUP(F1252,episodes!$A$1:$E$81,5,FALSE)</f>
        <v>The Apple</v>
      </c>
      <c r="I1252" s="7">
        <f>VLOOKUP(F1252,episodes!$A$1:$D$81,3,FALSE)</f>
        <v>2</v>
      </c>
      <c r="J1252" s="7">
        <f>VLOOKUP(F1252,episodes!$A$1:$D$81,4,FALSE)</f>
        <v>5</v>
      </c>
      <c r="K1252" s="10"/>
      <c r="L1252" s="40">
        <f>COUNTIFS(A:A,A1251)</f>
        <v>130</v>
      </c>
      <c r="M1252" s="40">
        <f>COUNTIFS(B:B,B1252)</f>
        <v>0</v>
      </c>
      <c r="N1252" s="40">
        <f>LEN(C1252)</f>
        <v>11</v>
      </c>
      <c r="O1252" s="39"/>
      <c r="P1252" s="39"/>
      <c r="Q1252" s="39"/>
      <c r="R1252" s="39"/>
    </row>
    <row r="1253" spans="1:18" s="2" customFormat="1" x14ac:dyDescent="0.25">
      <c r="A1253" s="2" t="s">
        <v>3317</v>
      </c>
      <c r="C1253" s="23" t="s">
        <v>3332</v>
      </c>
      <c r="D1253" s="2" t="s">
        <v>3652</v>
      </c>
      <c r="E1253" s="12">
        <v>1</v>
      </c>
      <c r="F1253" s="60">
        <v>205</v>
      </c>
      <c r="G1253" s="8">
        <f>VLOOKUP(F1253,episodes!$A$1:$B$81,2,FALSE)</f>
        <v>35</v>
      </c>
      <c r="H1253" s="7" t="str">
        <f>VLOOKUP(F1253,episodes!$A$1:$E$81,5,FALSE)</f>
        <v>The Apple</v>
      </c>
      <c r="I1253" s="7">
        <f>VLOOKUP(F1253,episodes!$A$1:$D$81,3,FALSE)</f>
        <v>2</v>
      </c>
      <c r="J1253" s="7">
        <f>VLOOKUP(F1253,episodes!$A$1:$D$81,4,FALSE)</f>
        <v>5</v>
      </c>
      <c r="K1253" s="10"/>
      <c r="L1253" s="40">
        <f>COUNTIFS(A:A,A1252)</f>
        <v>130</v>
      </c>
      <c r="M1253" s="40">
        <f>COUNTIFS(B:B,B1253)</f>
        <v>0</v>
      </c>
      <c r="N1253" s="40">
        <f>LEN(C1253)</f>
        <v>12</v>
      </c>
      <c r="O1253" s="39"/>
      <c r="P1253" s="39"/>
      <c r="Q1253" s="39"/>
      <c r="R1253" s="39"/>
    </row>
    <row r="1254" spans="1:18" s="2" customFormat="1" x14ac:dyDescent="0.25">
      <c r="A1254" s="2" t="s">
        <v>3317</v>
      </c>
      <c r="C1254" s="23" t="s">
        <v>1776</v>
      </c>
      <c r="D1254" s="2" t="s">
        <v>85</v>
      </c>
      <c r="E1254" s="12"/>
      <c r="F1254" s="60">
        <v>205</v>
      </c>
      <c r="G1254" s="8">
        <f>VLOOKUP(F1254,episodes!$A$1:$B$81,2,FALSE)</f>
        <v>35</v>
      </c>
      <c r="H1254" s="7" t="str">
        <f>VLOOKUP(F1254,episodes!$A$1:$E$81,5,FALSE)</f>
        <v>The Apple</v>
      </c>
      <c r="I1254" s="7">
        <f>VLOOKUP(F1254,episodes!$A$1:$D$81,3,FALSE)</f>
        <v>2</v>
      </c>
      <c r="J1254" s="7">
        <f>VLOOKUP(F1254,episodes!$A$1:$D$81,4,FALSE)</f>
        <v>5</v>
      </c>
      <c r="K1254" s="10"/>
      <c r="L1254" s="40">
        <f>COUNTIFS(A:A,A1253)</f>
        <v>130</v>
      </c>
      <c r="M1254" s="40">
        <f>COUNTIFS(B:B,B1254)</f>
        <v>0</v>
      </c>
      <c r="N1254" s="40">
        <f>LEN(C1254)</f>
        <v>8</v>
      </c>
      <c r="O1254" s="39"/>
      <c r="P1254" s="39"/>
      <c r="Q1254" s="39"/>
      <c r="R1254" s="39"/>
    </row>
    <row r="1255" spans="1:18" s="2" customFormat="1" x14ac:dyDescent="0.25">
      <c r="A1255" s="2" t="s">
        <v>3317</v>
      </c>
      <c r="C1255" s="23" t="s">
        <v>1776</v>
      </c>
      <c r="D1255" s="2" t="s">
        <v>85</v>
      </c>
      <c r="E1255" s="12"/>
      <c r="F1255" s="60">
        <v>205</v>
      </c>
      <c r="G1255" s="8">
        <f>VLOOKUP(F1255,episodes!$A$1:$B$81,2,FALSE)</f>
        <v>35</v>
      </c>
      <c r="H1255" s="7" t="str">
        <f>VLOOKUP(F1255,episodes!$A$1:$E$81,5,FALSE)</f>
        <v>The Apple</v>
      </c>
      <c r="I1255" s="7">
        <f>VLOOKUP(F1255,episodes!$A$1:$D$81,3,FALSE)</f>
        <v>2</v>
      </c>
      <c r="J1255" s="7">
        <f>VLOOKUP(F1255,episodes!$A$1:$D$81,4,FALSE)</f>
        <v>5</v>
      </c>
      <c r="K1255" s="10"/>
      <c r="L1255" s="40">
        <f>COUNTIFS(A:A,A1254)</f>
        <v>130</v>
      </c>
      <c r="M1255" s="40">
        <f>COUNTIFS(B:B,B1255)</f>
        <v>0</v>
      </c>
      <c r="N1255" s="40">
        <f>LEN(C1255)</f>
        <v>8</v>
      </c>
      <c r="O1255" s="39"/>
      <c r="P1255" s="39"/>
      <c r="Q1255" s="39"/>
      <c r="R1255" s="39"/>
    </row>
    <row r="1256" spans="1:18" s="2" customFormat="1" x14ac:dyDescent="0.25">
      <c r="A1256" s="2" t="s">
        <v>3317</v>
      </c>
      <c r="C1256" s="23" t="s">
        <v>1776</v>
      </c>
      <c r="D1256" s="2" t="s">
        <v>85</v>
      </c>
      <c r="E1256" s="12"/>
      <c r="F1256" s="60">
        <v>205</v>
      </c>
      <c r="G1256" s="8">
        <f>VLOOKUP(F1256,episodes!$A$1:$B$81,2,FALSE)</f>
        <v>35</v>
      </c>
      <c r="H1256" s="7" t="str">
        <f>VLOOKUP(F1256,episodes!$A$1:$E$81,5,FALSE)</f>
        <v>The Apple</v>
      </c>
      <c r="I1256" s="7">
        <f>VLOOKUP(F1256,episodes!$A$1:$D$81,3,FALSE)</f>
        <v>2</v>
      </c>
      <c r="J1256" s="7">
        <f>VLOOKUP(F1256,episodes!$A$1:$D$81,4,FALSE)</f>
        <v>5</v>
      </c>
      <c r="K1256" s="10"/>
      <c r="L1256" s="40">
        <f>COUNTIFS(A:A,A1255)</f>
        <v>130</v>
      </c>
      <c r="M1256" s="40">
        <f>COUNTIFS(B:B,B1256)</f>
        <v>0</v>
      </c>
      <c r="N1256" s="40">
        <f>LEN(C1256)</f>
        <v>8</v>
      </c>
      <c r="O1256" s="39"/>
      <c r="P1256" s="39"/>
      <c r="Q1256" s="39"/>
      <c r="R1256" s="39"/>
    </row>
    <row r="1257" spans="1:18" s="2" customFormat="1" x14ac:dyDescent="0.25">
      <c r="A1257" s="2" t="s">
        <v>3317</v>
      </c>
      <c r="C1257" s="23" t="s">
        <v>1776</v>
      </c>
      <c r="D1257" s="2" t="s">
        <v>85</v>
      </c>
      <c r="E1257" s="12"/>
      <c r="F1257" s="60">
        <v>205</v>
      </c>
      <c r="G1257" s="8">
        <f>VLOOKUP(F1257,episodes!$A$1:$B$81,2,FALSE)</f>
        <v>35</v>
      </c>
      <c r="H1257" s="7" t="str">
        <f>VLOOKUP(F1257,episodes!$A$1:$E$81,5,FALSE)</f>
        <v>The Apple</v>
      </c>
      <c r="I1257" s="7">
        <f>VLOOKUP(F1257,episodes!$A$1:$D$81,3,FALSE)</f>
        <v>2</v>
      </c>
      <c r="J1257" s="7">
        <f>VLOOKUP(F1257,episodes!$A$1:$D$81,4,FALSE)</f>
        <v>5</v>
      </c>
      <c r="K1257" s="10"/>
      <c r="L1257" s="40">
        <f>COUNTIFS(A:A,A1256)</f>
        <v>130</v>
      </c>
      <c r="M1257" s="40">
        <f>COUNTIFS(B:B,B1257)</f>
        <v>0</v>
      </c>
      <c r="N1257" s="40">
        <f>LEN(C1257)</f>
        <v>8</v>
      </c>
      <c r="O1257" s="39"/>
      <c r="P1257" s="39"/>
      <c r="Q1257" s="39"/>
      <c r="R1257" s="39"/>
    </row>
    <row r="1258" spans="1:18" s="2" customFormat="1" x14ac:dyDescent="0.25">
      <c r="A1258" s="2" t="s">
        <v>3317</v>
      </c>
      <c r="C1258" s="23" t="s">
        <v>3327</v>
      </c>
      <c r="D1258" s="2" t="s">
        <v>3655</v>
      </c>
      <c r="E1258" s="12">
        <v>1</v>
      </c>
      <c r="F1258" s="60">
        <v>205</v>
      </c>
      <c r="G1258" s="8">
        <f>VLOOKUP(F1258,episodes!$A$1:$B$81,2,FALSE)</f>
        <v>35</v>
      </c>
      <c r="H1258" s="7" t="str">
        <f>VLOOKUP(F1258,episodes!$A$1:$E$81,5,FALSE)</f>
        <v>The Apple</v>
      </c>
      <c r="I1258" s="7">
        <f>VLOOKUP(F1258,episodes!$A$1:$D$81,3,FALSE)</f>
        <v>2</v>
      </c>
      <c r="J1258" s="7">
        <f>VLOOKUP(F1258,episodes!$A$1:$D$81,4,FALSE)</f>
        <v>5</v>
      </c>
      <c r="K1258" s="10"/>
      <c r="L1258" s="40">
        <f>COUNTIFS(A:A,A1257)</f>
        <v>130</v>
      </c>
      <c r="M1258" s="40">
        <f>COUNTIFS(B:B,B1258)</f>
        <v>0</v>
      </c>
      <c r="N1258" s="40">
        <f>LEN(C1258)</f>
        <v>12</v>
      </c>
      <c r="O1258" s="39"/>
      <c r="P1258" s="39"/>
      <c r="Q1258" s="39"/>
      <c r="R1258" s="39"/>
    </row>
    <row r="1259" spans="1:18" s="2" customFormat="1" x14ac:dyDescent="0.3">
      <c r="A1259" s="2" t="s">
        <v>1736</v>
      </c>
      <c r="B1259" s="1" t="s">
        <v>9</v>
      </c>
      <c r="C1259" s="25" t="s">
        <v>1842</v>
      </c>
      <c r="D1259" s="2" t="s">
        <v>3305</v>
      </c>
      <c r="E1259" s="17"/>
      <c r="F1259" s="60">
        <v>101</v>
      </c>
      <c r="G1259" s="8">
        <f>VLOOKUP(F1259,episodes!$A$1:$B$76,2,FALSE)</f>
        <v>2</v>
      </c>
      <c r="H1259" s="7" t="str">
        <f>VLOOKUP(F1259,episodes!$A$1:$E$76,5,FALSE)</f>
        <v>The Man Trap</v>
      </c>
      <c r="I1259" s="7">
        <f>VLOOKUP(F1259,episodes!$A$1:$D$76,3,FALSE)</f>
        <v>1</v>
      </c>
      <c r="J1259" s="7">
        <f>VLOOKUP(F1259,episodes!$A$1:$D$76,4,FALSE)</f>
        <v>1</v>
      </c>
      <c r="K1259" s="10"/>
      <c r="L1259" s="40">
        <f>COUNTIFS(A:A,A1258)</f>
        <v>130</v>
      </c>
      <c r="M1259" s="40">
        <f>COUNTIFS(B:B,B1259)</f>
        <v>14</v>
      </c>
      <c r="N1259" s="40">
        <f>LEN(C1259)+LEN(H1259)</f>
        <v>46</v>
      </c>
      <c r="O1259" s="39" t="s">
        <v>570</v>
      </c>
      <c r="P1259" s="39"/>
      <c r="Q1259" s="39" t="s">
        <v>1572</v>
      </c>
      <c r="R1259" s="39" t="s">
        <v>2485</v>
      </c>
    </row>
    <row r="1260" spans="1:18" s="2" customFormat="1" x14ac:dyDescent="0.3">
      <c r="A1260" s="2" t="s">
        <v>1736</v>
      </c>
      <c r="B1260" s="2" t="s">
        <v>9</v>
      </c>
      <c r="C1260" s="25" t="s">
        <v>1587</v>
      </c>
      <c r="D1260" s="2" t="s">
        <v>3305</v>
      </c>
      <c r="E1260" s="17"/>
      <c r="F1260" s="61">
        <v>125</v>
      </c>
      <c r="G1260" s="8">
        <f>VLOOKUP(F1260,episodes!$A$1:$B$76,2,FALSE)</f>
        <v>26</v>
      </c>
      <c r="H1260" s="7" t="str">
        <f>VLOOKUP(F1260,episodes!$A$1:$E$76,5,FALSE)</f>
        <v>The Devil in the Dark</v>
      </c>
      <c r="I1260" s="7">
        <f>VLOOKUP(F1260,episodes!$A$1:$D$76,3,FALSE)</f>
        <v>1</v>
      </c>
      <c r="J1260" s="7">
        <f>VLOOKUP(F1260,episodes!$A$1:$D$76,4,FALSE)</f>
        <v>25</v>
      </c>
      <c r="K1260" s="10"/>
      <c r="L1260" s="40">
        <f>COUNTIFS(A:A,A1259)</f>
        <v>2</v>
      </c>
      <c r="M1260" s="40">
        <f>COUNTIFS(B:B,B1260)</f>
        <v>14</v>
      </c>
      <c r="N1260" s="40">
        <f>LEN(C1260)</f>
        <v>82</v>
      </c>
      <c r="O1260" s="42" t="s">
        <v>253</v>
      </c>
      <c r="P1260" s="39"/>
      <c r="Q1260" s="42" t="s">
        <v>1577</v>
      </c>
      <c r="R1260" s="42" t="s">
        <v>2485</v>
      </c>
    </row>
    <row r="1261" spans="1:18" s="2" customFormat="1" x14ac:dyDescent="0.3">
      <c r="A1261" s="2" t="s">
        <v>3287</v>
      </c>
      <c r="B1261" s="2" t="s">
        <v>712</v>
      </c>
      <c r="C1261" s="25" t="s">
        <v>1979</v>
      </c>
      <c r="D1261" s="2" t="s">
        <v>3305</v>
      </c>
      <c r="E1261" s="17"/>
      <c r="F1261" s="61">
        <v>126</v>
      </c>
      <c r="G1261" s="8">
        <f>VLOOKUP(F1261,episodes!$A$1:$B$76,2,FALSE)</f>
        <v>27</v>
      </c>
      <c r="H1261" s="7" t="str">
        <f>VLOOKUP(F1261,episodes!$A$1:$E$76,5,FALSE)</f>
        <v>Errand of Mercy</v>
      </c>
      <c r="I1261" s="7">
        <f>VLOOKUP(F1261,episodes!$A$1:$D$76,3,FALSE)</f>
        <v>1</v>
      </c>
      <c r="J1261" s="7">
        <f>VLOOKUP(F1261,episodes!$A$1:$D$76,4,FALSE)</f>
        <v>26</v>
      </c>
      <c r="K1261" s="10"/>
      <c r="L1261" s="40">
        <f>COUNTIFS(A:A,A1260)</f>
        <v>2</v>
      </c>
      <c r="M1261" s="40">
        <f>COUNTIFS(B:B,B1261)</f>
        <v>1</v>
      </c>
      <c r="N1261" s="40">
        <f>LEN(C1261)</f>
        <v>39</v>
      </c>
      <c r="O1261" s="42" t="s">
        <v>274</v>
      </c>
      <c r="P1261" s="44" t="s">
        <v>548</v>
      </c>
      <c r="Q1261" s="42" t="s">
        <v>1589</v>
      </c>
      <c r="R1261" s="42" t="s">
        <v>2485</v>
      </c>
    </row>
    <row r="1262" spans="1:18" s="2" customFormat="1" x14ac:dyDescent="0.3">
      <c r="A1262" s="2" t="s">
        <v>3287</v>
      </c>
      <c r="B1262" s="11" t="s">
        <v>805</v>
      </c>
      <c r="C1262" s="1" t="s">
        <v>2018</v>
      </c>
      <c r="D1262" s="2" t="s">
        <v>3305</v>
      </c>
      <c r="E1262" s="17"/>
      <c r="F1262" s="61">
        <v>201</v>
      </c>
      <c r="G1262" s="8">
        <f>VLOOKUP(F1262,episodes!$A$1:$B$76,2,FALSE)</f>
        <v>31</v>
      </c>
      <c r="H1262" s="7" t="str">
        <f>VLOOKUP(F1262,episodes!$A$1:$E$76,5,FALSE)</f>
        <v>Amok Time</v>
      </c>
      <c r="I1262" s="7">
        <f>VLOOKUP(F1262,episodes!$A$1:$D$76,3,FALSE)</f>
        <v>2</v>
      </c>
      <c r="J1262" s="7">
        <f>VLOOKUP(F1262,episodes!$A$1:$D$76,4,FALSE)</f>
        <v>1</v>
      </c>
      <c r="K1262" s="10"/>
      <c r="L1262" s="40">
        <f>COUNTIFS(A:A,A1261)</f>
        <v>2</v>
      </c>
      <c r="M1262" s="40">
        <f>COUNTIFS(B:B,B1262)</f>
        <v>1</v>
      </c>
      <c r="N1262" s="40">
        <f>LEN(C1262)</f>
        <v>69</v>
      </c>
      <c r="O1262" s="42" t="s">
        <v>1011</v>
      </c>
      <c r="P1262" s="44" t="s">
        <v>2065</v>
      </c>
      <c r="Q1262" s="42" t="s">
        <v>1588</v>
      </c>
      <c r="R1262" s="42" t="s">
        <v>2485</v>
      </c>
    </row>
    <row r="1263" spans="1:18" s="2" customFormat="1" x14ac:dyDescent="0.3">
      <c r="A1263" s="2" t="s">
        <v>1737</v>
      </c>
      <c r="B1263" s="2" t="s">
        <v>875</v>
      </c>
      <c r="C1263" s="25" t="s">
        <v>1976</v>
      </c>
      <c r="D1263" s="2" t="s">
        <v>3305</v>
      </c>
      <c r="E1263" s="17"/>
      <c r="F1263" s="61">
        <v>125</v>
      </c>
      <c r="G1263" s="8">
        <f>VLOOKUP(F1263,episodes!$A$1:$B$76,2,FALSE)</f>
        <v>26</v>
      </c>
      <c r="H1263" s="7" t="str">
        <f>VLOOKUP(F1263,episodes!$A$1:$E$76,5,FALSE)</f>
        <v>The Devil in the Dark</v>
      </c>
      <c r="I1263" s="7">
        <f>VLOOKUP(F1263,episodes!$A$1:$D$76,3,FALSE)</f>
        <v>1</v>
      </c>
      <c r="J1263" s="7">
        <f>VLOOKUP(F1263,episodes!$A$1:$D$76,4,FALSE)</f>
        <v>25</v>
      </c>
      <c r="K1263" s="10"/>
      <c r="L1263" s="40">
        <f>COUNTIFS(A:A,A1262)</f>
        <v>2</v>
      </c>
      <c r="M1263" s="40">
        <f>COUNTIFS(B:B,B1263)</f>
        <v>2</v>
      </c>
      <c r="N1263" s="40">
        <f>LEN(C1263)</f>
        <v>33</v>
      </c>
      <c r="O1263" s="42" t="s">
        <v>253</v>
      </c>
      <c r="P1263" s="41"/>
      <c r="Q1263" s="42" t="s">
        <v>1578</v>
      </c>
      <c r="R1263" s="42" t="s">
        <v>2485</v>
      </c>
    </row>
    <row r="1264" spans="1:18" s="2" customFormat="1" x14ac:dyDescent="0.3">
      <c r="A1264" s="2" t="s">
        <v>1737</v>
      </c>
      <c r="B1264" s="2" t="s">
        <v>875</v>
      </c>
      <c r="C1264" s="1" t="s">
        <v>2012</v>
      </c>
      <c r="D1264" s="2" t="s">
        <v>3305</v>
      </c>
      <c r="E1264" s="17"/>
      <c r="F1264" s="61">
        <v>129</v>
      </c>
      <c r="G1264" s="8">
        <f>VLOOKUP(F1264,episodes!$A$1:$B$76,2,FALSE)</f>
        <v>30</v>
      </c>
      <c r="H1264" s="7" t="str">
        <f>VLOOKUP(F1264,episodes!$A$1:$E$76,5,FALSE)</f>
        <v>Operation: Annihilate!</v>
      </c>
      <c r="I1264" s="7">
        <f>VLOOKUP(F1264,episodes!$A$1:$D$76,3,FALSE)</f>
        <v>1</v>
      </c>
      <c r="J1264" s="7">
        <f>VLOOKUP(F1264,episodes!$A$1:$D$76,4,FALSE)</f>
        <v>29</v>
      </c>
      <c r="K1264" s="10"/>
      <c r="L1264" s="40">
        <f>COUNTIFS(A:A,A1263)</f>
        <v>2</v>
      </c>
      <c r="M1264" s="40">
        <f>COUNTIFS(B:B,B1264)</f>
        <v>2</v>
      </c>
      <c r="N1264" s="40">
        <f>LEN(C1264)</f>
        <v>56</v>
      </c>
      <c r="O1264" s="39" t="s">
        <v>507</v>
      </c>
      <c r="P1264" s="39"/>
      <c r="Q1264" s="39" t="s">
        <v>401</v>
      </c>
      <c r="R1264" s="42" t="s">
        <v>2485</v>
      </c>
    </row>
    <row r="1265" spans="1:18" s="2" customFormat="1" x14ac:dyDescent="0.3">
      <c r="A1265" s="2" t="s">
        <v>1738</v>
      </c>
      <c r="B1265" s="11" t="s">
        <v>727</v>
      </c>
      <c r="C1265" s="25" t="s">
        <v>2306</v>
      </c>
      <c r="D1265" s="2" t="s">
        <v>3305</v>
      </c>
      <c r="E1265" s="17"/>
      <c r="F1265" s="60">
        <v>107</v>
      </c>
      <c r="G1265" s="8">
        <f>VLOOKUP(F1265,episodes!$A$1:$B$76,2,FALSE)</f>
        <v>8</v>
      </c>
      <c r="H1265" s="7" t="str">
        <f>VLOOKUP(F1265,episodes!$A$1:$E$76,5,FALSE)</f>
        <v>What Are Little Girls Made Of?</v>
      </c>
      <c r="I1265" s="7">
        <f>VLOOKUP(F1265,episodes!$A$1:$D$76,3,FALSE)</f>
        <v>1</v>
      </c>
      <c r="J1265" s="7">
        <f>VLOOKUP(F1265,episodes!$A$1:$D$76,4,FALSE)</f>
        <v>7</v>
      </c>
      <c r="K1265" s="10"/>
      <c r="L1265" s="40">
        <f>COUNTIFS(A:A,A1264)</f>
        <v>2</v>
      </c>
      <c r="M1265" s="40">
        <f>COUNTIFS(B:B,B1265)</f>
        <v>5</v>
      </c>
      <c r="N1265" s="40">
        <f>LEN(C1265)+LEN(H1265)</f>
        <v>156</v>
      </c>
      <c r="O1265" s="39" t="s">
        <v>540</v>
      </c>
      <c r="P1265" s="39"/>
      <c r="Q1265" s="39" t="s">
        <v>3423</v>
      </c>
      <c r="R1265" s="39" t="s">
        <v>2485</v>
      </c>
    </row>
    <row r="1266" spans="1:18" s="2" customFormat="1" x14ac:dyDescent="0.3">
      <c r="A1266" s="2" t="s">
        <v>1738</v>
      </c>
      <c r="B1266" s="11" t="s">
        <v>727</v>
      </c>
      <c r="C1266" s="1" t="s">
        <v>2019</v>
      </c>
      <c r="D1266" s="2" t="s">
        <v>3305</v>
      </c>
      <c r="E1266" s="17"/>
      <c r="F1266" s="60">
        <v>201</v>
      </c>
      <c r="G1266" s="8">
        <f>VLOOKUP(F1266,episodes!$A$1:$B$76,2,FALSE)</f>
        <v>31</v>
      </c>
      <c r="H1266" s="7" t="str">
        <f>VLOOKUP(F1266,episodes!$A$1:$E$76,5,FALSE)</f>
        <v>Amok Time</v>
      </c>
      <c r="I1266" s="7">
        <f>VLOOKUP(F1266,episodes!$A$1:$D$76,3,FALSE)</f>
        <v>2</v>
      </c>
      <c r="J1266" s="7">
        <f>VLOOKUP(F1266,episodes!$A$1:$D$76,4,FALSE)</f>
        <v>1</v>
      </c>
      <c r="K1266" s="10"/>
      <c r="L1266" s="40">
        <f>COUNTIFS(A:A,A1265)</f>
        <v>2</v>
      </c>
      <c r="M1266" s="40">
        <f>COUNTIFS(B:B,B1266)</f>
        <v>5</v>
      </c>
      <c r="N1266" s="40">
        <f>LEN(C1266)</f>
        <v>50</v>
      </c>
      <c r="O1266" s="39" t="s">
        <v>1011</v>
      </c>
      <c r="P1266" s="39" t="s">
        <v>289</v>
      </c>
      <c r="Q1266" s="39" t="s">
        <v>1545</v>
      </c>
      <c r="R1266" s="39" t="s">
        <v>2485</v>
      </c>
    </row>
    <row r="1267" spans="1:18" s="2" customFormat="1" x14ac:dyDescent="0.25">
      <c r="A1267" s="2" t="s">
        <v>1739</v>
      </c>
      <c r="B1267" s="1" t="s">
        <v>751</v>
      </c>
      <c r="C1267" s="25" t="s">
        <v>1595</v>
      </c>
      <c r="D1267" s="2" t="s">
        <v>21</v>
      </c>
      <c r="E1267" s="12">
        <v>1</v>
      </c>
      <c r="F1267" s="60">
        <v>107</v>
      </c>
      <c r="G1267" s="8">
        <f>VLOOKUP(F1267,episodes!$A$1:$B$76,2,FALSE)</f>
        <v>8</v>
      </c>
      <c r="H1267" s="7" t="str">
        <f>VLOOKUP(F1267,episodes!$A$1:$E$76,5,FALSE)</f>
        <v>What Are Little Girls Made Of?</v>
      </c>
      <c r="I1267" s="7">
        <f>VLOOKUP(F1267,episodes!$A$1:$D$76,3,FALSE)</f>
        <v>1</v>
      </c>
      <c r="J1267" s="7">
        <f>VLOOKUP(F1267,episodes!$A$1:$D$76,4,FALSE)</f>
        <v>7</v>
      </c>
      <c r="K1267" s="10"/>
      <c r="L1267" s="40">
        <f>COUNTIFS(A:A,A1266)</f>
        <v>2</v>
      </c>
      <c r="M1267" s="40">
        <f>COUNTIFS(B:B,B1267)</f>
        <v>8</v>
      </c>
      <c r="N1267" s="40">
        <f>LEN(C1267)+LEN(H1267)</f>
        <v>119</v>
      </c>
      <c r="O1267" s="39" t="s">
        <v>2065</v>
      </c>
      <c r="P1267" s="39" t="s">
        <v>540</v>
      </c>
      <c r="Q1267" s="39" t="s">
        <v>1488</v>
      </c>
      <c r="R1267" s="39" t="s">
        <v>2485</v>
      </c>
    </row>
    <row r="1268" spans="1:18" s="2" customFormat="1" x14ac:dyDescent="0.25">
      <c r="A1268" s="2" t="s">
        <v>1739</v>
      </c>
      <c r="B1268" s="1" t="s">
        <v>751</v>
      </c>
      <c r="C1268" s="25" t="s">
        <v>1889</v>
      </c>
      <c r="D1268" s="2" t="s">
        <v>21</v>
      </c>
      <c r="E1268" s="12">
        <v>1</v>
      </c>
      <c r="F1268" s="60">
        <v>107</v>
      </c>
      <c r="G1268" s="8">
        <f>VLOOKUP(F1268,episodes!$A$1:$B$76,2,FALSE)</f>
        <v>8</v>
      </c>
      <c r="H1268" s="7" t="str">
        <f>VLOOKUP(F1268,episodes!$A$1:$E$76,5,FALSE)</f>
        <v>What Are Little Girls Made Of?</v>
      </c>
      <c r="I1268" s="7">
        <f>VLOOKUP(F1268,episodes!$A$1:$D$76,3,FALSE)</f>
        <v>1</v>
      </c>
      <c r="J1268" s="7">
        <f>VLOOKUP(F1268,episodes!$A$1:$D$76,4,FALSE)</f>
        <v>7</v>
      </c>
      <c r="K1268" s="10"/>
      <c r="L1268" s="40">
        <f>COUNTIFS(A:A,A1267)</f>
        <v>6</v>
      </c>
      <c r="M1268" s="40">
        <f>COUNTIFS(B:B,B1268)</f>
        <v>8</v>
      </c>
      <c r="N1268" s="40">
        <f>LEN(C1268)+LEN(H1268)</f>
        <v>71</v>
      </c>
      <c r="O1268" s="39" t="s">
        <v>2065</v>
      </c>
      <c r="P1268" s="39" t="s">
        <v>112</v>
      </c>
      <c r="Q1268" s="39" t="s">
        <v>1521</v>
      </c>
      <c r="R1268" s="39" t="s">
        <v>2485</v>
      </c>
    </row>
    <row r="1269" spans="1:18" s="2" customFormat="1" x14ac:dyDescent="0.25">
      <c r="A1269" s="2" t="s">
        <v>1739</v>
      </c>
      <c r="B1269" s="1" t="s">
        <v>751</v>
      </c>
      <c r="C1269" s="25" t="s">
        <v>1890</v>
      </c>
      <c r="D1269" s="2" t="s">
        <v>21</v>
      </c>
      <c r="E1269" s="12">
        <v>1</v>
      </c>
      <c r="F1269" s="60">
        <v>107</v>
      </c>
      <c r="G1269" s="8">
        <f>VLOOKUP(F1269,episodes!$A$1:$B$76,2,FALSE)</f>
        <v>8</v>
      </c>
      <c r="H1269" s="7" t="str">
        <f>VLOOKUP(F1269,episodes!$A$1:$E$76,5,FALSE)</f>
        <v>What Are Little Girls Made Of?</v>
      </c>
      <c r="I1269" s="7">
        <f>VLOOKUP(F1269,episodes!$A$1:$D$76,3,FALSE)</f>
        <v>1</v>
      </c>
      <c r="J1269" s="7">
        <f>VLOOKUP(F1269,episodes!$A$1:$D$76,4,FALSE)</f>
        <v>7</v>
      </c>
      <c r="K1269" s="10"/>
      <c r="L1269" s="40">
        <f>COUNTIFS(A:A,A1268)</f>
        <v>6</v>
      </c>
      <c r="M1269" s="40">
        <f>COUNTIFS(B:B,B1269)</f>
        <v>8</v>
      </c>
      <c r="N1269" s="40">
        <f>LEN(C1269)+LEN(H1269)</f>
        <v>75</v>
      </c>
      <c r="O1269" s="39" t="s">
        <v>2065</v>
      </c>
      <c r="P1269" s="39"/>
      <c r="Q1269" s="39" t="s">
        <v>975</v>
      </c>
      <c r="R1269" s="39" t="s">
        <v>2485</v>
      </c>
    </row>
    <row r="1270" spans="1:18" s="2" customFormat="1" x14ac:dyDescent="0.25">
      <c r="A1270" s="2" t="s">
        <v>1739</v>
      </c>
      <c r="B1270" s="1" t="s">
        <v>751</v>
      </c>
      <c r="C1270" s="25" t="s">
        <v>1891</v>
      </c>
      <c r="D1270" s="2" t="s">
        <v>21</v>
      </c>
      <c r="E1270" s="12">
        <v>1</v>
      </c>
      <c r="F1270" s="60">
        <v>107</v>
      </c>
      <c r="G1270" s="8">
        <f>VLOOKUP(F1270,episodes!$A$1:$B$76,2,FALSE)</f>
        <v>8</v>
      </c>
      <c r="H1270" s="7" t="str">
        <f>VLOOKUP(F1270,episodes!$A$1:$E$76,5,FALSE)</f>
        <v>What Are Little Girls Made Of?</v>
      </c>
      <c r="I1270" s="7">
        <f>VLOOKUP(F1270,episodes!$A$1:$D$76,3,FALSE)</f>
        <v>1</v>
      </c>
      <c r="J1270" s="7">
        <f>VLOOKUP(F1270,episodes!$A$1:$D$76,4,FALSE)</f>
        <v>7</v>
      </c>
      <c r="K1270" s="10"/>
      <c r="L1270" s="40">
        <f>COUNTIFS(A:A,A1269)</f>
        <v>6</v>
      </c>
      <c r="M1270" s="40">
        <f>COUNTIFS(B:B,B1270)</f>
        <v>8</v>
      </c>
      <c r="N1270" s="40">
        <f>LEN(C1270)+LEN(H1270)</f>
        <v>79</v>
      </c>
      <c r="O1270" s="39" t="s">
        <v>2065</v>
      </c>
      <c r="P1270" s="39" t="s">
        <v>541</v>
      </c>
      <c r="Q1270" s="39" t="s">
        <v>1274</v>
      </c>
      <c r="R1270" s="39" t="s">
        <v>2485</v>
      </c>
    </row>
    <row r="1271" spans="1:18" s="2" customFormat="1" x14ac:dyDescent="0.25">
      <c r="A1271" s="2" t="s">
        <v>1739</v>
      </c>
      <c r="B1271" s="1" t="s">
        <v>751</v>
      </c>
      <c r="C1271" s="25" t="s">
        <v>2374</v>
      </c>
      <c r="D1271" s="2" t="s">
        <v>21</v>
      </c>
      <c r="E1271" s="12">
        <v>1</v>
      </c>
      <c r="F1271" s="61">
        <v>121</v>
      </c>
      <c r="G1271" s="8">
        <f>VLOOKUP(F1271,episodes!$A$1:$B$76,2,FALSE)</f>
        <v>22</v>
      </c>
      <c r="H1271" s="7" t="str">
        <f>VLOOKUP(F1271,episodes!$A$1:$E$76,5,FALSE)</f>
        <v>The Return of the Archons</v>
      </c>
      <c r="I1271" s="7">
        <f>VLOOKUP(F1271,episodes!$A$1:$D$76,3,FALSE)</f>
        <v>1</v>
      </c>
      <c r="J1271" s="7">
        <f>VLOOKUP(F1271,episodes!$A$1:$D$76,4,FALSE)</f>
        <v>21</v>
      </c>
      <c r="K1271" s="10"/>
      <c r="L1271" s="40">
        <f>COUNTIFS(A:A,A1270)</f>
        <v>6</v>
      </c>
      <c r="M1271" s="40">
        <f>COUNTIFS(B:B,B1271)</f>
        <v>8</v>
      </c>
      <c r="N1271" s="40">
        <f>LEN(C1271)</f>
        <v>109</v>
      </c>
      <c r="O1271" s="42" t="s">
        <v>2065</v>
      </c>
      <c r="P1271" s="42" t="s">
        <v>275</v>
      </c>
      <c r="Q1271" s="42" t="s">
        <v>3525</v>
      </c>
      <c r="R1271" s="42" t="s">
        <v>2485</v>
      </c>
    </row>
    <row r="1272" spans="1:18" s="2" customFormat="1" x14ac:dyDescent="0.25">
      <c r="A1272" s="2" t="s">
        <v>1739</v>
      </c>
      <c r="B1272" s="1" t="s">
        <v>751</v>
      </c>
      <c r="C1272" s="1" t="s">
        <v>2041</v>
      </c>
      <c r="D1272" s="2" t="s">
        <v>21</v>
      </c>
      <c r="E1272" s="12">
        <v>1</v>
      </c>
      <c r="F1272" s="60">
        <v>203</v>
      </c>
      <c r="G1272" s="8">
        <f>VLOOKUP(F1272,episodes!$A$1:$B$76,2,FALSE)</f>
        <v>33</v>
      </c>
      <c r="H1272" s="7" t="str">
        <f>VLOOKUP(F1272,episodes!$A$1:$E$76,5,FALSE)</f>
        <v>The Changeling</v>
      </c>
      <c r="I1272" s="7">
        <f>VLOOKUP(F1272,episodes!$A$1:$D$76,3,FALSE)</f>
        <v>2</v>
      </c>
      <c r="J1272" s="7">
        <f>VLOOKUP(F1272,episodes!$A$1:$D$76,4,FALSE)</f>
        <v>3</v>
      </c>
      <c r="K1272" s="10"/>
      <c r="L1272" s="40">
        <f>COUNTIFS(A:A,A1271)</f>
        <v>6</v>
      </c>
      <c r="M1272" s="40">
        <f>COUNTIFS(B:B,B1272)</f>
        <v>8</v>
      </c>
      <c r="N1272" s="40">
        <f>LEN(C1272)</f>
        <v>101</v>
      </c>
      <c r="O1272" s="39" t="s">
        <v>2065</v>
      </c>
      <c r="P1272" s="39" t="s">
        <v>833</v>
      </c>
      <c r="Q1272" s="39" t="s">
        <v>1401</v>
      </c>
      <c r="R1272" s="39" t="s">
        <v>2485</v>
      </c>
    </row>
    <row r="1273" spans="1:18" s="2" customFormat="1" x14ac:dyDescent="0.25">
      <c r="A1273" s="2" t="s">
        <v>1740</v>
      </c>
      <c r="B1273" s="1" t="s">
        <v>751</v>
      </c>
      <c r="C1273" s="25" t="s">
        <v>1908</v>
      </c>
      <c r="D1273" s="63" t="s">
        <v>3305</v>
      </c>
      <c r="E1273" s="17"/>
      <c r="F1273" s="60">
        <v>111</v>
      </c>
      <c r="G1273" s="8">
        <f>VLOOKUP(F1273,episodes!$A$1:$B$76,2,FALSE)</f>
        <v>12</v>
      </c>
      <c r="H1273" s="7" t="str">
        <f>VLOOKUP(F1273,episodes!$A$1:$E$76,5,FALSE)</f>
        <v>The Menagerie, Part I</v>
      </c>
      <c r="I1273" s="7">
        <f>VLOOKUP(F1273,episodes!$A$1:$D$76,3,FALSE)</f>
        <v>1</v>
      </c>
      <c r="J1273" s="7">
        <f>VLOOKUP(F1273,episodes!$A$1:$D$76,4,FALSE)</f>
        <v>11</v>
      </c>
      <c r="K1273" s="10"/>
      <c r="L1273" s="40">
        <f>COUNTIFS(A:A,A1272)</f>
        <v>6</v>
      </c>
      <c r="M1273" s="40">
        <f>COUNTIFS(B:B,B1273)</f>
        <v>8</v>
      </c>
      <c r="N1273" s="40">
        <f>LEN(C1273)+LEN(H1273)</f>
        <v>80</v>
      </c>
      <c r="O1273" s="39" t="s">
        <v>133</v>
      </c>
      <c r="P1273" s="41"/>
      <c r="Q1273" s="39" t="s">
        <v>1222</v>
      </c>
      <c r="R1273" s="39" t="s">
        <v>2485</v>
      </c>
    </row>
    <row r="1274" spans="1:18" s="2" customFormat="1" x14ac:dyDescent="0.3">
      <c r="A1274" s="2" t="s">
        <v>1741</v>
      </c>
      <c r="B1274" s="1" t="s">
        <v>743</v>
      </c>
      <c r="C1274" s="25" t="s">
        <v>1598</v>
      </c>
      <c r="D1274" s="2" t="s">
        <v>21</v>
      </c>
      <c r="E1274" s="17"/>
      <c r="F1274" s="60">
        <v>104</v>
      </c>
      <c r="G1274" s="8">
        <f>VLOOKUP(F1274,episodes!$A$1:$B$76,2,FALSE)</f>
        <v>5</v>
      </c>
      <c r="H1274" s="7" t="str">
        <f>VLOOKUP(F1274,episodes!$A$1:$E$76,5,FALSE)</f>
        <v>The Naked Time</v>
      </c>
      <c r="I1274" s="7">
        <f>VLOOKUP(F1274,episodes!$A$1:$D$76,3,FALSE)</f>
        <v>1</v>
      </c>
      <c r="J1274" s="7">
        <f>VLOOKUP(F1274,episodes!$A$1:$D$76,4,FALSE)</f>
        <v>4</v>
      </c>
      <c r="K1274" s="10"/>
      <c r="L1274" s="40">
        <f>COUNTIFS(A:A,A1273)</f>
        <v>1</v>
      </c>
      <c r="M1274" s="40">
        <f>COUNTIFS(B:B,B1274)</f>
        <v>2</v>
      </c>
      <c r="N1274" s="40">
        <f>LEN(C1274)+LEN(H1274)</f>
        <v>73</v>
      </c>
      <c r="O1274" s="39" t="s">
        <v>2101</v>
      </c>
      <c r="P1274" s="41" t="s">
        <v>1182</v>
      </c>
      <c r="Q1274" s="39" t="s">
        <v>298</v>
      </c>
      <c r="R1274" s="39" t="s">
        <v>2485</v>
      </c>
    </row>
    <row r="1275" spans="1:18" s="2" customFormat="1" x14ac:dyDescent="0.25">
      <c r="A1275" s="2" t="s">
        <v>1741</v>
      </c>
      <c r="B1275" s="1" t="s">
        <v>704</v>
      </c>
      <c r="C1275" s="25" t="s">
        <v>1934</v>
      </c>
      <c r="D1275" s="2" t="s">
        <v>21</v>
      </c>
      <c r="E1275" s="12">
        <v>1</v>
      </c>
      <c r="F1275" s="60">
        <v>115</v>
      </c>
      <c r="G1275" s="8">
        <f>VLOOKUP(F1275,episodes!$A$1:$B$76,2,FALSE)</f>
        <v>16</v>
      </c>
      <c r="H1275" s="7" t="str">
        <f>VLOOKUP(F1275,episodes!$A$1:$E$76,5,FALSE)</f>
        <v>Shore Leave</v>
      </c>
      <c r="I1275" s="7">
        <f>VLOOKUP(F1275,episodes!$A$1:$D$76,3,FALSE)</f>
        <v>1</v>
      </c>
      <c r="J1275" s="7">
        <f>VLOOKUP(F1275,episodes!$A$1:$D$76,4,FALSE)</f>
        <v>15</v>
      </c>
      <c r="K1275" s="10"/>
      <c r="L1275" s="40">
        <f>COUNTIFS(A:A,A1274)</f>
        <v>2</v>
      </c>
      <c r="M1275" s="40">
        <f>COUNTIFS(B:B,B1275)</f>
        <v>4</v>
      </c>
      <c r="N1275" s="40">
        <f>LEN(C1275)+LEN(H1275)</f>
        <v>67</v>
      </c>
      <c r="O1275" s="39" t="s">
        <v>2065</v>
      </c>
      <c r="P1275" s="41" t="s">
        <v>97</v>
      </c>
      <c r="Q1275" s="39" t="s">
        <v>1549</v>
      </c>
      <c r="R1275" s="39" t="s">
        <v>2485</v>
      </c>
    </row>
    <row r="1276" spans="1:18" s="2" customFormat="1" x14ac:dyDescent="0.3">
      <c r="A1276" s="2" t="s">
        <v>1742</v>
      </c>
      <c r="B1276" s="1" t="s">
        <v>299</v>
      </c>
      <c r="C1276" s="25" t="s">
        <v>1878</v>
      </c>
      <c r="D1276" s="2" t="s">
        <v>3305</v>
      </c>
      <c r="E1276" s="17"/>
      <c r="F1276" s="60">
        <v>106</v>
      </c>
      <c r="G1276" s="8">
        <f>VLOOKUP(F1276,episodes!$A$1:$B$76,2,FALSE)</f>
        <v>7</v>
      </c>
      <c r="H1276" s="7" t="str">
        <f>VLOOKUP(F1276,episodes!$A$1:$E$76,5,FALSE)</f>
        <v>Mudd's Women</v>
      </c>
      <c r="I1276" s="7">
        <f>VLOOKUP(F1276,episodes!$A$1:$D$76,3,FALSE)</f>
        <v>1</v>
      </c>
      <c r="J1276" s="7">
        <f>VLOOKUP(F1276,episodes!$A$1:$D$76,4,FALSE)</f>
        <v>6</v>
      </c>
      <c r="K1276" s="10"/>
      <c r="L1276" s="40">
        <f>COUNTIFS(A:A,A1275)</f>
        <v>2</v>
      </c>
      <c r="M1276" s="40">
        <f>COUNTIFS(B:B,B1276)</f>
        <v>1</v>
      </c>
      <c r="N1276" s="40">
        <f>LEN(C1276)+LEN(H1276)</f>
        <v>52</v>
      </c>
      <c r="O1276" s="39"/>
      <c r="P1276" s="41"/>
      <c r="Q1276" s="39" t="s">
        <v>1597</v>
      </c>
      <c r="R1276" s="39" t="s">
        <v>2485</v>
      </c>
    </row>
    <row r="1277" spans="1:18" s="2" customFormat="1" x14ac:dyDescent="0.25">
      <c r="A1277" s="24" t="s">
        <v>299</v>
      </c>
      <c r="B1277" s="24" t="s">
        <v>498</v>
      </c>
      <c r="C1277" s="23" t="s">
        <v>2889</v>
      </c>
      <c r="D1277" s="2" t="s">
        <v>3305</v>
      </c>
      <c r="E1277" s="12"/>
      <c r="F1277" s="60">
        <v>313</v>
      </c>
      <c r="G1277" s="8">
        <f>VLOOKUP(F1277,episodes!$A$1:$B$81,2,FALSE)</f>
        <v>69</v>
      </c>
      <c r="H1277" s="7" t="str">
        <f>VLOOKUP(F1277,episodes!$A$1:$E$81,5,FALSE)</f>
        <v>Elaan of Troyius</v>
      </c>
      <c r="I1277" s="7">
        <f>VLOOKUP(F1277,episodes!$A$1:$D$81,3,FALSE)</f>
        <v>3</v>
      </c>
      <c r="J1277" s="7">
        <f>VLOOKUP(F1277,episodes!$A$1:$D$81,4,FALSE)</f>
        <v>13</v>
      </c>
      <c r="K1277" s="10"/>
      <c r="L1277" s="40">
        <f>COUNTIFS(A:A,A1276)</f>
        <v>2</v>
      </c>
      <c r="M1277" s="40">
        <f>COUNTIFS(B:B,B1277)</f>
        <v>7</v>
      </c>
      <c r="N1277" s="40">
        <f>LEN(C1277)</f>
        <v>23</v>
      </c>
      <c r="O1277" s="39" t="s">
        <v>192</v>
      </c>
      <c r="P1277" s="41" t="s">
        <v>192</v>
      </c>
      <c r="Q1277" s="39" t="s">
        <v>673</v>
      </c>
      <c r="R1277" s="39" t="s">
        <v>2485</v>
      </c>
    </row>
    <row r="1278" spans="1:18" s="2" customFormat="1" x14ac:dyDescent="0.3">
      <c r="A1278" s="2" t="s">
        <v>1743</v>
      </c>
      <c r="B1278" s="1" t="s">
        <v>741</v>
      </c>
      <c r="C1278" s="1" t="s">
        <v>2035</v>
      </c>
      <c r="D1278" s="2" t="s">
        <v>3655</v>
      </c>
      <c r="E1278" s="17"/>
      <c r="F1278" s="17">
        <v>202</v>
      </c>
      <c r="G1278" s="8">
        <f>VLOOKUP(F1278,episodes!$A$1:$B$76,2,FALSE)</f>
        <v>32</v>
      </c>
      <c r="H1278" s="7" t="str">
        <f>VLOOKUP(F1278,episodes!$A$1:$E$76,5,FALSE)</f>
        <v>Who Mourns for Adonais?</v>
      </c>
      <c r="I1278" s="7">
        <f>VLOOKUP(F1278,episodes!$A$1:$D$76,3,FALSE)</f>
        <v>2</v>
      </c>
      <c r="J1278" s="7">
        <f>VLOOKUP(F1278,episodes!$A$1:$D$76,4,FALSE)</f>
        <v>2</v>
      </c>
      <c r="K1278" s="10"/>
      <c r="L1278" s="40">
        <f>COUNTIFS(A:A,A1277)</f>
        <v>2</v>
      </c>
      <c r="M1278" s="40">
        <f>COUNTIFS(B:B,B1278)</f>
        <v>6</v>
      </c>
      <c r="N1278" s="40">
        <f>LEN(C1278)</f>
        <v>33</v>
      </c>
      <c r="O1278" s="39" t="s">
        <v>552</v>
      </c>
      <c r="P1278" s="39" t="s">
        <v>2065</v>
      </c>
      <c r="Q1278" s="39" t="s">
        <v>1361</v>
      </c>
      <c r="R1278" s="39" t="s">
        <v>3620</v>
      </c>
    </row>
    <row r="1279" spans="1:18" s="2" customFormat="1" x14ac:dyDescent="0.3">
      <c r="A1279" s="2" t="s">
        <v>1744</v>
      </c>
      <c r="B1279" s="11" t="s">
        <v>2667</v>
      </c>
      <c r="C1279" s="25" t="s">
        <v>1858</v>
      </c>
      <c r="D1279" s="2" t="s">
        <v>3668</v>
      </c>
      <c r="E1279" s="17"/>
      <c r="F1279" s="60">
        <v>104</v>
      </c>
      <c r="G1279" s="8">
        <f>VLOOKUP(F1279,episodes!$A$1:$B$76,2,FALSE)</f>
        <v>5</v>
      </c>
      <c r="H1279" s="7" t="str">
        <f>VLOOKUP(F1279,episodes!$A$1:$E$76,5,FALSE)</f>
        <v>The Naked Time</v>
      </c>
      <c r="I1279" s="7">
        <f>VLOOKUP(F1279,episodes!$A$1:$D$76,3,FALSE)</f>
        <v>1</v>
      </c>
      <c r="J1279" s="7">
        <f>VLOOKUP(F1279,episodes!$A$1:$D$76,4,FALSE)</f>
        <v>4</v>
      </c>
      <c r="K1279" s="10"/>
      <c r="L1279" s="40">
        <f>COUNTIFS(A:A,A1278)</f>
        <v>5</v>
      </c>
      <c r="M1279" s="40">
        <f>COUNTIFS(B:B,B1279)</f>
        <v>3</v>
      </c>
      <c r="N1279" s="40">
        <f>LEN(C1279)+LEN(H1279)</f>
        <v>66</v>
      </c>
      <c r="O1279" s="42" t="s">
        <v>2110</v>
      </c>
      <c r="P1279" s="41" t="s">
        <v>1011</v>
      </c>
      <c r="Q1279" s="39" t="s">
        <v>1155</v>
      </c>
      <c r="R1279" s="39" t="s">
        <v>2485</v>
      </c>
    </row>
    <row r="1280" spans="1:18" s="2" customFormat="1" x14ac:dyDescent="0.3">
      <c r="A1280" s="2" t="s">
        <v>1744</v>
      </c>
      <c r="B1280" s="11" t="s">
        <v>2667</v>
      </c>
      <c r="C1280" s="25" t="s">
        <v>2942</v>
      </c>
      <c r="D1280" s="2" t="s">
        <v>3668</v>
      </c>
      <c r="E1280" s="17"/>
      <c r="F1280" s="60">
        <v>116</v>
      </c>
      <c r="G1280" s="8">
        <f>VLOOKUP(F1280,episodes!$A$1:$B$76,2,FALSE)</f>
        <v>17</v>
      </c>
      <c r="H1280" s="7" t="str">
        <f>VLOOKUP(F1280,episodes!$A$1:$E$76,5,FALSE)</f>
        <v>The Galileo Seven</v>
      </c>
      <c r="I1280" s="7">
        <f>VLOOKUP(F1280,episodes!$A$1:$D$76,3,FALSE)</f>
        <v>1</v>
      </c>
      <c r="J1280" s="7">
        <f>VLOOKUP(F1280,episodes!$A$1:$D$76,4,FALSE)</f>
        <v>16</v>
      </c>
      <c r="K1280" s="10"/>
      <c r="L1280" s="40">
        <f>COUNTIFS(A:A,#REF!)</f>
        <v>0</v>
      </c>
      <c r="M1280" s="40">
        <f>COUNTIFS(B:B,B1280)</f>
        <v>3</v>
      </c>
      <c r="N1280" s="40">
        <f>LEN(C1280)+LEN(H1280)</f>
        <v>96</v>
      </c>
      <c r="O1280" s="42" t="s">
        <v>2110</v>
      </c>
      <c r="P1280" s="41"/>
      <c r="Q1280" s="39" t="s">
        <v>1156</v>
      </c>
      <c r="R1280" s="39" t="s">
        <v>2485</v>
      </c>
    </row>
    <row r="1281" spans="1:18" s="2" customFormat="1" x14ac:dyDescent="0.25">
      <c r="A1281" s="2" t="s">
        <v>2658</v>
      </c>
      <c r="B1281" s="2" t="s">
        <v>1744</v>
      </c>
      <c r="C1281" s="1" t="s">
        <v>2641</v>
      </c>
      <c r="D1281" s="2" t="s">
        <v>3668</v>
      </c>
      <c r="E1281" s="17"/>
      <c r="F1281" s="60">
        <v>204</v>
      </c>
      <c r="G1281" s="8">
        <f>VLOOKUP(F1281,episodes!$A$1:$B$81,2,FALSE)</f>
        <v>34</v>
      </c>
      <c r="H1281" s="7" t="str">
        <f>VLOOKUP(F1281,episodes!$A$1:$E$81,5,FALSE)</f>
        <v>Mirror, Mirror</v>
      </c>
      <c r="I1281" s="7">
        <f>VLOOKUP(F1281,episodes!$A$1:$D$81,3,FALSE)</f>
        <v>2</v>
      </c>
      <c r="J1281" s="7">
        <f>VLOOKUP(F1281,episodes!$A$1:$D$81,4,FALSE)</f>
        <v>4</v>
      </c>
      <c r="K1281" s="10"/>
      <c r="L1281" s="40">
        <f>COUNTIFS(A:A,A1280)</f>
        <v>3</v>
      </c>
      <c r="M1281" s="40">
        <f>COUNTIFS(B:B,B1281)</f>
        <v>3</v>
      </c>
      <c r="N1281" s="40">
        <f>LEN(C1281)</f>
        <v>36</v>
      </c>
      <c r="O1281" s="39"/>
      <c r="P1281" s="39" t="s">
        <v>192</v>
      </c>
      <c r="Q1281" s="50"/>
      <c r="R1281" s="39" t="s">
        <v>2485</v>
      </c>
    </row>
    <row r="1282" spans="1:18" s="2" customFormat="1" x14ac:dyDescent="0.25">
      <c r="A1282" s="2" t="s">
        <v>1745</v>
      </c>
      <c r="B1282" s="1" t="s">
        <v>682</v>
      </c>
      <c r="C1282" s="25" t="s">
        <v>1843</v>
      </c>
      <c r="D1282" s="2" t="s">
        <v>3652</v>
      </c>
      <c r="E1282" s="12">
        <v>1</v>
      </c>
      <c r="F1282" s="60">
        <v>101</v>
      </c>
      <c r="G1282" s="8">
        <f>VLOOKUP(F1282,episodes!$A$1:$B$76,2,FALSE)</f>
        <v>2</v>
      </c>
      <c r="H1282" s="7" t="str">
        <f>VLOOKUP(F1282,episodes!$A$1:$E$76,5,FALSE)</f>
        <v>The Man Trap</v>
      </c>
      <c r="I1282" s="7">
        <f>VLOOKUP(F1282,episodes!$A$1:$D$76,3,FALSE)</f>
        <v>1</v>
      </c>
      <c r="J1282" s="7">
        <f>VLOOKUP(F1282,episodes!$A$1:$D$76,4,FALSE)</f>
        <v>1</v>
      </c>
      <c r="K1282" s="10"/>
      <c r="L1282" s="40">
        <f>COUNTIFS(A:A,A1281)</f>
        <v>3</v>
      </c>
      <c r="M1282" s="40">
        <f>COUNTIFS(B:B,B1282)</f>
        <v>42</v>
      </c>
      <c r="N1282" s="40">
        <f>LEN(C1282)+LEN(H1282)</f>
        <v>30</v>
      </c>
      <c r="O1282" s="39" t="s">
        <v>2116</v>
      </c>
      <c r="P1282" s="39"/>
      <c r="Q1282" s="39" t="s">
        <v>1114</v>
      </c>
      <c r="R1282" s="39" t="s">
        <v>2485</v>
      </c>
    </row>
    <row r="1283" spans="1:18" s="2" customFormat="1" x14ac:dyDescent="0.25">
      <c r="A1283" s="2" t="s">
        <v>1745</v>
      </c>
      <c r="B1283" s="1" t="s">
        <v>682</v>
      </c>
      <c r="C1283" s="25" t="s">
        <v>1859</v>
      </c>
      <c r="D1283" s="2" t="s">
        <v>3652</v>
      </c>
      <c r="E1283" s="12">
        <v>1</v>
      </c>
      <c r="F1283" s="60">
        <v>104</v>
      </c>
      <c r="G1283" s="8">
        <f>VLOOKUP(F1283,episodes!$A$1:$B$76,2,FALSE)</f>
        <v>5</v>
      </c>
      <c r="H1283" s="7" t="str">
        <f>VLOOKUP(F1283,episodes!$A$1:$E$76,5,FALSE)</f>
        <v>The Naked Time</v>
      </c>
      <c r="I1283" s="7">
        <f>VLOOKUP(F1283,episodes!$A$1:$D$76,3,FALSE)</f>
        <v>1</v>
      </c>
      <c r="J1283" s="7">
        <f>VLOOKUP(F1283,episodes!$A$1:$D$76,4,FALSE)</f>
        <v>4</v>
      </c>
      <c r="K1283" s="10"/>
      <c r="L1283" s="40">
        <f>COUNTIFS(A:A,A1282)</f>
        <v>7</v>
      </c>
      <c r="M1283" s="40">
        <f>COUNTIFS(B:B,B1283)</f>
        <v>42</v>
      </c>
      <c r="N1283" s="40">
        <f>LEN(C1283)+LEN(H1283)</f>
        <v>49</v>
      </c>
      <c r="O1283" s="39" t="s">
        <v>2116</v>
      </c>
      <c r="P1283" s="39" t="s">
        <v>2065</v>
      </c>
      <c r="Q1283" s="39" t="s">
        <v>1115</v>
      </c>
      <c r="R1283" s="39" t="s">
        <v>2485</v>
      </c>
    </row>
    <row r="1284" spans="1:18" s="2" customFormat="1" x14ac:dyDescent="0.25">
      <c r="A1284" s="2" t="s">
        <v>1745</v>
      </c>
      <c r="B1284" s="1" t="s">
        <v>682</v>
      </c>
      <c r="C1284" s="25" t="s">
        <v>1859</v>
      </c>
      <c r="D1284" s="2" t="s">
        <v>3652</v>
      </c>
      <c r="E1284" s="12">
        <v>1</v>
      </c>
      <c r="F1284" s="60">
        <v>104</v>
      </c>
      <c r="G1284" s="8">
        <f>VLOOKUP(F1284,episodes!$A$1:$B$76,2,FALSE)</f>
        <v>5</v>
      </c>
      <c r="H1284" s="7" t="str">
        <f>VLOOKUP(F1284,episodes!$A$1:$E$76,5,FALSE)</f>
        <v>The Naked Time</v>
      </c>
      <c r="I1284" s="7">
        <f>VLOOKUP(F1284,episodes!$A$1:$D$76,3,FALSE)</f>
        <v>1</v>
      </c>
      <c r="J1284" s="7">
        <f>VLOOKUP(F1284,episodes!$A$1:$D$76,4,FALSE)</f>
        <v>4</v>
      </c>
      <c r="K1284" s="10"/>
      <c r="L1284" s="40">
        <f>COUNTIFS(A:A,A1283)</f>
        <v>7</v>
      </c>
      <c r="M1284" s="40">
        <f>COUNTIFS(B:B,B1284)</f>
        <v>42</v>
      </c>
      <c r="N1284" s="40">
        <f>LEN(C1284)+LEN(H1284)</f>
        <v>49</v>
      </c>
      <c r="O1284" s="39" t="s">
        <v>2116</v>
      </c>
      <c r="P1284" s="39" t="s">
        <v>2101</v>
      </c>
      <c r="Q1284" s="39" t="s">
        <v>1115</v>
      </c>
      <c r="R1284" s="39" t="s">
        <v>2485</v>
      </c>
    </row>
    <row r="1285" spans="1:18" s="2" customFormat="1" x14ac:dyDescent="0.25">
      <c r="A1285" s="2" t="s">
        <v>1745</v>
      </c>
      <c r="B1285" s="1" t="s">
        <v>682</v>
      </c>
      <c r="C1285" s="25" t="s">
        <v>1859</v>
      </c>
      <c r="D1285" s="2" t="s">
        <v>3652</v>
      </c>
      <c r="E1285" s="12">
        <v>1</v>
      </c>
      <c r="F1285" s="60">
        <v>104</v>
      </c>
      <c r="G1285" s="8">
        <f>VLOOKUP(F1285,episodes!$A$1:$B$76,2,FALSE)</f>
        <v>5</v>
      </c>
      <c r="H1285" s="7" t="str">
        <f>VLOOKUP(F1285,episodes!$A$1:$E$76,5,FALSE)</f>
        <v>The Naked Time</v>
      </c>
      <c r="I1285" s="7">
        <f>VLOOKUP(F1285,episodes!$A$1:$D$76,3,FALSE)</f>
        <v>1</v>
      </c>
      <c r="J1285" s="7">
        <f>VLOOKUP(F1285,episodes!$A$1:$D$76,4,FALSE)</f>
        <v>4</v>
      </c>
      <c r="K1285" s="10"/>
      <c r="L1285" s="40">
        <f>COUNTIFS(A:A,A1284)</f>
        <v>7</v>
      </c>
      <c r="M1285" s="40">
        <f>COUNTIFS(B:B,B1285)</f>
        <v>42</v>
      </c>
      <c r="N1285" s="40">
        <f>LEN(C1285)+LEN(H1285)</f>
        <v>49</v>
      </c>
      <c r="O1285" s="39" t="s">
        <v>2116</v>
      </c>
      <c r="P1285" s="39"/>
      <c r="Q1285" s="39" t="s">
        <v>1115</v>
      </c>
      <c r="R1285" s="39" t="s">
        <v>2485</v>
      </c>
    </row>
    <row r="1286" spans="1:18" s="2" customFormat="1" x14ac:dyDescent="0.25">
      <c r="A1286" s="2" t="s">
        <v>1745</v>
      </c>
      <c r="B1286" s="1" t="s">
        <v>682</v>
      </c>
      <c r="C1286" s="25" t="s">
        <v>2482</v>
      </c>
      <c r="D1286" s="2" t="s">
        <v>3652</v>
      </c>
      <c r="E1286" s="12">
        <v>1</v>
      </c>
      <c r="F1286" s="60">
        <v>108</v>
      </c>
      <c r="G1286" s="8">
        <f>VLOOKUP(F1286,episodes!$A$1:$B$76,2,FALSE)</f>
        <v>9</v>
      </c>
      <c r="H1286" s="7" t="str">
        <f>VLOOKUP(F1286,episodes!$A$1:$E$76,5,FALSE)</f>
        <v>Miri</v>
      </c>
      <c r="I1286" s="7">
        <f>VLOOKUP(F1286,episodes!$A$1:$D$76,3,FALSE)</f>
        <v>1</v>
      </c>
      <c r="J1286" s="7">
        <f>VLOOKUP(F1286,episodes!$A$1:$D$76,4,FALSE)</f>
        <v>8</v>
      </c>
      <c r="K1286" s="10"/>
      <c r="L1286" s="40">
        <f>COUNTIFS(A:A,A1285)</f>
        <v>7</v>
      </c>
      <c r="M1286" s="40">
        <f>COUNTIFS(B:B,B1286)</f>
        <v>42</v>
      </c>
      <c r="N1286" s="40">
        <f>LEN(C1286)+LEN(H1286)</f>
        <v>51</v>
      </c>
      <c r="O1286" s="39" t="s">
        <v>2116</v>
      </c>
      <c r="P1286" s="39" t="s">
        <v>2116</v>
      </c>
      <c r="Q1286" s="39" t="s">
        <v>1116</v>
      </c>
      <c r="R1286" s="39" t="s">
        <v>2485</v>
      </c>
    </row>
    <row r="1287" spans="1:18" s="2" customFormat="1" x14ac:dyDescent="0.25">
      <c r="A1287" s="2" t="s">
        <v>1745</v>
      </c>
      <c r="B1287" s="1" t="s">
        <v>682</v>
      </c>
      <c r="C1287" s="25" t="s">
        <v>3045</v>
      </c>
      <c r="D1287" s="2" t="s">
        <v>3652</v>
      </c>
      <c r="E1287" s="12">
        <v>1</v>
      </c>
      <c r="F1287" s="17">
        <v>122</v>
      </c>
      <c r="G1287" s="8">
        <f>VLOOKUP(F1287,episodes!$A$1:$B$76,2,FALSE)</f>
        <v>23</v>
      </c>
      <c r="H1287" s="7" t="str">
        <f>VLOOKUP(F1287,episodes!$A$1:$E$76,5,FALSE)</f>
        <v>Space Seed</v>
      </c>
      <c r="I1287" s="7">
        <f>VLOOKUP(F1287,episodes!$A$1:$D$76,3,FALSE)</f>
        <v>1</v>
      </c>
      <c r="J1287" s="7">
        <f>VLOOKUP(F1287,episodes!$A$1:$D$76,4,FALSE)</f>
        <v>22</v>
      </c>
      <c r="K1287" s="10"/>
      <c r="L1287" s="40">
        <f>COUNTIFS(A:A,A1286)</f>
        <v>7</v>
      </c>
      <c r="M1287" s="40">
        <f>COUNTIFS(B:B,B1287)</f>
        <v>42</v>
      </c>
      <c r="N1287" s="40">
        <f>LEN(C1287)</f>
        <v>74</v>
      </c>
      <c r="O1287" s="39" t="s">
        <v>2116</v>
      </c>
      <c r="P1287" s="39" t="s">
        <v>207</v>
      </c>
      <c r="Q1287" s="39" t="s">
        <v>1427</v>
      </c>
      <c r="R1287" s="39" t="s">
        <v>2485</v>
      </c>
    </row>
    <row r="1288" spans="1:18" s="2" customFormat="1" x14ac:dyDescent="0.25">
      <c r="A1288" s="2" t="s">
        <v>1745</v>
      </c>
      <c r="B1288" s="1" t="s">
        <v>682</v>
      </c>
      <c r="C1288" s="25" t="s">
        <v>3270</v>
      </c>
      <c r="D1288" s="2" t="s">
        <v>3652</v>
      </c>
      <c r="E1288" s="12">
        <v>1</v>
      </c>
      <c r="F1288" s="60">
        <v>128</v>
      </c>
      <c r="G1288" s="8">
        <f>VLOOKUP(F1288,episodes!$A$1:$B$76,2,FALSE)</f>
        <v>29</v>
      </c>
      <c r="H1288" s="7" t="str">
        <f>VLOOKUP(F1288,episodes!$A$1:$E$76,5,FALSE)</f>
        <v>The City on the Edge of Forever</v>
      </c>
      <c r="I1288" s="7">
        <f>VLOOKUP(F1288,episodes!$A$1:$D$76,3,FALSE)</f>
        <v>1</v>
      </c>
      <c r="J1288" s="7">
        <f>VLOOKUP(F1288,episodes!$A$1:$D$76,4,FALSE)</f>
        <v>28</v>
      </c>
      <c r="K1288" s="10"/>
      <c r="L1288" s="40">
        <f>COUNTIFS(A:A,A1287)</f>
        <v>7</v>
      </c>
      <c r="M1288" s="40">
        <f>COUNTIFS(B:B,B1288)</f>
        <v>42</v>
      </c>
      <c r="N1288" s="40">
        <f>LEN(C1288)</f>
        <v>48</v>
      </c>
      <c r="O1288" s="39" t="s">
        <v>2116</v>
      </c>
      <c r="P1288" s="39" t="s">
        <v>2101</v>
      </c>
      <c r="Q1288" s="39" t="s">
        <v>288</v>
      </c>
      <c r="R1288" s="42" t="s">
        <v>2485</v>
      </c>
    </row>
    <row r="1289" spans="1:18" s="2" customFormat="1" x14ac:dyDescent="0.25">
      <c r="A1289" s="24" t="s">
        <v>335</v>
      </c>
      <c r="B1289" s="24" t="s">
        <v>337</v>
      </c>
      <c r="C1289" s="23" t="s">
        <v>2894</v>
      </c>
      <c r="D1289" s="2" t="s">
        <v>3305</v>
      </c>
      <c r="E1289" s="12"/>
      <c r="F1289" s="17">
        <v>323</v>
      </c>
      <c r="G1289" s="8">
        <f>VLOOKUP(F1289,episodes!$A$1:$B$81,2,FALSE)</f>
        <v>79</v>
      </c>
      <c r="H1289" s="7" t="str">
        <f>VLOOKUP(F1289,episodes!$A$1:$E$81,5,FALSE)</f>
        <v>All Our Yesterdays</v>
      </c>
      <c r="I1289" s="7">
        <f>VLOOKUP(F1289,episodes!$A$1:$D$81,3,FALSE)</f>
        <v>3</v>
      </c>
      <c r="J1289" s="7">
        <f>VLOOKUP(F1289,episodes!$A$1:$D$81,4,FALSE)</f>
        <v>23</v>
      </c>
      <c r="K1289" s="10"/>
      <c r="L1289" s="40">
        <f>COUNTIFS(A:A,A1288)</f>
        <v>7</v>
      </c>
      <c r="M1289" s="40">
        <f>COUNTIFS(B:B,B1289)</f>
        <v>1</v>
      </c>
      <c r="N1289" s="40">
        <f>LEN(C1289)</f>
        <v>90</v>
      </c>
      <c r="O1289" s="39"/>
      <c r="P1289" s="39"/>
      <c r="Q1289" s="39" t="s">
        <v>336</v>
      </c>
      <c r="R1289" s="39" t="s">
        <v>2485</v>
      </c>
    </row>
    <row r="1290" spans="1:18" s="2" customFormat="1" x14ac:dyDescent="0.3">
      <c r="A1290" s="2" t="s">
        <v>1746</v>
      </c>
      <c r="B1290" s="1" t="s">
        <v>0</v>
      </c>
      <c r="C1290" s="25" t="s">
        <v>1599</v>
      </c>
      <c r="D1290" s="2" t="s">
        <v>3305</v>
      </c>
      <c r="E1290" s="17"/>
      <c r="F1290" s="60">
        <v>106</v>
      </c>
      <c r="G1290" s="8">
        <f>VLOOKUP(F1290,episodes!$A$1:$B$76,2,FALSE)</f>
        <v>7</v>
      </c>
      <c r="H1290" s="7" t="str">
        <f>VLOOKUP(F1290,episodes!$A$1:$E$76,5,FALSE)</f>
        <v>Mudd's Women</v>
      </c>
      <c r="I1290" s="7">
        <f>VLOOKUP(F1290,episodes!$A$1:$D$76,3,FALSE)</f>
        <v>1</v>
      </c>
      <c r="J1290" s="7">
        <f>VLOOKUP(F1290,episodes!$A$1:$D$76,4,FALSE)</f>
        <v>6</v>
      </c>
      <c r="K1290" s="10"/>
      <c r="L1290" s="40">
        <f>COUNTIFS(A:A,A1289)</f>
        <v>1</v>
      </c>
      <c r="M1290" s="40">
        <f>COUNTIFS(B:B,B1290)</f>
        <v>66</v>
      </c>
      <c r="N1290" s="40">
        <f>LEN(C1290)+LEN(H1290)</f>
        <v>120</v>
      </c>
      <c r="O1290" s="39" t="s">
        <v>575</v>
      </c>
      <c r="P1290" s="41"/>
      <c r="Q1290" s="39" t="s">
        <v>310</v>
      </c>
      <c r="R1290" s="39" t="s">
        <v>2485</v>
      </c>
    </row>
    <row r="1291" spans="1:18" s="2" customFormat="1" x14ac:dyDescent="0.3">
      <c r="A1291" s="2" t="s">
        <v>1747</v>
      </c>
      <c r="B1291" s="1" t="s">
        <v>824</v>
      </c>
      <c r="C1291" s="25" t="s">
        <v>2143</v>
      </c>
      <c r="D1291" s="2" t="s">
        <v>21</v>
      </c>
      <c r="E1291" s="17"/>
      <c r="F1291" s="60">
        <v>100</v>
      </c>
      <c r="G1291" s="8">
        <f>VLOOKUP(F1291,episodes!$A$1:$B$76,2,FALSE)</f>
        <v>1</v>
      </c>
      <c r="H1291" s="7" t="str">
        <f>VLOOKUP(F1291,episodes!$A$1:$E$76,5,FALSE)</f>
        <v>The Cage</v>
      </c>
      <c r="I1291" s="7">
        <f>VLOOKUP(F1291,episodes!$A$1:$D$76,3,FALSE)</f>
        <v>1</v>
      </c>
      <c r="J1291" s="7">
        <f>VLOOKUP(F1291,episodes!$A$1:$D$76,4,FALSE)</f>
        <v>0</v>
      </c>
      <c r="K1291" s="10"/>
      <c r="L1291" s="40">
        <f>COUNTIFS(A:A,A1290)</f>
        <v>1</v>
      </c>
      <c r="M1291" s="40">
        <f>COUNTIFS(B:B,B1291)</f>
        <v>16</v>
      </c>
      <c r="N1291" s="40">
        <f>LEN(C1291)+LEN(H1291)</f>
        <v>52</v>
      </c>
      <c r="O1291" s="39" t="s">
        <v>130</v>
      </c>
      <c r="P1291" s="41" t="s">
        <v>576</v>
      </c>
      <c r="Q1291" s="39" t="s">
        <v>217</v>
      </c>
      <c r="R1291" s="39" t="s">
        <v>2485</v>
      </c>
    </row>
    <row r="1292" spans="1:18" s="2" customFormat="1" x14ac:dyDescent="0.3">
      <c r="A1292" s="2" t="s">
        <v>1747</v>
      </c>
      <c r="B1292" s="1" t="s">
        <v>824</v>
      </c>
      <c r="C1292" s="25" t="s">
        <v>2142</v>
      </c>
      <c r="D1292" s="2" t="s">
        <v>21</v>
      </c>
      <c r="E1292" s="17"/>
      <c r="F1292" s="60">
        <v>100</v>
      </c>
      <c r="G1292" s="8">
        <f>VLOOKUP(F1292,episodes!$A$1:$B$76,2,FALSE)</f>
        <v>1</v>
      </c>
      <c r="H1292" s="7" t="str">
        <f>VLOOKUP(F1292,episodes!$A$1:$E$76,5,FALSE)</f>
        <v>The Cage</v>
      </c>
      <c r="I1292" s="7">
        <f>VLOOKUP(F1292,episodes!$A$1:$D$76,3,FALSE)</f>
        <v>1</v>
      </c>
      <c r="J1292" s="7">
        <f>VLOOKUP(F1292,episodes!$A$1:$D$76,4,FALSE)</f>
        <v>0</v>
      </c>
      <c r="K1292" s="10"/>
      <c r="L1292" s="40">
        <f>COUNTIFS(A:A,A1291)</f>
        <v>9</v>
      </c>
      <c r="M1292" s="40">
        <f>COUNTIFS(B:B,B1292)</f>
        <v>16</v>
      </c>
      <c r="N1292" s="40">
        <f>LEN(C1292)+LEN(H1292)</f>
        <v>72</v>
      </c>
      <c r="O1292" s="39" t="s">
        <v>130</v>
      </c>
      <c r="P1292" s="41" t="s">
        <v>2084</v>
      </c>
      <c r="Q1292" s="39"/>
      <c r="R1292" s="39" t="s">
        <v>2485</v>
      </c>
    </row>
    <row r="1293" spans="1:18" s="2" customFormat="1" x14ac:dyDescent="0.3">
      <c r="A1293" s="2" t="s">
        <v>1747</v>
      </c>
      <c r="B1293" s="1" t="s">
        <v>824</v>
      </c>
      <c r="C1293" s="25" t="s">
        <v>1847</v>
      </c>
      <c r="D1293" s="2" t="s">
        <v>85</v>
      </c>
      <c r="E1293" s="17"/>
      <c r="F1293" s="60">
        <v>102</v>
      </c>
      <c r="G1293" s="8">
        <f>VLOOKUP(F1293,episodes!$A$1:$B$76,2,FALSE)</f>
        <v>3</v>
      </c>
      <c r="H1293" s="7" t="str">
        <f>VLOOKUP(F1293,episodes!$A$1:$E$76,5,FALSE)</f>
        <v>Charlie X</v>
      </c>
      <c r="I1293" s="7">
        <f>VLOOKUP(F1293,episodes!$A$1:$D$76,3,FALSE)</f>
        <v>1</v>
      </c>
      <c r="J1293" s="7">
        <f>VLOOKUP(F1293,episodes!$A$1:$D$76,4,FALSE)</f>
        <v>2</v>
      </c>
      <c r="K1293" s="10"/>
      <c r="L1293" s="40">
        <f>COUNTIFS(A:A,A1292)</f>
        <v>9</v>
      </c>
      <c r="M1293" s="40">
        <f>COUNTIFS(B:B,B1293)</f>
        <v>16</v>
      </c>
      <c r="N1293" s="40">
        <f>LEN(C1293)+LEN(H1293)</f>
        <v>65</v>
      </c>
      <c r="O1293" s="39" t="s">
        <v>566</v>
      </c>
      <c r="P1293" s="39" t="s">
        <v>577</v>
      </c>
      <c r="Q1293" s="39" t="s">
        <v>1409</v>
      </c>
      <c r="R1293" s="39" t="s">
        <v>2485</v>
      </c>
    </row>
    <row r="1294" spans="1:18" s="2" customFormat="1" x14ac:dyDescent="0.25">
      <c r="A1294" s="2" t="s">
        <v>1747</v>
      </c>
      <c r="B1294" s="1" t="s">
        <v>824</v>
      </c>
      <c r="C1294" s="25" t="s">
        <v>2190</v>
      </c>
      <c r="D1294" s="2" t="s">
        <v>21</v>
      </c>
      <c r="E1294" s="12">
        <v>1</v>
      </c>
      <c r="F1294" s="60">
        <v>104</v>
      </c>
      <c r="G1294" s="8">
        <f>VLOOKUP(F1294,episodes!$A$1:$B$76,2,FALSE)</f>
        <v>5</v>
      </c>
      <c r="H1294" s="7" t="str">
        <f>VLOOKUP(F1294,episodes!$A$1:$E$76,5,FALSE)</f>
        <v>The Naked Time</v>
      </c>
      <c r="I1294" s="7">
        <f>VLOOKUP(F1294,episodes!$A$1:$D$76,3,FALSE)</f>
        <v>1</v>
      </c>
      <c r="J1294" s="7">
        <f>VLOOKUP(F1294,episodes!$A$1:$D$76,4,FALSE)</f>
        <v>4</v>
      </c>
      <c r="K1294" s="10"/>
      <c r="L1294" s="40">
        <f>COUNTIFS(A:A,A1293)</f>
        <v>9</v>
      </c>
      <c r="M1294" s="40">
        <f>COUNTIFS(B:B,B1294)</f>
        <v>16</v>
      </c>
      <c r="N1294" s="40">
        <f>LEN(C1294)+LEN(H1294)</f>
        <v>78</v>
      </c>
      <c r="O1294" s="39" t="s">
        <v>2065</v>
      </c>
      <c r="P1294" s="39" t="s">
        <v>577</v>
      </c>
      <c r="Q1294" s="39" t="s">
        <v>1300</v>
      </c>
      <c r="R1294" s="39" t="s">
        <v>2485</v>
      </c>
    </row>
    <row r="1295" spans="1:18" s="2" customFormat="1" x14ac:dyDescent="0.3">
      <c r="A1295" s="2" t="s">
        <v>1747</v>
      </c>
      <c r="B1295" s="1" t="s">
        <v>824</v>
      </c>
      <c r="C1295" s="25" t="s">
        <v>1869</v>
      </c>
      <c r="D1295" s="2" t="s">
        <v>3305</v>
      </c>
      <c r="E1295" s="17"/>
      <c r="F1295" s="60">
        <v>105</v>
      </c>
      <c r="G1295" s="8">
        <f>VLOOKUP(F1295,episodes!$A$1:$B$76,2,FALSE)</f>
        <v>6</v>
      </c>
      <c r="H1295" s="7" t="str">
        <f>VLOOKUP(F1295,episodes!$A$1:$E$76,5,FALSE)</f>
        <v>The Enemy Within</v>
      </c>
      <c r="I1295" s="7">
        <f>VLOOKUP(F1295,episodes!$A$1:$D$76,3,FALSE)</f>
        <v>1</v>
      </c>
      <c r="J1295" s="7">
        <f>VLOOKUP(F1295,episodes!$A$1:$D$76,4,FALSE)</f>
        <v>5</v>
      </c>
      <c r="K1295" s="10"/>
      <c r="L1295" s="40">
        <f>COUNTIFS(A:A,A1294)</f>
        <v>9</v>
      </c>
      <c r="M1295" s="40">
        <f>COUNTIFS(B:B,B1295)</f>
        <v>16</v>
      </c>
      <c r="N1295" s="40">
        <f>LEN(C1295)+LEN(H1295)</f>
        <v>74</v>
      </c>
      <c r="O1295" s="39" t="s">
        <v>2068</v>
      </c>
      <c r="P1295" s="39" t="s">
        <v>577</v>
      </c>
      <c r="Q1295" s="39" t="s">
        <v>1458</v>
      </c>
      <c r="R1295" s="39" t="s">
        <v>2485</v>
      </c>
    </row>
    <row r="1296" spans="1:18" s="2" customFormat="1" x14ac:dyDescent="0.3">
      <c r="A1296" s="2" t="s">
        <v>1747</v>
      </c>
      <c r="B1296" s="1" t="s">
        <v>824</v>
      </c>
      <c r="C1296" s="25" t="s">
        <v>1879</v>
      </c>
      <c r="D1296" s="2" t="s">
        <v>3305</v>
      </c>
      <c r="E1296" s="17"/>
      <c r="F1296" s="60">
        <v>106</v>
      </c>
      <c r="G1296" s="8">
        <f>VLOOKUP(F1296,episodes!$A$1:$B$76,2,FALSE)</f>
        <v>7</v>
      </c>
      <c r="H1296" s="7" t="str">
        <f>VLOOKUP(F1296,episodes!$A$1:$E$76,5,FALSE)</f>
        <v>Mudd's Women</v>
      </c>
      <c r="I1296" s="7">
        <f>VLOOKUP(F1296,episodes!$A$1:$D$76,3,FALSE)</f>
        <v>1</v>
      </c>
      <c r="J1296" s="7">
        <f>VLOOKUP(F1296,episodes!$A$1:$D$76,4,FALSE)</f>
        <v>6</v>
      </c>
      <c r="K1296" s="10"/>
      <c r="L1296" s="40">
        <f>COUNTIFS(A:A,A1295)</f>
        <v>9</v>
      </c>
      <c r="M1296" s="40">
        <f>COUNTIFS(B:B,B1296)</f>
        <v>16</v>
      </c>
      <c r="N1296" s="40">
        <f>LEN(C1296)+LEN(H1296)</f>
        <v>70</v>
      </c>
      <c r="O1296" s="39" t="s">
        <v>574</v>
      </c>
      <c r="P1296" s="39"/>
      <c r="Q1296" s="39" t="s">
        <v>1542</v>
      </c>
      <c r="R1296" s="39" t="s">
        <v>2485</v>
      </c>
    </row>
    <row r="1297" spans="1:18" s="2" customFormat="1" x14ac:dyDescent="0.3">
      <c r="A1297" s="2" t="s">
        <v>1747</v>
      </c>
      <c r="B1297" s="1" t="s">
        <v>824</v>
      </c>
      <c r="C1297" s="25" t="s">
        <v>2252</v>
      </c>
      <c r="D1297" s="2" t="s">
        <v>3305</v>
      </c>
      <c r="E1297" s="17"/>
      <c r="F1297" s="60">
        <v>106</v>
      </c>
      <c r="G1297" s="8">
        <f>VLOOKUP(F1297,episodes!$A$1:$B$76,2,FALSE)</f>
        <v>7</v>
      </c>
      <c r="H1297" s="7" t="str">
        <f>VLOOKUP(F1297,episodes!$A$1:$E$76,5,FALSE)</f>
        <v>Mudd's Women</v>
      </c>
      <c r="I1297" s="7">
        <f>VLOOKUP(F1297,episodes!$A$1:$D$76,3,FALSE)</f>
        <v>1</v>
      </c>
      <c r="J1297" s="7">
        <f>VLOOKUP(F1297,episodes!$A$1:$D$76,4,FALSE)</f>
        <v>6</v>
      </c>
      <c r="K1297" s="10"/>
      <c r="L1297" s="40">
        <f>COUNTIFS(A:A,A1296)</f>
        <v>9</v>
      </c>
      <c r="M1297" s="40">
        <f>COUNTIFS(B:B,B1297)</f>
        <v>16</v>
      </c>
      <c r="N1297" s="40">
        <f>LEN(C1297)+LEN(H1297)</f>
        <v>78</v>
      </c>
      <c r="O1297" s="39" t="s">
        <v>574</v>
      </c>
      <c r="P1297" s="39"/>
      <c r="Q1297" s="39" t="s">
        <v>1541</v>
      </c>
      <c r="R1297" s="39" t="s">
        <v>2485</v>
      </c>
    </row>
    <row r="1298" spans="1:18" s="2" customFormat="1" x14ac:dyDescent="0.25">
      <c r="A1298" s="2" t="s">
        <v>1747</v>
      </c>
      <c r="B1298" s="1" t="s">
        <v>824</v>
      </c>
      <c r="C1298" s="25" t="s">
        <v>1935</v>
      </c>
      <c r="D1298" s="2" t="s">
        <v>21</v>
      </c>
      <c r="E1298" s="12">
        <v>1</v>
      </c>
      <c r="F1298" s="60">
        <v>115</v>
      </c>
      <c r="G1298" s="8">
        <f>VLOOKUP(F1298,episodes!$A$1:$B$76,2,FALSE)</f>
        <v>16</v>
      </c>
      <c r="H1298" s="7" t="str">
        <f>VLOOKUP(F1298,episodes!$A$1:$E$76,5,FALSE)</f>
        <v>Shore Leave</v>
      </c>
      <c r="I1298" s="7">
        <f>VLOOKUP(F1298,episodes!$A$1:$D$76,3,FALSE)</f>
        <v>1</v>
      </c>
      <c r="J1298" s="7">
        <f>VLOOKUP(F1298,episodes!$A$1:$D$76,4,FALSE)</f>
        <v>15</v>
      </c>
      <c r="K1298" s="10"/>
      <c r="L1298" s="40">
        <f>COUNTIFS(A:A,A1297)</f>
        <v>9</v>
      </c>
      <c r="M1298" s="40">
        <f>COUNTIFS(B:B,B1298)</f>
        <v>16</v>
      </c>
      <c r="N1298" s="40">
        <f>LEN(C1298)+LEN(H1298)</f>
        <v>60</v>
      </c>
      <c r="O1298" s="39" t="s">
        <v>2065</v>
      </c>
      <c r="P1298" s="41"/>
      <c r="Q1298" s="39" t="s">
        <v>1117</v>
      </c>
      <c r="R1298" s="39" t="s">
        <v>2485</v>
      </c>
    </row>
    <row r="1299" spans="1:18" s="2" customFormat="1" x14ac:dyDescent="0.3">
      <c r="A1299" s="2" t="s">
        <v>1747</v>
      </c>
      <c r="B1299" s="1" t="s">
        <v>824</v>
      </c>
      <c r="C1299" s="25" t="s">
        <v>3046</v>
      </c>
      <c r="D1299" s="1" t="s">
        <v>85</v>
      </c>
      <c r="E1299" s="17"/>
      <c r="F1299" s="61">
        <v>122</v>
      </c>
      <c r="G1299" s="8">
        <f>VLOOKUP(F1299,episodes!$A$1:$B$76,2,FALSE)</f>
        <v>23</v>
      </c>
      <c r="H1299" s="7" t="str">
        <f>VLOOKUP(F1299,episodes!$A$1:$E$76,5,FALSE)</f>
        <v>Space Seed</v>
      </c>
      <c r="I1299" s="7">
        <f>VLOOKUP(F1299,episodes!$A$1:$D$76,3,FALSE)</f>
        <v>1</v>
      </c>
      <c r="J1299" s="7">
        <f>VLOOKUP(F1299,episodes!$A$1:$D$76,4,FALSE)</f>
        <v>22</v>
      </c>
      <c r="K1299" s="10"/>
      <c r="L1299" s="40">
        <f>COUNTIFS(A:A,A1298)</f>
        <v>9</v>
      </c>
      <c r="M1299" s="40">
        <f>COUNTIFS(B:B,B1299)</f>
        <v>16</v>
      </c>
      <c r="N1299" s="40">
        <f>LEN(C1299)</f>
        <v>105</v>
      </c>
      <c r="O1299" s="42" t="s">
        <v>511</v>
      </c>
      <c r="P1299" s="44" t="s">
        <v>207</v>
      </c>
      <c r="Q1299" s="42" t="s">
        <v>1552</v>
      </c>
      <c r="R1299" s="42" t="s">
        <v>2485</v>
      </c>
    </row>
    <row r="1300" spans="1:18" s="2" customFormat="1" x14ac:dyDescent="0.3">
      <c r="A1300" s="2" t="s">
        <v>1748</v>
      </c>
      <c r="B1300" s="1" t="s">
        <v>0</v>
      </c>
      <c r="C1300" s="25" t="s">
        <v>1944</v>
      </c>
      <c r="D1300" s="2" t="s">
        <v>3305</v>
      </c>
      <c r="E1300" s="17"/>
      <c r="F1300" s="61">
        <v>119</v>
      </c>
      <c r="G1300" s="8">
        <f>VLOOKUP(F1300,episodes!$A$1:$B$76,2,FALSE)</f>
        <v>20</v>
      </c>
      <c r="H1300" s="7" t="str">
        <f>VLOOKUP(F1300,episodes!$A$1:$E$76,5,FALSE)</f>
        <v>Tomorrow Is Yesterday</v>
      </c>
      <c r="I1300" s="7">
        <f>VLOOKUP(F1300,episodes!$A$1:$D$76,3,FALSE)</f>
        <v>1</v>
      </c>
      <c r="J1300" s="7">
        <f>VLOOKUP(F1300,episodes!$A$1:$D$76,4,FALSE)</f>
        <v>19</v>
      </c>
      <c r="K1300" s="10"/>
      <c r="L1300" s="40">
        <f>COUNTIFS(A:A,A1299)</f>
        <v>9</v>
      </c>
      <c r="M1300" s="40">
        <f>COUNTIFS(B:B,B1300)</f>
        <v>66</v>
      </c>
      <c r="N1300" s="40">
        <f>LEN(C1300)</f>
        <v>78</v>
      </c>
      <c r="O1300" s="42" t="s">
        <v>226</v>
      </c>
      <c r="P1300" s="44" t="s">
        <v>2065</v>
      </c>
      <c r="Q1300" s="42" t="s">
        <v>196</v>
      </c>
      <c r="R1300" s="42" t="s">
        <v>2485</v>
      </c>
    </row>
    <row r="1301" spans="1:18" s="2" customFormat="1" x14ac:dyDescent="0.25">
      <c r="A1301" s="24" t="s">
        <v>324</v>
      </c>
      <c r="B1301" s="24" t="s">
        <v>360</v>
      </c>
      <c r="C1301" s="23" t="s">
        <v>2896</v>
      </c>
      <c r="D1301" s="2" t="s">
        <v>85</v>
      </c>
      <c r="E1301" s="12"/>
      <c r="F1301" s="61">
        <v>999</v>
      </c>
      <c r="G1301" s="8" t="e">
        <f>VLOOKUP(F1301,episodes!$A$1:$B$81,2,FALSE)</f>
        <v>#N/A</v>
      </c>
      <c r="H1301" s="7" t="e">
        <f>VLOOKUP(F1301,episodes!$A$1:$E$81,5,FALSE)</f>
        <v>#N/A</v>
      </c>
      <c r="I1301" s="7" t="e">
        <f>VLOOKUP(F1301,episodes!$A$1:$D$81,3,FALSE)</f>
        <v>#N/A</v>
      </c>
      <c r="J1301" s="7" t="e">
        <f>VLOOKUP(F1301,episodes!$A$1:$D$81,4,FALSE)</f>
        <v>#N/A</v>
      </c>
      <c r="K1301" s="10"/>
      <c r="L1301" s="40">
        <f>COUNTIFS(A:A,A1300)</f>
        <v>1</v>
      </c>
      <c r="M1301" s="40">
        <f>COUNTIFS(B:B,B1301)</f>
        <v>24</v>
      </c>
      <c r="N1301" s="40">
        <f>LEN(C1301)</f>
        <v>23</v>
      </c>
      <c r="O1301" s="42" t="s">
        <v>568</v>
      </c>
      <c r="P1301" s="42"/>
      <c r="Q1301" s="42" t="s">
        <v>325</v>
      </c>
      <c r="R1301" s="39" t="s">
        <v>2485</v>
      </c>
    </row>
    <row r="1302" spans="1:18" s="2" customFormat="1" x14ac:dyDescent="0.25">
      <c r="A1302" s="24" t="s">
        <v>324</v>
      </c>
      <c r="B1302" s="24" t="s">
        <v>360</v>
      </c>
      <c r="C1302" s="23" t="s">
        <v>2896</v>
      </c>
      <c r="D1302" s="2" t="s">
        <v>85</v>
      </c>
      <c r="E1302" s="12"/>
      <c r="F1302" s="61">
        <v>999</v>
      </c>
      <c r="G1302" s="8" t="e">
        <f>VLOOKUP(F1302,episodes!$A$1:$B$81,2,FALSE)</f>
        <v>#N/A</v>
      </c>
      <c r="H1302" s="7" t="e">
        <f>VLOOKUP(F1302,episodes!$A$1:$E$81,5,FALSE)</f>
        <v>#N/A</v>
      </c>
      <c r="I1302" s="7" t="e">
        <f>VLOOKUP(F1302,episodes!$A$1:$D$81,3,FALSE)</f>
        <v>#N/A</v>
      </c>
      <c r="J1302" s="7" t="e">
        <f>VLOOKUP(F1302,episodes!$A$1:$D$81,4,FALSE)</f>
        <v>#N/A</v>
      </c>
      <c r="K1302" s="10"/>
      <c r="L1302" s="40">
        <f>COUNTIFS(A:A,A1301)</f>
        <v>2</v>
      </c>
      <c r="M1302" s="40">
        <f>COUNTIFS(B:B,B1302)</f>
        <v>24</v>
      </c>
      <c r="N1302" s="40">
        <f>LEN(C1302)</f>
        <v>23</v>
      </c>
      <c r="O1302" s="42" t="s">
        <v>569</v>
      </c>
      <c r="P1302" s="42"/>
      <c r="Q1302" s="42" t="s">
        <v>325</v>
      </c>
      <c r="R1302" s="39" t="s">
        <v>2485</v>
      </c>
    </row>
    <row r="1303" spans="1:18" s="2" customFormat="1" x14ac:dyDescent="0.25">
      <c r="A1303" s="24" t="s">
        <v>697</v>
      </c>
      <c r="B1303" s="24" t="s">
        <v>498</v>
      </c>
      <c r="C1303" s="23" t="s">
        <v>2682</v>
      </c>
      <c r="D1303" s="2" t="s">
        <v>3305</v>
      </c>
      <c r="E1303" s="12"/>
      <c r="F1303" s="61">
        <v>210</v>
      </c>
      <c r="G1303" s="8">
        <f>VLOOKUP(F1303,episodes!$A$1:$B$81,2,FALSE)</f>
        <v>40</v>
      </c>
      <c r="H1303" s="7" t="str">
        <f>VLOOKUP(F1303,episodes!$A$1:$E$81,5,FALSE)</f>
        <v>Journey to Babel</v>
      </c>
      <c r="I1303" s="7">
        <f>VLOOKUP(F1303,episodes!$A$1:$D$81,3,FALSE)</f>
        <v>2</v>
      </c>
      <c r="J1303" s="7">
        <f>VLOOKUP(F1303,episodes!$A$1:$D$81,4,FALSE)</f>
        <v>10</v>
      </c>
      <c r="K1303" s="10"/>
      <c r="L1303" s="40">
        <f>COUNTIFS(A:A,A1302)</f>
        <v>2</v>
      </c>
      <c r="M1303" s="40">
        <f>COUNTIFS(B:B,B1303)</f>
        <v>7</v>
      </c>
      <c r="N1303" s="40">
        <f>LEN(C1303)</f>
        <v>72</v>
      </c>
      <c r="O1303" s="42" t="s">
        <v>316</v>
      </c>
      <c r="P1303" s="42" t="s">
        <v>698</v>
      </c>
      <c r="Q1303" s="42"/>
      <c r="R1303" s="39" t="s">
        <v>2485</v>
      </c>
    </row>
    <row r="1304" spans="1:18" s="2" customFormat="1" x14ac:dyDescent="0.25">
      <c r="A1304" s="24" t="s">
        <v>697</v>
      </c>
      <c r="B1304" s="24" t="s">
        <v>498</v>
      </c>
      <c r="C1304" s="23" t="s">
        <v>2891</v>
      </c>
      <c r="D1304" s="2" t="s">
        <v>3305</v>
      </c>
      <c r="E1304" s="12"/>
      <c r="F1304" s="61">
        <v>319</v>
      </c>
      <c r="G1304" s="8">
        <f>VLOOKUP(F1304,episodes!$A$1:$B$81,2,FALSE)</f>
        <v>75</v>
      </c>
      <c r="H1304" s="7" t="str">
        <f>VLOOKUP(F1304,episodes!$A$1:$E$81,5,FALSE)</f>
        <v>Requiem for Methuselah</v>
      </c>
      <c r="I1304" s="7">
        <f>VLOOKUP(F1304,episodes!$A$1:$D$81,3,FALSE)</f>
        <v>3</v>
      </c>
      <c r="J1304" s="7">
        <f>VLOOKUP(F1304,episodes!$A$1:$D$81,4,FALSE)</f>
        <v>19</v>
      </c>
      <c r="K1304" s="10"/>
      <c r="L1304" s="40">
        <f>COUNTIFS(A:A,A1303)</f>
        <v>2</v>
      </c>
      <c r="M1304" s="40">
        <f>COUNTIFS(B:B,B1304)</f>
        <v>7</v>
      </c>
      <c r="N1304" s="40">
        <f>LEN(C1304)</f>
        <v>51</v>
      </c>
      <c r="O1304" s="42" t="s">
        <v>699</v>
      </c>
      <c r="P1304" s="42" t="s">
        <v>700</v>
      </c>
      <c r="Q1304" s="42" t="s">
        <v>701</v>
      </c>
      <c r="R1304" s="39" t="s">
        <v>2485</v>
      </c>
    </row>
    <row r="1305" spans="1:18" s="2" customFormat="1" x14ac:dyDescent="0.3">
      <c r="A1305" s="2" t="s">
        <v>1749</v>
      </c>
      <c r="B1305" s="1" t="s">
        <v>0</v>
      </c>
      <c r="C1305" s="25" t="s">
        <v>1832</v>
      </c>
      <c r="D1305" s="2" t="s">
        <v>21</v>
      </c>
      <c r="E1305" s="17"/>
      <c r="F1305" s="60">
        <v>100</v>
      </c>
      <c r="G1305" s="8">
        <f>VLOOKUP(F1305,episodes!$A$1:$B$76,2,FALSE)</f>
        <v>1</v>
      </c>
      <c r="H1305" s="7" t="str">
        <f>VLOOKUP(F1305,episodes!$A$1:$E$76,5,FALSE)</f>
        <v>The Cage</v>
      </c>
      <c r="I1305" s="7">
        <f>VLOOKUP(F1305,episodes!$A$1:$D$76,3,FALSE)</f>
        <v>1</v>
      </c>
      <c r="J1305" s="7">
        <f>VLOOKUP(F1305,episodes!$A$1:$D$76,4,FALSE)</f>
        <v>0</v>
      </c>
      <c r="K1305" s="10"/>
      <c r="L1305" s="40">
        <f>COUNTIFS(A:A,A1304)</f>
        <v>2</v>
      </c>
      <c r="M1305" s="40">
        <f>COUNTIFS(B:B,B1305)</f>
        <v>66</v>
      </c>
      <c r="N1305" s="40">
        <f>LEN(C1305)+LEN(H1305)</f>
        <v>56</v>
      </c>
      <c r="O1305" s="39" t="s">
        <v>130</v>
      </c>
      <c r="P1305" s="41" t="s">
        <v>132</v>
      </c>
      <c r="Q1305" s="39" t="s">
        <v>135</v>
      </c>
      <c r="R1305" s="39" t="s">
        <v>2485</v>
      </c>
    </row>
    <row r="1306" spans="1:18" s="2" customFormat="1" x14ac:dyDescent="0.3">
      <c r="A1306" s="2" t="s">
        <v>1749</v>
      </c>
      <c r="B1306" s="1" t="s">
        <v>0</v>
      </c>
      <c r="C1306" s="25" t="s">
        <v>2256</v>
      </c>
      <c r="D1306" s="2" t="s">
        <v>21</v>
      </c>
      <c r="E1306" s="17"/>
      <c r="F1306" s="60">
        <v>100</v>
      </c>
      <c r="G1306" s="8">
        <f>VLOOKUP(F1306,episodes!$A$1:$B$76,2,FALSE)</f>
        <v>1</v>
      </c>
      <c r="H1306" s="7" t="str">
        <f>VLOOKUP(F1306,episodes!$A$1:$E$76,5,FALSE)</f>
        <v>The Cage</v>
      </c>
      <c r="I1306" s="7">
        <f>VLOOKUP(F1306,episodes!$A$1:$D$76,3,FALSE)</f>
        <v>1</v>
      </c>
      <c r="J1306" s="7">
        <f>VLOOKUP(F1306,episodes!$A$1:$D$76,4,FALSE)</f>
        <v>0</v>
      </c>
      <c r="K1306" s="10"/>
      <c r="L1306" s="40">
        <f>COUNTIFS(A:A,A1305)</f>
        <v>41</v>
      </c>
      <c r="M1306" s="40">
        <f>COUNTIFS(B:B,B1306)</f>
        <v>66</v>
      </c>
      <c r="N1306" s="40">
        <f>LEN(C1306)+LEN(H1306)</f>
        <v>61</v>
      </c>
      <c r="O1306" s="39" t="s">
        <v>80</v>
      </c>
      <c r="P1306" s="41"/>
      <c r="Q1306" s="42"/>
      <c r="R1306" s="39" t="s">
        <v>3369</v>
      </c>
    </row>
    <row r="1307" spans="1:18" s="2" customFormat="1" x14ac:dyDescent="0.25">
      <c r="A1307" s="2" t="s">
        <v>1749</v>
      </c>
      <c r="B1307" s="1" t="s">
        <v>0</v>
      </c>
      <c r="C1307" s="25" t="s">
        <v>2263</v>
      </c>
      <c r="D1307" s="18" t="s">
        <v>3305</v>
      </c>
      <c r="E1307" s="17"/>
      <c r="F1307" s="60">
        <v>101</v>
      </c>
      <c r="G1307" s="8">
        <f>VLOOKUP(F1307,episodes!$A$1:$B$76,2,FALSE)</f>
        <v>2</v>
      </c>
      <c r="H1307" s="7" t="str">
        <f>VLOOKUP(F1307,episodes!$A$1:$E$76,5,FALSE)</f>
        <v>The Man Trap</v>
      </c>
      <c r="I1307" s="7">
        <f>VLOOKUP(F1307,episodes!$A$1:$D$76,3,FALSE)</f>
        <v>1</v>
      </c>
      <c r="J1307" s="7">
        <f>VLOOKUP(F1307,episodes!$A$1:$D$76,4,FALSE)</f>
        <v>1</v>
      </c>
      <c r="K1307" s="10"/>
      <c r="L1307" s="40">
        <f>COUNTIFS(A:A,A1306)</f>
        <v>41</v>
      </c>
      <c r="M1307" s="40">
        <f>COUNTIFS(B:B,B1307)</f>
        <v>66</v>
      </c>
      <c r="N1307" s="40">
        <f>LEN(C1307)+LEN(H1307)</f>
        <v>72</v>
      </c>
      <c r="O1307" s="39" t="s">
        <v>558</v>
      </c>
      <c r="P1307" s="39"/>
      <c r="Q1307" s="42"/>
      <c r="R1307" s="39" t="s">
        <v>3376</v>
      </c>
    </row>
    <row r="1308" spans="1:18" s="2" customFormat="1" x14ac:dyDescent="0.25">
      <c r="A1308" s="2" t="s">
        <v>1749</v>
      </c>
      <c r="B1308" s="1" t="s">
        <v>0</v>
      </c>
      <c r="C1308" s="25" t="s">
        <v>1844</v>
      </c>
      <c r="D1308" s="18" t="s">
        <v>3305</v>
      </c>
      <c r="E1308" s="17"/>
      <c r="F1308" s="60">
        <v>101</v>
      </c>
      <c r="G1308" s="8">
        <f>VLOOKUP(F1308,episodes!$A$1:$B$76,2,FALSE)</f>
        <v>2</v>
      </c>
      <c r="H1308" s="7" t="str">
        <f>VLOOKUP(F1308,episodes!$A$1:$E$76,5,FALSE)</f>
        <v>The Man Trap</v>
      </c>
      <c r="I1308" s="7">
        <f>VLOOKUP(F1308,episodes!$A$1:$D$76,3,FALSE)</f>
        <v>1</v>
      </c>
      <c r="J1308" s="7">
        <f>VLOOKUP(F1308,episodes!$A$1:$D$76,4,FALSE)</f>
        <v>1</v>
      </c>
      <c r="K1308" s="10"/>
      <c r="L1308" s="40">
        <f>COUNTIFS(A:A,A1307)</f>
        <v>41</v>
      </c>
      <c r="M1308" s="40">
        <f>COUNTIFS(B:B,B1308)</f>
        <v>66</v>
      </c>
      <c r="N1308" s="40">
        <f>LEN(C1308)+LEN(H1308)</f>
        <v>80</v>
      </c>
      <c r="O1308" s="39" t="s">
        <v>524</v>
      </c>
      <c r="P1308" s="39" t="s">
        <v>2108</v>
      </c>
      <c r="Q1308" s="39" t="s">
        <v>1573</v>
      </c>
      <c r="R1308" s="39" t="s">
        <v>2485</v>
      </c>
    </row>
    <row r="1309" spans="1:18" s="2" customFormat="1" x14ac:dyDescent="0.25">
      <c r="A1309" s="2" t="s">
        <v>1749</v>
      </c>
      <c r="B1309" s="1" t="s">
        <v>0</v>
      </c>
      <c r="C1309" s="25" t="s">
        <v>2273</v>
      </c>
      <c r="D1309" s="18" t="s">
        <v>3305</v>
      </c>
      <c r="E1309" s="17"/>
      <c r="F1309" s="60">
        <v>102</v>
      </c>
      <c r="G1309" s="8">
        <f>VLOOKUP(F1309,episodes!$A$1:$B$76,2,FALSE)</f>
        <v>3</v>
      </c>
      <c r="H1309" s="7" t="str">
        <f>VLOOKUP(F1309,episodes!$A$1:$E$76,5,FALSE)</f>
        <v>Charlie X</v>
      </c>
      <c r="I1309" s="7">
        <f>VLOOKUP(F1309,episodes!$A$1:$D$76,3,FALSE)</f>
        <v>1</v>
      </c>
      <c r="J1309" s="7">
        <f>VLOOKUP(F1309,episodes!$A$1:$D$76,4,FALSE)</f>
        <v>2</v>
      </c>
      <c r="K1309" s="10"/>
      <c r="L1309" s="40">
        <f>COUNTIFS(A:A,A1308)</f>
        <v>41</v>
      </c>
      <c r="M1309" s="40">
        <f>COUNTIFS(B:B,B1309)</f>
        <v>66</v>
      </c>
      <c r="N1309" s="40">
        <f>LEN(C1309)+LEN(H1309)</f>
        <v>59</v>
      </c>
      <c r="O1309" s="39" t="s">
        <v>566</v>
      </c>
      <c r="P1309" s="39" t="s">
        <v>577</v>
      </c>
      <c r="Q1309" s="42"/>
      <c r="R1309" s="39" t="s">
        <v>3386</v>
      </c>
    </row>
    <row r="1310" spans="1:18" s="2" customFormat="1" x14ac:dyDescent="0.25">
      <c r="A1310" s="2" t="s">
        <v>1749</v>
      </c>
      <c r="B1310" s="1" t="s">
        <v>0</v>
      </c>
      <c r="C1310" s="25" t="s">
        <v>2175</v>
      </c>
      <c r="D1310" s="18" t="s">
        <v>3305</v>
      </c>
      <c r="E1310" s="17"/>
      <c r="F1310" s="60">
        <v>102</v>
      </c>
      <c r="G1310" s="8">
        <f>VLOOKUP(F1310,episodes!$A$1:$B$76,2,FALSE)</f>
        <v>3</v>
      </c>
      <c r="H1310" s="7" t="str">
        <f>VLOOKUP(F1310,episodes!$A$1:$E$76,5,FALSE)</f>
        <v>Charlie X</v>
      </c>
      <c r="I1310" s="7">
        <f>VLOOKUP(F1310,episodes!$A$1:$D$76,3,FALSE)</f>
        <v>1</v>
      </c>
      <c r="J1310" s="7">
        <f>VLOOKUP(F1310,episodes!$A$1:$D$76,4,FALSE)</f>
        <v>2</v>
      </c>
      <c r="K1310" s="10"/>
      <c r="L1310" s="40">
        <f>COUNTIFS(A:A,A1309)</f>
        <v>41</v>
      </c>
      <c r="M1310" s="40">
        <f>COUNTIFS(B:B,B1310)</f>
        <v>66</v>
      </c>
      <c r="N1310" s="40">
        <f>LEN(C1310)+LEN(H1310)</f>
        <v>52</v>
      </c>
      <c r="O1310" s="39" t="s">
        <v>566</v>
      </c>
      <c r="P1310" s="39" t="s">
        <v>577</v>
      </c>
      <c r="Q1310" s="39" t="s">
        <v>1410</v>
      </c>
      <c r="R1310" s="39" t="s">
        <v>2485</v>
      </c>
    </row>
    <row r="1311" spans="1:18" s="2" customFormat="1" x14ac:dyDescent="0.25">
      <c r="A1311" s="2" t="s">
        <v>1749</v>
      </c>
      <c r="B1311" s="1" t="s">
        <v>0</v>
      </c>
      <c r="C1311" s="25" t="s">
        <v>2274</v>
      </c>
      <c r="D1311" s="18" t="s">
        <v>3305</v>
      </c>
      <c r="E1311" s="17"/>
      <c r="F1311" s="60">
        <v>102</v>
      </c>
      <c r="G1311" s="8">
        <f>VLOOKUP(F1311,episodes!$A$1:$B$76,2,FALSE)</f>
        <v>3</v>
      </c>
      <c r="H1311" s="7" t="str">
        <f>VLOOKUP(F1311,episodes!$A$1:$E$76,5,FALSE)</f>
        <v>Charlie X</v>
      </c>
      <c r="I1311" s="7">
        <f>VLOOKUP(F1311,episodes!$A$1:$D$76,3,FALSE)</f>
        <v>1</v>
      </c>
      <c r="J1311" s="7">
        <f>VLOOKUP(F1311,episodes!$A$1:$D$76,4,FALSE)</f>
        <v>2</v>
      </c>
      <c r="K1311" s="10"/>
      <c r="L1311" s="40">
        <f>COUNTIFS(A:A,A1310)</f>
        <v>41</v>
      </c>
      <c r="M1311" s="40">
        <f>COUNTIFS(B:B,B1311)</f>
        <v>66</v>
      </c>
      <c r="N1311" s="40">
        <f>LEN(C1311)+LEN(H1311)</f>
        <v>66</v>
      </c>
      <c r="O1311" s="39" t="s">
        <v>566</v>
      </c>
      <c r="P1311" s="39" t="s">
        <v>577</v>
      </c>
      <c r="Q1311" s="42" t="s">
        <v>826</v>
      </c>
      <c r="R1311" s="39" t="s">
        <v>3387</v>
      </c>
    </row>
    <row r="1312" spans="1:18" s="2" customFormat="1" x14ac:dyDescent="0.3">
      <c r="A1312" s="2" t="s">
        <v>1749</v>
      </c>
      <c r="B1312" s="1" t="s">
        <v>0</v>
      </c>
      <c r="C1312" s="25" t="s">
        <v>1848</v>
      </c>
      <c r="D1312" s="2" t="s">
        <v>85</v>
      </c>
      <c r="E1312" s="17"/>
      <c r="F1312" s="60">
        <v>102</v>
      </c>
      <c r="G1312" s="8">
        <f>VLOOKUP(F1312,episodes!$A$1:$B$76,2,FALSE)</f>
        <v>3</v>
      </c>
      <c r="H1312" s="7" t="str">
        <f>VLOOKUP(F1312,episodes!$A$1:$E$76,5,FALSE)</f>
        <v>Charlie X</v>
      </c>
      <c r="I1312" s="7">
        <f>VLOOKUP(F1312,episodes!$A$1:$D$76,3,FALSE)</f>
        <v>1</v>
      </c>
      <c r="J1312" s="7">
        <f>VLOOKUP(F1312,episodes!$A$1:$D$76,4,FALSE)</f>
        <v>2</v>
      </c>
      <c r="K1312" s="10"/>
      <c r="L1312" s="40">
        <f>COUNTIFS(A:A,A1311)</f>
        <v>41</v>
      </c>
      <c r="M1312" s="40">
        <f>COUNTIFS(B:B,B1312)</f>
        <v>66</v>
      </c>
      <c r="N1312" s="40">
        <f>LEN(C1312)+LEN(H1312)</f>
        <v>63</v>
      </c>
      <c r="O1312" s="42" t="s">
        <v>577</v>
      </c>
      <c r="P1312" s="39" t="s">
        <v>566</v>
      </c>
      <c r="Q1312" s="39" t="s">
        <v>1301</v>
      </c>
      <c r="R1312" s="39" t="s">
        <v>2485</v>
      </c>
    </row>
    <row r="1313" spans="1:18" s="2" customFormat="1" x14ac:dyDescent="0.3">
      <c r="A1313" s="2" t="s">
        <v>1749</v>
      </c>
      <c r="B1313" s="1" t="s">
        <v>0</v>
      </c>
      <c r="C1313" s="25" t="s">
        <v>1851</v>
      </c>
      <c r="D1313" s="2" t="s">
        <v>22</v>
      </c>
      <c r="E1313" s="17"/>
      <c r="F1313" s="60">
        <v>103</v>
      </c>
      <c r="G1313" s="8">
        <f>VLOOKUP(F1313,episodes!$A$1:$B$76,2,FALSE)</f>
        <v>4</v>
      </c>
      <c r="H1313" s="7" t="str">
        <f>VLOOKUP(F1313,episodes!$A$1:$E$76,5,FALSE)</f>
        <v>Where No Man Has Gone Before</v>
      </c>
      <c r="I1313" s="7">
        <f>VLOOKUP(F1313,episodes!$A$1:$D$76,3,FALSE)</f>
        <v>1</v>
      </c>
      <c r="J1313" s="7">
        <f>VLOOKUP(F1313,episodes!$A$1:$D$76,4,FALSE)</f>
        <v>3</v>
      </c>
      <c r="K1313" s="10"/>
      <c r="L1313" s="40">
        <f>COUNTIFS(A:A,A1312)</f>
        <v>41</v>
      </c>
      <c r="M1313" s="40">
        <f>COUNTIFS(B:B,B1313)</f>
        <v>66</v>
      </c>
      <c r="N1313" s="40">
        <f>LEN(C1313)+LEN(H1313)</f>
        <v>99</v>
      </c>
      <c r="O1313" s="39" t="s">
        <v>504</v>
      </c>
      <c r="P1313" s="39" t="s">
        <v>580</v>
      </c>
      <c r="Q1313" s="39" t="s">
        <v>1603</v>
      </c>
      <c r="R1313" s="39" t="s">
        <v>2485</v>
      </c>
    </row>
    <row r="1314" spans="1:18" s="2" customFormat="1" x14ac:dyDescent="0.3">
      <c r="A1314" s="2" t="s">
        <v>1749</v>
      </c>
      <c r="B1314" s="1" t="s">
        <v>0</v>
      </c>
      <c r="C1314" s="25" t="s">
        <v>2276</v>
      </c>
      <c r="D1314" s="2" t="s">
        <v>22</v>
      </c>
      <c r="E1314" s="17"/>
      <c r="F1314" s="60">
        <v>103</v>
      </c>
      <c r="G1314" s="8">
        <f>VLOOKUP(F1314,episodes!$A$1:$B$76,2,FALSE)</f>
        <v>4</v>
      </c>
      <c r="H1314" s="7" t="str">
        <f>VLOOKUP(F1314,episodes!$A$1:$E$76,5,FALSE)</f>
        <v>Where No Man Has Gone Before</v>
      </c>
      <c r="I1314" s="7">
        <f>VLOOKUP(F1314,episodes!$A$1:$D$76,3,FALSE)</f>
        <v>1</v>
      </c>
      <c r="J1314" s="7">
        <f>VLOOKUP(F1314,episodes!$A$1:$D$76,4,FALSE)</f>
        <v>3</v>
      </c>
      <c r="K1314" s="10"/>
      <c r="L1314" s="40">
        <f>COUNTIFS(A:A,A1313)</f>
        <v>41</v>
      </c>
      <c r="M1314" s="40">
        <f>COUNTIFS(B:B,B1314)</f>
        <v>66</v>
      </c>
      <c r="N1314" s="40">
        <f>LEN(C1314)+LEN(H1314)</f>
        <v>87</v>
      </c>
      <c r="O1314" s="39" t="s">
        <v>504</v>
      </c>
      <c r="P1314" s="39" t="s">
        <v>579</v>
      </c>
      <c r="Q1314" s="42"/>
      <c r="R1314" s="39" t="s">
        <v>3390</v>
      </c>
    </row>
    <row r="1315" spans="1:18" s="2" customFormat="1" x14ac:dyDescent="0.25">
      <c r="A1315" s="2" t="s">
        <v>1749</v>
      </c>
      <c r="B1315" s="1" t="s">
        <v>0</v>
      </c>
      <c r="C1315" s="25" t="s">
        <v>1860</v>
      </c>
      <c r="D1315" s="18" t="s">
        <v>3305</v>
      </c>
      <c r="E1315" s="17"/>
      <c r="F1315" s="60">
        <v>104</v>
      </c>
      <c r="G1315" s="8">
        <f>VLOOKUP(F1315,episodes!$A$1:$B$76,2,FALSE)</f>
        <v>5</v>
      </c>
      <c r="H1315" s="7" t="str">
        <f>VLOOKUP(F1315,episodes!$A$1:$E$76,5,FALSE)</f>
        <v>The Naked Time</v>
      </c>
      <c r="I1315" s="7">
        <f>VLOOKUP(F1315,episodes!$A$1:$D$76,3,FALSE)</f>
        <v>1</v>
      </c>
      <c r="J1315" s="7">
        <f>VLOOKUP(F1315,episodes!$A$1:$D$76,4,FALSE)</f>
        <v>4</v>
      </c>
      <c r="K1315" s="10"/>
      <c r="L1315" s="40">
        <f>COUNTIFS(A:A,A1314)</f>
        <v>41</v>
      </c>
      <c r="M1315" s="40">
        <f>COUNTIFS(B:B,B1315)</f>
        <v>66</v>
      </c>
      <c r="N1315" s="40">
        <f>LEN(C1315)+LEN(H1315)</f>
        <v>115</v>
      </c>
      <c r="O1315" s="42" t="s">
        <v>1011</v>
      </c>
      <c r="P1315" s="39" t="s">
        <v>578</v>
      </c>
      <c r="Q1315" s="39" t="s">
        <v>1302</v>
      </c>
      <c r="R1315" s="39" t="s">
        <v>2485</v>
      </c>
    </row>
    <row r="1316" spans="1:18" s="2" customFormat="1" x14ac:dyDescent="0.25">
      <c r="A1316" s="2" t="s">
        <v>1749</v>
      </c>
      <c r="B1316" s="1" t="s">
        <v>0</v>
      </c>
      <c r="C1316" s="25" t="s">
        <v>2285</v>
      </c>
      <c r="D1316" s="2" t="s">
        <v>21</v>
      </c>
      <c r="E1316" s="12">
        <v>1</v>
      </c>
      <c r="F1316" s="60">
        <v>104</v>
      </c>
      <c r="G1316" s="8">
        <f>VLOOKUP(F1316,episodes!$A$1:$B$76,2,FALSE)</f>
        <v>5</v>
      </c>
      <c r="H1316" s="7" t="str">
        <f>VLOOKUP(F1316,episodes!$A$1:$E$76,5,FALSE)</f>
        <v>The Naked Time</v>
      </c>
      <c r="I1316" s="7">
        <f>VLOOKUP(F1316,episodes!$A$1:$D$76,3,FALSE)</f>
        <v>1</v>
      </c>
      <c r="J1316" s="7">
        <f>VLOOKUP(F1316,episodes!$A$1:$D$76,4,FALSE)</f>
        <v>4</v>
      </c>
      <c r="K1316" s="10"/>
      <c r="L1316" s="40">
        <f>COUNTIFS(A:A,A1315)</f>
        <v>41</v>
      </c>
      <c r="M1316" s="40">
        <f>COUNTIFS(B:B,B1316)</f>
        <v>66</v>
      </c>
      <c r="N1316" s="40">
        <f>LEN(C1316)+LEN(H1316)</f>
        <v>89</v>
      </c>
      <c r="O1316" s="39" t="s">
        <v>2065</v>
      </c>
      <c r="P1316" s="39"/>
      <c r="Q1316" s="39" t="s">
        <v>3399</v>
      </c>
      <c r="R1316" s="39" t="s">
        <v>2485</v>
      </c>
    </row>
    <row r="1317" spans="1:18" s="2" customFormat="1" x14ac:dyDescent="0.3">
      <c r="A1317" s="2" t="s">
        <v>1749</v>
      </c>
      <c r="B1317" s="1" t="s">
        <v>0</v>
      </c>
      <c r="C1317" s="25" t="s">
        <v>1861</v>
      </c>
      <c r="D1317" s="2" t="s">
        <v>85</v>
      </c>
      <c r="E1317" s="17"/>
      <c r="F1317" s="60">
        <v>104</v>
      </c>
      <c r="G1317" s="8">
        <f>VLOOKUP(F1317,episodes!$A$1:$B$76,2,FALSE)</f>
        <v>5</v>
      </c>
      <c r="H1317" s="7" t="str">
        <f>VLOOKUP(F1317,episodes!$A$1:$E$76,5,FALSE)</f>
        <v>The Naked Time</v>
      </c>
      <c r="I1317" s="7">
        <f>VLOOKUP(F1317,episodes!$A$1:$D$76,3,FALSE)</f>
        <v>1</v>
      </c>
      <c r="J1317" s="7">
        <f>VLOOKUP(F1317,episodes!$A$1:$D$76,4,FALSE)</f>
        <v>4</v>
      </c>
      <c r="K1317" s="10"/>
      <c r="L1317" s="40">
        <f>COUNTIFS(A:A,A1316)</f>
        <v>41</v>
      </c>
      <c r="M1317" s="40">
        <f>COUNTIFS(B:B,B1317)</f>
        <v>66</v>
      </c>
      <c r="N1317" s="40">
        <f>LEN(C1317)+LEN(H1317)</f>
        <v>63</v>
      </c>
      <c r="O1317" s="39" t="s">
        <v>577</v>
      </c>
      <c r="P1317" s="39"/>
      <c r="Q1317" s="39" t="s">
        <v>1303</v>
      </c>
      <c r="R1317" s="39" t="s">
        <v>2485</v>
      </c>
    </row>
    <row r="1318" spans="1:18" s="2" customFormat="1" x14ac:dyDescent="0.3">
      <c r="A1318" s="2" t="s">
        <v>1749</v>
      </c>
      <c r="B1318" s="1" t="s">
        <v>0</v>
      </c>
      <c r="C1318" s="25" t="s">
        <v>1870</v>
      </c>
      <c r="D1318" s="2" t="s">
        <v>85</v>
      </c>
      <c r="E1318" s="17"/>
      <c r="F1318" s="60">
        <v>105</v>
      </c>
      <c r="G1318" s="8">
        <f>VLOOKUP(F1318,episodes!$A$1:$B$76,2,FALSE)</f>
        <v>6</v>
      </c>
      <c r="H1318" s="7" t="str">
        <f>VLOOKUP(F1318,episodes!$A$1:$E$76,5,FALSE)</f>
        <v>The Enemy Within</v>
      </c>
      <c r="I1318" s="7">
        <f>VLOOKUP(F1318,episodes!$A$1:$D$76,3,FALSE)</f>
        <v>1</v>
      </c>
      <c r="J1318" s="7">
        <f>VLOOKUP(F1318,episodes!$A$1:$D$76,4,FALSE)</f>
        <v>5</v>
      </c>
      <c r="K1318" s="10"/>
      <c r="L1318" s="40">
        <f>COUNTIFS(A:A,A1317)</f>
        <v>41</v>
      </c>
      <c r="M1318" s="40">
        <f>COUNTIFS(B:B,B1318)</f>
        <v>66</v>
      </c>
      <c r="N1318" s="40">
        <f>LEN(C1318)+LEN(H1318)</f>
        <v>79</v>
      </c>
      <c r="O1318" s="39" t="s">
        <v>577</v>
      </c>
      <c r="P1318" s="39"/>
      <c r="Q1318" s="39" t="s">
        <v>1304</v>
      </c>
      <c r="R1318" s="39" t="s">
        <v>3402</v>
      </c>
    </row>
    <row r="1319" spans="1:18" s="2" customFormat="1" x14ac:dyDescent="0.25">
      <c r="A1319" s="2" t="s">
        <v>1749</v>
      </c>
      <c r="B1319" s="1" t="s">
        <v>0</v>
      </c>
      <c r="C1319" s="25" t="s">
        <v>2296</v>
      </c>
      <c r="D1319" s="18" t="s">
        <v>3305</v>
      </c>
      <c r="E1319" s="17"/>
      <c r="F1319" s="60">
        <v>106</v>
      </c>
      <c r="G1319" s="8">
        <f>VLOOKUP(F1319,episodes!$A$1:$B$76,2,FALSE)</f>
        <v>7</v>
      </c>
      <c r="H1319" s="7" t="str">
        <f>VLOOKUP(F1319,episodes!$A$1:$E$76,5,FALSE)</f>
        <v>Mudd's Women</v>
      </c>
      <c r="I1319" s="7">
        <f>VLOOKUP(F1319,episodes!$A$1:$D$76,3,FALSE)</f>
        <v>1</v>
      </c>
      <c r="J1319" s="7">
        <f>VLOOKUP(F1319,episodes!$A$1:$D$76,4,FALSE)</f>
        <v>6</v>
      </c>
      <c r="K1319" s="10"/>
      <c r="L1319" s="40">
        <f>COUNTIFS(A:A,A1318)</f>
        <v>41</v>
      </c>
      <c r="M1319" s="40">
        <f>COUNTIFS(B:B,B1319)</f>
        <v>66</v>
      </c>
      <c r="N1319" s="40">
        <f>LEN(C1319)+LEN(H1319)</f>
        <v>116</v>
      </c>
      <c r="O1319" s="45" t="s">
        <v>544</v>
      </c>
      <c r="P1319" s="39"/>
      <c r="Q1319" s="42"/>
      <c r="R1319" s="39" t="s">
        <v>3410</v>
      </c>
    </row>
    <row r="1320" spans="1:18" s="2" customFormat="1" x14ac:dyDescent="0.25">
      <c r="A1320" s="2" t="s">
        <v>1749</v>
      </c>
      <c r="B1320" s="1" t="s">
        <v>0</v>
      </c>
      <c r="C1320" s="25" t="s">
        <v>2297</v>
      </c>
      <c r="D1320" s="18" t="s">
        <v>3305</v>
      </c>
      <c r="E1320" s="17"/>
      <c r="F1320" s="60">
        <v>106</v>
      </c>
      <c r="G1320" s="8">
        <f>VLOOKUP(F1320,episodes!$A$1:$B$76,2,FALSE)</f>
        <v>7</v>
      </c>
      <c r="H1320" s="7" t="str">
        <f>VLOOKUP(F1320,episodes!$A$1:$E$76,5,FALSE)</f>
        <v>Mudd's Women</v>
      </c>
      <c r="I1320" s="7">
        <f>VLOOKUP(F1320,episodes!$A$1:$D$76,3,FALSE)</f>
        <v>1</v>
      </c>
      <c r="J1320" s="7">
        <f>VLOOKUP(F1320,episodes!$A$1:$D$76,4,FALSE)</f>
        <v>6</v>
      </c>
      <c r="K1320" s="10"/>
      <c r="L1320" s="40">
        <f>COUNTIFS(A:A,A1319)</f>
        <v>41</v>
      </c>
      <c r="M1320" s="40">
        <f>COUNTIFS(B:B,B1320)</f>
        <v>66</v>
      </c>
      <c r="N1320" s="40">
        <f>LEN(C1320)+LEN(H1320)</f>
        <v>84</v>
      </c>
      <c r="O1320" s="39" t="s">
        <v>544</v>
      </c>
      <c r="P1320" s="39"/>
      <c r="Q1320" s="42"/>
      <c r="R1320" s="39" t="s">
        <v>3411</v>
      </c>
    </row>
    <row r="1321" spans="1:18" s="2" customFormat="1" x14ac:dyDescent="0.25">
      <c r="A1321" s="2" t="s">
        <v>1749</v>
      </c>
      <c r="B1321" s="1" t="s">
        <v>0</v>
      </c>
      <c r="C1321" s="25" t="s">
        <v>2298</v>
      </c>
      <c r="D1321" s="18" t="s">
        <v>3305</v>
      </c>
      <c r="E1321" s="17"/>
      <c r="F1321" s="60">
        <v>106</v>
      </c>
      <c r="G1321" s="8">
        <f>VLOOKUP(F1321,episodes!$A$1:$B$76,2,FALSE)</f>
        <v>7</v>
      </c>
      <c r="H1321" s="7" t="str">
        <f>VLOOKUP(F1321,episodes!$A$1:$E$76,5,FALSE)</f>
        <v>Mudd's Women</v>
      </c>
      <c r="I1321" s="7">
        <f>VLOOKUP(F1321,episodes!$A$1:$D$76,3,FALSE)</f>
        <v>1</v>
      </c>
      <c r="J1321" s="7">
        <f>VLOOKUP(F1321,episodes!$A$1:$D$76,4,FALSE)</f>
        <v>6</v>
      </c>
      <c r="K1321" s="10"/>
      <c r="L1321" s="40">
        <f>COUNTIFS(A:A,A1320)</f>
        <v>41</v>
      </c>
      <c r="M1321" s="40">
        <f>COUNTIFS(B:B,B1321)</f>
        <v>66</v>
      </c>
      <c r="N1321" s="40">
        <f>LEN(C1321)+LEN(H1321)</f>
        <v>55</v>
      </c>
      <c r="O1321" s="39" t="s">
        <v>575</v>
      </c>
      <c r="P1321" s="39"/>
      <c r="Q1321" s="42"/>
      <c r="R1321" s="39" t="s">
        <v>3412</v>
      </c>
    </row>
    <row r="1322" spans="1:18" s="2" customFormat="1" x14ac:dyDescent="0.25">
      <c r="A1322" s="2" t="s">
        <v>1749</v>
      </c>
      <c r="B1322" s="1" t="s">
        <v>0</v>
      </c>
      <c r="C1322" s="25" t="s">
        <v>2299</v>
      </c>
      <c r="D1322" s="18" t="s">
        <v>3305</v>
      </c>
      <c r="E1322" s="17"/>
      <c r="F1322" s="60">
        <v>106</v>
      </c>
      <c r="G1322" s="8">
        <f>VLOOKUP(F1322,episodes!$A$1:$B$76,2,FALSE)</f>
        <v>7</v>
      </c>
      <c r="H1322" s="7" t="str">
        <f>VLOOKUP(F1322,episodes!$A$1:$E$76,5,FALSE)</f>
        <v>Mudd's Women</v>
      </c>
      <c r="I1322" s="7">
        <f>VLOOKUP(F1322,episodes!$A$1:$D$76,3,FALSE)</f>
        <v>1</v>
      </c>
      <c r="J1322" s="7">
        <f>VLOOKUP(F1322,episodes!$A$1:$D$76,4,FALSE)</f>
        <v>6</v>
      </c>
      <c r="K1322" s="10"/>
      <c r="L1322" s="40">
        <f>COUNTIFS(A:A,A1321)</f>
        <v>41</v>
      </c>
      <c r="M1322" s="40">
        <f>COUNTIFS(B:B,B1322)</f>
        <v>66</v>
      </c>
      <c r="N1322" s="40">
        <f>LEN(C1322)+LEN(H1322)</f>
        <v>117</v>
      </c>
      <c r="O1322" s="39" t="s">
        <v>575</v>
      </c>
      <c r="P1322" s="39" t="s">
        <v>544</v>
      </c>
      <c r="Q1322" s="42"/>
      <c r="R1322" s="39" t="s">
        <v>3413</v>
      </c>
    </row>
    <row r="1323" spans="1:18" s="2" customFormat="1" x14ac:dyDescent="0.25">
      <c r="A1323" s="2" t="s">
        <v>1749</v>
      </c>
      <c r="B1323" s="1" t="s">
        <v>0</v>
      </c>
      <c r="C1323" s="25" t="s">
        <v>2253</v>
      </c>
      <c r="D1323" s="18" t="s">
        <v>3305</v>
      </c>
      <c r="E1323" s="17"/>
      <c r="F1323" s="60">
        <v>106</v>
      </c>
      <c r="G1323" s="8">
        <f>VLOOKUP(F1323,episodes!$A$1:$B$76,2,FALSE)</f>
        <v>7</v>
      </c>
      <c r="H1323" s="7" t="str">
        <f>VLOOKUP(F1323,episodes!$A$1:$E$76,5,FALSE)</f>
        <v>Mudd's Women</v>
      </c>
      <c r="I1323" s="7">
        <f>VLOOKUP(F1323,episodes!$A$1:$D$76,3,FALSE)</f>
        <v>1</v>
      </c>
      <c r="J1323" s="7">
        <f>VLOOKUP(F1323,episodes!$A$1:$D$76,4,FALSE)</f>
        <v>6</v>
      </c>
      <c r="K1323" s="10"/>
      <c r="L1323" s="40">
        <f>COUNTIFS(A:A,A1322)</f>
        <v>41</v>
      </c>
      <c r="M1323" s="40">
        <f>COUNTIFS(B:B,B1323)</f>
        <v>66</v>
      </c>
      <c r="N1323" s="40">
        <f>LEN(C1323)+LEN(H1323)</f>
        <v>79</v>
      </c>
      <c r="O1323" s="39" t="s">
        <v>574</v>
      </c>
      <c r="P1323" s="39"/>
      <c r="Q1323" s="39" t="s">
        <v>1272</v>
      </c>
      <c r="R1323" s="39" t="s">
        <v>2485</v>
      </c>
    </row>
    <row r="1324" spans="1:18" s="2" customFormat="1" x14ac:dyDescent="0.25">
      <c r="A1324" s="2" t="s">
        <v>1749</v>
      </c>
      <c r="B1324" s="1" t="s">
        <v>0</v>
      </c>
      <c r="C1324" s="25" t="s">
        <v>2300</v>
      </c>
      <c r="D1324" s="2" t="s">
        <v>21</v>
      </c>
      <c r="E1324" s="12">
        <v>1</v>
      </c>
      <c r="F1324" s="60">
        <v>106</v>
      </c>
      <c r="G1324" s="8">
        <f>VLOOKUP(F1324,episodes!$A$1:$B$76,2,FALSE)</f>
        <v>7</v>
      </c>
      <c r="H1324" s="7" t="str">
        <f>VLOOKUP(F1324,episodes!$A$1:$E$76,5,FALSE)</f>
        <v>Mudd's Women</v>
      </c>
      <c r="I1324" s="7">
        <f>VLOOKUP(F1324,episodes!$A$1:$D$76,3,FALSE)</f>
        <v>1</v>
      </c>
      <c r="J1324" s="7">
        <f>VLOOKUP(F1324,episodes!$A$1:$D$76,4,FALSE)</f>
        <v>6</v>
      </c>
      <c r="K1324" s="10"/>
      <c r="L1324" s="40">
        <f>COUNTIFS(A:A,A1323)</f>
        <v>41</v>
      </c>
      <c r="M1324" s="40">
        <f>COUNTIFS(B:B,B1324)</f>
        <v>66</v>
      </c>
      <c r="N1324" s="40">
        <f>LEN(C1324)+LEN(H1324)</f>
        <v>84</v>
      </c>
      <c r="O1324" s="39" t="s">
        <v>2065</v>
      </c>
      <c r="P1324" s="39"/>
      <c r="Q1324" s="39" t="s">
        <v>3414</v>
      </c>
      <c r="R1324" s="39" t="s">
        <v>2485</v>
      </c>
    </row>
    <row r="1325" spans="1:18" s="2" customFormat="1" x14ac:dyDescent="0.25">
      <c r="A1325" s="2" t="s">
        <v>1749</v>
      </c>
      <c r="B1325" s="1" t="s">
        <v>0</v>
      </c>
      <c r="C1325" s="25" t="s">
        <v>1880</v>
      </c>
      <c r="D1325" s="18" t="s">
        <v>3305</v>
      </c>
      <c r="E1325" s="17"/>
      <c r="F1325" s="60">
        <v>106</v>
      </c>
      <c r="G1325" s="8">
        <f>VLOOKUP(F1325,episodes!$A$1:$B$76,2,FALSE)</f>
        <v>7</v>
      </c>
      <c r="H1325" s="7" t="str">
        <f>VLOOKUP(F1325,episodes!$A$1:$E$76,5,FALSE)</f>
        <v>Mudd's Women</v>
      </c>
      <c r="I1325" s="7">
        <f>VLOOKUP(F1325,episodes!$A$1:$D$76,3,FALSE)</f>
        <v>1</v>
      </c>
      <c r="J1325" s="7">
        <f>VLOOKUP(F1325,episodes!$A$1:$D$76,4,FALSE)</f>
        <v>6</v>
      </c>
      <c r="K1325" s="10"/>
      <c r="L1325" s="40">
        <f>COUNTIFS(A:A,A1324)</f>
        <v>41</v>
      </c>
      <c r="M1325" s="40">
        <f>COUNTIFS(B:B,B1325)</f>
        <v>66</v>
      </c>
      <c r="N1325" s="40">
        <f>LEN(C1325)+LEN(H1325)</f>
        <v>66</v>
      </c>
      <c r="O1325" s="39" t="s">
        <v>544</v>
      </c>
      <c r="P1325" s="39"/>
      <c r="Q1325" s="39" t="s">
        <v>98</v>
      </c>
      <c r="R1325" s="39" t="s">
        <v>2485</v>
      </c>
    </row>
    <row r="1326" spans="1:18" s="2" customFormat="1" x14ac:dyDescent="0.25">
      <c r="A1326" s="2" t="s">
        <v>1749</v>
      </c>
      <c r="B1326" s="1" t="s">
        <v>0</v>
      </c>
      <c r="C1326" s="25" t="s">
        <v>1892</v>
      </c>
      <c r="D1326" s="2" t="s">
        <v>21</v>
      </c>
      <c r="E1326" s="12">
        <v>1</v>
      </c>
      <c r="F1326" s="60">
        <v>107</v>
      </c>
      <c r="G1326" s="8">
        <f>VLOOKUP(F1326,episodes!$A$1:$B$76,2,FALSE)</f>
        <v>8</v>
      </c>
      <c r="H1326" s="7" t="str">
        <f>VLOOKUP(F1326,episodes!$A$1:$E$76,5,FALSE)</f>
        <v>What Are Little Girls Made Of?</v>
      </c>
      <c r="I1326" s="7">
        <f>VLOOKUP(F1326,episodes!$A$1:$D$76,3,FALSE)</f>
        <v>1</v>
      </c>
      <c r="J1326" s="7">
        <f>VLOOKUP(F1326,episodes!$A$1:$D$76,4,FALSE)</f>
        <v>7</v>
      </c>
      <c r="K1326" s="10"/>
      <c r="L1326" s="40">
        <f>COUNTIFS(A:A,A1325)</f>
        <v>41</v>
      </c>
      <c r="M1326" s="40">
        <f>COUNTIFS(B:B,B1326)</f>
        <v>66</v>
      </c>
      <c r="N1326" s="40">
        <f>LEN(C1326)+LEN(H1326)</f>
        <v>62</v>
      </c>
      <c r="O1326" s="42" t="s">
        <v>2065</v>
      </c>
      <c r="P1326" s="39" t="s">
        <v>112</v>
      </c>
      <c r="Q1326" s="39" t="s">
        <v>1522</v>
      </c>
      <c r="R1326" s="39" t="s">
        <v>2485</v>
      </c>
    </row>
    <row r="1327" spans="1:18" s="2" customFormat="1" x14ac:dyDescent="0.25">
      <c r="A1327" s="2" t="s">
        <v>1749</v>
      </c>
      <c r="B1327" s="1" t="s">
        <v>0</v>
      </c>
      <c r="C1327" s="25" t="s">
        <v>2483</v>
      </c>
      <c r="D1327" s="18" t="s">
        <v>3305</v>
      </c>
      <c r="E1327" s="17"/>
      <c r="F1327" s="60">
        <v>108</v>
      </c>
      <c r="G1327" s="8">
        <f>VLOOKUP(F1327,episodes!$A$1:$B$76,2,FALSE)</f>
        <v>9</v>
      </c>
      <c r="H1327" s="7" t="str">
        <f>VLOOKUP(F1327,episodes!$A$1:$E$76,5,FALSE)</f>
        <v>Miri</v>
      </c>
      <c r="I1327" s="7">
        <f>VLOOKUP(F1327,episodes!$A$1:$D$76,3,FALSE)</f>
        <v>1</v>
      </c>
      <c r="J1327" s="7">
        <f>VLOOKUP(F1327,episodes!$A$1:$D$76,4,FALSE)</f>
        <v>8</v>
      </c>
      <c r="K1327" s="10"/>
      <c r="L1327" s="40">
        <f>COUNTIFS(A:A,A1326)</f>
        <v>41</v>
      </c>
      <c r="M1327" s="40">
        <f>COUNTIFS(B:B,B1327)</f>
        <v>66</v>
      </c>
      <c r="N1327" s="40">
        <f>LEN(C1327)+LEN(H1327)</f>
        <v>71</v>
      </c>
      <c r="O1327" s="42" t="s">
        <v>2065</v>
      </c>
      <c r="P1327" s="41" t="s">
        <v>2118</v>
      </c>
      <c r="Q1327" s="39" t="s">
        <v>1305</v>
      </c>
      <c r="R1327" s="39" t="s">
        <v>2485</v>
      </c>
    </row>
    <row r="1328" spans="1:18" s="2" customFormat="1" x14ac:dyDescent="0.25">
      <c r="A1328" s="2" t="s">
        <v>1749</v>
      </c>
      <c r="B1328" s="1" t="s">
        <v>0</v>
      </c>
      <c r="C1328" s="25" t="s">
        <v>2308</v>
      </c>
      <c r="D1328" s="2" t="s">
        <v>21</v>
      </c>
      <c r="E1328" s="12">
        <v>1</v>
      </c>
      <c r="F1328" s="60">
        <v>108</v>
      </c>
      <c r="G1328" s="8">
        <f>VLOOKUP(F1328,episodes!$A$1:$B$76,2,FALSE)</f>
        <v>9</v>
      </c>
      <c r="H1328" s="7" t="str">
        <f>VLOOKUP(F1328,episodes!$A$1:$E$76,5,FALSE)</f>
        <v>Miri</v>
      </c>
      <c r="I1328" s="7">
        <f>VLOOKUP(F1328,episodes!$A$1:$D$76,3,FALSE)</f>
        <v>1</v>
      </c>
      <c r="J1328" s="7">
        <f>VLOOKUP(F1328,episodes!$A$1:$D$76,4,FALSE)</f>
        <v>8</v>
      </c>
      <c r="K1328" s="10"/>
      <c r="L1328" s="40">
        <f>COUNTIFS(A:A,A1327)</f>
        <v>41</v>
      </c>
      <c r="M1328" s="40">
        <f>COUNTIFS(B:B,B1328)</f>
        <v>66</v>
      </c>
      <c r="N1328" s="40">
        <f>LEN(C1328)+LEN(H1328)</f>
        <v>51</v>
      </c>
      <c r="O1328" s="42" t="s">
        <v>2065</v>
      </c>
      <c r="P1328" s="41" t="s">
        <v>118</v>
      </c>
      <c r="Q1328" s="42"/>
      <c r="R1328" s="39" t="s">
        <v>3426</v>
      </c>
    </row>
    <row r="1329" spans="1:18" s="2" customFormat="1" x14ac:dyDescent="0.3">
      <c r="A1329" s="2" t="s">
        <v>1749</v>
      </c>
      <c r="B1329" s="1" t="s">
        <v>0</v>
      </c>
      <c r="C1329" s="25" t="s">
        <v>2309</v>
      </c>
      <c r="D1329" s="2" t="s">
        <v>85</v>
      </c>
      <c r="E1329" s="17"/>
      <c r="F1329" s="60">
        <v>108</v>
      </c>
      <c r="G1329" s="8">
        <f>VLOOKUP(F1329,episodes!$A$1:$B$76,2,FALSE)</f>
        <v>9</v>
      </c>
      <c r="H1329" s="7" t="str">
        <f>VLOOKUP(F1329,episodes!$A$1:$E$76,5,FALSE)</f>
        <v>Miri</v>
      </c>
      <c r="I1329" s="7">
        <f>VLOOKUP(F1329,episodes!$A$1:$D$76,3,FALSE)</f>
        <v>1</v>
      </c>
      <c r="J1329" s="7">
        <f>VLOOKUP(F1329,episodes!$A$1:$D$76,4,FALSE)</f>
        <v>8</v>
      </c>
      <c r="K1329" s="10"/>
      <c r="L1329" s="40">
        <f>COUNTIFS(A:A,A1328)</f>
        <v>41</v>
      </c>
      <c r="M1329" s="40">
        <f>COUNTIFS(B:B,B1329)</f>
        <v>66</v>
      </c>
      <c r="N1329" s="40">
        <f>LEN(C1329)+LEN(H1329)</f>
        <v>98</v>
      </c>
      <c r="O1329" s="42" t="s">
        <v>577</v>
      </c>
      <c r="P1329" s="41" t="s">
        <v>2065</v>
      </c>
      <c r="Q1329" s="42"/>
      <c r="R1329" s="39" t="s">
        <v>3427</v>
      </c>
    </row>
    <row r="1330" spans="1:18" s="2" customFormat="1" x14ac:dyDescent="0.25">
      <c r="A1330" s="2" t="s">
        <v>1749</v>
      </c>
      <c r="B1330" s="1" t="s">
        <v>0</v>
      </c>
      <c r="C1330" s="25" t="s">
        <v>2952</v>
      </c>
      <c r="D1330" s="2" t="s">
        <v>21</v>
      </c>
      <c r="E1330" s="12">
        <v>1</v>
      </c>
      <c r="F1330" s="60">
        <v>110</v>
      </c>
      <c r="G1330" s="8">
        <f>VLOOKUP(F1330,episodes!$A$1:$B$76,2,FALSE)</f>
        <v>11</v>
      </c>
      <c r="H1330" s="7" t="str">
        <f>VLOOKUP(F1330,episodes!$A$1:$E$76,5,FALSE)</f>
        <v>The Corbomite Maneuver</v>
      </c>
      <c r="I1330" s="7">
        <f>VLOOKUP(F1330,episodes!$A$1:$D$76,3,FALSE)</f>
        <v>1</v>
      </c>
      <c r="J1330" s="7">
        <f>VLOOKUP(F1330,episodes!$A$1:$D$76,4,FALSE)</f>
        <v>10</v>
      </c>
      <c r="K1330" s="10"/>
      <c r="L1330" s="40">
        <f>COUNTIFS(A:A,A1329)</f>
        <v>41</v>
      </c>
      <c r="M1330" s="40">
        <f>COUNTIFS(B:B,B1330)</f>
        <v>66</v>
      </c>
      <c r="N1330" s="40">
        <f>LEN(C1330)+LEN(H1330)</f>
        <v>152</v>
      </c>
      <c r="O1330" s="42" t="s">
        <v>2065</v>
      </c>
      <c r="P1330" s="39" t="s">
        <v>2116</v>
      </c>
      <c r="Q1330" s="42"/>
      <c r="R1330" s="39" t="s">
        <v>3452</v>
      </c>
    </row>
    <row r="1331" spans="1:18" s="2" customFormat="1" x14ac:dyDescent="0.25">
      <c r="A1331" s="2" t="s">
        <v>1749</v>
      </c>
      <c r="B1331" s="1" t="s">
        <v>0</v>
      </c>
      <c r="C1331" s="25" t="s">
        <v>2953</v>
      </c>
      <c r="D1331" s="18" t="s">
        <v>3305</v>
      </c>
      <c r="E1331" s="17"/>
      <c r="F1331" s="61">
        <v>117</v>
      </c>
      <c r="G1331" s="8">
        <f>VLOOKUP(F1331,episodes!$A$1:$B$76,2,FALSE)</f>
        <v>18</v>
      </c>
      <c r="H1331" s="7" t="str">
        <f>VLOOKUP(F1331,episodes!$A$1:$E$76,5,FALSE)</f>
        <v>The Squire of Gothos</v>
      </c>
      <c r="I1331" s="7">
        <f>VLOOKUP(F1331,episodes!$A$1:$D$76,3,FALSE)</f>
        <v>1</v>
      </c>
      <c r="J1331" s="7">
        <f>VLOOKUP(F1331,episodes!$A$1:$D$76,4,FALSE)</f>
        <v>17</v>
      </c>
      <c r="K1331" s="10"/>
      <c r="L1331" s="40">
        <f>COUNTIFS(A:A,A1330)</f>
        <v>41</v>
      </c>
      <c r="M1331" s="40">
        <f>COUNTIFS(B:B,B1331)</f>
        <v>66</v>
      </c>
      <c r="N1331" s="40">
        <f>LEN(C1331)+LEN(H1331)</f>
        <v>58</v>
      </c>
      <c r="O1331" s="42" t="s">
        <v>583</v>
      </c>
      <c r="P1331" s="44"/>
      <c r="Q1331" s="42" t="s">
        <v>220</v>
      </c>
      <c r="R1331" s="42" t="s">
        <v>2485</v>
      </c>
    </row>
    <row r="1332" spans="1:18" s="2" customFormat="1" x14ac:dyDescent="0.25">
      <c r="A1332" s="2" t="s">
        <v>1749</v>
      </c>
      <c r="B1332" s="1" t="s">
        <v>0</v>
      </c>
      <c r="C1332" s="25" t="s">
        <v>3533</v>
      </c>
      <c r="D1332" s="18" t="s">
        <v>3305</v>
      </c>
      <c r="E1332" s="17"/>
      <c r="F1332" s="61">
        <v>122</v>
      </c>
      <c r="G1332" s="8">
        <f>VLOOKUP(F1332,episodes!$A$1:$B$76,2,FALSE)</f>
        <v>23</v>
      </c>
      <c r="H1332" s="7" t="str">
        <f>VLOOKUP(F1332,episodes!$A$1:$E$76,5,FALSE)</f>
        <v>Space Seed</v>
      </c>
      <c r="I1332" s="7">
        <f>VLOOKUP(F1332,episodes!$A$1:$D$76,3,FALSE)</f>
        <v>1</v>
      </c>
      <c r="J1332" s="7">
        <f>VLOOKUP(F1332,episodes!$A$1:$D$76,4,FALSE)</f>
        <v>22</v>
      </c>
      <c r="K1332" s="10"/>
      <c r="L1332" s="40">
        <f>COUNTIFS(A:A,A1331)</f>
        <v>41</v>
      </c>
      <c r="M1332" s="40">
        <f>COUNTIFS(B:B,B1332)</f>
        <v>66</v>
      </c>
      <c r="N1332" s="40">
        <f>LEN(C1332)</f>
        <v>105</v>
      </c>
      <c r="O1332" s="42" t="s">
        <v>512</v>
      </c>
      <c r="P1332" s="44"/>
      <c r="Q1332" s="42" t="s">
        <v>1553</v>
      </c>
      <c r="R1332" s="42" t="s">
        <v>2485</v>
      </c>
    </row>
    <row r="1333" spans="1:18" s="2" customFormat="1" x14ac:dyDescent="0.25">
      <c r="A1333" s="2" t="s">
        <v>1749</v>
      </c>
      <c r="B1333" s="1" t="s">
        <v>0</v>
      </c>
      <c r="C1333" s="25" t="s">
        <v>3047</v>
      </c>
      <c r="D1333" s="18" t="s">
        <v>3305</v>
      </c>
      <c r="E1333" s="17"/>
      <c r="F1333" s="61">
        <v>122</v>
      </c>
      <c r="G1333" s="8">
        <f>VLOOKUP(F1333,episodes!$A$1:$B$76,2,FALSE)</f>
        <v>23</v>
      </c>
      <c r="H1333" s="7" t="str">
        <f>VLOOKUP(F1333,episodes!$A$1:$E$76,5,FALSE)</f>
        <v>Space Seed</v>
      </c>
      <c r="I1333" s="7">
        <f>VLOOKUP(F1333,episodes!$A$1:$D$76,3,FALSE)</f>
        <v>1</v>
      </c>
      <c r="J1333" s="7">
        <f>VLOOKUP(F1333,episodes!$A$1:$D$76,4,FALSE)</f>
        <v>22</v>
      </c>
      <c r="K1333" s="10"/>
      <c r="L1333" s="40">
        <f>COUNTIFS(A:A,A1332)</f>
        <v>41</v>
      </c>
      <c r="M1333" s="40">
        <f>COUNTIFS(B:B,B1333)</f>
        <v>66</v>
      </c>
      <c r="N1333" s="40">
        <f>LEN(C1333)</f>
        <v>81</v>
      </c>
      <c r="O1333" s="42" t="s">
        <v>511</v>
      </c>
      <c r="P1333" s="44" t="s">
        <v>207</v>
      </c>
      <c r="Q1333" s="42" t="s">
        <v>1554</v>
      </c>
      <c r="R1333" s="42" t="s">
        <v>2485</v>
      </c>
    </row>
    <row r="1334" spans="1:18" s="2" customFormat="1" x14ac:dyDescent="0.25">
      <c r="A1334" s="2" t="s">
        <v>1749</v>
      </c>
      <c r="B1334" s="1" t="s">
        <v>0</v>
      </c>
      <c r="C1334" s="37" t="s">
        <v>3048</v>
      </c>
      <c r="D1334" s="18" t="s">
        <v>3305</v>
      </c>
      <c r="E1334" s="12"/>
      <c r="F1334" s="61">
        <v>122</v>
      </c>
      <c r="G1334" s="8">
        <f>VLOOKUP(F1334,episodes!$A$1:$B$76,2,FALSE)</f>
        <v>23</v>
      </c>
      <c r="H1334" s="7" t="str">
        <f>VLOOKUP(F1334,episodes!$A$1:$E$76,5,FALSE)</f>
        <v>Space Seed</v>
      </c>
      <c r="I1334" s="7">
        <f>VLOOKUP(F1334,episodes!$A$1:$D$76,3,FALSE)</f>
        <v>1</v>
      </c>
      <c r="J1334" s="7">
        <f>VLOOKUP(F1334,episodes!$A$1:$D$76,4,FALSE)</f>
        <v>22</v>
      </c>
      <c r="K1334" s="10"/>
      <c r="L1334" s="40">
        <f>COUNTIFS(A:A,A1333)</f>
        <v>41</v>
      </c>
      <c r="M1334" s="40">
        <f>COUNTIFS(B:B,B1334)</f>
        <v>66</v>
      </c>
      <c r="N1334" s="40">
        <f>LEN(C1334)</f>
        <v>55</v>
      </c>
      <c r="O1334" s="42" t="s">
        <v>207</v>
      </c>
      <c r="P1334" s="44"/>
      <c r="Q1334" s="42"/>
      <c r="R1334" s="42" t="s">
        <v>3534</v>
      </c>
    </row>
    <row r="1335" spans="1:18" s="2" customFormat="1" x14ac:dyDescent="0.25">
      <c r="A1335" s="2" t="s">
        <v>1749</v>
      </c>
      <c r="B1335" s="1" t="s">
        <v>0</v>
      </c>
      <c r="C1335" s="25" t="s">
        <v>2615</v>
      </c>
      <c r="D1335" s="2" t="s">
        <v>21</v>
      </c>
      <c r="E1335" s="12">
        <v>1</v>
      </c>
      <c r="F1335" s="61">
        <v>122</v>
      </c>
      <c r="G1335" s="8">
        <f>VLOOKUP(F1335,episodes!$A$1:$B$76,2,FALSE)</f>
        <v>23</v>
      </c>
      <c r="H1335" s="7" t="str">
        <f>VLOOKUP(F1335,episodes!$A$1:$E$76,5,FALSE)</f>
        <v>Space Seed</v>
      </c>
      <c r="I1335" s="7">
        <f>VLOOKUP(F1335,episodes!$A$1:$D$76,3,FALSE)</f>
        <v>1</v>
      </c>
      <c r="J1335" s="7">
        <f>VLOOKUP(F1335,episodes!$A$1:$D$76,4,FALSE)</f>
        <v>22</v>
      </c>
      <c r="K1335" s="10"/>
      <c r="L1335" s="40">
        <f>COUNTIFS(A:A,A1334)</f>
        <v>41</v>
      </c>
      <c r="M1335" s="40">
        <f>COUNTIFS(B:B,B1335)</f>
        <v>66</v>
      </c>
      <c r="N1335" s="40">
        <f>LEN(C1335)</f>
        <v>107</v>
      </c>
      <c r="O1335" s="42" t="s">
        <v>2065</v>
      </c>
      <c r="P1335" s="44" t="s">
        <v>511</v>
      </c>
      <c r="Q1335" s="42" t="s">
        <v>1428</v>
      </c>
      <c r="R1335" s="42" t="s">
        <v>2485</v>
      </c>
    </row>
    <row r="1336" spans="1:18" s="2" customFormat="1" x14ac:dyDescent="0.3">
      <c r="A1336" s="2" t="s">
        <v>1749</v>
      </c>
      <c r="B1336" s="1" t="s">
        <v>0</v>
      </c>
      <c r="C1336" s="25" t="s">
        <v>1958</v>
      </c>
      <c r="D1336" s="1" t="s">
        <v>85</v>
      </c>
      <c r="E1336" s="17"/>
      <c r="F1336" s="61">
        <v>122</v>
      </c>
      <c r="G1336" s="8">
        <f>VLOOKUP(F1336,episodes!$A$1:$B$76,2,FALSE)</f>
        <v>23</v>
      </c>
      <c r="H1336" s="7" t="str">
        <f>VLOOKUP(F1336,episodes!$A$1:$E$76,5,FALSE)</f>
        <v>Space Seed</v>
      </c>
      <c r="I1336" s="7">
        <f>VLOOKUP(F1336,episodes!$A$1:$D$76,3,FALSE)</f>
        <v>1</v>
      </c>
      <c r="J1336" s="7">
        <f>VLOOKUP(F1336,episodes!$A$1:$D$76,4,FALSE)</f>
        <v>22</v>
      </c>
      <c r="K1336" s="10"/>
      <c r="L1336" s="40">
        <f>COUNTIFS(A:A,A1335)</f>
        <v>41</v>
      </c>
      <c r="M1336" s="40">
        <f>COUNTIFS(B:B,B1336)</f>
        <v>66</v>
      </c>
      <c r="N1336" s="40">
        <f>LEN(C1336)</f>
        <v>54</v>
      </c>
      <c r="O1336" s="42" t="s">
        <v>511</v>
      </c>
      <c r="P1336" s="44" t="s">
        <v>207</v>
      </c>
      <c r="Q1336" s="42" t="s">
        <v>1556</v>
      </c>
      <c r="R1336" s="42" t="s">
        <v>2485</v>
      </c>
    </row>
    <row r="1337" spans="1:18" s="2" customFormat="1" x14ac:dyDescent="0.3">
      <c r="A1337" s="2" t="s">
        <v>1749</v>
      </c>
      <c r="B1337" s="1" t="s">
        <v>0</v>
      </c>
      <c r="C1337" s="25" t="s">
        <v>1959</v>
      </c>
      <c r="D1337" s="1" t="s">
        <v>85</v>
      </c>
      <c r="E1337" s="17"/>
      <c r="F1337" s="61">
        <v>122</v>
      </c>
      <c r="G1337" s="8">
        <f>VLOOKUP(F1337,episodes!$A$1:$B$76,2,FALSE)</f>
        <v>23</v>
      </c>
      <c r="H1337" s="7" t="str">
        <f>VLOOKUP(F1337,episodes!$A$1:$E$76,5,FALSE)</f>
        <v>Space Seed</v>
      </c>
      <c r="I1337" s="7">
        <f>VLOOKUP(F1337,episodes!$A$1:$D$76,3,FALSE)</f>
        <v>1</v>
      </c>
      <c r="J1337" s="7">
        <f>VLOOKUP(F1337,episodes!$A$1:$D$76,4,FALSE)</f>
        <v>22</v>
      </c>
      <c r="K1337" s="10"/>
      <c r="L1337" s="40">
        <f>COUNTIFS(A:A,A1336)</f>
        <v>41</v>
      </c>
      <c r="M1337" s="40">
        <f>COUNTIFS(B:B,B1337)</f>
        <v>66</v>
      </c>
      <c r="N1337" s="40">
        <f>LEN(C1337)</f>
        <v>46</v>
      </c>
      <c r="O1337" s="42" t="s">
        <v>511</v>
      </c>
      <c r="P1337" s="44" t="s">
        <v>207</v>
      </c>
      <c r="Q1337" s="42" t="s">
        <v>1557</v>
      </c>
      <c r="R1337" s="42" t="s">
        <v>2485</v>
      </c>
    </row>
    <row r="1338" spans="1:18" s="2" customFormat="1" x14ac:dyDescent="0.3">
      <c r="A1338" s="2" t="s">
        <v>1749</v>
      </c>
      <c r="B1338" s="1" t="s">
        <v>0</v>
      </c>
      <c r="C1338" s="25" t="s">
        <v>3049</v>
      </c>
      <c r="D1338" s="1" t="s">
        <v>85</v>
      </c>
      <c r="E1338" s="17"/>
      <c r="F1338" s="61">
        <v>122</v>
      </c>
      <c r="G1338" s="8">
        <f>VLOOKUP(F1338,episodes!$A$1:$B$76,2,FALSE)</f>
        <v>23</v>
      </c>
      <c r="H1338" s="7" t="str">
        <f>VLOOKUP(F1338,episodes!$A$1:$E$76,5,FALSE)</f>
        <v>Space Seed</v>
      </c>
      <c r="I1338" s="7">
        <f>VLOOKUP(F1338,episodes!$A$1:$D$76,3,FALSE)</f>
        <v>1</v>
      </c>
      <c r="J1338" s="7">
        <f>VLOOKUP(F1338,episodes!$A$1:$D$76,4,FALSE)</f>
        <v>22</v>
      </c>
      <c r="K1338" s="10"/>
      <c r="L1338" s="40">
        <f>COUNTIFS(A:A,A1337)</f>
        <v>41</v>
      </c>
      <c r="M1338" s="40">
        <f>COUNTIFS(B:B,B1338)</f>
        <v>66</v>
      </c>
      <c r="N1338" s="40">
        <f>LEN(C1338)</f>
        <v>84</v>
      </c>
      <c r="O1338" s="42" t="s">
        <v>511</v>
      </c>
      <c r="P1338" s="44" t="s">
        <v>207</v>
      </c>
      <c r="Q1338" s="42" t="s">
        <v>1558</v>
      </c>
      <c r="R1338" s="42" t="s">
        <v>2485</v>
      </c>
    </row>
    <row r="1339" spans="1:18" s="2" customFormat="1" x14ac:dyDescent="0.3">
      <c r="A1339" s="2" t="s">
        <v>1749</v>
      </c>
      <c r="B1339" s="1" t="s">
        <v>0</v>
      </c>
      <c r="C1339" s="25" t="s">
        <v>3050</v>
      </c>
      <c r="D1339" s="1" t="s">
        <v>85</v>
      </c>
      <c r="E1339" s="17"/>
      <c r="F1339" s="61">
        <v>122</v>
      </c>
      <c r="G1339" s="8">
        <f>VLOOKUP(F1339,episodes!$A$1:$B$76,2,FALSE)</f>
        <v>23</v>
      </c>
      <c r="H1339" s="7" t="str">
        <f>VLOOKUP(F1339,episodes!$A$1:$E$76,5,FALSE)</f>
        <v>Space Seed</v>
      </c>
      <c r="I1339" s="7">
        <f>VLOOKUP(F1339,episodes!$A$1:$D$76,3,FALSE)</f>
        <v>1</v>
      </c>
      <c r="J1339" s="7">
        <f>VLOOKUP(F1339,episodes!$A$1:$D$76,4,FALSE)</f>
        <v>22</v>
      </c>
      <c r="K1339" s="10"/>
      <c r="L1339" s="40">
        <f>COUNTIFS(A:A,A1338)</f>
        <v>41</v>
      </c>
      <c r="M1339" s="40">
        <f>COUNTIFS(B:B,B1339)</f>
        <v>66</v>
      </c>
      <c r="N1339" s="40">
        <f>LEN(C1339)</f>
        <v>74</v>
      </c>
      <c r="O1339" s="42" t="s">
        <v>512</v>
      </c>
      <c r="P1339" s="44"/>
      <c r="Q1339" s="42" t="s">
        <v>1559</v>
      </c>
      <c r="R1339" s="42" t="s">
        <v>2485</v>
      </c>
    </row>
    <row r="1340" spans="1:18" s="2" customFormat="1" x14ac:dyDescent="0.25">
      <c r="A1340" s="2" t="s">
        <v>1749</v>
      </c>
      <c r="B1340" s="1" t="s">
        <v>0</v>
      </c>
      <c r="C1340" s="25" t="s">
        <v>2614</v>
      </c>
      <c r="D1340" s="2" t="s">
        <v>3652</v>
      </c>
      <c r="E1340" s="12">
        <v>1</v>
      </c>
      <c r="F1340" s="61">
        <v>122</v>
      </c>
      <c r="G1340" s="8">
        <f>VLOOKUP(F1340,episodes!$A$1:$B$76,2,FALSE)</f>
        <v>23</v>
      </c>
      <c r="H1340" s="7" t="str">
        <f>VLOOKUP(F1340,episodes!$A$1:$E$76,5,FALSE)</f>
        <v>Space Seed</v>
      </c>
      <c r="I1340" s="7">
        <f>VLOOKUP(F1340,episodes!$A$1:$D$76,3,FALSE)</f>
        <v>1</v>
      </c>
      <c r="J1340" s="7">
        <f>VLOOKUP(F1340,episodes!$A$1:$D$76,4,FALSE)</f>
        <v>22</v>
      </c>
      <c r="K1340" s="10"/>
      <c r="L1340" s="40">
        <f>COUNTIFS(A:A,A1339)</f>
        <v>41</v>
      </c>
      <c r="M1340" s="40">
        <f>COUNTIFS(B:B,B1340)</f>
        <v>66</v>
      </c>
      <c r="N1340" s="40">
        <f>LEN(C1340)</f>
        <v>120</v>
      </c>
      <c r="O1340" s="42" t="s">
        <v>2116</v>
      </c>
      <c r="P1340" s="41" t="s">
        <v>2065</v>
      </c>
      <c r="Q1340" s="42" t="s">
        <v>1555</v>
      </c>
      <c r="R1340" s="42" t="s">
        <v>2485</v>
      </c>
    </row>
    <row r="1341" spans="1:18" s="2" customFormat="1" x14ac:dyDescent="0.25">
      <c r="A1341" s="2" t="s">
        <v>1749</v>
      </c>
      <c r="B1341" s="1" t="s">
        <v>0</v>
      </c>
      <c r="C1341" s="37" t="s">
        <v>3582</v>
      </c>
      <c r="D1341" s="18" t="s">
        <v>3305</v>
      </c>
      <c r="E1341" s="12"/>
      <c r="F1341" s="61">
        <v>128</v>
      </c>
      <c r="G1341" s="8">
        <f>VLOOKUP(F1341,episodes!$A$1:$B$76,2,FALSE)</f>
        <v>29</v>
      </c>
      <c r="H1341" s="7" t="str">
        <f>VLOOKUP(F1341,episodes!$A$1:$E$76,5,FALSE)</f>
        <v>The City on the Edge of Forever</v>
      </c>
      <c r="I1341" s="7">
        <f>VLOOKUP(F1341,episodes!$A$1:$D$76,3,FALSE)</f>
        <v>1</v>
      </c>
      <c r="J1341" s="7">
        <f>VLOOKUP(F1341,episodes!$A$1:$D$76,4,FALSE)</f>
        <v>28</v>
      </c>
      <c r="K1341" s="10"/>
      <c r="L1341" s="40">
        <f>COUNTIFS(A:A,A1340)</f>
        <v>41</v>
      </c>
      <c r="M1341" s="40">
        <f>COUNTIFS(B:B,B1341)</f>
        <v>66</v>
      </c>
      <c r="N1341" s="40">
        <f>LEN(C1341)</f>
        <v>110</v>
      </c>
      <c r="O1341" s="42" t="s">
        <v>1182</v>
      </c>
      <c r="P1341" s="44"/>
      <c r="Q1341" s="42"/>
      <c r="R1341" s="42" t="s">
        <v>3583</v>
      </c>
    </row>
    <row r="1342" spans="1:18" s="2" customFormat="1" x14ac:dyDescent="0.25">
      <c r="A1342" s="2" t="s">
        <v>1749</v>
      </c>
      <c r="B1342" s="1" t="s">
        <v>0</v>
      </c>
      <c r="C1342" s="1" t="s">
        <v>3656</v>
      </c>
      <c r="D1342" s="2" t="s">
        <v>21</v>
      </c>
      <c r="E1342" s="12">
        <v>1</v>
      </c>
      <c r="F1342" s="61">
        <v>129</v>
      </c>
      <c r="G1342" s="8">
        <f>VLOOKUP(F1342,episodes!$A$1:$B$76,2,FALSE)</f>
        <v>30</v>
      </c>
      <c r="H1342" s="7" t="str">
        <f>VLOOKUP(F1342,episodes!$A$1:$E$76,5,FALSE)</f>
        <v>Operation: Annihilate!</v>
      </c>
      <c r="I1342" s="7">
        <f>VLOOKUP(F1342,episodes!$A$1:$D$76,3,FALSE)</f>
        <v>1</v>
      </c>
      <c r="J1342" s="7">
        <f>VLOOKUP(F1342,episodes!$A$1:$D$76,4,FALSE)</f>
        <v>29</v>
      </c>
      <c r="K1342" s="10"/>
      <c r="L1342" s="40">
        <f>COUNTIFS(A:A,A1341)</f>
        <v>41</v>
      </c>
      <c r="M1342" s="40">
        <f>COUNTIFS(B:B,B1342)</f>
        <v>66</v>
      </c>
      <c r="N1342" s="40">
        <f>LEN(C1342)</f>
        <v>34</v>
      </c>
      <c r="O1342" s="42" t="s">
        <v>2065</v>
      </c>
      <c r="P1342" s="42" t="s">
        <v>2081</v>
      </c>
      <c r="Q1342" s="42" t="s">
        <v>277</v>
      </c>
      <c r="R1342" s="42" t="s">
        <v>2485</v>
      </c>
    </row>
    <row r="1343" spans="1:18" s="2" customFormat="1" x14ac:dyDescent="0.3">
      <c r="A1343" s="2" t="s">
        <v>1749</v>
      </c>
      <c r="B1343" s="1" t="s">
        <v>0</v>
      </c>
      <c r="C1343" s="1" t="s">
        <v>3657</v>
      </c>
      <c r="D1343" s="2" t="s">
        <v>3655</v>
      </c>
      <c r="E1343" s="17"/>
      <c r="F1343" s="61">
        <v>201</v>
      </c>
      <c r="G1343" s="8">
        <f>VLOOKUP(F1343,episodes!$A$1:$B$76,2,FALSE)</f>
        <v>31</v>
      </c>
      <c r="H1343" s="7" t="str">
        <f>VLOOKUP(F1343,episodes!$A$1:$E$76,5,FALSE)</f>
        <v>Amok Time</v>
      </c>
      <c r="I1343" s="7">
        <f>VLOOKUP(F1343,episodes!$A$1:$D$76,3,FALSE)</f>
        <v>2</v>
      </c>
      <c r="J1343" s="7">
        <f>VLOOKUP(F1343,episodes!$A$1:$D$76,4,FALSE)</f>
        <v>1</v>
      </c>
      <c r="K1343" s="10"/>
      <c r="L1343" s="40">
        <f>COUNTIFS(A:A,A1342)</f>
        <v>41</v>
      </c>
      <c r="M1343" s="40">
        <f>COUNTIFS(B:B,B1343)</f>
        <v>66</v>
      </c>
      <c r="N1343" s="40">
        <f>LEN(C1343)</f>
        <v>64</v>
      </c>
      <c r="O1343" s="42" t="s">
        <v>515</v>
      </c>
      <c r="P1343" s="44" t="s">
        <v>1011</v>
      </c>
      <c r="Q1343" s="42" t="s">
        <v>1057</v>
      </c>
      <c r="R1343" s="42" t="s">
        <v>2485</v>
      </c>
    </row>
    <row r="1344" spans="1:18" s="2" customFormat="1" x14ac:dyDescent="0.25">
      <c r="A1344" s="2" t="s">
        <v>1749</v>
      </c>
      <c r="B1344" s="1" t="s">
        <v>0</v>
      </c>
      <c r="C1344" s="2" t="s">
        <v>3651</v>
      </c>
      <c r="D1344" s="18" t="s">
        <v>3305</v>
      </c>
      <c r="E1344" s="12"/>
      <c r="F1344" s="61">
        <v>202</v>
      </c>
      <c r="G1344" s="8">
        <f>VLOOKUP(F1344,episodes!$A$1:$B$76,2,FALSE)</f>
        <v>32</v>
      </c>
      <c r="H1344" s="7" t="str">
        <f>VLOOKUP(F1344,episodes!$A$1:$E$76,5,FALSE)</f>
        <v>Who Mourns for Adonais?</v>
      </c>
      <c r="I1344" s="7">
        <f>VLOOKUP(F1344,episodes!$A$1:$D$76,3,FALSE)</f>
        <v>2</v>
      </c>
      <c r="J1344" s="7">
        <f>VLOOKUP(F1344,episodes!$A$1:$D$76,4,FALSE)</f>
        <v>2</v>
      </c>
      <c r="K1344" s="10"/>
      <c r="L1344" s="40">
        <f>COUNTIFS(A:A,A1343)</f>
        <v>41</v>
      </c>
      <c r="M1344" s="40">
        <f>COUNTIFS(B:B,B1344)</f>
        <v>66</v>
      </c>
      <c r="N1344" s="40">
        <f>LEN(C1344)</f>
        <v>157</v>
      </c>
      <c r="O1344" s="42" t="s">
        <v>343</v>
      </c>
      <c r="P1344" s="44" t="s">
        <v>552</v>
      </c>
      <c r="Q1344" s="42"/>
      <c r="R1344" s="42" t="s">
        <v>3621</v>
      </c>
    </row>
    <row r="1345" spans="1:18" s="2" customFormat="1" x14ac:dyDescent="0.25">
      <c r="A1345" s="2" t="s">
        <v>1749</v>
      </c>
      <c r="B1345" s="1" t="s">
        <v>0</v>
      </c>
      <c r="C1345" s="1" t="s">
        <v>2316</v>
      </c>
      <c r="D1345" s="18" t="s">
        <v>3305</v>
      </c>
      <c r="E1345" s="17"/>
      <c r="F1345" s="60">
        <v>203</v>
      </c>
      <c r="G1345" s="8">
        <f>VLOOKUP(F1345,episodes!$A$1:$B$76,2,FALSE)</f>
        <v>33</v>
      </c>
      <c r="H1345" s="7" t="str">
        <f>VLOOKUP(F1345,episodes!$A$1:$E$76,5,FALSE)</f>
        <v>The Changeling</v>
      </c>
      <c r="I1345" s="7">
        <f>VLOOKUP(F1345,episodes!$A$1:$D$76,3,FALSE)</f>
        <v>2</v>
      </c>
      <c r="J1345" s="7">
        <f>VLOOKUP(F1345,episodes!$A$1:$D$76,4,FALSE)</f>
        <v>3</v>
      </c>
      <c r="K1345" s="10"/>
      <c r="L1345" s="40">
        <f>COUNTIFS(A:A,A1344)</f>
        <v>41</v>
      </c>
      <c r="M1345" s="40">
        <f>COUNTIFS(B:B,B1345)</f>
        <v>66</v>
      </c>
      <c r="N1345" s="40">
        <f>LEN(C1345)</f>
        <v>162</v>
      </c>
      <c r="O1345" s="39" t="s">
        <v>840</v>
      </c>
      <c r="P1345" s="41" t="s">
        <v>1011</v>
      </c>
      <c r="Q1345" s="39"/>
      <c r="R1345" s="39" t="s">
        <v>3638</v>
      </c>
    </row>
    <row r="1346" spans="1:18" s="2" customFormat="1" x14ac:dyDescent="0.25">
      <c r="A1346" s="2" t="s">
        <v>1750</v>
      </c>
      <c r="B1346" s="1" t="s">
        <v>842</v>
      </c>
      <c r="C1346" s="37" t="s">
        <v>2507</v>
      </c>
      <c r="D1346" s="2" t="s">
        <v>3655</v>
      </c>
      <c r="E1346" s="12">
        <v>1</v>
      </c>
      <c r="F1346" s="60">
        <v>109</v>
      </c>
      <c r="G1346" s="8">
        <f>VLOOKUP(F1346,episodes!$A$1:$B$76,2,FALSE)</f>
        <v>10</v>
      </c>
      <c r="H1346" s="7" t="str">
        <f>VLOOKUP(F1346,episodes!$A$1:$E$76,5,FALSE)</f>
        <v>Dagger of the Mind</v>
      </c>
      <c r="I1346" s="7">
        <f>VLOOKUP(F1346,episodes!$A$1:$D$76,3,FALSE)</f>
        <v>1</v>
      </c>
      <c r="J1346" s="7">
        <f>VLOOKUP(F1346,episodes!$A$1:$D$76,4,FALSE)</f>
        <v>9</v>
      </c>
      <c r="K1346" s="10"/>
      <c r="L1346" s="40">
        <f>COUNTIFS(A:A,A1345)</f>
        <v>41</v>
      </c>
      <c r="M1346" s="40">
        <f>COUNTIFS(B:B,B1346)</f>
        <v>7</v>
      </c>
      <c r="N1346" s="40">
        <f>LEN(C1346)+LEN(H1346)</f>
        <v>85</v>
      </c>
      <c r="O1346" s="42" t="s">
        <v>1011</v>
      </c>
      <c r="P1346" s="41" t="s">
        <v>527</v>
      </c>
      <c r="Q1346" s="39" t="s">
        <v>1466</v>
      </c>
      <c r="R1346" s="39" t="s">
        <v>2485</v>
      </c>
    </row>
    <row r="1347" spans="1:18" s="2" customFormat="1" x14ac:dyDescent="0.25">
      <c r="A1347" s="2" t="s">
        <v>1750</v>
      </c>
      <c r="B1347" s="1" t="s">
        <v>842</v>
      </c>
      <c r="C1347" s="37" t="s">
        <v>2598</v>
      </c>
      <c r="D1347" s="2" t="s">
        <v>3655</v>
      </c>
      <c r="E1347" s="12">
        <v>1</v>
      </c>
      <c r="F1347" s="61">
        <v>121</v>
      </c>
      <c r="G1347" s="8">
        <f>VLOOKUP(F1347,episodes!$A$1:$B$76,2,FALSE)</f>
        <v>22</v>
      </c>
      <c r="H1347" s="7" t="str">
        <f>VLOOKUP(F1347,episodes!$A$1:$E$76,5,FALSE)</f>
        <v>The Return of the Archons</v>
      </c>
      <c r="I1347" s="7">
        <f>VLOOKUP(F1347,episodes!$A$1:$D$76,3,FALSE)</f>
        <v>1</v>
      </c>
      <c r="J1347" s="7">
        <f>VLOOKUP(F1347,episodes!$A$1:$D$76,4,FALSE)</f>
        <v>21</v>
      </c>
      <c r="K1347" s="10"/>
      <c r="L1347" s="40">
        <f>COUNTIFS(A:A,A1346)</f>
        <v>7</v>
      </c>
      <c r="M1347" s="40">
        <f>COUNTIFS(B:B,B1347)</f>
        <v>7</v>
      </c>
      <c r="N1347" s="40">
        <f>LEN(C1347)</f>
        <v>66</v>
      </c>
      <c r="O1347" s="42" t="s">
        <v>1011</v>
      </c>
      <c r="P1347" s="39" t="s">
        <v>2116</v>
      </c>
      <c r="Q1347" s="42" t="s">
        <v>204</v>
      </c>
      <c r="R1347" s="42" t="s">
        <v>2485</v>
      </c>
    </row>
    <row r="1348" spans="1:18" s="2" customFormat="1" x14ac:dyDescent="0.25">
      <c r="A1348" s="2" t="s">
        <v>1750</v>
      </c>
      <c r="B1348" s="1" t="s">
        <v>842</v>
      </c>
      <c r="C1348" s="37" t="s">
        <v>3073</v>
      </c>
      <c r="D1348" s="2" t="s">
        <v>3655</v>
      </c>
      <c r="E1348" s="12">
        <v>1</v>
      </c>
      <c r="F1348" s="61">
        <v>123</v>
      </c>
      <c r="G1348" s="8">
        <f>VLOOKUP(F1348,episodes!$A$1:$B$76,2,FALSE)</f>
        <v>24</v>
      </c>
      <c r="H1348" s="7" t="str">
        <f>VLOOKUP(F1348,episodes!$A$1:$E$76,5,FALSE)</f>
        <v>A Taste of Armageddon</v>
      </c>
      <c r="I1348" s="7">
        <f>VLOOKUP(F1348,episodes!$A$1:$D$76,3,FALSE)</f>
        <v>1</v>
      </c>
      <c r="J1348" s="7">
        <f>VLOOKUP(F1348,episodes!$A$1:$D$76,4,FALSE)</f>
        <v>23</v>
      </c>
      <c r="K1348" s="10"/>
      <c r="L1348" s="40">
        <f>COUNTIFS(A:A,A1347)</f>
        <v>7</v>
      </c>
      <c r="M1348" s="40">
        <f>COUNTIFS(B:B,B1348)</f>
        <v>7</v>
      </c>
      <c r="N1348" s="40">
        <f>LEN(C1348)</f>
        <v>52</v>
      </c>
      <c r="O1348" s="42" t="s">
        <v>1011</v>
      </c>
      <c r="P1348" s="42" t="s">
        <v>533</v>
      </c>
      <c r="Q1348" s="42" t="s">
        <v>332</v>
      </c>
      <c r="R1348" s="42" t="s">
        <v>2485</v>
      </c>
    </row>
    <row r="1349" spans="1:18" s="2" customFormat="1" x14ac:dyDescent="0.25">
      <c r="A1349" s="2" t="s">
        <v>1750</v>
      </c>
      <c r="B1349" s="1" t="s">
        <v>842</v>
      </c>
      <c r="C1349" s="37" t="s">
        <v>3194</v>
      </c>
      <c r="D1349" s="2" t="s">
        <v>3655</v>
      </c>
      <c r="E1349" s="12">
        <v>1</v>
      </c>
      <c r="F1349" s="61">
        <v>125</v>
      </c>
      <c r="G1349" s="8">
        <f>VLOOKUP(F1349,episodes!$A$1:$B$76,2,FALSE)</f>
        <v>26</v>
      </c>
      <c r="H1349" s="7" t="str">
        <f>VLOOKUP(F1349,episodes!$A$1:$E$76,5,FALSE)</f>
        <v>The Devil in the Dark</v>
      </c>
      <c r="I1349" s="7">
        <f>VLOOKUP(F1349,episodes!$A$1:$D$76,3,FALSE)</f>
        <v>1</v>
      </c>
      <c r="J1349" s="7">
        <f>VLOOKUP(F1349,episodes!$A$1:$D$76,4,FALSE)</f>
        <v>25</v>
      </c>
      <c r="K1349" s="10"/>
      <c r="L1349" s="40">
        <f>COUNTIFS(A:A,A1348)</f>
        <v>7</v>
      </c>
      <c r="M1349" s="40">
        <f>COUNTIFS(B:B,B1349)</f>
        <v>7</v>
      </c>
      <c r="N1349" s="40">
        <f>LEN(C1349)</f>
        <v>52</v>
      </c>
      <c r="O1349" s="42" t="s">
        <v>1011</v>
      </c>
      <c r="P1349" s="39"/>
      <c r="Q1349" s="42" t="s">
        <v>1583</v>
      </c>
      <c r="R1349" s="42" t="s">
        <v>2485</v>
      </c>
    </row>
    <row r="1350" spans="1:18" s="2" customFormat="1" x14ac:dyDescent="0.25">
      <c r="A1350" s="2" t="s">
        <v>1750</v>
      </c>
      <c r="B1350" s="1" t="s">
        <v>842</v>
      </c>
      <c r="C1350" s="23" t="s">
        <v>3365</v>
      </c>
      <c r="D1350" s="2" t="s">
        <v>3655</v>
      </c>
      <c r="E1350" s="12">
        <v>1</v>
      </c>
      <c r="F1350" s="61">
        <v>201</v>
      </c>
      <c r="G1350" s="8">
        <f>VLOOKUP(F1350,episodes!$A$1:$B$76,2,FALSE)</f>
        <v>31</v>
      </c>
      <c r="H1350" s="7" t="str">
        <f>VLOOKUP(F1350,episodes!$A$1:$E$76,5,FALSE)</f>
        <v>Amok Time</v>
      </c>
      <c r="I1350" s="7">
        <f>VLOOKUP(F1350,episodes!$A$1:$D$76,3,FALSE)</f>
        <v>2</v>
      </c>
      <c r="J1350" s="7">
        <f>VLOOKUP(F1350,episodes!$A$1:$D$76,4,FALSE)</f>
        <v>1</v>
      </c>
      <c r="K1350" s="10"/>
      <c r="L1350" s="40">
        <f>COUNTIFS(A:A,A1349)</f>
        <v>7</v>
      </c>
      <c r="M1350" s="40">
        <f>COUNTIFS(B:B,B1350)</f>
        <v>7</v>
      </c>
      <c r="N1350" s="40">
        <f>LEN(C1350)</f>
        <v>25</v>
      </c>
      <c r="O1350" s="42" t="s">
        <v>286</v>
      </c>
      <c r="P1350" s="44" t="s">
        <v>1011</v>
      </c>
      <c r="Q1350" s="42"/>
      <c r="R1350" s="42" t="s">
        <v>2485</v>
      </c>
    </row>
    <row r="1351" spans="1:18" s="2" customFormat="1" x14ac:dyDescent="0.25">
      <c r="A1351" s="2" t="s">
        <v>1750</v>
      </c>
      <c r="B1351" s="1" t="s">
        <v>842</v>
      </c>
      <c r="C1351" s="23" t="s">
        <v>1402</v>
      </c>
      <c r="D1351" s="2" t="s">
        <v>3655</v>
      </c>
      <c r="E1351" s="12">
        <v>1</v>
      </c>
      <c r="F1351" s="60">
        <v>203</v>
      </c>
      <c r="G1351" s="8">
        <f>VLOOKUP(F1351,episodes!$A$1:$B$76,2,FALSE)</f>
        <v>33</v>
      </c>
      <c r="H1351" s="7" t="str">
        <f>VLOOKUP(F1351,episodes!$A$1:$E$76,5,FALSE)</f>
        <v>The Changeling</v>
      </c>
      <c r="I1351" s="7">
        <f>VLOOKUP(F1351,episodes!$A$1:$D$76,3,FALSE)</f>
        <v>2</v>
      </c>
      <c r="J1351" s="7">
        <f>VLOOKUP(F1351,episodes!$A$1:$D$76,4,FALSE)</f>
        <v>3</v>
      </c>
      <c r="K1351" s="10"/>
      <c r="L1351" s="40">
        <f>COUNTIFS(A:A,A1350)</f>
        <v>7</v>
      </c>
      <c r="M1351" s="40">
        <f>COUNTIFS(B:B,B1351)</f>
        <v>7</v>
      </c>
      <c r="N1351" s="40">
        <f>LEN(C1351)</f>
        <v>27</v>
      </c>
      <c r="O1351" s="42" t="s">
        <v>1011</v>
      </c>
      <c r="P1351" s="41" t="s">
        <v>833</v>
      </c>
      <c r="Q1351" s="39" t="s">
        <v>1402</v>
      </c>
      <c r="R1351" s="39" t="s">
        <v>2485</v>
      </c>
    </row>
    <row r="1352" spans="1:18" s="2" customFormat="1" x14ac:dyDescent="0.25">
      <c r="A1352" s="2" t="s">
        <v>1750</v>
      </c>
      <c r="B1352" s="1" t="s">
        <v>842</v>
      </c>
      <c r="C1352" s="23" t="s">
        <v>3661</v>
      </c>
      <c r="D1352" s="2" t="s">
        <v>3655</v>
      </c>
      <c r="E1352" s="12"/>
      <c r="F1352" s="60">
        <v>204</v>
      </c>
      <c r="G1352" s="8">
        <f>VLOOKUP(F1352,episodes!$A$1:$B$81,2,FALSE)</f>
        <v>34</v>
      </c>
      <c r="H1352" s="7" t="str">
        <f>VLOOKUP(F1352,episodes!$A$1:$E$81,5,FALSE)</f>
        <v>Mirror, Mirror</v>
      </c>
      <c r="I1352" s="7">
        <f>VLOOKUP(F1352,episodes!$A$1:$D$81,3,FALSE)</f>
        <v>2</v>
      </c>
      <c r="J1352" s="7">
        <f>VLOOKUP(F1352,episodes!$A$1:$D$81,4,FALSE)</f>
        <v>4</v>
      </c>
      <c r="K1352" s="10"/>
      <c r="L1352" s="40">
        <f>COUNTIFS(A:A,A1351)</f>
        <v>7</v>
      </c>
      <c r="M1352" s="40">
        <f>COUNTIFS(B:B,B1352)</f>
        <v>7</v>
      </c>
      <c r="N1352" s="40">
        <f>LEN(C1352)</f>
        <v>34</v>
      </c>
      <c r="O1352" s="39" t="s">
        <v>192</v>
      </c>
      <c r="P1352" s="39" t="s">
        <v>192</v>
      </c>
      <c r="Q1352" s="39" t="s">
        <v>192</v>
      </c>
      <c r="R1352" s="39" t="s">
        <v>2485</v>
      </c>
    </row>
    <row r="1353" spans="1:18" s="2" customFormat="1" x14ac:dyDescent="0.25">
      <c r="A1353" s="2" t="s">
        <v>1751</v>
      </c>
      <c r="B1353" s="11" t="s">
        <v>786</v>
      </c>
      <c r="C1353" s="37" t="s">
        <v>2286</v>
      </c>
      <c r="D1353" s="2" t="s">
        <v>3668</v>
      </c>
      <c r="E1353" s="12"/>
      <c r="F1353" s="60">
        <v>104</v>
      </c>
      <c r="G1353" s="8">
        <f>VLOOKUP(F1353,episodes!$A$1:$B$76,2,FALSE)</f>
        <v>5</v>
      </c>
      <c r="H1353" s="7" t="str">
        <f>VLOOKUP(F1353,episodes!$A$1:$E$76,5,FALSE)</f>
        <v>The Naked Time</v>
      </c>
      <c r="I1353" s="7">
        <f>VLOOKUP(F1353,episodes!$A$1:$D$76,3,FALSE)</f>
        <v>1</v>
      </c>
      <c r="J1353" s="7">
        <f>VLOOKUP(F1353,episodes!$A$1:$D$76,4,FALSE)</f>
        <v>4</v>
      </c>
      <c r="K1353" s="10"/>
      <c r="L1353" s="40">
        <f>COUNTIFS(A:A,A1352)</f>
        <v>7</v>
      </c>
      <c r="M1353" s="40">
        <f>COUNTIFS(B:B,B1353)</f>
        <v>9</v>
      </c>
      <c r="N1353" s="40">
        <f>LEN(C1353)+LEN(H1353)</f>
        <v>91</v>
      </c>
      <c r="O1353" s="42" t="s">
        <v>2110</v>
      </c>
      <c r="P1353" s="39"/>
      <c r="Q1353" s="42"/>
      <c r="R1353" s="39" t="s">
        <v>3400</v>
      </c>
    </row>
    <row r="1354" spans="1:18" s="2" customFormat="1" x14ac:dyDescent="0.25">
      <c r="A1354" s="2" t="s">
        <v>1752</v>
      </c>
      <c r="B1354" s="2" t="s">
        <v>722</v>
      </c>
      <c r="C1354" s="37" t="s">
        <v>2191</v>
      </c>
      <c r="D1354" s="2" t="s">
        <v>3668</v>
      </c>
      <c r="E1354" s="12"/>
      <c r="F1354" s="60">
        <v>104</v>
      </c>
      <c r="G1354" s="8">
        <f>VLOOKUP(F1354,episodes!$A$1:$B$76,2,FALSE)</f>
        <v>5</v>
      </c>
      <c r="H1354" s="7" t="str">
        <f>VLOOKUP(F1354,episodes!$A$1:$E$76,5,FALSE)</f>
        <v>The Naked Time</v>
      </c>
      <c r="I1354" s="7">
        <f>VLOOKUP(F1354,episodes!$A$1:$D$76,3,FALSE)</f>
        <v>1</v>
      </c>
      <c r="J1354" s="7">
        <f>VLOOKUP(F1354,episodes!$A$1:$D$76,4,FALSE)</f>
        <v>4</v>
      </c>
      <c r="K1354" s="10"/>
      <c r="L1354" s="40">
        <f>COUNTIFS(A:A,A1353)</f>
        <v>1</v>
      </c>
      <c r="M1354" s="40">
        <f>COUNTIFS(B:B,B1354)</f>
        <v>78</v>
      </c>
      <c r="N1354" s="40">
        <f>LEN(C1354)+LEN(H1354)</f>
        <v>52</v>
      </c>
      <c r="O1354" s="39" t="s">
        <v>2110</v>
      </c>
      <c r="P1354" s="41"/>
      <c r="Q1354" s="39" t="s">
        <v>1157</v>
      </c>
      <c r="R1354" s="39" t="s">
        <v>2485</v>
      </c>
    </row>
    <row r="1355" spans="1:18" x14ac:dyDescent="0.25">
      <c r="A1355" s="2" t="s">
        <v>1752</v>
      </c>
      <c r="B1355" s="2" t="s">
        <v>722</v>
      </c>
      <c r="C1355" s="37" t="s">
        <v>3124</v>
      </c>
      <c r="D1355" s="2" t="s">
        <v>21</v>
      </c>
      <c r="E1355" s="12"/>
      <c r="F1355" s="60">
        <v>105</v>
      </c>
      <c r="G1355" s="8">
        <f>VLOOKUP(F1355,episodes!$A$1:$B$76,2,FALSE)</f>
        <v>6</v>
      </c>
      <c r="H1355" s="7" t="str">
        <f>VLOOKUP(F1355,episodes!$A$1:$E$76,5,FALSE)</f>
        <v>The Enemy Within</v>
      </c>
      <c r="I1355" s="7">
        <f>VLOOKUP(F1355,episodes!$A$1:$D$76,3,FALSE)</f>
        <v>1</v>
      </c>
      <c r="J1355" s="7">
        <f>VLOOKUP(F1355,episodes!$A$1:$D$76,4,FALSE)</f>
        <v>5</v>
      </c>
      <c r="L1355" s="40">
        <f>COUNTIFS(A:A,A1354)</f>
        <v>3</v>
      </c>
      <c r="M1355" s="40">
        <f>COUNTIFS(B:B,B1355)</f>
        <v>78</v>
      </c>
      <c r="N1355" s="40">
        <f>LEN(C1355)+LEN(H1355)</f>
        <v>71</v>
      </c>
      <c r="O1355" s="39" t="s">
        <v>2101</v>
      </c>
      <c r="P1355" s="39" t="s">
        <v>247</v>
      </c>
      <c r="Q1355" s="39" t="s">
        <v>1191</v>
      </c>
      <c r="R1355" s="39" t="s">
        <v>2485</v>
      </c>
    </row>
    <row r="1356" spans="1:18" x14ac:dyDescent="0.25">
      <c r="A1356" s="2" t="s">
        <v>1752</v>
      </c>
      <c r="B1356" s="2" t="s">
        <v>722</v>
      </c>
      <c r="C1356" s="37" t="s">
        <v>2519</v>
      </c>
      <c r="D1356" s="2" t="s">
        <v>85</v>
      </c>
      <c r="E1356" s="12"/>
      <c r="F1356" s="60">
        <v>110</v>
      </c>
      <c r="G1356" s="8">
        <f>VLOOKUP(F1356,episodes!$A$1:$B$76,2,FALSE)</f>
        <v>11</v>
      </c>
      <c r="H1356" s="7" t="str">
        <f>VLOOKUP(F1356,episodes!$A$1:$E$76,5,FALSE)</f>
        <v>The Corbomite Maneuver</v>
      </c>
      <c r="I1356" s="7">
        <f>VLOOKUP(F1356,episodes!$A$1:$D$76,3,FALSE)</f>
        <v>1</v>
      </c>
      <c r="J1356" s="7">
        <f>VLOOKUP(F1356,episodes!$A$1:$D$76,4,FALSE)</f>
        <v>10</v>
      </c>
      <c r="L1356" s="40">
        <f>COUNTIFS(A:A,A1355)</f>
        <v>3</v>
      </c>
      <c r="M1356" s="40">
        <f>COUNTIFS(B:B,B1356)</f>
        <v>78</v>
      </c>
      <c r="N1356" s="40">
        <f>LEN(C1356)+LEN(H1356)</f>
        <v>61</v>
      </c>
      <c r="O1356" s="39" t="s">
        <v>577</v>
      </c>
      <c r="Q1356" s="39" t="s">
        <v>358</v>
      </c>
      <c r="R1356" s="39" t="s">
        <v>2485</v>
      </c>
    </row>
    <row r="1357" spans="1:18" x14ac:dyDescent="0.25">
      <c r="A1357" s="2" t="s">
        <v>1753</v>
      </c>
      <c r="B1357" s="11" t="s">
        <v>779</v>
      </c>
      <c r="C1357" s="37" t="s">
        <v>2959</v>
      </c>
      <c r="D1357" s="2" t="s">
        <v>85</v>
      </c>
      <c r="E1357" s="12">
        <v>1</v>
      </c>
      <c r="F1357" s="61">
        <v>117</v>
      </c>
      <c r="G1357" s="8">
        <f>VLOOKUP(F1357,episodes!$A$1:$B$76,2,FALSE)</f>
        <v>18</v>
      </c>
      <c r="H1357" s="7" t="str">
        <f>VLOOKUP(F1357,episodes!$A$1:$E$76,5,FALSE)</f>
        <v>The Squire of Gothos</v>
      </c>
      <c r="I1357" s="7">
        <f>VLOOKUP(F1357,episodes!$A$1:$D$76,3,FALSE)</f>
        <v>1</v>
      </c>
      <c r="J1357" s="7">
        <f>VLOOKUP(F1357,episodes!$A$1:$D$76,4,FALSE)</f>
        <v>17</v>
      </c>
      <c r="L1357" s="40">
        <f>COUNTIFS(A:A,A1356)</f>
        <v>3</v>
      </c>
      <c r="M1357" s="40">
        <f>COUNTIFS(B:B,B1357)</f>
        <v>7</v>
      </c>
      <c r="N1357" s="40">
        <f>LEN(C1357)+LEN(H1357)</f>
        <v>80</v>
      </c>
      <c r="O1357" s="42" t="s">
        <v>1182</v>
      </c>
      <c r="P1357" s="44"/>
      <c r="Q1357" s="42" t="s">
        <v>1376</v>
      </c>
      <c r="R1357" s="42" t="s">
        <v>2485</v>
      </c>
    </row>
    <row r="1358" spans="1:18" x14ac:dyDescent="0.25">
      <c r="A1358" s="2" t="s">
        <v>1754</v>
      </c>
      <c r="B1358" s="11" t="s">
        <v>779</v>
      </c>
      <c r="C1358" s="25" t="s">
        <v>2145</v>
      </c>
      <c r="D1358" s="2" t="s">
        <v>85</v>
      </c>
      <c r="E1358" s="12">
        <v>1</v>
      </c>
      <c r="F1358" s="60">
        <v>102</v>
      </c>
      <c r="G1358" s="8">
        <f>VLOOKUP(F1358,episodes!$A$1:$B$76,2,FALSE)</f>
        <v>3</v>
      </c>
      <c r="H1358" s="7" t="str">
        <f>VLOOKUP(F1358,episodes!$A$1:$E$76,5,FALSE)</f>
        <v>Charlie X</v>
      </c>
      <c r="I1358" s="7">
        <f>VLOOKUP(F1358,episodes!$A$1:$D$76,3,FALSE)</f>
        <v>1</v>
      </c>
      <c r="J1358" s="7">
        <f>VLOOKUP(F1358,episodes!$A$1:$D$76,4,FALSE)</f>
        <v>2</v>
      </c>
      <c r="L1358" s="40">
        <f>COUNTIFS(A:A,A1357)</f>
        <v>4</v>
      </c>
      <c r="M1358" s="40">
        <f>COUNTIFS(B:B,B1358)</f>
        <v>7</v>
      </c>
      <c r="N1358" s="40">
        <f>LEN(C1358)+LEN(H1358)</f>
        <v>44</v>
      </c>
      <c r="O1358" s="39" t="s">
        <v>1182</v>
      </c>
      <c r="Q1358" s="39" t="s">
        <v>1179</v>
      </c>
      <c r="R1358" s="39" t="s">
        <v>2485</v>
      </c>
    </row>
    <row r="1359" spans="1:18" x14ac:dyDescent="0.25">
      <c r="A1359" s="2" t="s">
        <v>1754</v>
      </c>
      <c r="B1359" s="11" t="s">
        <v>779</v>
      </c>
      <c r="C1359" s="37" t="s">
        <v>1180</v>
      </c>
      <c r="D1359" s="2" t="s">
        <v>85</v>
      </c>
      <c r="E1359" s="12">
        <v>1</v>
      </c>
      <c r="F1359" s="60">
        <v>113</v>
      </c>
      <c r="G1359" s="8">
        <f>VLOOKUP(F1359,episodes!$A$1:$B$76,2,FALSE)</f>
        <v>14</v>
      </c>
      <c r="H1359" s="7" t="str">
        <f>VLOOKUP(F1359,episodes!$A$1:$E$76,5,FALSE)</f>
        <v>The Conscience of the King</v>
      </c>
      <c r="I1359" s="7">
        <f>VLOOKUP(F1359,episodes!$A$1:$D$76,3,FALSE)</f>
        <v>1</v>
      </c>
      <c r="J1359" s="7">
        <f>VLOOKUP(F1359,episodes!$A$1:$D$76,4,FALSE)</f>
        <v>13</v>
      </c>
      <c r="L1359" s="40">
        <f>COUNTIFS(A:A,A1358)</f>
        <v>3</v>
      </c>
      <c r="M1359" s="40">
        <f>COUNTIFS(B:B,B1359)</f>
        <v>7</v>
      </c>
      <c r="N1359" s="40">
        <f>LEN(C1359)+LEN(H1359)</f>
        <v>51</v>
      </c>
      <c r="O1359" s="39" t="s">
        <v>1182</v>
      </c>
      <c r="Q1359" s="39" t="s">
        <v>1180</v>
      </c>
      <c r="R1359" s="39" t="s">
        <v>2485</v>
      </c>
    </row>
    <row r="1360" spans="1:18" x14ac:dyDescent="0.25">
      <c r="A1360" s="2" t="s">
        <v>1754</v>
      </c>
      <c r="B1360" s="11" t="s">
        <v>779</v>
      </c>
      <c r="C1360" s="23" t="s">
        <v>1181</v>
      </c>
      <c r="D1360" s="2" t="s">
        <v>85</v>
      </c>
      <c r="E1360" s="12">
        <v>1</v>
      </c>
      <c r="F1360" s="60">
        <v>203</v>
      </c>
      <c r="G1360" s="8">
        <f>VLOOKUP(F1360,episodes!$A$1:$B$76,2,FALSE)</f>
        <v>33</v>
      </c>
      <c r="H1360" s="7" t="str">
        <f>VLOOKUP(F1360,episodes!$A$1:$E$76,5,FALSE)</f>
        <v>The Changeling</v>
      </c>
      <c r="I1360" s="7">
        <f>VLOOKUP(F1360,episodes!$A$1:$D$76,3,FALSE)</f>
        <v>2</v>
      </c>
      <c r="J1360" s="7">
        <f>VLOOKUP(F1360,episodes!$A$1:$D$76,4,FALSE)</f>
        <v>3</v>
      </c>
      <c r="L1360" s="40">
        <f>COUNTIFS(A:A,A1359)</f>
        <v>3</v>
      </c>
      <c r="M1360" s="40">
        <f>COUNTIFS(B:B,B1360)</f>
        <v>7</v>
      </c>
      <c r="N1360" s="40">
        <f>LEN(C1360)</f>
        <v>37</v>
      </c>
      <c r="O1360" s="39" t="s">
        <v>1182</v>
      </c>
      <c r="Q1360" s="39" t="s">
        <v>1181</v>
      </c>
      <c r="R1360" s="39" t="s">
        <v>2485</v>
      </c>
    </row>
    <row r="1361" spans="1:18" x14ac:dyDescent="0.3">
      <c r="A1361" s="2" t="s">
        <v>1755</v>
      </c>
      <c r="B1361" s="11" t="s">
        <v>786</v>
      </c>
      <c r="C1361" s="25" t="s">
        <v>1821</v>
      </c>
      <c r="D1361" s="2" t="s">
        <v>3305</v>
      </c>
      <c r="F1361" s="60">
        <v>100</v>
      </c>
      <c r="G1361" s="8">
        <f>VLOOKUP(F1361,episodes!$A$1:$B$76,2,FALSE)</f>
        <v>1</v>
      </c>
      <c r="H1361" s="7" t="str">
        <f>VLOOKUP(F1361,episodes!$A$1:$E$76,5,FALSE)</f>
        <v>The Cage</v>
      </c>
      <c r="I1361" s="7">
        <f>VLOOKUP(F1361,episodes!$A$1:$D$76,3,FALSE)</f>
        <v>1</v>
      </c>
      <c r="J1361" s="7">
        <f>VLOOKUP(F1361,episodes!$A$1:$D$76,4,FALSE)</f>
        <v>0</v>
      </c>
      <c r="L1361" s="40">
        <f>COUNTIFS(A:A,A1360)</f>
        <v>3</v>
      </c>
      <c r="M1361" s="40">
        <f>COUNTIFS(B:B,B1361)</f>
        <v>9</v>
      </c>
      <c r="N1361" s="40">
        <f>LEN(C1361)+LEN(H1361)</f>
        <v>93</v>
      </c>
      <c r="P1361" s="41"/>
      <c r="Q1361" s="39" t="s">
        <v>34</v>
      </c>
      <c r="R1361" s="39" t="s">
        <v>2485</v>
      </c>
    </row>
    <row r="1362" spans="1:18" x14ac:dyDescent="0.25">
      <c r="A1362" s="2" t="s">
        <v>1755</v>
      </c>
      <c r="B1362" s="11" t="s">
        <v>786</v>
      </c>
      <c r="C1362" s="37" t="s">
        <v>2170</v>
      </c>
      <c r="D1362" s="2" t="s">
        <v>3305</v>
      </c>
      <c r="E1362" s="12"/>
      <c r="F1362" s="60">
        <v>103</v>
      </c>
      <c r="G1362" s="8">
        <f>VLOOKUP(F1362,episodes!$A$1:$B$76,2,FALSE)</f>
        <v>4</v>
      </c>
      <c r="H1362" s="7" t="str">
        <f>VLOOKUP(F1362,episodes!$A$1:$E$76,5,FALSE)</f>
        <v>Where No Man Has Gone Before</v>
      </c>
      <c r="I1362" s="7">
        <f>VLOOKUP(F1362,episodes!$A$1:$D$76,3,FALSE)</f>
        <v>1</v>
      </c>
      <c r="J1362" s="7">
        <f>VLOOKUP(F1362,episodes!$A$1:$D$76,4,FALSE)</f>
        <v>3</v>
      </c>
      <c r="L1362" s="40">
        <f>COUNTIFS(A:A,A1361)</f>
        <v>4</v>
      </c>
      <c r="M1362" s="40">
        <f>COUNTIFS(B:B,B1362)</f>
        <v>9</v>
      </c>
      <c r="N1362" s="40">
        <f>LEN(C1362)+LEN(H1362)</f>
        <v>100</v>
      </c>
      <c r="Q1362" s="39" t="s">
        <v>33</v>
      </c>
      <c r="R1362" s="39" t="s">
        <v>2485</v>
      </c>
    </row>
    <row r="1363" spans="1:18" x14ac:dyDescent="0.25">
      <c r="A1363" s="2" t="s">
        <v>1755</v>
      </c>
      <c r="B1363" s="11" t="s">
        <v>786</v>
      </c>
      <c r="C1363" s="37" t="s">
        <v>2960</v>
      </c>
      <c r="D1363" s="2" t="s">
        <v>3305</v>
      </c>
      <c r="E1363" s="12"/>
      <c r="F1363" s="61">
        <v>117</v>
      </c>
      <c r="G1363" s="8">
        <f>VLOOKUP(F1363,episodes!$A$1:$B$76,2,FALSE)</f>
        <v>18</v>
      </c>
      <c r="H1363" s="7" t="str">
        <f>VLOOKUP(F1363,episodes!$A$1:$E$76,5,FALSE)</f>
        <v>The Squire of Gothos</v>
      </c>
      <c r="I1363" s="7">
        <f>VLOOKUP(F1363,episodes!$A$1:$D$76,3,FALSE)</f>
        <v>1</v>
      </c>
      <c r="J1363" s="7">
        <f>VLOOKUP(F1363,episodes!$A$1:$D$76,4,FALSE)</f>
        <v>17</v>
      </c>
      <c r="L1363" s="40">
        <f>COUNTIFS(A:A,A1362)</f>
        <v>4</v>
      </c>
      <c r="M1363" s="40">
        <f>COUNTIFS(B:B,B1363)</f>
        <v>9</v>
      </c>
      <c r="N1363" s="40">
        <f>LEN(C1363)+LEN(H1363)</f>
        <v>78</v>
      </c>
      <c r="P1363" s="41"/>
      <c r="Q1363" s="39" t="s">
        <v>359</v>
      </c>
      <c r="R1363" s="42" t="s">
        <v>2485</v>
      </c>
    </row>
    <row r="1364" spans="1:18" x14ac:dyDescent="0.25">
      <c r="A1364" s="2" t="s">
        <v>1755</v>
      </c>
      <c r="B1364" s="11" t="s">
        <v>786</v>
      </c>
      <c r="C1364" s="23" t="s">
        <v>2875</v>
      </c>
      <c r="D1364" s="2" t="s">
        <v>3305</v>
      </c>
      <c r="E1364" s="12"/>
      <c r="F1364" s="17">
        <v>202</v>
      </c>
      <c r="G1364" s="8">
        <f>VLOOKUP(F1364,episodes!$A$1:$B$76,2,FALSE)</f>
        <v>32</v>
      </c>
      <c r="H1364" s="7" t="str">
        <f>VLOOKUP(F1364,episodes!$A$1:$E$76,5,FALSE)</f>
        <v>Who Mourns for Adonais?</v>
      </c>
      <c r="I1364" s="7">
        <f>VLOOKUP(F1364,episodes!$A$1:$D$76,3,FALSE)</f>
        <v>2</v>
      </c>
      <c r="J1364" s="7">
        <f>VLOOKUP(F1364,episodes!$A$1:$D$76,4,FALSE)</f>
        <v>2</v>
      </c>
      <c r="L1364" s="40">
        <f>COUNTIFS(A:A,A1363)</f>
        <v>4</v>
      </c>
      <c r="M1364" s="40">
        <f>COUNTIFS(B:B,B1364)</f>
        <v>9</v>
      </c>
      <c r="N1364" s="40">
        <f>LEN(C1364)</f>
        <v>44</v>
      </c>
      <c r="Q1364" s="39" t="s">
        <v>1228</v>
      </c>
      <c r="R1364" s="39" t="s">
        <v>2485</v>
      </c>
    </row>
    <row r="1365" spans="1:18" x14ac:dyDescent="0.3">
      <c r="A1365" s="2" t="s">
        <v>1756</v>
      </c>
      <c r="B1365" s="1" t="s">
        <v>704</v>
      </c>
      <c r="C1365" s="25" t="s">
        <v>2058</v>
      </c>
      <c r="D1365" s="2" t="s">
        <v>3652</v>
      </c>
      <c r="F1365" s="60">
        <v>101</v>
      </c>
      <c r="G1365" s="8">
        <f>VLOOKUP(F1365,episodes!$A$1:$B$76,2,FALSE)</f>
        <v>2</v>
      </c>
      <c r="H1365" s="7" t="str">
        <f>VLOOKUP(F1365,episodes!$A$1:$E$76,5,FALSE)</f>
        <v>The Man Trap</v>
      </c>
      <c r="I1365" s="7">
        <f>VLOOKUP(F1365,episodes!$A$1:$D$76,3,FALSE)</f>
        <v>1</v>
      </c>
      <c r="J1365" s="7">
        <f>VLOOKUP(F1365,episodes!$A$1:$D$76,4,FALSE)</f>
        <v>1</v>
      </c>
      <c r="L1365" s="40">
        <f>COUNTIFS(A:A,A1364)</f>
        <v>4</v>
      </c>
      <c r="M1365" s="40">
        <f>COUNTIFS(B:B,B1365)</f>
        <v>4</v>
      </c>
      <c r="N1365" s="40">
        <f>LEN(C1365)+LEN(H1365)</f>
        <v>63</v>
      </c>
      <c r="O1365" s="39" t="s">
        <v>524</v>
      </c>
      <c r="P1365" s="41" t="s">
        <v>2116</v>
      </c>
      <c r="Q1365" s="39" t="s">
        <v>1118</v>
      </c>
      <c r="R1365" s="39" t="s">
        <v>2485</v>
      </c>
    </row>
    <row r="1366" spans="1:18" x14ac:dyDescent="0.25">
      <c r="A1366" s="2" t="s">
        <v>1756</v>
      </c>
      <c r="B1366" s="1" t="s">
        <v>704</v>
      </c>
      <c r="C1366" s="37" t="s">
        <v>2554</v>
      </c>
      <c r="D1366" s="2" t="s">
        <v>3305</v>
      </c>
      <c r="E1366" s="12"/>
      <c r="F1366" s="60">
        <v>115</v>
      </c>
      <c r="G1366" s="8">
        <f>VLOOKUP(F1366,episodes!$A$1:$B$76,2,FALSE)</f>
        <v>16</v>
      </c>
      <c r="H1366" s="7" t="str">
        <f>VLOOKUP(F1366,episodes!$A$1:$E$76,5,FALSE)</f>
        <v>Shore Leave</v>
      </c>
      <c r="I1366" s="7">
        <f>VLOOKUP(F1366,episodes!$A$1:$D$76,3,FALSE)</f>
        <v>1</v>
      </c>
      <c r="J1366" s="7">
        <f>VLOOKUP(F1366,episodes!$A$1:$D$76,4,FALSE)</f>
        <v>15</v>
      </c>
      <c r="L1366" s="40">
        <f>COUNTIFS(A:A,A1365)</f>
        <v>3</v>
      </c>
      <c r="M1366" s="40">
        <f>COUNTIFS(B:B,B1366)</f>
        <v>4</v>
      </c>
      <c r="N1366" s="40">
        <f>LEN(C1366)+LEN(H1366)</f>
        <v>84</v>
      </c>
      <c r="O1366" s="39" t="s">
        <v>97</v>
      </c>
      <c r="P1366" s="41" t="s">
        <v>2065</v>
      </c>
      <c r="Q1366" s="39" t="s">
        <v>976</v>
      </c>
      <c r="R1366" s="39" t="s">
        <v>2485</v>
      </c>
    </row>
    <row r="1367" spans="1:18" x14ac:dyDescent="0.25">
      <c r="A1367" s="2" t="s">
        <v>1756</v>
      </c>
      <c r="B1367" s="1" t="s">
        <v>704</v>
      </c>
      <c r="C1367" s="37" t="s">
        <v>3008</v>
      </c>
      <c r="D1367" s="2" t="s">
        <v>3305</v>
      </c>
      <c r="E1367" s="12"/>
      <c r="F1367" s="60">
        <v>120</v>
      </c>
      <c r="G1367" s="8">
        <f>VLOOKUP(F1367,episodes!$A$1:$B$76,2,FALSE)</f>
        <v>21</v>
      </c>
      <c r="H1367" s="7" t="str">
        <f>VLOOKUP(F1367,episodes!$A$1:$E$76,5,FALSE)</f>
        <v>Court Martial</v>
      </c>
      <c r="I1367" s="7">
        <f>VLOOKUP(F1367,episodes!$A$1:$D$76,3,FALSE)</f>
        <v>1</v>
      </c>
      <c r="J1367" s="7">
        <f>VLOOKUP(F1367,episodes!$A$1:$D$76,4,FALSE)</f>
        <v>20</v>
      </c>
      <c r="L1367" s="40">
        <f>COUNTIFS(A:A,A1366)</f>
        <v>3</v>
      </c>
      <c r="M1367" s="40">
        <f>COUNTIFS(B:B,B1367)</f>
        <v>4</v>
      </c>
      <c r="N1367" s="40">
        <f>LEN(C1367)</f>
        <v>74</v>
      </c>
      <c r="O1367" s="39" t="s">
        <v>553</v>
      </c>
      <c r="P1367" s="41" t="s">
        <v>2065</v>
      </c>
      <c r="Q1367" s="39" t="s">
        <v>1118</v>
      </c>
      <c r="R1367" s="39" t="s">
        <v>2485</v>
      </c>
    </row>
    <row r="1368" spans="1:18" x14ac:dyDescent="0.3">
      <c r="A1368" s="2" t="s">
        <v>1757</v>
      </c>
      <c r="B1368" s="1" t="s">
        <v>498</v>
      </c>
      <c r="C1368" s="25" t="s">
        <v>1833</v>
      </c>
      <c r="D1368" s="2" t="s">
        <v>3305</v>
      </c>
      <c r="F1368" s="60">
        <v>100</v>
      </c>
      <c r="G1368" s="8">
        <f>VLOOKUP(F1368,episodes!$A$1:$B$76,2,FALSE)</f>
        <v>1</v>
      </c>
      <c r="H1368" s="7" t="str">
        <f>VLOOKUP(F1368,episodes!$A$1:$E$76,5,FALSE)</f>
        <v>The Cage</v>
      </c>
      <c r="I1368" s="7">
        <f>VLOOKUP(F1368,episodes!$A$1:$D$76,3,FALSE)</f>
        <v>1</v>
      </c>
      <c r="J1368" s="7">
        <f>VLOOKUP(F1368,episodes!$A$1:$D$76,4,FALSE)</f>
        <v>0</v>
      </c>
      <c r="L1368" s="40">
        <f>COUNTIFS(A:A,A1367)</f>
        <v>3</v>
      </c>
      <c r="M1368" s="40">
        <f>COUNTIFS(B:B,B1368)</f>
        <v>7</v>
      </c>
      <c r="N1368" s="40">
        <f>LEN(C1368)+LEN(H1368)</f>
        <v>44</v>
      </c>
      <c r="O1368" s="39" t="s">
        <v>79</v>
      </c>
      <c r="P1368" s="41"/>
      <c r="Q1368" s="39" t="s">
        <v>869</v>
      </c>
      <c r="R1368" s="39" t="s">
        <v>2485</v>
      </c>
    </row>
    <row r="1369" spans="1:18" x14ac:dyDescent="0.25">
      <c r="A1369" s="2" t="s">
        <v>1758</v>
      </c>
      <c r="B1369" s="11" t="s">
        <v>788</v>
      </c>
      <c r="C1369" s="37" t="s">
        <v>2578</v>
      </c>
      <c r="D1369" s="2" t="s">
        <v>3305</v>
      </c>
      <c r="E1369" s="12"/>
      <c r="F1369" s="61">
        <v>117</v>
      </c>
      <c r="G1369" s="8">
        <f>VLOOKUP(F1369,episodes!$A$1:$B$76,2,FALSE)</f>
        <v>18</v>
      </c>
      <c r="H1369" s="7" t="str">
        <f>VLOOKUP(F1369,episodes!$A$1:$E$76,5,FALSE)</f>
        <v>The Squire of Gothos</v>
      </c>
      <c r="I1369" s="7">
        <f>VLOOKUP(F1369,episodes!$A$1:$D$76,3,FALSE)</f>
        <v>1</v>
      </c>
      <c r="J1369" s="7">
        <f>VLOOKUP(F1369,episodes!$A$1:$D$76,4,FALSE)</f>
        <v>17</v>
      </c>
      <c r="L1369" s="40">
        <f>COUNTIFS(A:A,A1368)</f>
        <v>1</v>
      </c>
      <c r="M1369" s="40">
        <f>COUNTIFS(B:B,B1369)</f>
        <v>1</v>
      </c>
      <c r="N1369" s="40">
        <f>LEN(C1369)+LEN(H1369)</f>
        <v>128</v>
      </c>
      <c r="O1369" s="39" t="s">
        <v>184</v>
      </c>
      <c r="P1369" s="41"/>
      <c r="Q1369" s="39" t="s">
        <v>329</v>
      </c>
      <c r="R1369" s="42" t="s">
        <v>2485</v>
      </c>
    </row>
    <row r="1370" spans="1:18" s="2" customFormat="1" x14ac:dyDescent="0.3">
      <c r="A1370" s="2" t="s">
        <v>1759</v>
      </c>
      <c r="B1370" s="2" t="s">
        <v>703</v>
      </c>
      <c r="C1370" s="25" t="s">
        <v>2059</v>
      </c>
      <c r="D1370" s="2" t="s">
        <v>3305</v>
      </c>
      <c r="E1370" s="17"/>
      <c r="F1370" s="60">
        <v>101</v>
      </c>
      <c r="G1370" s="8">
        <f>VLOOKUP(F1370,episodes!$A$1:$B$76,2,FALSE)</f>
        <v>2</v>
      </c>
      <c r="H1370" s="7" t="str">
        <f>VLOOKUP(F1370,episodes!$A$1:$E$76,5,FALSE)</f>
        <v>The Man Trap</v>
      </c>
      <c r="I1370" s="7">
        <f>VLOOKUP(F1370,episodes!$A$1:$D$76,3,FALSE)</f>
        <v>1</v>
      </c>
      <c r="J1370" s="7">
        <f>VLOOKUP(F1370,episodes!$A$1:$D$76,4,FALSE)</f>
        <v>1</v>
      </c>
      <c r="K1370" s="10"/>
      <c r="L1370" s="40">
        <f>COUNTIFS(A:A,A1369)</f>
        <v>1</v>
      </c>
      <c r="M1370" s="40">
        <f>COUNTIFS(B:B,B1370)</f>
        <v>3</v>
      </c>
      <c r="N1370" s="40">
        <f>LEN(C1370)+LEN(H1370)</f>
        <v>82</v>
      </c>
      <c r="O1370" s="39" t="s">
        <v>524</v>
      </c>
      <c r="P1370" s="39" t="s">
        <v>2116</v>
      </c>
      <c r="Q1370" s="39" t="s">
        <v>1574</v>
      </c>
      <c r="R1370" s="39" t="s">
        <v>2485</v>
      </c>
    </row>
    <row r="1371" spans="1:18" x14ac:dyDescent="0.25">
      <c r="A1371" s="2" t="s">
        <v>1759</v>
      </c>
      <c r="B1371" s="11" t="s">
        <v>703</v>
      </c>
      <c r="C1371" s="37" t="s">
        <v>1523</v>
      </c>
      <c r="D1371" s="2" t="s">
        <v>3305</v>
      </c>
      <c r="E1371" s="12"/>
      <c r="F1371" s="60">
        <v>107</v>
      </c>
      <c r="G1371" s="8">
        <f>VLOOKUP(F1371,episodes!$A$1:$B$76,2,FALSE)</f>
        <v>8</v>
      </c>
      <c r="H1371" s="7" t="str">
        <f>VLOOKUP(F1371,episodes!$A$1:$E$76,5,FALSE)</f>
        <v>What Are Little Girls Made Of?</v>
      </c>
      <c r="I1371" s="7">
        <f>VLOOKUP(F1371,episodes!$A$1:$D$76,3,FALSE)</f>
        <v>1</v>
      </c>
      <c r="J1371" s="7">
        <f>VLOOKUP(F1371,episodes!$A$1:$D$76,4,FALSE)</f>
        <v>7</v>
      </c>
      <c r="L1371" s="40">
        <f>COUNTIFS(A:A,A1370)</f>
        <v>3</v>
      </c>
      <c r="M1371" s="40">
        <f>COUNTIFS(B:B,B1371)</f>
        <v>3</v>
      </c>
      <c r="N1371" s="40">
        <f>LEN(C1371)+LEN(H1371)</f>
        <v>66</v>
      </c>
      <c r="O1371" s="39" t="s">
        <v>112</v>
      </c>
      <c r="P1371" s="41" t="s">
        <v>540</v>
      </c>
      <c r="Q1371" s="39" t="s">
        <v>1523</v>
      </c>
      <c r="R1371" s="39" t="s">
        <v>2485</v>
      </c>
    </row>
    <row r="1372" spans="1:18" x14ac:dyDescent="0.25">
      <c r="A1372" s="2" t="s">
        <v>1759</v>
      </c>
      <c r="B1372" s="11" t="s">
        <v>703</v>
      </c>
      <c r="C1372" s="37" t="s">
        <v>2181</v>
      </c>
      <c r="D1372" s="2" t="s">
        <v>3305</v>
      </c>
      <c r="E1372" s="12"/>
      <c r="F1372" s="60">
        <v>107</v>
      </c>
      <c r="G1372" s="8">
        <f>VLOOKUP(F1372,episodes!$A$1:$B$76,2,FALSE)</f>
        <v>8</v>
      </c>
      <c r="H1372" s="7" t="str">
        <f>VLOOKUP(F1372,episodes!$A$1:$E$76,5,FALSE)</f>
        <v>What Are Little Girls Made Of?</v>
      </c>
      <c r="I1372" s="7">
        <f>VLOOKUP(F1372,episodes!$A$1:$D$76,3,FALSE)</f>
        <v>1</v>
      </c>
      <c r="J1372" s="7">
        <f>VLOOKUP(F1372,episodes!$A$1:$D$76,4,FALSE)</f>
        <v>7</v>
      </c>
      <c r="L1372" s="40">
        <f>COUNTIFS(A:A,A1371)</f>
        <v>3</v>
      </c>
      <c r="M1372" s="40">
        <f>COUNTIFS(B:B,B1372)</f>
        <v>3</v>
      </c>
      <c r="N1372" s="40">
        <f>LEN(C1372)+LEN(H1372)</f>
        <v>84</v>
      </c>
      <c r="O1372" s="39" t="s">
        <v>540</v>
      </c>
      <c r="P1372" s="41" t="s">
        <v>515</v>
      </c>
      <c r="Q1372" s="39" t="s">
        <v>702</v>
      </c>
      <c r="R1372" s="39" t="s">
        <v>2485</v>
      </c>
    </row>
    <row r="1373" spans="1:18" x14ac:dyDescent="0.25">
      <c r="A1373" s="2" t="s">
        <v>3097</v>
      </c>
      <c r="B1373" s="1" t="s">
        <v>3097</v>
      </c>
      <c r="C1373" s="25" t="s">
        <v>1841</v>
      </c>
      <c r="D1373" s="2" t="s">
        <v>3652</v>
      </c>
      <c r="E1373" s="12">
        <v>1</v>
      </c>
      <c r="F1373" s="60">
        <v>101</v>
      </c>
      <c r="G1373" s="8">
        <f>VLOOKUP(F1373,episodes!$A$1:$B$76,2,FALSE)</f>
        <v>2</v>
      </c>
      <c r="H1373" s="7" t="str">
        <f>VLOOKUP(F1373,episodes!$A$1:$E$76,5,FALSE)</f>
        <v>The Man Trap</v>
      </c>
      <c r="I1373" s="7">
        <f>VLOOKUP(F1373,episodes!$A$1:$D$76,3,FALSE)</f>
        <v>1</v>
      </c>
      <c r="J1373" s="7">
        <f>VLOOKUP(F1373,episodes!$A$1:$D$76,4,FALSE)</f>
        <v>1</v>
      </c>
      <c r="L1373" s="40">
        <f>COUNTIFS(A:A,#REF!)</f>
        <v>0</v>
      </c>
      <c r="M1373" s="40">
        <f>COUNTIFS(B:B,B1373)</f>
        <v>5</v>
      </c>
      <c r="N1373" s="40">
        <f>LEN(C1373)+LEN(H1373)</f>
        <v>51</v>
      </c>
      <c r="O1373" s="39" t="s">
        <v>524</v>
      </c>
      <c r="Q1373" s="39" t="s">
        <v>1493</v>
      </c>
      <c r="R1373" s="39" t="s">
        <v>2485</v>
      </c>
    </row>
    <row r="1374" spans="1:18" x14ac:dyDescent="0.25">
      <c r="A1374" s="2" t="s">
        <v>3097</v>
      </c>
      <c r="B1374" s="1" t="s">
        <v>3097</v>
      </c>
      <c r="C1374" s="25" t="s">
        <v>1901</v>
      </c>
      <c r="D1374" s="2" t="s">
        <v>21</v>
      </c>
      <c r="E1374" s="12">
        <v>1</v>
      </c>
      <c r="F1374" s="60">
        <v>109</v>
      </c>
      <c r="G1374" s="8">
        <f>VLOOKUP(F1374,episodes!$A$1:$B$76,2,FALSE)</f>
        <v>10</v>
      </c>
      <c r="H1374" s="7" t="str">
        <f>VLOOKUP(F1374,episodes!$A$1:$E$76,5,FALSE)</f>
        <v>Dagger of the Mind</v>
      </c>
      <c r="I1374" s="7">
        <f>VLOOKUP(F1374,episodes!$A$1:$D$76,3,FALSE)</f>
        <v>1</v>
      </c>
      <c r="J1374" s="7">
        <f>VLOOKUP(F1374,episodes!$A$1:$D$76,4,FALSE)</f>
        <v>9</v>
      </c>
      <c r="L1374" s="40">
        <f>COUNTIFS(A:A,A1373)</f>
        <v>5</v>
      </c>
      <c r="M1374" s="40">
        <f>COUNTIFS(B:B,B1374)</f>
        <v>5</v>
      </c>
      <c r="N1374" s="40">
        <f>LEN(C1374)+LEN(H1374)</f>
        <v>86</v>
      </c>
      <c r="O1374" s="39" t="s">
        <v>510</v>
      </c>
      <c r="P1374" s="41"/>
      <c r="Q1374" s="39" t="s">
        <v>970</v>
      </c>
      <c r="R1374" s="39" t="s">
        <v>2485</v>
      </c>
    </row>
    <row r="1375" spans="1:18" x14ac:dyDescent="0.25">
      <c r="A1375" s="2" t="s">
        <v>3097</v>
      </c>
      <c r="B1375" s="1" t="s">
        <v>3097</v>
      </c>
      <c r="C1375" s="25" t="s">
        <v>2553</v>
      </c>
      <c r="D1375" s="2" t="s">
        <v>21</v>
      </c>
      <c r="E1375" s="12">
        <v>1</v>
      </c>
      <c r="F1375" s="61">
        <v>115</v>
      </c>
      <c r="G1375" s="8">
        <f>VLOOKUP(F1375,episodes!$A$1:$B$76,2,FALSE)</f>
        <v>16</v>
      </c>
      <c r="H1375" s="7" t="str">
        <f>VLOOKUP(F1375,episodes!$A$1:$E$76,5,FALSE)</f>
        <v>Shore Leave</v>
      </c>
      <c r="I1375" s="7">
        <f>VLOOKUP(F1375,episodes!$A$1:$D$76,3,FALSE)</f>
        <v>1</v>
      </c>
      <c r="J1375" s="7">
        <f>VLOOKUP(F1375,episodes!$A$1:$D$76,4,FALSE)</f>
        <v>15</v>
      </c>
      <c r="L1375" s="40">
        <f>COUNTIFS(A:A,A1374)</f>
        <v>5</v>
      </c>
      <c r="M1375" s="40">
        <f>COUNTIFS(B:B,B1375)</f>
        <v>5</v>
      </c>
      <c r="N1375" s="40">
        <f>LEN(C1375)+LEN(H1375)</f>
        <v>74</v>
      </c>
      <c r="O1375" s="42" t="s">
        <v>97</v>
      </c>
      <c r="P1375" s="42"/>
      <c r="Q1375" s="42" t="s">
        <v>1546</v>
      </c>
      <c r="R1375" s="42" t="s">
        <v>2485</v>
      </c>
    </row>
    <row r="1376" spans="1:18" x14ac:dyDescent="0.3">
      <c r="A1376" s="2" t="s">
        <v>3097</v>
      </c>
      <c r="B1376" s="1" t="s">
        <v>3097</v>
      </c>
      <c r="C1376" s="25" t="s">
        <v>2594</v>
      </c>
      <c r="D1376" s="2" t="s">
        <v>21</v>
      </c>
      <c r="E1376" s="17">
        <v>1</v>
      </c>
      <c r="F1376" s="61">
        <v>120</v>
      </c>
      <c r="G1376" s="8">
        <f>VLOOKUP(F1376,episodes!$A$1:$B$76,2,FALSE)</f>
        <v>21</v>
      </c>
      <c r="H1376" s="7" t="str">
        <f>VLOOKUP(F1376,episodes!$A$1:$E$76,5,FALSE)</f>
        <v>Court Martial</v>
      </c>
      <c r="I1376" s="7">
        <f>VLOOKUP(F1376,episodes!$A$1:$D$76,3,FALSE)</f>
        <v>1</v>
      </c>
      <c r="J1376" s="7">
        <f>VLOOKUP(F1376,episodes!$A$1:$D$76,4,FALSE)</f>
        <v>20</v>
      </c>
      <c r="L1376" s="40">
        <f>COUNTIFS(A:A,A1375)</f>
        <v>5</v>
      </c>
      <c r="M1376" s="40">
        <f>COUNTIFS(B:B,B1376)</f>
        <v>5</v>
      </c>
      <c r="N1376" s="40">
        <f>LEN(C1376)</f>
        <v>57</v>
      </c>
      <c r="O1376" s="42" t="s">
        <v>553</v>
      </c>
      <c r="P1376" s="42"/>
      <c r="Q1376" s="42" t="s">
        <v>971</v>
      </c>
      <c r="R1376" s="42" t="s">
        <v>2485</v>
      </c>
    </row>
    <row r="1377" spans="1:18" x14ac:dyDescent="0.3">
      <c r="A1377" s="2" t="s">
        <v>3097</v>
      </c>
      <c r="B1377" s="1" t="s">
        <v>3097</v>
      </c>
      <c r="C1377" s="25" t="s">
        <v>1970</v>
      </c>
      <c r="D1377" s="2" t="s">
        <v>3305</v>
      </c>
      <c r="F1377" s="60">
        <v>124</v>
      </c>
      <c r="G1377" s="8">
        <f>VLOOKUP(F1377,episodes!$A$1:$B$76,2,FALSE)</f>
        <v>25</v>
      </c>
      <c r="H1377" s="7" t="str">
        <f>VLOOKUP(F1377,episodes!$A$1:$E$76,5,FALSE)</f>
        <v>This Side of Paradise</v>
      </c>
      <c r="I1377" s="7">
        <f>VLOOKUP(F1377,episodes!$A$1:$D$76,3,FALSE)</f>
        <v>1</v>
      </c>
      <c r="J1377" s="7">
        <f>VLOOKUP(F1377,episodes!$A$1:$D$76,4,FALSE)</f>
        <v>24</v>
      </c>
      <c r="L1377" s="40">
        <f>COUNTIFS(A:A,A1376)</f>
        <v>5</v>
      </c>
      <c r="M1377" s="40">
        <f>COUNTIFS(B:B,B1377)</f>
        <v>5</v>
      </c>
      <c r="N1377" s="40">
        <f>LEN(C1377)</f>
        <v>31</v>
      </c>
      <c r="O1377" s="39" t="s">
        <v>215</v>
      </c>
      <c r="P1377" s="41"/>
      <c r="Q1377" s="39" t="s">
        <v>1055</v>
      </c>
      <c r="R1377" s="39" t="s">
        <v>2485</v>
      </c>
    </row>
    <row r="1378" spans="1:18" x14ac:dyDescent="0.25">
      <c r="A1378" s="2" t="s">
        <v>1760</v>
      </c>
      <c r="B1378" s="11" t="s">
        <v>2668</v>
      </c>
      <c r="C1378" s="37" t="s">
        <v>1158</v>
      </c>
      <c r="D1378" s="2" t="s">
        <v>3668</v>
      </c>
      <c r="E1378" s="12"/>
      <c r="F1378" s="60">
        <v>103</v>
      </c>
      <c r="G1378" s="8">
        <f>VLOOKUP(F1378,episodes!$A$1:$B$76,2,FALSE)</f>
        <v>4</v>
      </c>
      <c r="H1378" s="7" t="str">
        <f>VLOOKUP(F1378,episodes!$A$1:$E$76,5,FALSE)</f>
        <v>Where No Man Has Gone Before</v>
      </c>
      <c r="I1378" s="7">
        <f>VLOOKUP(F1378,episodes!$A$1:$D$76,3,FALSE)</f>
        <v>1</v>
      </c>
      <c r="J1378" s="7">
        <f>VLOOKUP(F1378,episodes!$A$1:$D$76,4,FALSE)</f>
        <v>3</v>
      </c>
      <c r="L1378" s="40">
        <f>COUNTIFS(A:A,A1377)</f>
        <v>5</v>
      </c>
      <c r="M1378" s="40">
        <f>COUNTIFS(B:B,B1378)</f>
        <v>2</v>
      </c>
      <c r="N1378" s="40">
        <f>LEN(C1378)+LEN(H1378)</f>
        <v>52</v>
      </c>
      <c r="O1378" s="39" t="s">
        <v>2110</v>
      </c>
      <c r="P1378" s="41"/>
      <c r="Q1378" s="39" t="s">
        <v>1158</v>
      </c>
      <c r="R1378" s="39" t="s">
        <v>2485</v>
      </c>
    </row>
    <row r="1379" spans="1:18" x14ac:dyDescent="0.25">
      <c r="A1379" s="2" t="s">
        <v>1760</v>
      </c>
      <c r="B1379" s="11" t="s">
        <v>2668</v>
      </c>
      <c r="C1379" s="37" t="s">
        <v>2182</v>
      </c>
      <c r="D1379" s="2" t="s">
        <v>21</v>
      </c>
      <c r="E1379" s="12"/>
      <c r="F1379" s="60">
        <v>103</v>
      </c>
      <c r="G1379" s="8">
        <f>VLOOKUP(F1379,episodes!$A$1:$B$76,2,FALSE)</f>
        <v>4</v>
      </c>
      <c r="H1379" s="7" t="str">
        <f>VLOOKUP(F1379,episodes!$A$1:$E$76,5,FALSE)</f>
        <v>Where No Man Has Gone Before</v>
      </c>
      <c r="I1379" s="7">
        <f>VLOOKUP(F1379,episodes!$A$1:$D$76,3,FALSE)</f>
        <v>1</v>
      </c>
      <c r="J1379" s="7">
        <f>VLOOKUP(F1379,episodes!$A$1:$D$76,4,FALSE)</f>
        <v>3</v>
      </c>
      <c r="L1379" s="40">
        <f>COUNTIFS(A:A,A1378)</f>
        <v>2</v>
      </c>
      <c r="M1379" s="40">
        <f>COUNTIFS(B:B,B1379)</f>
        <v>2</v>
      </c>
      <c r="N1379" s="40">
        <f>LEN(C1379)+LEN(H1379)</f>
        <v>61</v>
      </c>
      <c r="O1379" s="39" t="s">
        <v>2101</v>
      </c>
      <c r="P1379" s="41"/>
      <c r="Q1379" s="39" t="s">
        <v>1192</v>
      </c>
      <c r="R1379" s="39" t="s">
        <v>2485</v>
      </c>
    </row>
    <row r="1380" spans="1:18" x14ac:dyDescent="0.25">
      <c r="A1380" s="2" t="s">
        <v>1761</v>
      </c>
      <c r="B1380" s="2" t="s">
        <v>864</v>
      </c>
      <c r="C1380" s="37" t="s">
        <v>2556</v>
      </c>
      <c r="D1380" s="2" t="s">
        <v>21</v>
      </c>
      <c r="E1380" s="12"/>
      <c r="F1380" s="60">
        <v>115</v>
      </c>
      <c r="G1380" s="8">
        <f>VLOOKUP(F1380,episodes!$A$1:$B$76,2,FALSE)</f>
        <v>16</v>
      </c>
      <c r="H1380" s="7" t="str">
        <f>VLOOKUP(F1380,episodes!$A$1:$E$76,5,FALSE)</f>
        <v>Shore Leave</v>
      </c>
      <c r="I1380" s="7">
        <f>VLOOKUP(F1380,episodes!$A$1:$D$76,3,FALSE)</f>
        <v>1</v>
      </c>
      <c r="J1380" s="7">
        <f>VLOOKUP(F1380,episodes!$A$1:$D$76,4,FALSE)</f>
        <v>15</v>
      </c>
      <c r="L1380" s="40">
        <f>COUNTIFS(A:A,A1379)</f>
        <v>2</v>
      </c>
      <c r="M1380" s="40">
        <f>COUNTIFS(B:B,B1380)</f>
        <v>4</v>
      </c>
      <c r="N1380" s="40">
        <f>LEN(C1380)+LEN(H1380)</f>
        <v>58</v>
      </c>
      <c r="O1380" s="39" t="s">
        <v>518</v>
      </c>
      <c r="P1380" s="41"/>
      <c r="Q1380" s="39" t="s">
        <v>327</v>
      </c>
      <c r="R1380" s="39" t="s">
        <v>2485</v>
      </c>
    </row>
    <row r="1381" spans="1:18" x14ac:dyDescent="0.25">
      <c r="A1381" s="2" t="s">
        <v>1761</v>
      </c>
      <c r="B1381" s="2" t="s">
        <v>864</v>
      </c>
      <c r="C1381" s="37" t="s">
        <v>2555</v>
      </c>
      <c r="D1381" s="2" t="s">
        <v>3652</v>
      </c>
      <c r="E1381" s="12">
        <v>1</v>
      </c>
      <c r="F1381" s="60">
        <v>115</v>
      </c>
      <c r="G1381" s="8">
        <f>VLOOKUP(F1381,episodes!$A$1:$B$76,2,FALSE)</f>
        <v>16</v>
      </c>
      <c r="H1381" s="7" t="str">
        <f>VLOOKUP(F1381,episodes!$A$1:$E$76,5,FALSE)</f>
        <v>Shore Leave</v>
      </c>
      <c r="I1381" s="7">
        <f>VLOOKUP(F1381,episodes!$A$1:$D$76,3,FALSE)</f>
        <v>1</v>
      </c>
      <c r="J1381" s="7">
        <f>VLOOKUP(F1381,episodes!$A$1:$D$76,4,FALSE)</f>
        <v>15</v>
      </c>
      <c r="L1381" s="40">
        <f>COUNTIFS(A:A,A1380)</f>
        <v>4</v>
      </c>
      <c r="M1381" s="40">
        <f>COUNTIFS(B:B,B1381)</f>
        <v>4</v>
      </c>
      <c r="N1381" s="40">
        <f>LEN(C1381)+LEN(H1381)</f>
        <v>44</v>
      </c>
      <c r="O1381" s="39" t="s">
        <v>2116</v>
      </c>
      <c r="P1381" s="41"/>
      <c r="Q1381" s="39" t="s">
        <v>327</v>
      </c>
      <c r="R1381" s="39" t="s">
        <v>2485</v>
      </c>
    </row>
    <row r="1382" spans="1:18" x14ac:dyDescent="0.25">
      <c r="A1382" s="2" t="s">
        <v>1761</v>
      </c>
      <c r="B1382" s="2" t="s">
        <v>864</v>
      </c>
      <c r="C1382" s="23" t="s">
        <v>1119</v>
      </c>
      <c r="D1382" s="2" t="s">
        <v>3652</v>
      </c>
      <c r="E1382" s="12">
        <v>1</v>
      </c>
      <c r="F1382" s="61">
        <v>201</v>
      </c>
      <c r="G1382" s="8">
        <f>VLOOKUP(F1382,episodes!$A$1:$B$76,2,FALSE)</f>
        <v>31</v>
      </c>
      <c r="H1382" s="7" t="str">
        <f>VLOOKUP(F1382,episodes!$A$1:$E$76,5,FALSE)</f>
        <v>Amok Time</v>
      </c>
      <c r="I1382" s="7">
        <f>VLOOKUP(F1382,episodes!$A$1:$D$76,3,FALSE)</f>
        <v>2</v>
      </c>
      <c r="J1382" s="7">
        <f>VLOOKUP(F1382,episodes!$A$1:$D$76,4,FALSE)</f>
        <v>1</v>
      </c>
      <c r="L1382" s="40">
        <f>COUNTIFS(A:A,A1381)</f>
        <v>4</v>
      </c>
      <c r="M1382" s="40">
        <f>COUNTIFS(B:B,B1382)</f>
        <v>4</v>
      </c>
      <c r="N1382" s="40">
        <f>LEN(C1382)</f>
        <v>57</v>
      </c>
      <c r="O1382" s="42" t="s">
        <v>2065</v>
      </c>
      <c r="P1382" s="44" t="s">
        <v>2116</v>
      </c>
      <c r="Q1382" s="42" t="s">
        <v>1119</v>
      </c>
      <c r="R1382" s="42" t="s">
        <v>2485</v>
      </c>
    </row>
    <row r="1383" spans="1:18" x14ac:dyDescent="0.25">
      <c r="A1383" s="2" t="s">
        <v>1761</v>
      </c>
      <c r="B1383" s="2" t="s">
        <v>864</v>
      </c>
      <c r="C1383" s="23" t="s">
        <v>1403</v>
      </c>
      <c r="D1383" s="2" t="s">
        <v>3305</v>
      </c>
      <c r="E1383" s="12"/>
      <c r="F1383" s="61">
        <v>203</v>
      </c>
      <c r="G1383" s="8">
        <f>VLOOKUP(F1383,episodes!$A$1:$B$76,2,FALSE)</f>
        <v>33</v>
      </c>
      <c r="H1383" s="7" t="str">
        <f>VLOOKUP(F1383,episodes!$A$1:$E$76,5,FALSE)</f>
        <v>The Changeling</v>
      </c>
      <c r="I1383" s="7">
        <f>VLOOKUP(F1383,episodes!$A$1:$D$76,3,FALSE)</f>
        <v>2</v>
      </c>
      <c r="J1383" s="7">
        <f>VLOOKUP(F1383,episodes!$A$1:$D$76,4,FALSE)</f>
        <v>3</v>
      </c>
      <c r="L1383" s="40">
        <f>COUNTIFS(A:A,A1382)</f>
        <v>4</v>
      </c>
      <c r="M1383" s="40">
        <f>COUNTIFS(B:B,B1383)</f>
        <v>4</v>
      </c>
      <c r="N1383" s="40">
        <f>LEN(C1383)</f>
        <v>46</v>
      </c>
      <c r="O1383" s="42" t="s">
        <v>2110</v>
      </c>
      <c r="P1383" s="44"/>
      <c r="Q1383" s="42" t="s">
        <v>1403</v>
      </c>
      <c r="R1383" s="42" t="s">
        <v>2485</v>
      </c>
    </row>
    <row r="1384" spans="1:18" x14ac:dyDescent="0.25">
      <c r="A1384" s="2" t="s">
        <v>1762</v>
      </c>
      <c r="B1384" s="1" t="s">
        <v>747</v>
      </c>
      <c r="C1384" s="37" t="s">
        <v>2232</v>
      </c>
      <c r="D1384" s="2" t="s">
        <v>85</v>
      </c>
      <c r="E1384" s="12"/>
      <c r="F1384" s="60">
        <v>105</v>
      </c>
      <c r="G1384" s="8">
        <f>VLOOKUP(F1384,episodes!$A$1:$B$76,2,FALSE)</f>
        <v>6</v>
      </c>
      <c r="H1384" s="7" t="str">
        <f>VLOOKUP(F1384,episodes!$A$1:$E$76,5,FALSE)</f>
        <v>The Enemy Within</v>
      </c>
      <c r="I1384" s="7">
        <f>VLOOKUP(F1384,episodes!$A$1:$D$76,3,FALSE)</f>
        <v>1</v>
      </c>
      <c r="J1384" s="7">
        <f>VLOOKUP(F1384,episodes!$A$1:$D$76,4,FALSE)</f>
        <v>5</v>
      </c>
      <c r="L1384" s="40">
        <f>COUNTIFS(A:A,A1383)</f>
        <v>4</v>
      </c>
      <c r="M1384" s="40">
        <f>COUNTIFS(B:B,B1384)</f>
        <v>16</v>
      </c>
      <c r="N1384" s="40">
        <f>LEN(C1384)+LEN(H1384)</f>
        <v>98</v>
      </c>
      <c r="O1384" s="39" t="s">
        <v>577</v>
      </c>
      <c r="P1384" s="39" t="s">
        <v>2068</v>
      </c>
      <c r="Q1384" s="39" t="s">
        <v>1459</v>
      </c>
      <c r="R1384" s="39" t="s">
        <v>2485</v>
      </c>
    </row>
    <row r="1385" spans="1:18" x14ac:dyDescent="0.25">
      <c r="A1385" s="2" t="s">
        <v>1762</v>
      </c>
      <c r="B1385" s="1" t="s">
        <v>747</v>
      </c>
      <c r="C1385" s="37" t="s">
        <v>2463</v>
      </c>
      <c r="D1385" s="2" t="s">
        <v>3655</v>
      </c>
      <c r="E1385" s="12"/>
      <c r="F1385" s="60">
        <v>107</v>
      </c>
      <c r="G1385" s="8">
        <f>VLOOKUP(F1385,episodes!$A$1:$B$76,2,FALSE)</f>
        <v>8</v>
      </c>
      <c r="H1385" s="7" t="str">
        <f>VLOOKUP(F1385,episodes!$A$1:$E$76,5,FALSE)</f>
        <v>What Are Little Girls Made Of?</v>
      </c>
      <c r="I1385" s="7">
        <f>VLOOKUP(F1385,episodes!$A$1:$D$76,3,FALSE)</f>
        <v>1</v>
      </c>
      <c r="J1385" s="7">
        <f>VLOOKUP(F1385,episodes!$A$1:$D$76,4,FALSE)</f>
        <v>7</v>
      </c>
      <c r="L1385" s="40">
        <f>COUNTIFS(A:A,A1384)</f>
        <v>7</v>
      </c>
      <c r="M1385" s="40">
        <f>COUNTIFS(B:B,B1385)</f>
        <v>16</v>
      </c>
      <c r="N1385" s="40">
        <f>LEN(C1385)+LEN(H1385)</f>
        <v>99</v>
      </c>
      <c r="O1385" s="39" t="s">
        <v>515</v>
      </c>
      <c r="Q1385" s="39" t="s">
        <v>1323</v>
      </c>
      <c r="R1385" s="39" t="s">
        <v>2485</v>
      </c>
    </row>
    <row r="1386" spans="1:18" x14ac:dyDescent="0.25">
      <c r="A1386" s="2" t="s">
        <v>1762</v>
      </c>
      <c r="B1386" s="1" t="s">
        <v>747</v>
      </c>
      <c r="C1386" s="37" t="s">
        <v>2492</v>
      </c>
      <c r="D1386" s="2" t="s">
        <v>3305</v>
      </c>
      <c r="E1386" s="12"/>
      <c r="F1386" s="60">
        <v>108</v>
      </c>
      <c r="G1386" s="8">
        <f>VLOOKUP(F1386,episodes!$A$1:$B$76,2,FALSE)</f>
        <v>9</v>
      </c>
      <c r="H1386" s="7" t="str">
        <f>VLOOKUP(F1386,episodes!$A$1:$E$76,5,FALSE)</f>
        <v>Miri</v>
      </c>
      <c r="I1386" s="7">
        <f>VLOOKUP(F1386,episodes!$A$1:$D$76,3,FALSE)</f>
        <v>1</v>
      </c>
      <c r="J1386" s="7">
        <f>VLOOKUP(F1386,episodes!$A$1:$D$76,4,FALSE)</f>
        <v>8</v>
      </c>
      <c r="L1386" s="40">
        <f>COUNTIFS(A:A,A1385)</f>
        <v>7</v>
      </c>
      <c r="M1386" s="40">
        <f>COUNTIFS(B:B,B1386)</f>
        <v>16</v>
      </c>
      <c r="N1386" s="40">
        <f>LEN(C1386)+LEN(H1386)</f>
        <v>88</v>
      </c>
      <c r="O1386" s="42" t="s">
        <v>577</v>
      </c>
      <c r="P1386" s="41"/>
      <c r="Q1386" s="39" t="s">
        <v>382</v>
      </c>
      <c r="R1386" s="39" t="s">
        <v>2485</v>
      </c>
    </row>
    <row r="1387" spans="1:18" x14ac:dyDescent="0.25">
      <c r="A1387" s="2" t="s">
        <v>1762</v>
      </c>
      <c r="B1387" s="1" t="s">
        <v>747</v>
      </c>
      <c r="C1387" s="37" t="s">
        <v>2508</v>
      </c>
      <c r="D1387" s="2" t="s">
        <v>3305</v>
      </c>
      <c r="E1387" s="12"/>
      <c r="F1387" s="60">
        <v>109</v>
      </c>
      <c r="G1387" s="8">
        <f>VLOOKUP(F1387,episodes!$A$1:$B$76,2,FALSE)</f>
        <v>10</v>
      </c>
      <c r="H1387" s="7" t="str">
        <f>VLOOKUP(F1387,episodes!$A$1:$E$76,5,FALSE)</f>
        <v>Dagger of the Mind</v>
      </c>
      <c r="I1387" s="7">
        <f>VLOOKUP(F1387,episodes!$A$1:$D$76,3,FALSE)</f>
        <v>1</v>
      </c>
      <c r="J1387" s="7">
        <f>VLOOKUP(F1387,episodes!$A$1:$D$76,4,FALSE)</f>
        <v>9</v>
      </c>
      <c r="L1387" s="40">
        <f>COUNTIFS(A:A,A1386)</f>
        <v>7</v>
      </c>
      <c r="M1387" s="40">
        <f>COUNTIFS(B:B,B1387)</f>
        <v>16</v>
      </c>
      <c r="N1387" s="40">
        <f>LEN(C1387)+LEN(H1387)</f>
        <v>85</v>
      </c>
      <c r="O1387" s="39" t="s">
        <v>510</v>
      </c>
      <c r="P1387" s="41"/>
      <c r="Q1387" s="39" t="s">
        <v>650</v>
      </c>
      <c r="R1387" s="39" t="s">
        <v>2485</v>
      </c>
    </row>
    <row r="1388" spans="1:18" x14ac:dyDescent="0.25">
      <c r="A1388" s="2" t="s">
        <v>1762</v>
      </c>
      <c r="B1388" s="11" t="s">
        <v>0</v>
      </c>
      <c r="C1388" s="37" t="s">
        <v>2943</v>
      </c>
      <c r="D1388" s="2" t="s">
        <v>85</v>
      </c>
      <c r="E1388" s="12"/>
      <c r="F1388" s="61">
        <v>116</v>
      </c>
      <c r="G1388" s="8">
        <f>VLOOKUP(F1388,episodes!$A$1:$B$76,2,FALSE)</f>
        <v>17</v>
      </c>
      <c r="H1388" s="7" t="str">
        <f>VLOOKUP(F1388,episodes!$A$1:$E$76,5,FALSE)</f>
        <v>The Galileo Seven</v>
      </c>
      <c r="I1388" s="7">
        <f>VLOOKUP(F1388,episodes!$A$1:$D$76,3,FALSE)</f>
        <v>1</v>
      </c>
      <c r="J1388" s="7">
        <f>VLOOKUP(F1388,episodes!$A$1:$D$76,4,FALSE)</f>
        <v>16</v>
      </c>
      <c r="L1388" s="40">
        <f>COUNTIFS(A:A,A1381)</f>
        <v>4</v>
      </c>
      <c r="M1388" s="40">
        <f>COUNTIFS(B:B,B1388)</f>
        <v>66</v>
      </c>
      <c r="N1388" s="40">
        <f>LEN(C1388)+LEN(H1388)</f>
        <v>106</v>
      </c>
      <c r="O1388" s="42"/>
      <c r="Q1388" s="44" t="s">
        <v>1365</v>
      </c>
      <c r="R1388" s="42" t="s">
        <v>2485</v>
      </c>
    </row>
    <row r="1389" spans="1:18" x14ac:dyDescent="0.25">
      <c r="A1389" s="2" t="s">
        <v>1762</v>
      </c>
      <c r="B1389" s="1" t="s">
        <v>747</v>
      </c>
      <c r="C1389" s="37" t="s">
        <v>3272</v>
      </c>
      <c r="D1389" s="2" t="s">
        <v>85</v>
      </c>
      <c r="E1389" s="12">
        <v>1</v>
      </c>
      <c r="F1389" s="61">
        <v>128</v>
      </c>
      <c r="G1389" s="8">
        <f>VLOOKUP(F1389,episodes!$A$1:$B$76,2,FALSE)</f>
        <v>29</v>
      </c>
      <c r="H1389" s="7" t="str">
        <f>VLOOKUP(F1389,episodes!$A$1:$E$76,5,FALSE)</f>
        <v>The City on the Edge of Forever</v>
      </c>
      <c r="I1389" s="7">
        <f>VLOOKUP(F1389,episodes!$A$1:$D$76,3,FALSE)</f>
        <v>1</v>
      </c>
      <c r="J1389" s="7">
        <f>VLOOKUP(F1389,episodes!$A$1:$D$76,4,FALSE)</f>
        <v>28</v>
      </c>
      <c r="L1389" s="40">
        <f>COUNTIFS(A:A,A1388)</f>
        <v>7</v>
      </c>
      <c r="M1389" s="40">
        <f>COUNTIFS(B:B,B1389)</f>
        <v>16</v>
      </c>
      <c r="N1389" s="40">
        <f>LEN(C1389)</f>
        <v>71</v>
      </c>
      <c r="O1389" s="42" t="s">
        <v>1182</v>
      </c>
      <c r="P1389" s="44"/>
      <c r="Q1389" s="42" t="s">
        <v>1182</v>
      </c>
      <c r="R1389" s="42" t="s">
        <v>2485</v>
      </c>
    </row>
    <row r="1390" spans="1:18" x14ac:dyDescent="0.25">
      <c r="A1390" s="2" t="s">
        <v>1762</v>
      </c>
      <c r="B1390" s="1" t="s">
        <v>747</v>
      </c>
      <c r="C1390" s="23" t="s">
        <v>1183</v>
      </c>
      <c r="D1390" s="2" t="s">
        <v>85</v>
      </c>
      <c r="E1390" s="12">
        <v>1</v>
      </c>
      <c r="F1390" s="61">
        <v>202</v>
      </c>
      <c r="G1390" s="8">
        <f>VLOOKUP(F1390,episodes!$A$1:$B$76,2,FALSE)</f>
        <v>32</v>
      </c>
      <c r="H1390" s="7" t="str">
        <f>VLOOKUP(F1390,episodes!$A$1:$E$76,5,FALSE)</f>
        <v>Who Mourns for Adonais?</v>
      </c>
      <c r="I1390" s="7">
        <f>VLOOKUP(F1390,episodes!$A$1:$D$76,3,FALSE)</f>
        <v>2</v>
      </c>
      <c r="J1390" s="7">
        <f>VLOOKUP(F1390,episodes!$A$1:$D$76,4,FALSE)</f>
        <v>2</v>
      </c>
      <c r="L1390" s="40">
        <f>COUNTIFS(A:A,A1389)</f>
        <v>7</v>
      </c>
      <c r="M1390" s="40">
        <f>COUNTIFS(B:B,B1390)</f>
        <v>16</v>
      </c>
      <c r="N1390" s="40">
        <f>LEN(C1390)</f>
        <v>15</v>
      </c>
      <c r="O1390" s="42" t="s">
        <v>1182</v>
      </c>
      <c r="P1390" s="44"/>
      <c r="Q1390" s="42" t="s">
        <v>1183</v>
      </c>
      <c r="R1390" s="42" t="s">
        <v>2485</v>
      </c>
    </row>
    <row r="1391" spans="1:18" x14ac:dyDescent="0.25">
      <c r="A1391" s="2" t="s">
        <v>1763</v>
      </c>
      <c r="B1391" s="11" t="s">
        <v>777</v>
      </c>
      <c r="C1391" s="25" t="s">
        <v>3245</v>
      </c>
      <c r="D1391" s="2" t="s">
        <v>3674</v>
      </c>
      <c r="E1391" s="12">
        <v>1</v>
      </c>
      <c r="F1391" s="60">
        <v>102</v>
      </c>
      <c r="G1391" s="8">
        <f>VLOOKUP(F1391,episodes!$A$1:$B$76,2,FALSE)</f>
        <v>3</v>
      </c>
      <c r="H1391" s="7" t="str">
        <f>VLOOKUP(F1391,episodes!$A$1:$E$76,5,FALSE)</f>
        <v>Charlie X</v>
      </c>
      <c r="I1391" s="7">
        <f>VLOOKUP(F1391,episodes!$A$1:$D$76,3,FALSE)</f>
        <v>1</v>
      </c>
      <c r="J1391" s="7">
        <f>VLOOKUP(F1391,episodes!$A$1:$D$76,4,FALSE)</f>
        <v>2</v>
      </c>
      <c r="L1391" s="40">
        <f>COUNTIFS(A:A,A1390)</f>
        <v>7</v>
      </c>
      <c r="M1391" s="40">
        <f>COUNTIFS(B:B,B1391)</f>
        <v>8</v>
      </c>
      <c r="N1391" s="40">
        <f>LEN(C1391)+LEN(H1391)</f>
        <v>49</v>
      </c>
      <c r="O1391" s="42" t="s">
        <v>2117</v>
      </c>
      <c r="Q1391" s="39" t="s">
        <v>1338</v>
      </c>
      <c r="R1391" s="39" t="s">
        <v>2485</v>
      </c>
    </row>
    <row r="1392" spans="1:18" x14ac:dyDescent="0.3">
      <c r="A1392" s="2" t="s">
        <v>1763</v>
      </c>
      <c r="B1392" s="11" t="s">
        <v>777</v>
      </c>
      <c r="C1392" s="25" t="s">
        <v>2146</v>
      </c>
      <c r="D1392" s="2" t="s">
        <v>3305</v>
      </c>
      <c r="F1392" s="60">
        <v>102</v>
      </c>
      <c r="G1392" s="8">
        <f>VLOOKUP(F1392,episodes!$A$1:$B$76,2,FALSE)</f>
        <v>3</v>
      </c>
      <c r="H1392" s="7" t="str">
        <f>VLOOKUP(F1392,episodes!$A$1:$E$76,5,FALSE)</f>
        <v>Charlie X</v>
      </c>
      <c r="I1392" s="7">
        <f>VLOOKUP(F1392,episodes!$A$1:$D$76,3,FALSE)</f>
        <v>1</v>
      </c>
      <c r="J1392" s="7">
        <f>VLOOKUP(F1392,episodes!$A$1:$D$76,4,FALSE)</f>
        <v>2</v>
      </c>
      <c r="L1392" s="40">
        <f>COUNTIFS(A:A,A1391)</f>
        <v>3</v>
      </c>
      <c r="M1392" s="40">
        <f>COUNTIFS(B:B,B1392)</f>
        <v>8</v>
      </c>
      <c r="N1392" s="40">
        <f>LEN(C1392)+LEN(H1392)</f>
        <v>70</v>
      </c>
      <c r="O1392" s="39" t="s">
        <v>88</v>
      </c>
      <c r="P1392" s="41"/>
      <c r="Q1392" s="39" t="s">
        <v>1411</v>
      </c>
      <c r="R1392" s="39" t="s">
        <v>2485</v>
      </c>
    </row>
    <row r="1393" spans="1:18" x14ac:dyDescent="0.25">
      <c r="A1393" s="2" t="s">
        <v>1763</v>
      </c>
      <c r="B1393" s="11" t="s">
        <v>777</v>
      </c>
      <c r="C1393" s="37" t="s">
        <v>2961</v>
      </c>
      <c r="D1393" s="2" t="s">
        <v>3305</v>
      </c>
      <c r="E1393" s="12"/>
      <c r="F1393" s="60">
        <v>117</v>
      </c>
      <c r="G1393" s="8">
        <f>VLOOKUP(F1393,episodes!$A$1:$B$76,2,FALSE)</f>
        <v>18</v>
      </c>
      <c r="H1393" s="7" t="str">
        <f>VLOOKUP(F1393,episodes!$A$1:$E$76,5,FALSE)</f>
        <v>The Squire of Gothos</v>
      </c>
      <c r="I1393" s="7">
        <f>VLOOKUP(F1393,episodes!$A$1:$D$76,3,FALSE)</f>
        <v>1</v>
      </c>
      <c r="J1393" s="7">
        <f>VLOOKUP(F1393,episodes!$A$1:$D$76,4,FALSE)</f>
        <v>17</v>
      </c>
      <c r="L1393" s="40">
        <f>COUNTIFS(A:A,A1392)</f>
        <v>3</v>
      </c>
      <c r="M1393" s="40">
        <f>COUNTIFS(B:B,B1393)</f>
        <v>8</v>
      </c>
      <c r="N1393" s="40">
        <f>LEN(C1393)+LEN(H1393)</f>
        <v>65</v>
      </c>
      <c r="O1393" s="39" t="s">
        <v>506</v>
      </c>
      <c r="P1393" s="41"/>
      <c r="Q1393" s="39" t="s">
        <v>3501</v>
      </c>
      <c r="R1393" s="39" t="s">
        <v>2485</v>
      </c>
    </row>
    <row r="1394" spans="1:18" x14ac:dyDescent="0.3">
      <c r="A1394" s="2" t="s">
        <v>1765</v>
      </c>
      <c r="B1394" s="1" t="s">
        <v>501</v>
      </c>
      <c r="C1394" s="25" t="s">
        <v>2042</v>
      </c>
      <c r="D1394" s="2" t="s">
        <v>3305</v>
      </c>
      <c r="F1394" s="60">
        <v>100</v>
      </c>
      <c r="G1394" s="8">
        <f>VLOOKUP(F1394,episodes!$A$1:$B$76,2,FALSE)</f>
        <v>1</v>
      </c>
      <c r="H1394" s="7" t="str">
        <f>VLOOKUP(F1394,episodes!$A$1:$E$76,5,FALSE)</f>
        <v>The Cage</v>
      </c>
      <c r="I1394" s="7">
        <f>VLOOKUP(F1394,episodes!$A$1:$D$76,3,FALSE)</f>
        <v>1</v>
      </c>
      <c r="J1394" s="7">
        <f>VLOOKUP(F1394,episodes!$A$1:$D$76,4,FALSE)</f>
        <v>0</v>
      </c>
      <c r="L1394" s="40">
        <f>COUNTIFS(A:A,A1393)</f>
        <v>3</v>
      </c>
      <c r="M1394" s="40">
        <f>COUNTIFS(B:B,B1394)</f>
        <v>45</v>
      </c>
      <c r="N1394" s="40">
        <f>LEN(C1394)+LEN(H1394)</f>
        <v>41</v>
      </c>
      <c r="P1394" s="41"/>
      <c r="Q1394" s="39" t="s">
        <v>684</v>
      </c>
      <c r="R1394" s="39" t="s">
        <v>2485</v>
      </c>
    </row>
    <row r="1395" spans="1:18" x14ac:dyDescent="0.25">
      <c r="A1395" s="2" t="s">
        <v>1765</v>
      </c>
      <c r="B1395" s="1" t="s">
        <v>501</v>
      </c>
      <c r="C1395" s="37" t="s">
        <v>2509</v>
      </c>
      <c r="D1395" s="2" t="s">
        <v>3305</v>
      </c>
      <c r="E1395" s="12"/>
      <c r="F1395" s="61">
        <v>109</v>
      </c>
      <c r="G1395" s="8">
        <f>VLOOKUP(F1395,episodes!$A$1:$B$76,2,FALSE)</f>
        <v>10</v>
      </c>
      <c r="H1395" s="7" t="str">
        <f>VLOOKUP(F1395,episodes!$A$1:$E$76,5,FALSE)</f>
        <v>Dagger of the Mind</v>
      </c>
      <c r="I1395" s="7">
        <f>VLOOKUP(F1395,episodes!$A$1:$D$76,3,FALSE)</f>
        <v>1</v>
      </c>
      <c r="J1395" s="7">
        <f>VLOOKUP(F1395,episodes!$A$1:$D$76,4,FALSE)</f>
        <v>9</v>
      </c>
      <c r="L1395" s="40">
        <f>COUNTIFS(A:A,A1394)</f>
        <v>13</v>
      </c>
      <c r="M1395" s="40">
        <f>COUNTIFS(B:B,B1395)</f>
        <v>45</v>
      </c>
      <c r="N1395" s="40">
        <f>LEN(C1395)+LEN(H1395)</f>
        <v>42</v>
      </c>
      <c r="O1395" s="42" t="s">
        <v>573</v>
      </c>
      <c r="P1395" s="42"/>
      <c r="Q1395" s="42" t="s">
        <v>124</v>
      </c>
      <c r="R1395" s="42" t="s">
        <v>2485</v>
      </c>
    </row>
    <row r="1396" spans="1:18" x14ac:dyDescent="0.25">
      <c r="A1396" s="2" t="s">
        <v>1765</v>
      </c>
      <c r="B1396" s="1" t="s">
        <v>762</v>
      </c>
      <c r="C1396" s="37" t="s">
        <v>2520</v>
      </c>
      <c r="D1396" s="2" t="s">
        <v>3305</v>
      </c>
      <c r="E1396" s="12"/>
      <c r="F1396" s="60">
        <v>110</v>
      </c>
      <c r="G1396" s="8">
        <f>VLOOKUP(F1396,episodes!$A$1:$B$76,2,FALSE)</f>
        <v>11</v>
      </c>
      <c r="H1396" s="7" t="str">
        <f>VLOOKUP(F1396,episodes!$A$1:$E$76,5,FALSE)</f>
        <v>The Corbomite Maneuver</v>
      </c>
      <c r="I1396" s="7">
        <f>VLOOKUP(F1396,episodes!$A$1:$D$76,3,FALSE)</f>
        <v>1</v>
      </c>
      <c r="J1396" s="7">
        <f>VLOOKUP(F1396,episodes!$A$1:$D$76,4,FALSE)</f>
        <v>10</v>
      </c>
      <c r="L1396" s="40">
        <f>COUNTIFS(A:A,A1395)</f>
        <v>13</v>
      </c>
      <c r="M1396" s="40">
        <f>COUNTIFS(B:B,B1396)</f>
        <v>4</v>
      </c>
      <c r="N1396" s="40">
        <f>LEN(C1396)+LEN(H1396)</f>
        <v>95</v>
      </c>
      <c r="O1396" s="42" t="s">
        <v>127</v>
      </c>
      <c r="P1396" s="41"/>
      <c r="Q1396" s="39" t="s">
        <v>314</v>
      </c>
      <c r="R1396" s="39" t="s">
        <v>2485</v>
      </c>
    </row>
    <row r="1397" spans="1:18" x14ac:dyDescent="0.25">
      <c r="A1397" s="2" t="s">
        <v>1765</v>
      </c>
      <c r="B1397" s="1" t="s">
        <v>759</v>
      </c>
      <c r="C1397" s="37" t="s">
        <v>2706</v>
      </c>
      <c r="D1397" s="2" t="s">
        <v>21</v>
      </c>
      <c r="E1397" s="12">
        <v>1</v>
      </c>
      <c r="F1397" s="60">
        <v>111</v>
      </c>
      <c r="G1397" s="8">
        <f>VLOOKUP(F1397,episodes!$A$1:$B$76,2,FALSE)</f>
        <v>12</v>
      </c>
      <c r="H1397" s="7" t="str">
        <f>VLOOKUP(F1397,episodes!$A$1:$E$76,5,FALSE)</f>
        <v>The Menagerie, Part I</v>
      </c>
      <c r="I1397" s="7">
        <f>VLOOKUP(F1397,episodes!$A$1:$D$76,3,FALSE)</f>
        <v>1</v>
      </c>
      <c r="J1397" s="7">
        <f>VLOOKUP(F1397,episodes!$A$1:$D$76,4,FALSE)</f>
        <v>11</v>
      </c>
      <c r="L1397" s="40">
        <f>COUNTIFS(A:A,A1396)</f>
        <v>13</v>
      </c>
      <c r="M1397" s="40">
        <f>COUNTIFS(B:B,B1397)</f>
        <v>3</v>
      </c>
      <c r="N1397" s="40">
        <f>LEN(C1397)+LEN(H1397)</f>
        <v>99</v>
      </c>
      <c r="O1397" s="42" t="s">
        <v>2065</v>
      </c>
      <c r="P1397" s="41" t="s">
        <v>591</v>
      </c>
      <c r="Q1397" s="39" t="s">
        <v>176</v>
      </c>
      <c r="R1397" s="39" t="s">
        <v>2485</v>
      </c>
    </row>
    <row r="1398" spans="1:18" x14ac:dyDescent="0.25">
      <c r="A1398" s="2" t="s">
        <v>1765</v>
      </c>
      <c r="B1398" s="1" t="s">
        <v>762</v>
      </c>
      <c r="C1398" s="37" t="s">
        <v>2527</v>
      </c>
      <c r="D1398" s="2" t="s">
        <v>3305</v>
      </c>
      <c r="E1398" s="12"/>
      <c r="F1398" s="60">
        <v>111</v>
      </c>
      <c r="G1398" s="8">
        <f>VLOOKUP(F1398,episodes!$A$1:$B$76,2,FALSE)</f>
        <v>12</v>
      </c>
      <c r="H1398" s="7" t="str">
        <f>VLOOKUP(F1398,episodes!$A$1:$E$76,5,FALSE)</f>
        <v>The Menagerie, Part I</v>
      </c>
      <c r="I1398" s="7">
        <f>VLOOKUP(F1398,episodes!$A$1:$D$76,3,FALSE)</f>
        <v>1</v>
      </c>
      <c r="J1398" s="7">
        <f>VLOOKUP(F1398,episodes!$A$1:$D$76,4,FALSE)</f>
        <v>11</v>
      </c>
      <c r="L1398" s="40">
        <f>COUNTIFS(A:A,A1397)</f>
        <v>13</v>
      </c>
      <c r="M1398" s="40">
        <f>COUNTIFS(B:B,B1398)</f>
        <v>4</v>
      </c>
      <c r="N1398" s="40">
        <f>LEN(C1398)+LEN(H1398)</f>
        <v>73</v>
      </c>
      <c r="O1398" s="42" t="s">
        <v>242</v>
      </c>
      <c r="P1398" s="39" t="s">
        <v>176</v>
      </c>
      <c r="Q1398" s="39" t="s">
        <v>1229</v>
      </c>
      <c r="R1398" s="39" t="s">
        <v>2485</v>
      </c>
    </row>
    <row r="1399" spans="1:18" x14ac:dyDescent="0.25">
      <c r="A1399" s="2" t="s">
        <v>1765</v>
      </c>
      <c r="B1399" s="1" t="s">
        <v>501</v>
      </c>
      <c r="C1399" s="37" t="s">
        <v>2542</v>
      </c>
      <c r="D1399" s="2" t="s">
        <v>3305</v>
      </c>
      <c r="E1399" s="12"/>
      <c r="F1399" s="61">
        <v>114</v>
      </c>
      <c r="G1399" s="8">
        <f>VLOOKUP(F1399,episodes!$A$1:$B$76,2,FALSE)</f>
        <v>15</v>
      </c>
      <c r="H1399" s="7" t="str">
        <f>VLOOKUP(F1399,episodes!$A$1:$E$76,5,FALSE)</f>
        <v>Balance of Terror</v>
      </c>
      <c r="I1399" s="7">
        <f>VLOOKUP(F1399,episodes!$A$1:$D$76,3,FALSE)</f>
        <v>1</v>
      </c>
      <c r="J1399" s="7">
        <f>VLOOKUP(F1399,episodes!$A$1:$D$76,4,FALSE)</f>
        <v>14</v>
      </c>
      <c r="L1399" s="40">
        <f>COUNTIFS(A:A,A1398)</f>
        <v>13</v>
      </c>
      <c r="M1399" s="40">
        <f>COUNTIFS(B:B,B1399)</f>
        <v>45</v>
      </c>
      <c r="N1399" s="40">
        <f>LEN(C1399)+LEN(H1399)</f>
        <v>54</v>
      </c>
      <c r="O1399" s="42"/>
      <c r="P1399" s="44"/>
      <c r="Q1399" s="42" t="s">
        <v>361</v>
      </c>
      <c r="R1399" s="42" t="s">
        <v>2485</v>
      </c>
    </row>
    <row r="1400" spans="1:18" x14ac:dyDescent="0.25">
      <c r="A1400" s="2" t="s">
        <v>1765</v>
      </c>
      <c r="B1400" s="1" t="s">
        <v>750</v>
      </c>
      <c r="C1400" s="37" t="s">
        <v>2541</v>
      </c>
      <c r="D1400" s="2" t="s">
        <v>3305</v>
      </c>
      <c r="E1400" s="12"/>
      <c r="F1400" s="61">
        <v>114</v>
      </c>
      <c r="G1400" s="8">
        <f>VLOOKUP(F1400,episodes!$A$1:$B$76,2,FALSE)</f>
        <v>15</v>
      </c>
      <c r="H1400" s="7" t="str">
        <f>VLOOKUP(F1400,episodes!$A$1:$E$76,5,FALSE)</f>
        <v>Balance of Terror</v>
      </c>
      <c r="I1400" s="7">
        <f>VLOOKUP(F1400,episodes!$A$1:$D$76,3,FALSE)</f>
        <v>1</v>
      </c>
      <c r="J1400" s="7">
        <f>VLOOKUP(F1400,episodes!$A$1:$D$76,4,FALSE)</f>
        <v>14</v>
      </c>
      <c r="L1400" s="40">
        <f>COUNTIFS(A:A,A1399)</f>
        <v>13</v>
      </c>
      <c r="M1400" s="40">
        <f>COUNTIFS(B:B,B1400)</f>
        <v>1</v>
      </c>
      <c r="N1400" s="40">
        <f>LEN(C1400)+LEN(H1400)</f>
        <v>65</v>
      </c>
      <c r="O1400" s="42" t="s">
        <v>587</v>
      </c>
      <c r="P1400" s="42"/>
      <c r="Q1400" s="42" t="s">
        <v>1386</v>
      </c>
      <c r="R1400" s="42" t="s">
        <v>2485</v>
      </c>
    </row>
    <row r="1401" spans="1:18" x14ac:dyDescent="0.25">
      <c r="A1401" s="2" t="s">
        <v>1765</v>
      </c>
      <c r="B1401" s="1" t="s">
        <v>759</v>
      </c>
      <c r="C1401" s="37" t="s">
        <v>2565</v>
      </c>
      <c r="D1401" s="2" t="s">
        <v>3305</v>
      </c>
      <c r="E1401" s="12"/>
      <c r="F1401" s="61">
        <v>116</v>
      </c>
      <c r="G1401" s="8">
        <f>VLOOKUP(F1401,episodes!$A$1:$B$76,2,FALSE)</f>
        <v>17</v>
      </c>
      <c r="H1401" s="7" t="str">
        <f>VLOOKUP(F1401,episodes!$A$1:$E$76,5,FALSE)</f>
        <v>The Galileo Seven</v>
      </c>
      <c r="I1401" s="7">
        <f>VLOOKUP(F1401,episodes!$A$1:$D$76,3,FALSE)</f>
        <v>1</v>
      </c>
      <c r="J1401" s="7">
        <f>VLOOKUP(F1401,episodes!$A$1:$D$76,4,FALSE)</f>
        <v>16</v>
      </c>
      <c r="L1401" s="40">
        <f>COUNTIFS(A:A,A1400)</f>
        <v>13</v>
      </c>
      <c r="M1401" s="40">
        <f>COUNTIFS(B:B,B1401)</f>
        <v>3</v>
      </c>
      <c r="N1401" s="40">
        <f>LEN(C1401)+LEN(H1401)</f>
        <v>38</v>
      </c>
      <c r="O1401" s="42"/>
      <c r="P1401" s="44"/>
      <c r="Q1401" s="42" t="s">
        <v>362</v>
      </c>
      <c r="R1401" s="42" t="s">
        <v>2485</v>
      </c>
    </row>
    <row r="1402" spans="1:18" x14ac:dyDescent="0.25">
      <c r="A1402" s="2" t="s">
        <v>1765</v>
      </c>
      <c r="B1402" s="1" t="s">
        <v>759</v>
      </c>
      <c r="C1402" s="37" t="s">
        <v>2566</v>
      </c>
      <c r="D1402" s="2" t="s">
        <v>3305</v>
      </c>
      <c r="E1402" s="12"/>
      <c r="F1402" s="61">
        <v>116</v>
      </c>
      <c r="G1402" s="8">
        <f>VLOOKUP(F1402,episodes!$A$1:$B$76,2,FALSE)</f>
        <v>17</v>
      </c>
      <c r="H1402" s="7" t="str">
        <f>VLOOKUP(F1402,episodes!$A$1:$E$76,5,FALSE)</f>
        <v>The Galileo Seven</v>
      </c>
      <c r="I1402" s="7">
        <f>VLOOKUP(F1402,episodes!$A$1:$D$76,3,FALSE)</f>
        <v>1</v>
      </c>
      <c r="J1402" s="7">
        <f>VLOOKUP(F1402,episodes!$A$1:$D$76,4,FALSE)</f>
        <v>16</v>
      </c>
      <c r="L1402" s="40">
        <f>COUNTIFS(A:A,A1401)</f>
        <v>13</v>
      </c>
      <c r="M1402" s="40">
        <f>COUNTIFS(B:B,B1402)</f>
        <v>3</v>
      </c>
      <c r="N1402" s="40">
        <f>LEN(C1402)+LEN(H1402)</f>
        <v>43</v>
      </c>
      <c r="O1402" s="42"/>
      <c r="P1402" s="44"/>
      <c r="Q1402" s="42" t="s">
        <v>363</v>
      </c>
      <c r="R1402" s="42" t="s">
        <v>2485</v>
      </c>
    </row>
    <row r="1403" spans="1:18" x14ac:dyDescent="0.25">
      <c r="A1403" s="2" t="s">
        <v>1765</v>
      </c>
      <c r="B1403" s="1" t="s">
        <v>762</v>
      </c>
      <c r="C1403" s="37" t="s">
        <v>2589</v>
      </c>
      <c r="D1403" s="2" t="s">
        <v>3305</v>
      </c>
      <c r="E1403" s="12"/>
      <c r="F1403" s="61">
        <v>119</v>
      </c>
      <c r="G1403" s="8">
        <f>VLOOKUP(F1403,episodes!$A$1:$B$76,2,FALSE)</f>
        <v>20</v>
      </c>
      <c r="H1403" s="7" t="str">
        <f>VLOOKUP(F1403,episodes!$A$1:$E$76,5,FALSE)</f>
        <v>Tomorrow Is Yesterday</v>
      </c>
      <c r="I1403" s="7">
        <f>VLOOKUP(F1403,episodes!$A$1:$D$76,3,FALSE)</f>
        <v>1</v>
      </c>
      <c r="J1403" s="7">
        <f>VLOOKUP(F1403,episodes!$A$1:$D$76,4,FALSE)</f>
        <v>19</v>
      </c>
      <c r="L1403" s="40">
        <f>COUNTIFS(A:A,A1402)</f>
        <v>13</v>
      </c>
      <c r="M1403" s="40">
        <f>COUNTIFS(B:B,B1403)</f>
        <v>4</v>
      </c>
      <c r="N1403" s="40">
        <f>LEN(C1403)</f>
        <v>59</v>
      </c>
      <c r="O1403" s="42" t="s">
        <v>2065</v>
      </c>
      <c r="P1403" s="44"/>
      <c r="Q1403" s="42" t="s">
        <v>1230</v>
      </c>
      <c r="R1403" s="42" t="s">
        <v>2485</v>
      </c>
    </row>
    <row r="1404" spans="1:18" x14ac:dyDescent="0.25">
      <c r="A1404" s="2" t="s">
        <v>1765</v>
      </c>
      <c r="B1404" s="1" t="s">
        <v>501</v>
      </c>
      <c r="C1404" s="37" t="s">
        <v>2869</v>
      </c>
      <c r="D1404" s="2" t="s">
        <v>3305</v>
      </c>
      <c r="E1404" s="12"/>
      <c r="F1404" s="61">
        <v>125</v>
      </c>
      <c r="G1404" s="8">
        <f>VLOOKUP(F1404,episodes!$A$1:$B$76,2,FALSE)</f>
        <v>26</v>
      </c>
      <c r="H1404" s="7" t="str">
        <f>VLOOKUP(F1404,episodes!$A$1:$E$76,5,FALSE)</f>
        <v>The Devil in the Dark</v>
      </c>
      <c r="I1404" s="7">
        <f>VLOOKUP(F1404,episodes!$A$1:$D$76,3,FALSE)</f>
        <v>1</v>
      </c>
      <c r="J1404" s="7">
        <f>VLOOKUP(F1404,episodes!$A$1:$D$76,4,FALSE)</f>
        <v>25</v>
      </c>
      <c r="L1404" s="40">
        <f>COUNTIFS(A:A,A1403)</f>
        <v>13</v>
      </c>
      <c r="M1404" s="40">
        <f>COUNTIFS(B:B,B1404)</f>
        <v>45</v>
      </c>
      <c r="N1404" s="40">
        <f>LEN(C1404)</f>
        <v>39</v>
      </c>
      <c r="O1404" s="42"/>
      <c r="Q1404" s="39" t="s">
        <v>1440</v>
      </c>
      <c r="R1404" s="42" t="s">
        <v>2485</v>
      </c>
    </row>
    <row r="1405" spans="1:18" x14ac:dyDescent="0.25">
      <c r="A1405" s="2" t="s">
        <v>1765</v>
      </c>
      <c r="B1405" s="1" t="s">
        <v>502</v>
      </c>
      <c r="C1405" s="37" t="s">
        <v>3273</v>
      </c>
      <c r="D1405" s="2" t="s">
        <v>3305</v>
      </c>
      <c r="E1405" s="12"/>
      <c r="F1405" s="61">
        <v>128</v>
      </c>
      <c r="G1405" s="8">
        <f>VLOOKUP(F1405,episodes!$A$1:$B$76,2,FALSE)</f>
        <v>29</v>
      </c>
      <c r="H1405" s="7" t="str">
        <f>VLOOKUP(F1405,episodes!$A$1:$E$76,5,FALSE)</f>
        <v>The City on the Edge of Forever</v>
      </c>
      <c r="I1405" s="7">
        <f>VLOOKUP(F1405,episodes!$A$1:$D$76,3,FALSE)</f>
        <v>1</v>
      </c>
      <c r="J1405" s="7">
        <f>VLOOKUP(F1405,episodes!$A$1:$D$76,4,FALSE)</f>
        <v>28</v>
      </c>
      <c r="L1405" s="40">
        <f>COUNTIFS(A:A,A1404)</f>
        <v>13</v>
      </c>
      <c r="M1405" s="40">
        <f>COUNTIFS(B:B,B1405)</f>
        <v>5</v>
      </c>
      <c r="N1405" s="40">
        <f>LEN(C1405)</f>
        <v>47</v>
      </c>
      <c r="O1405" s="42" t="s">
        <v>2116</v>
      </c>
      <c r="P1405" s="44" t="s">
        <v>2101</v>
      </c>
      <c r="Q1405" s="42" t="s">
        <v>683</v>
      </c>
      <c r="R1405" s="42" t="s">
        <v>2485</v>
      </c>
    </row>
    <row r="1406" spans="1:18" x14ac:dyDescent="0.25">
      <c r="A1406" s="2" t="s">
        <v>1765</v>
      </c>
      <c r="B1406" s="1" t="s">
        <v>762</v>
      </c>
      <c r="C1406" s="23" t="s">
        <v>3622</v>
      </c>
      <c r="D1406" s="2" t="s">
        <v>21</v>
      </c>
      <c r="E1406" s="12">
        <v>1</v>
      </c>
      <c r="F1406" s="61">
        <v>202</v>
      </c>
      <c r="G1406" s="8">
        <f>VLOOKUP(F1406,episodes!$A$1:$B$76,2,FALSE)</f>
        <v>32</v>
      </c>
      <c r="H1406" s="7" t="str">
        <f>VLOOKUP(F1406,episodes!$A$1:$E$76,5,FALSE)</f>
        <v>Who Mourns for Adonais?</v>
      </c>
      <c r="I1406" s="7">
        <f>VLOOKUP(F1406,episodes!$A$1:$D$76,3,FALSE)</f>
        <v>2</v>
      </c>
      <c r="J1406" s="7">
        <f>VLOOKUP(F1406,episodes!$A$1:$D$76,4,FALSE)</f>
        <v>2</v>
      </c>
      <c r="L1406" s="40">
        <f>COUNTIFS(A:A,A1405)</f>
        <v>13</v>
      </c>
      <c r="M1406" s="40">
        <f>COUNTIFS(B:B,B1406)</f>
        <v>4</v>
      </c>
      <c r="N1406" s="40">
        <f>LEN(C1406)</f>
        <v>50</v>
      </c>
      <c r="O1406" s="42" t="s">
        <v>2065</v>
      </c>
      <c r="P1406" s="44" t="s">
        <v>2101</v>
      </c>
      <c r="Q1406" s="42" t="s">
        <v>3622</v>
      </c>
      <c r="R1406" s="42" t="s">
        <v>2485</v>
      </c>
    </row>
    <row r="1407" spans="1:18" x14ac:dyDescent="0.25">
      <c r="A1407" s="2" t="s">
        <v>1766</v>
      </c>
      <c r="B1407" s="1" t="s">
        <v>761</v>
      </c>
      <c r="C1407" s="37" t="s">
        <v>2192</v>
      </c>
      <c r="D1407" s="2" t="s">
        <v>3305</v>
      </c>
      <c r="E1407" s="12"/>
      <c r="F1407" s="17">
        <v>104</v>
      </c>
      <c r="G1407" s="8">
        <f>VLOOKUP(F1407,episodes!$A$1:$B$76,2,FALSE)</f>
        <v>5</v>
      </c>
      <c r="H1407" s="7" t="str">
        <f>VLOOKUP(F1407,episodes!$A$1:$E$76,5,FALSE)</f>
        <v>The Naked Time</v>
      </c>
      <c r="I1407" s="7">
        <f>VLOOKUP(F1407,episodes!$A$1:$D$76,3,FALSE)</f>
        <v>1</v>
      </c>
      <c r="J1407" s="7">
        <f>VLOOKUP(F1407,episodes!$A$1:$D$76,4,FALSE)</f>
        <v>4</v>
      </c>
      <c r="L1407" s="40">
        <f>COUNTIFS(A:A,A1406)</f>
        <v>13</v>
      </c>
      <c r="M1407" s="40">
        <f>COUNTIFS(B:B,B1407)</f>
        <v>2</v>
      </c>
      <c r="N1407" s="40">
        <f>LEN(C1407)+LEN(H1407)</f>
        <v>81</v>
      </c>
      <c r="O1407" s="42" t="s">
        <v>1011</v>
      </c>
      <c r="P1407" s="41" t="s">
        <v>2110</v>
      </c>
      <c r="Q1407" s="39" t="s">
        <v>375</v>
      </c>
      <c r="R1407" s="39" t="s">
        <v>2485</v>
      </c>
    </row>
    <row r="1408" spans="1:18" x14ac:dyDescent="0.25">
      <c r="A1408" s="2" t="s">
        <v>1766</v>
      </c>
      <c r="B1408" s="1" t="s">
        <v>501</v>
      </c>
      <c r="C1408" s="37" t="s">
        <v>2446</v>
      </c>
      <c r="D1408" s="2" t="s">
        <v>3305</v>
      </c>
      <c r="E1408" s="12"/>
      <c r="F1408" s="60">
        <v>106</v>
      </c>
      <c r="G1408" s="8">
        <f>VLOOKUP(F1408,episodes!$A$1:$B$76,2,FALSE)</f>
        <v>7</v>
      </c>
      <c r="H1408" s="7" t="str">
        <f>VLOOKUP(F1408,episodes!$A$1:$E$76,5,FALSE)</f>
        <v>Mudd's Women</v>
      </c>
      <c r="I1408" s="7">
        <f>VLOOKUP(F1408,episodes!$A$1:$D$76,3,FALSE)</f>
        <v>1</v>
      </c>
      <c r="J1408" s="7">
        <f>VLOOKUP(F1408,episodes!$A$1:$D$76,4,FALSE)</f>
        <v>6</v>
      </c>
      <c r="L1408" s="40">
        <f>COUNTIFS(A:A,A1407)</f>
        <v>9</v>
      </c>
      <c r="M1408" s="40">
        <f>COUNTIFS(B:B,B1408)</f>
        <v>45</v>
      </c>
      <c r="N1408" s="40">
        <f>LEN(C1408)+LEN(H1408)</f>
        <v>71</v>
      </c>
      <c r="Q1408" s="39" t="s">
        <v>3415</v>
      </c>
      <c r="R1408" s="39" t="s">
        <v>2485</v>
      </c>
    </row>
    <row r="1409" spans="1:18" x14ac:dyDescent="0.25">
      <c r="A1409" s="2" t="s">
        <v>1766</v>
      </c>
      <c r="B1409" s="1" t="s">
        <v>749</v>
      </c>
      <c r="C1409" s="37" t="s">
        <v>2464</v>
      </c>
      <c r="D1409" s="2" t="s">
        <v>3305</v>
      </c>
      <c r="E1409" s="12"/>
      <c r="F1409" s="60">
        <v>107</v>
      </c>
      <c r="G1409" s="8">
        <f>VLOOKUP(F1409,episodes!$A$1:$B$76,2,FALSE)</f>
        <v>8</v>
      </c>
      <c r="H1409" s="7" t="str">
        <f>VLOOKUP(F1409,episodes!$A$1:$E$76,5,FALSE)</f>
        <v>What Are Little Girls Made Of?</v>
      </c>
      <c r="I1409" s="7">
        <f>VLOOKUP(F1409,episodes!$A$1:$D$76,3,FALSE)</f>
        <v>1</v>
      </c>
      <c r="J1409" s="7">
        <f>VLOOKUP(F1409,episodes!$A$1:$D$76,4,FALSE)</f>
        <v>7</v>
      </c>
      <c r="L1409" s="40">
        <f>COUNTIFS(A:A,A1408)</f>
        <v>9</v>
      </c>
      <c r="M1409" s="40">
        <f>COUNTIFS(B:B,B1409)</f>
        <v>6</v>
      </c>
      <c r="N1409" s="40">
        <f>LEN(C1409)+LEN(H1409)</f>
        <v>79</v>
      </c>
      <c r="Q1409" s="39" t="s">
        <v>1489</v>
      </c>
      <c r="R1409" s="39" t="s">
        <v>2485</v>
      </c>
    </row>
    <row r="1410" spans="1:18" x14ac:dyDescent="0.25">
      <c r="A1410" s="2" t="s">
        <v>1766</v>
      </c>
      <c r="B1410" s="1" t="s">
        <v>749</v>
      </c>
      <c r="C1410" s="37" t="s">
        <v>2465</v>
      </c>
      <c r="D1410" s="2" t="s">
        <v>3305</v>
      </c>
      <c r="E1410" s="12"/>
      <c r="F1410" s="60">
        <v>107</v>
      </c>
      <c r="G1410" s="8">
        <f>VLOOKUP(F1410,episodes!$A$1:$B$76,2,FALSE)</f>
        <v>8</v>
      </c>
      <c r="H1410" s="7" t="str">
        <f>VLOOKUP(F1410,episodes!$A$1:$E$76,5,FALSE)</f>
        <v>What Are Little Girls Made Of?</v>
      </c>
      <c r="I1410" s="7">
        <f>VLOOKUP(F1410,episodes!$A$1:$D$76,3,FALSE)</f>
        <v>1</v>
      </c>
      <c r="J1410" s="7">
        <f>VLOOKUP(F1410,episodes!$A$1:$D$76,4,FALSE)</f>
        <v>7</v>
      </c>
      <c r="L1410" s="40">
        <f>COUNTIFS(A:A,A1409)</f>
        <v>9</v>
      </c>
      <c r="M1410" s="40">
        <f>COUNTIFS(B:B,B1410)</f>
        <v>6</v>
      </c>
      <c r="N1410" s="40">
        <f>LEN(C1410)+LEN(H1410)</f>
        <v>70</v>
      </c>
      <c r="O1410" s="39" t="s">
        <v>2065</v>
      </c>
      <c r="Q1410" s="39" t="s">
        <v>977</v>
      </c>
      <c r="R1410" s="39" t="s">
        <v>2485</v>
      </c>
    </row>
    <row r="1411" spans="1:18" x14ac:dyDescent="0.25">
      <c r="A1411" s="2" t="s">
        <v>1766</v>
      </c>
      <c r="B1411" s="2" t="s">
        <v>725</v>
      </c>
      <c r="C1411" s="37" t="s">
        <v>2543</v>
      </c>
      <c r="D1411" s="2" t="s">
        <v>3305</v>
      </c>
      <c r="E1411" s="12"/>
      <c r="F1411" s="61">
        <v>114</v>
      </c>
      <c r="G1411" s="8">
        <f>VLOOKUP(F1411,episodes!$A$1:$B$76,2,FALSE)</f>
        <v>15</v>
      </c>
      <c r="H1411" s="7" t="str">
        <f>VLOOKUP(F1411,episodes!$A$1:$E$76,5,FALSE)</f>
        <v>Balance of Terror</v>
      </c>
      <c r="I1411" s="7">
        <f>VLOOKUP(F1411,episodes!$A$1:$D$76,3,FALSE)</f>
        <v>1</v>
      </c>
      <c r="J1411" s="7">
        <f>VLOOKUP(F1411,episodes!$A$1:$D$76,4,FALSE)</f>
        <v>14</v>
      </c>
      <c r="L1411" s="40">
        <f>COUNTIFS(A:A,A1410)</f>
        <v>9</v>
      </c>
      <c r="M1411" s="40">
        <f>COUNTIFS(B:B,B1411)</f>
        <v>2</v>
      </c>
      <c r="N1411" s="40">
        <f>LEN(C1411)+LEN(H1411)</f>
        <v>61</v>
      </c>
      <c r="O1411" s="42" t="s">
        <v>160</v>
      </c>
      <c r="P1411" s="44"/>
      <c r="Q1411" s="42" t="s">
        <v>1387</v>
      </c>
      <c r="R1411" s="42" t="s">
        <v>2485</v>
      </c>
    </row>
    <row r="1412" spans="1:18" x14ac:dyDescent="0.25">
      <c r="A1412" s="2" t="s">
        <v>1766</v>
      </c>
      <c r="B1412" s="1" t="s">
        <v>754</v>
      </c>
      <c r="C1412" s="37" t="s">
        <v>2557</v>
      </c>
      <c r="D1412" s="2" t="s">
        <v>3305</v>
      </c>
      <c r="E1412" s="12"/>
      <c r="F1412" s="60">
        <v>115</v>
      </c>
      <c r="G1412" s="8">
        <f>VLOOKUP(F1412,episodes!$A$1:$B$76,2,FALSE)</f>
        <v>16</v>
      </c>
      <c r="H1412" s="7" t="str">
        <f>VLOOKUP(F1412,episodes!$A$1:$E$76,5,FALSE)</f>
        <v>Shore Leave</v>
      </c>
      <c r="I1412" s="7">
        <f>VLOOKUP(F1412,episodes!$A$1:$D$76,3,FALSE)</f>
        <v>1</v>
      </c>
      <c r="J1412" s="7">
        <f>VLOOKUP(F1412,episodes!$A$1:$D$76,4,FALSE)</f>
        <v>15</v>
      </c>
      <c r="L1412" s="40">
        <f>COUNTIFS(A:A,A1411)</f>
        <v>9</v>
      </c>
      <c r="M1412" s="40">
        <f>COUNTIFS(B:B,B1412)</f>
        <v>1</v>
      </c>
      <c r="N1412" s="40">
        <f>LEN(C1412)+LEN(H1412)</f>
        <v>87</v>
      </c>
      <c r="O1412" s="39" t="s">
        <v>509</v>
      </c>
      <c r="P1412" s="41"/>
      <c r="Q1412" s="39" t="s">
        <v>630</v>
      </c>
      <c r="R1412" s="39" t="s">
        <v>2485</v>
      </c>
    </row>
    <row r="1413" spans="1:18" x14ac:dyDescent="0.25">
      <c r="A1413" s="2" t="s">
        <v>1766</v>
      </c>
      <c r="B1413" s="1" t="s">
        <v>753</v>
      </c>
      <c r="C1413" s="37" t="s">
        <v>3540</v>
      </c>
      <c r="D1413" s="2" t="s">
        <v>3305</v>
      </c>
      <c r="E1413" s="12"/>
      <c r="F1413" s="61">
        <v>123</v>
      </c>
      <c r="G1413" s="8">
        <f>VLOOKUP(F1413,episodes!$A$1:$B$76,2,FALSE)</f>
        <v>24</v>
      </c>
      <c r="H1413" s="7" t="str">
        <f>VLOOKUP(F1413,episodes!$A$1:$E$76,5,FALSE)</f>
        <v>A Taste of Armageddon</v>
      </c>
      <c r="I1413" s="7">
        <f>VLOOKUP(F1413,episodes!$A$1:$D$76,3,FALSE)</f>
        <v>1</v>
      </c>
      <c r="J1413" s="7">
        <f>VLOOKUP(F1413,episodes!$A$1:$D$76,4,FALSE)</f>
        <v>23</v>
      </c>
      <c r="L1413" s="40">
        <f>COUNTIFS(A:A,A1412)</f>
        <v>9</v>
      </c>
      <c r="M1413" s="40">
        <f>COUNTIFS(B:B,B1413)</f>
        <v>1</v>
      </c>
      <c r="N1413" s="40">
        <f>LEN(C1413)</f>
        <v>119</v>
      </c>
      <c r="O1413" s="42" t="s">
        <v>610</v>
      </c>
      <c r="P1413" s="42"/>
      <c r="Q1413" s="42" t="s">
        <v>3541</v>
      </c>
      <c r="R1413" s="42" t="s">
        <v>2485</v>
      </c>
    </row>
    <row r="1414" spans="1:18" x14ac:dyDescent="0.25">
      <c r="A1414" s="2" t="s">
        <v>1766</v>
      </c>
      <c r="B1414" s="2" t="s">
        <v>502</v>
      </c>
      <c r="C1414" s="37" t="s">
        <v>3102</v>
      </c>
      <c r="D1414" s="2" t="s">
        <v>3305</v>
      </c>
      <c r="E1414" s="12"/>
      <c r="F1414" s="61">
        <v>124</v>
      </c>
      <c r="G1414" s="8">
        <f>VLOOKUP(F1414,episodes!$A$1:$B$76,2,FALSE)</f>
        <v>25</v>
      </c>
      <c r="H1414" s="7" t="str">
        <f>VLOOKUP(F1414,episodes!$A$1:$E$76,5,FALSE)</f>
        <v>This Side of Paradise</v>
      </c>
      <c r="I1414" s="7">
        <f>VLOOKUP(F1414,episodes!$A$1:$D$76,3,FALSE)</f>
        <v>1</v>
      </c>
      <c r="J1414" s="7">
        <f>VLOOKUP(F1414,episodes!$A$1:$D$76,4,FALSE)</f>
        <v>24</v>
      </c>
      <c r="L1414" s="40">
        <f>COUNTIFS(A:A,A1413)</f>
        <v>9</v>
      </c>
      <c r="M1414" s="40">
        <f>COUNTIFS(B:B,B1414)</f>
        <v>5</v>
      </c>
      <c r="N1414" s="40">
        <f>LEN(C1414)</f>
        <v>224</v>
      </c>
      <c r="O1414" s="42"/>
      <c r="P1414" s="44"/>
      <c r="Q1414" s="42" t="s">
        <v>333</v>
      </c>
      <c r="R1414" s="42" t="s">
        <v>2485</v>
      </c>
    </row>
    <row r="1415" spans="1:18" x14ac:dyDescent="0.25">
      <c r="A1415" s="2" t="s">
        <v>1766</v>
      </c>
      <c r="B1415" s="1" t="s">
        <v>761</v>
      </c>
      <c r="C1415" s="37" t="s">
        <v>3274</v>
      </c>
      <c r="D1415" s="2" t="s">
        <v>3305</v>
      </c>
      <c r="E1415" s="12"/>
      <c r="F1415" s="17">
        <v>128</v>
      </c>
      <c r="G1415" s="8">
        <f>VLOOKUP(F1415,episodes!$A$1:$B$76,2,FALSE)</f>
        <v>29</v>
      </c>
      <c r="H1415" s="7" t="str">
        <f>VLOOKUP(F1415,episodes!$A$1:$E$76,5,FALSE)</f>
        <v>The City on the Edge of Forever</v>
      </c>
      <c r="I1415" s="7">
        <f>VLOOKUP(F1415,episodes!$A$1:$D$76,3,FALSE)</f>
        <v>1</v>
      </c>
      <c r="J1415" s="7">
        <f>VLOOKUP(F1415,episodes!$A$1:$D$76,4,FALSE)</f>
        <v>28</v>
      </c>
      <c r="L1415" s="40">
        <f>COUNTIFS(A:A,A1414)</f>
        <v>9</v>
      </c>
      <c r="M1415" s="40">
        <f>COUNTIFS(B:B,B1415)</f>
        <v>2</v>
      </c>
      <c r="N1415" s="40">
        <f>LEN(C1415)</f>
        <v>76</v>
      </c>
      <c r="O1415" s="42" t="s">
        <v>368</v>
      </c>
      <c r="Q1415" s="39" t="s">
        <v>369</v>
      </c>
      <c r="R1415" s="39" t="s">
        <v>2485</v>
      </c>
    </row>
    <row r="1416" spans="1:18" x14ac:dyDescent="0.25">
      <c r="A1416" s="2" t="s">
        <v>1767</v>
      </c>
      <c r="B1416" s="1" t="s">
        <v>502</v>
      </c>
      <c r="C1416" s="37" t="s">
        <v>2193</v>
      </c>
      <c r="D1416" s="2" t="s">
        <v>3305</v>
      </c>
      <c r="E1416" s="12"/>
      <c r="F1416" s="17">
        <v>104</v>
      </c>
      <c r="G1416" s="8">
        <f>VLOOKUP(F1416,episodes!$A$1:$B$76,2,FALSE)</f>
        <v>5</v>
      </c>
      <c r="H1416" s="7" t="str">
        <f>VLOOKUP(F1416,episodes!$A$1:$E$76,5,FALSE)</f>
        <v>The Naked Time</v>
      </c>
      <c r="I1416" s="7">
        <f>VLOOKUP(F1416,episodes!$A$1:$D$76,3,FALSE)</f>
        <v>1</v>
      </c>
      <c r="J1416" s="7">
        <f>VLOOKUP(F1416,episodes!$A$1:$D$76,4,FALSE)</f>
        <v>4</v>
      </c>
      <c r="L1416" s="40">
        <f>COUNTIFS(A:A,A1415)</f>
        <v>9</v>
      </c>
      <c r="M1416" s="40">
        <f>COUNTIFS(B:B,B1416)</f>
        <v>5</v>
      </c>
      <c r="N1416" s="40">
        <f>LEN(C1416)+LEN(H1416)</f>
        <v>65</v>
      </c>
      <c r="Q1416" s="39" t="s">
        <v>649</v>
      </c>
      <c r="R1416" s="39" t="s">
        <v>2485</v>
      </c>
    </row>
    <row r="1417" spans="1:18" x14ac:dyDescent="0.25">
      <c r="A1417" s="2" t="s">
        <v>1767</v>
      </c>
      <c r="B1417" s="1" t="s">
        <v>502</v>
      </c>
      <c r="C1417" s="37" t="s">
        <v>2484</v>
      </c>
      <c r="D1417" s="2" t="s">
        <v>3305</v>
      </c>
      <c r="E1417" s="12"/>
      <c r="F1417" s="60">
        <v>108</v>
      </c>
      <c r="G1417" s="8">
        <f>VLOOKUP(F1417,episodes!$A$1:$B$76,2,FALSE)</f>
        <v>9</v>
      </c>
      <c r="H1417" s="7" t="str">
        <f>VLOOKUP(F1417,episodes!$A$1:$E$76,5,FALSE)</f>
        <v>Miri</v>
      </c>
      <c r="I1417" s="7">
        <f>VLOOKUP(F1417,episodes!$A$1:$D$76,3,FALSE)</f>
        <v>1</v>
      </c>
      <c r="J1417" s="7">
        <f>VLOOKUP(F1417,episodes!$A$1:$D$76,4,FALSE)</f>
        <v>8</v>
      </c>
      <c r="L1417" s="40">
        <f>COUNTIFS(A:A,A1416)</f>
        <v>2</v>
      </c>
      <c r="M1417" s="40">
        <f>COUNTIFS(B:B,B1417)</f>
        <v>5</v>
      </c>
      <c r="N1417" s="40">
        <f>LEN(C1417)+LEN(H1417)</f>
        <v>38</v>
      </c>
      <c r="P1417" s="41"/>
      <c r="Q1417" s="39" t="s">
        <v>383</v>
      </c>
      <c r="R1417" s="39" t="s">
        <v>2485</v>
      </c>
    </row>
    <row r="1418" spans="1:18" x14ac:dyDescent="0.3">
      <c r="A1418" s="2" t="s">
        <v>1768</v>
      </c>
      <c r="B1418" s="1" t="s">
        <v>9</v>
      </c>
      <c r="C1418" s="25" t="s">
        <v>2043</v>
      </c>
      <c r="D1418" s="2" t="s">
        <v>3305</v>
      </c>
      <c r="F1418" s="60">
        <v>100</v>
      </c>
      <c r="G1418" s="8">
        <f>VLOOKUP(F1418,episodes!$A$1:$B$76,2,FALSE)</f>
        <v>1</v>
      </c>
      <c r="H1418" s="7" t="str">
        <f>VLOOKUP(F1418,episodes!$A$1:$E$76,5,FALSE)</f>
        <v>The Cage</v>
      </c>
      <c r="I1418" s="7">
        <f>VLOOKUP(F1418,episodes!$A$1:$D$76,3,FALSE)</f>
        <v>1</v>
      </c>
      <c r="J1418" s="7">
        <f>VLOOKUP(F1418,episodes!$A$1:$D$76,4,FALSE)</f>
        <v>0</v>
      </c>
      <c r="L1418" s="40">
        <f>COUNTIFS(A:A,A1417)</f>
        <v>2</v>
      </c>
      <c r="M1418" s="40">
        <f>COUNTIFS(B:B,B1418)</f>
        <v>14</v>
      </c>
      <c r="N1418" s="40">
        <f>LEN(C1418)+LEN(H1418)</f>
        <v>44</v>
      </c>
      <c r="O1418" s="39" t="s">
        <v>873</v>
      </c>
      <c r="P1418" s="42"/>
      <c r="Q1418" s="41" t="s">
        <v>402</v>
      </c>
      <c r="R1418" s="39" t="s">
        <v>2485</v>
      </c>
    </row>
    <row r="1419" spans="1:18" x14ac:dyDescent="0.25">
      <c r="A1419" s="2" t="s">
        <v>1768</v>
      </c>
      <c r="B1419" s="1" t="s">
        <v>9</v>
      </c>
      <c r="C1419" s="37" t="s">
        <v>2544</v>
      </c>
      <c r="D1419" s="2" t="s">
        <v>3305</v>
      </c>
      <c r="E1419" s="12"/>
      <c r="F1419" s="61">
        <v>114</v>
      </c>
      <c r="G1419" s="8">
        <f>VLOOKUP(F1419,episodes!$A$1:$B$76,2,FALSE)</f>
        <v>15</v>
      </c>
      <c r="H1419" s="7" t="str">
        <f>VLOOKUP(F1419,episodes!$A$1:$E$76,5,FALSE)</f>
        <v>Balance of Terror</v>
      </c>
      <c r="I1419" s="7">
        <f>VLOOKUP(F1419,episodes!$A$1:$D$76,3,FALSE)</f>
        <v>1</v>
      </c>
      <c r="J1419" s="7">
        <f>VLOOKUP(F1419,episodes!$A$1:$D$76,4,FALSE)</f>
        <v>14</v>
      </c>
      <c r="L1419" s="40">
        <f>COUNTIFS(A:A,A1418)</f>
        <v>5</v>
      </c>
      <c r="M1419" s="40">
        <f>COUNTIFS(B:B,B1419)</f>
        <v>14</v>
      </c>
      <c r="N1419" s="40">
        <f>LEN(C1419)+LEN(H1419)</f>
        <v>67</v>
      </c>
      <c r="O1419" s="42" t="s">
        <v>160</v>
      </c>
      <c r="P1419" s="44"/>
      <c r="Q1419" s="42" t="s">
        <v>1388</v>
      </c>
      <c r="R1419" s="42" t="s">
        <v>2485</v>
      </c>
    </row>
    <row r="1420" spans="1:18" x14ac:dyDescent="0.25">
      <c r="A1420" s="2" t="s">
        <v>1768</v>
      </c>
      <c r="B1420" s="1" t="s">
        <v>9</v>
      </c>
      <c r="C1420" s="37" t="s">
        <v>2871</v>
      </c>
      <c r="D1420" s="2" t="s">
        <v>3305</v>
      </c>
      <c r="E1420" s="12"/>
      <c r="F1420" s="61">
        <v>126</v>
      </c>
      <c r="G1420" s="8">
        <f>VLOOKUP(F1420,episodes!$A$1:$B$76,2,FALSE)</f>
        <v>27</v>
      </c>
      <c r="H1420" s="7" t="str">
        <f>VLOOKUP(F1420,episodes!$A$1:$E$76,5,FALSE)</f>
        <v>Errand of Mercy</v>
      </c>
      <c r="I1420" s="7">
        <f>VLOOKUP(F1420,episodes!$A$1:$D$76,3,FALSE)</f>
        <v>1</v>
      </c>
      <c r="J1420" s="7">
        <f>VLOOKUP(F1420,episodes!$A$1:$D$76,4,FALSE)</f>
        <v>26</v>
      </c>
      <c r="L1420" s="40">
        <f>COUNTIFS(A:A,A1419)</f>
        <v>5</v>
      </c>
      <c r="M1420" s="40">
        <f>COUNTIFS(B:B,B1420)</f>
        <v>14</v>
      </c>
      <c r="N1420" s="40">
        <f>LEN(C1420)</f>
        <v>49</v>
      </c>
      <c r="O1420" s="42" t="s">
        <v>269</v>
      </c>
      <c r="P1420" s="42"/>
      <c r="Q1420" s="42" t="s">
        <v>1478</v>
      </c>
      <c r="R1420" s="42" t="s">
        <v>2485</v>
      </c>
    </row>
    <row r="1421" spans="1:18" x14ac:dyDescent="0.25">
      <c r="A1421" s="2" t="s">
        <v>1768</v>
      </c>
      <c r="B1421" s="2" t="s">
        <v>9</v>
      </c>
      <c r="C1421" s="1" t="s">
        <v>2621</v>
      </c>
      <c r="D1421" s="2" t="s">
        <v>3305</v>
      </c>
      <c r="F1421" s="60">
        <v>204</v>
      </c>
      <c r="G1421" s="8">
        <f>VLOOKUP(F1421,episodes!$A$1:$B$81,2,FALSE)</f>
        <v>34</v>
      </c>
      <c r="H1421" s="7" t="str">
        <f>VLOOKUP(F1421,episodes!$A$1:$E$81,5,FALSE)</f>
        <v>Mirror, Mirror</v>
      </c>
      <c r="I1421" s="7">
        <f>VLOOKUP(F1421,episodes!$A$1:$D$81,3,FALSE)</f>
        <v>2</v>
      </c>
      <c r="J1421" s="7">
        <f>VLOOKUP(F1421,episodes!$A$1:$D$81,4,FALSE)</f>
        <v>4</v>
      </c>
      <c r="L1421" s="40">
        <f>COUNTIFS(A:A,A1420)</f>
        <v>5</v>
      </c>
      <c r="M1421" s="40">
        <f>COUNTIFS(B:B,B1421)</f>
        <v>14</v>
      </c>
      <c r="N1421" s="40">
        <f>LEN(C1421)</f>
        <v>92</v>
      </c>
      <c r="P1421" s="39" t="s">
        <v>192</v>
      </c>
      <c r="Q1421" s="50"/>
      <c r="R1421" s="39" t="s">
        <v>2485</v>
      </c>
    </row>
    <row r="1422" spans="1:18" x14ac:dyDescent="0.25">
      <c r="A1422" s="24" t="s">
        <v>1768</v>
      </c>
      <c r="B1422" s="53" t="s">
        <v>9</v>
      </c>
      <c r="C1422" s="23" t="s">
        <v>2883</v>
      </c>
      <c r="D1422" s="2" t="s">
        <v>3305</v>
      </c>
      <c r="E1422" s="12"/>
      <c r="F1422" s="60">
        <v>217</v>
      </c>
      <c r="G1422" s="8">
        <f>VLOOKUP(F1422,episodes!$A$1:$B$76,2,FALSE)</f>
        <v>47</v>
      </c>
      <c r="H1422" s="7" t="str">
        <f>VLOOKUP(F1422,episodes!$A$1:$E$76,5,FALSE)</f>
        <v>A Piece of the Action</v>
      </c>
      <c r="I1422" s="7">
        <f>VLOOKUP(F1422,episodes!$A$1:$D$76,3,FALSE)</f>
        <v>2</v>
      </c>
      <c r="J1422" s="7">
        <f>VLOOKUP(F1422,episodes!$A$1:$D$76,4,FALSE)</f>
        <v>17</v>
      </c>
      <c r="L1422" s="40">
        <f>COUNTIFS(A:A,A1421)</f>
        <v>5</v>
      </c>
      <c r="M1422" s="40">
        <f>COUNTIFS(B:B,B1422)</f>
        <v>14</v>
      </c>
      <c r="N1422" s="40">
        <f>LEN(C1422)</f>
        <v>34</v>
      </c>
      <c r="P1422" s="42"/>
      <c r="Q1422" s="41" t="s">
        <v>874</v>
      </c>
      <c r="R1422" s="39" t="s">
        <v>2485</v>
      </c>
    </row>
    <row r="1423" spans="1:18" s="2" customFormat="1" x14ac:dyDescent="0.25">
      <c r="A1423" s="2" t="s">
        <v>1769</v>
      </c>
      <c r="B1423" s="1" t="s">
        <v>501</v>
      </c>
      <c r="C1423" s="37" t="s">
        <v>1349</v>
      </c>
      <c r="D1423" s="2" t="s">
        <v>3305</v>
      </c>
      <c r="E1423" s="12"/>
      <c r="F1423" s="61">
        <v>127</v>
      </c>
      <c r="G1423" s="8">
        <f>VLOOKUP(F1423,episodes!$A$1:$B$76,2,FALSE)</f>
        <v>28</v>
      </c>
      <c r="H1423" s="7" t="str">
        <f>VLOOKUP(F1423,episodes!$A$1:$E$76,5,FALSE)</f>
        <v>The Alternative Factor</v>
      </c>
      <c r="I1423" s="7">
        <f>VLOOKUP(F1423,episodes!$A$1:$D$76,3,FALSE)</f>
        <v>1</v>
      </c>
      <c r="J1423" s="7">
        <f>VLOOKUP(F1423,episodes!$A$1:$D$76,4,FALSE)</f>
        <v>27</v>
      </c>
      <c r="K1423" s="10"/>
      <c r="L1423" s="40">
        <f>COUNTIFS(A:A,A1422)</f>
        <v>5</v>
      </c>
      <c r="M1423" s="40">
        <f>COUNTIFS(B:B,B1423)</f>
        <v>45</v>
      </c>
      <c r="N1423" s="40">
        <f>LEN(C1423)</f>
        <v>50</v>
      </c>
      <c r="O1423" s="42" t="s">
        <v>261</v>
      </c>
      <c r="P1423" s="42"/>
      <c r="Q1423" s="42" t="s">
        <v>1349</v>
      </c>
      <c r="R1423" s="42" t="s">
        <v>2485</v>
      </c>
    </row>
    <row r="1424" spans="1:18" s="2" customFormat="1" x14ac:dyDescent="0.25">
      <c r="A1424" s="2" t="s">
        <v>1769</v>
      </c>
      <c r="B1424" s="1" t="s">
        <v>501</v>
      </c>
      <c r="C1424" s="37" t="s">
        <v>3275</v>
      </c>
      <c r="D1424" s="2" t="s">
        <v>3305</v>
      </c>
      <c r="E1424" s="12"/>
      <c r="F1424" s="17">
        <v>128</v>
      </c>
      <c r="G1424" s="8">
        <f>VLOOKUP(F1424,episodes!$A$1:$B$76,2,FALSE)</f>
        <v>29</v>
      </c>
      <c r="H1424" s="7" t="str">
        <f>VLOOKUP(F1424,episodes!$A$1:$E$76,5,FALSE)</f>
        <v>The City on the Edge of Forever</v>
      </c>
      <c r="I1424" s="7">
        <f>VLOOKUP(F1424,episodes!$A$1:$D$76,3,FALSE)</f>
        <v>1</v>
      </c>
      <c r="J1424" s="7">
        <f>VLOOKUP(F1424,episodes!$A$1:$D$76,4,FALSE)</f>
        <v>28</v>
      </c>
      <c r="K1424" s="10"/>
      <c r="L1424" s="40">
        <f>COUNTIFS(A:A,A1423)</f>
        <v>2</v>
      </c>
      <c r="M1424" s="40">
        <f>COUNTIFS(B:B,B1424)</f>
        <v>45</v>
      </c>
      <c r="N1424" s="40">
        <f>LEN(C1424)</f>
        <v>128</v>
      </c>
      <c r="O1424" s="39"/>
      <c r="P1424" s="39"/>
      <c r="Q1424" s="39" t="s">
        <v>338</v>
      </c>
      <c r="R1424" s="39" t="s">
        <v>2485</v>
      </c>
    </row>
    <row r="1425" spans="1:18" s="2" customFormat="1" x14ac:dyDescent="0.25">
      <c r="A1425" s="2" t="s">
        <v>1770</v>
      </c>
      <c r="B1425" s="1" t="s">
        <v>709</v>
      </c>
      <c r="C1425" s="37" t="s">
        <v>2987</v>
      </c>
      <c r="D1425" s="2" t="s">
        <v>3655</v>
      </c>
      <c r="E1425" s="12">
        <v>1</v>
      </c>
      <c r="F1425" s="60">
        <v>105</v>
      </c>
      <c r="G1425" s="8">
        <f>VLOOKUP(F1425,episodes!$A$1:$B$76,2,FALSE)</f>
        <v>6</v>
      </c>
      <c r="H1425" s="7" t="str">
        <f>VLOOKUP(F1425,episodes!$A$1:$E$76,5,FALSE)</f>
        <v>The Enemy Within</v>
      </c>
      <c r="I1425" s="7">
        <f>VLOOKUP(F1425,episodes!$A$1:$D$76,3,FALSE)</f>
        <v>1</v>
      </c>
      <c r="J1425" s="7">
        <f>VLOOKUP(F1425,episodes!$A$1:$D$76,4,FALSE)</f>
        <v>5</v>
      </c>
      <c r="K1425" s="10"/>
      <c r="L1425" s="40">
        <f>COUNTIFS(A:A,A1424)</f>
        <v>2</v>
      </c>
      <c r="M1425" s="40">
        <f>COUNTIFS(B:B,B1425)</f>
        <v>15</v>
      </c>
      <c r="N1425" s="40">
        <f>LEN(C1425)+LEN(H1425)</f>
        <v>50</v>
      </c>
      <c r="O1425" s="42" t="s">
        <v>1011</v>
      </c>
      <c r="P1425" s="39" t="s">
        <v>2068</v>
      </c>
      <c r="Q1425" s="39" t="s">
        <v>1460</v>
      </c>
      <c r="R1425" s="39" t="s">
        <v>2485</v>
      </c>
    </row>
    <row r="1426" spans="1:18" s="2" customFormat="1" x14ac:dyDescent="0.25">
      <c r="A1426" s="2" t="s">
        <v>1770</v>
      </c>
      <c r="B1426" s="1" t="s">
        <v>709</v>
      </c>
      <c r="C1426" s="37" t="s">
        <v>2988</v>
      </c>
      <c r="D1426" s="2" t="s">
        <v>3655</v>
      </c>
      <c r="E1426" s="12">
        <v>1</v>
      </c>
      <c r="F1426" s="60">
        <v>109</v>
      </c>
      <c r="G1426" s="8">
        <f>VLOOKUP(F1426,episodes!$A$1:$B$76,2,FALSE)</f>
        <v>10</v>
      </c>
      <c r="H1426" s="7" t="str">
        <f>VLOOKUP(F1426,episodes!$A$1:$E$76,5,FALSE)</f>
        <v>Dagger of the Mind</v>
      </c>
      <c r="I1426" s="7">
        <f>VLOOKUP(F1426,episodes!$A$1:$D$76,3,FALSE)</f>
        <v>1</v>
      </c>
      <c r="J1426" s="7">
        <f>VLOOKUP(F1426,episodes!$A$1:$D$76,4,FALSE)</f>
        <v>9</v>
      </c>
      <c r="K1426" s="10"/>
      <c r="L1426" s="40">
        <f>COUNTIFS(A:A,A1425)</f>
        <v>16</v>
      </c>
      <c r="M1426" s="40">
        <f>COUNTIFS(B:B,B1426)</f>
        <v>15</v>
      </c>
      <c r="N1426" s="40">
        <f>LEN(C1426)+LEN(H1426)</f>
        <v>57</v>
      </c>
      <c r="O1426" s="42" t="s">
        <v>1011</v>
      </c>
      <c r="P1426" s="41" t="s">
        <v>527</v>
      </c>
      <c r="Q1426" s="39" t="s">
        <v>1467</v>
      </c>
      <c r="R1426" s="39" t="s">
        <v>2485</v>
      </c>
    </row>
    <row r="1427" spans="1:18" s="2" customFormat="1" x14ac:dyDescent="0.25">
      <c r="A1427" s="2" t="s">
        <v>1770</v>
      </c>
      <c r="B1427" s="1" t="s">
        <v>709</v>
      </c>
      <c r="C1427" s="37" t="s">
        <v>2989</v>
      </c>
      <c r="D1427" s="2" t="s">
        <v>3655</v>
      </c>
      <c r="E1427" s="12">
        <v>1</v>
      </c>
      <c r="F1427" s="60">
        <v>111</v>
      </c>
      <c r="G1427" s="8">
        <f>VLOOKUP(F1427,episodes!$A$1:$B$76,2,FALSE)</f>
        <v>12</v>
      </c>
      <c r="H1427" s="7" t="str">
        <f>VLOOKUP(F1427,episodes!$A$1:$E$76,5,FALSE)</f>
        <v>The Menagerie, Part I</v>
      </c>
      <c r="I1427" s="7">
        <f>VLOOKUP(F1427,episodes!$A$1:$D$76,3,FALSE)</f>
        <v>1</v>
      </c>
      <c r="J1427" s="7">
        <f>VLOOKUP(F1427,episodes!$A$1:$D$76,4,FALSE)</f>
        <v>11</v>
      </c>
      <c r="K1427" s="10"/>
      <c r="L1427" s="40">
        <f>COUNTIFS(A:A,A1426)</f>
        <v>16</v>
      </c>
      <c r="M1427" s="40">
        <f>COUNTIFS(B:B,B1427)</f>
        <v>15</v>
      </c>
      <c r="N1427" s="40">
        <f>LEN(C1427)+LEN(H1427)</f>
        <v>74</v>
      </c>
      <c r="O1427" s="42" t="s">
        <v>1011</v>
      </c>
      <c r="P1427" s="41" t="s">
        <v>549</v>
      </c>
      <c r="Q1427" s="39" t="s">
        <v>1058</v>
      </c>
      <c r="R1427" s="42" t="s">
        <v>2485</v>
      </c>
    </row>
    <row r="1428" spans="1:18" x14ac:dyDescent="0.25">
      <c r="A1428" s="2" t="s">
        <v>1770</v>
      </c>
      <c r="B1428" s="1" t="s">
        <v>709</v>
      </c>
      <c r="C1428" s="37" t="s">
        <v>2990</v>
      </c>
      <c r="D1428" s="2" t="s">
        <v>3655</v>
      </c>
      <c r="E1428" s="12">
        <v>1</v>
      </c>
      <c r="F1428" s="60">
        <v>111</v>
      </c>
      <c r="G1428" s="8">
        <f>VLOOKUP(F1428,episodes!$A$1:$B$76,2,FALSE)</f>
        <v>12</v>
      </c>
      <c r="H1428" s="7" t="str">
        <f>VLOOKUP(F1428,episodes!$A$1:$E$76,5,FALSE)</f>
        <v>The Menagerie, Part I</v>
      </c>
      <c r="I1428" s="7">
        <f>VLOOKUP(F1428,episodes!$A$1:$D$76,3,FALSE)</f>
        <v>1</v>
      </c>
      <c r="J1428" s="7">
        <f>VLOOKUP(F1428,episodes!$A$1:$D$76,4,FALSE)</f>
        <v>11</v>
      </c>
      <c r="L1428" s="40">
        <f>COUNTIFS(A:A,A1427)</f>
        <v>16</v>
      </c>
      <c r="M1428" s="40">
        <f>COUNTIFS(B:B,B1428)</f>
        <v>15</v>
      </c>
      <c r="N1428" s="40">
        <f>LEN(C1428)+LEN(H1428)</f>
        <v>66</v>
      </c>
      <c r="O1428" s="42" t="s">
        <v>1011</v>
      </c>
      <c r="P1428" s="41" t="s">
        <v>549</v>
      </c>
      <c r="Q1428" s="39" t="s">
        <v>1058</v>
      </c>
      <c r="R1428" s="39" t="s">
        <v>2485</v>
      </c>
    </row>
    <row r="1429" spans="1:18" s="2" customFormat="1" x14ac:dyDescent="0.25">
      <c r="A1429" s="2" t="s">
        <v>1770</v>
      </c>
      <c r="B1429" s="1" t="s">
        <v>709</v>
      </c>
      <c r="C1429" s="37" t="s">
        <v>2985</v>
      </c>
      <c r="D1429" s="2" t="s">
        <v>3655</v>
      </c>
      <c r="E1429" s="12">
        <v>1</v>
      </c>
      <c r="F1429" s="61">
        <v>119</v>
      </c>
      <c r="G1429" s="8">
        <f>VLOOKUP(F1429,episodes!$A$1:$B$76,2,FALSE)</f>
        <v>20</v>
      </c>
      <c r="H1429" s="7" t="str">
        <f>VLOOKUP(F1429,episodes!$A$1:$E$76,5,FALSE)</f>
        <v>Tomorrow Is Yesterday</v>
      </c>
      <c r="I1429" s="7">
        <f>VLOOKUP(F1429,episodes!$A$1:$D$76,3,FALSE)</f>
        <v>1</v>
      </c>
      <c r="J1429" s="7">
        <f>VLOOKUP(F1429,episodes!$A$1:$D$76,4,FALSE)</f>
        <v>19</v>
      </c>
      <c r="K1429" s="10"/>
      <c r="L1429" s="40">
        <f>COUNTIFS(A:A,A1428)</f>
        <v>16</v>
      </c>
      <c r="M1429" s="40">
        <f>COUNTIFS(B:B,B1429)</f>
        <v>15</v>
      </c>
      <c r="N1429" s="40">
        <f>LEN(C1429)</f>
        <v>45</v>
      </c>
      <c r="O1429" s="42" t="s">
        <v>1011</v>
      </c>
      <c r="P1429" s="44" t="s">
        <v>529</v>
      </c>
      <c r="Q1429" s="39" t="s">
        <v>1475</v>
      </c>
      <c r="R1429" s="42" t="s">
        <v>2485</v>
      </c>
    </row>
    <row r="1430" spans="1:18" s="2" customFormat="1" x14ac:dyDescent="0.25">
      <c r="A1430" s="2" t="s">
        <v>1770</v>
      </c>
      <c r="B1430" s="1" t="s">
        <v>709</v>
      </c>
      <c r="C1430" s="37" t="s">
        <v>2986</v>
      </c>
      <c r="D1430" s="2" t="s">
        <v>3655</v>
      </c>
      <c r="E1430" s="12">
        <v>1</v>
      </c>
      <c r="F1430" s="61">
        <v>119</v>
      </c>
      <c r="G1430" s="8">
        <f>VLOOKUP(F1430,episodes!$A$1:$B$76,2,FALSE)</f>
        <v>20</v>
      </c>
      <c r="H1430" s="7" t="str">
        <f>VLOOKUP(F1430,episodes!$A$1:$E$76,5,FALSE)</f>
        <v>Tomorrow Is Yesterday</v>
      </c>
      <c r="I1430" s="7">
        <f>VLOOKUP(F1430,episodes!$A$1:$D$76,3,FALSE)</f>
        <v>1</v>
      </c>
      <c r="J1430" s="7">
        <f>VLOOKUP(F1430,episodes!$A$1:$D$76,4,FALSE)</f>
        <v>19</v>
      </c>
      <c r="K1430" s="10"/>
      <c r="L1430" s="40">
        <f>COUNTIFS(A:A,A1429)</f>
        <v>16</v>
      </c>
      <c r="M1430" s="40">
        <f>COUNTIFS(B:B,B1430)</f>
        <v>15</v>
      </c>
      <c r="N1430" s="40">
        <f>LEN(C1430)</f>
        <v>36</v>
      </c>
      <c r="O1430" s="42" t="s">
        <v>1011</v>
      </c>
      <c r="P1430" s="44" t="s">
        <v>531</v>
      </c>
      <c r="Q1430" s="39" t="s">
        <v>1282</v>
      </c>
      <c r="R1430" s="42" t="s">
        <v>2485</v>
      </c>
    </row>
    <row r="1431" spans="1:18" s="2" customFormat="1" x14ac:dyDescent="0.25">
      <c r="A1431" s="2" t="s">
        <v>1770</v>
      </c>
      <c r="B1431" s="1" t="s">
        <v>709</v>
      </c>
      <c r="C1431" s="37" t="s">
        <v>2991</v>
      </c>
      <c r="D1431" s="2" t="s">
        <v>3655</v>
      </c>
      <c r="E1431" s="12">
        <v>1</v>
      </c>
      <c r="F1431" s="61">
        <v>121</v>
      </c>
      <c r="G1431" s="8">
        <f>VLOOKUP(F1431,episodes!$A$1:$B$76,2,FALSE)</f>
        <v>22</v>
      </c>
      <c r="H1431" s="7" t="str">
        <f>VLOOKUP(F1431,episodes!$A$1:$E$76,5,FALSE)</f>
        <v>The Return of the Archons</v>
      </c>
      <c r="I1431" s="7">
        <f>VLOOKUP(F1431,episodes!$A$1:$D$76,3,FALSE)</f>
        <v>1</v>
      </c>
      <c r="J1431" s="7">
        <f>VLOOKUP(F1431,episodes!$A$1:$D$76,4,FALSE)</f>
        <v>21</v>
      </c>
      <c r="K1431" s="10"/>
      <c r="L1431" s="40">
        <f>COUNTIFS(A:A,A1430)</f>
        <v>16</v>
      </c>
      <c r="M1431" s="40">
        <f>COUNTIFS(B:B,B1431)</f>
        <v>15</v>
      </c>
      <c r="N1431" s="40">
        <f>LEN(C1431)</f>
        <v>31</v>
      </c>
      <c r="O1431" s="42" t="s">
        <v>1011</v>
      </c>
      <c r="P1431" s="42" t="s">
        <v>244</v>
      </c>
      <c r="Q1431" s="39" t="s">
        <v>1059</v>
      </c>
      <c r="R1431" s="42" t="s">
        <v>2485</v>
      </c>
    </row>
    <row r="1432" spans="1:18" s="2" customFormat="1" x14ac:dyDescent="0.25">
      <c r="A1432" s="2" t="s">
        <v>1770</v>
      </c>
      <c r="B1432" s="2" t="s">
        <v>708</v>
      </c>
      <c r="C1432" s="37" t="s">
        <v>1429</v>
      </c>
      <c r="D1432" s="2" t="s">
        <v>3305</v>
      </c>
      <c r="E1432" s="12"/>
      <c r="F1432" s="61">
        <v>122</v>
      </c>
      <c r="G1432" s="8">
        <f>VLOOKUP(F1432,episodes!$A$1:$B$76,2,FALSE)</f>
        <v>23</v>
      </c>
      <c r="H1432" s="7" t="str">
        <f>VLOOKUP(F1432,episodes!$A$1:$E$76,5,FALSE)</f>
        <v>Space Seed</v>
      </c>
      <c r="I1432" s="7">
        <f>VLOOKUP(F1432,episodes!$A$1:$D$76,3,FALSE)</f>
        <v>1</v>
      </c>
      <c r="J1432" s="7">
        <f>VLOOKUP(F1432,episodes!$A$1:$D$76,4,FALSE)</f>
        <v>22</v>
      </c>
      <c r="K1432" s="10"/>
      <c r="L1432" s="40">
        <f>COUNTIFS(A:A,A1431)</f>
        <v>16</v>
      </c>
      <c r="M1432" s="40">
        <f>COUNTIFS(B:B,B1432)</f>
        <v>1</v>
      </c>
      <c r="N1432" s="40">
        <f>LEN(C1432)</f>
        <v>62</v>
      </c>
      <c r="O1432" s="42" t="s">
        <v>207</v>
      </c>
      <c r="P1432" s="44" t="s">
        <v>539</v>
      </c>
      <c r="Q1432" s="42" t="s">
        <v>1429</v>
      </c>
      <c r="R1432" s="42" t="s">
        <v>2485</v>
      </c>
    </row>
    <row r="1433" spans="1:18" s="2" customFormat="1" x14ac:dyDescent="0.25">
      <c r="A1433" s="2" t="s">
        <v>1770</v>
      </c>
      <c r="B1433" s="1" t="s">
        <v>709</v>
      </c>
      <c r="C1433" s="37" t="s">
        <v>2992</v>
      </c>
      <c r="D1433" s="2" t="s">
        <v>3655</v>
      </c>
      <c r="E1433" s="12">
        <v>1</v>
      </c>
      <c r="F1433" s="61">
        <v>122</v>
      </c>
      <c r="G1433" s="8">
        <f>VLOOKUP(F1433,episodes!$A$1:$B$76,2,FALSE)</f>
        <v>23</v>
      </c>
      <c r="H1433" s="7" t="str">
        <f>VLOOKUP(F1433,episodes!$A$1:$E$76,5,FALSE)</f>
        <v>Space Seed</v>
      </c>
      <c r="I1433" s="7">
        <f>VLOOKUP(F1433,episodes!$A$1:$D$76,3,FALSE)</f>
        <v>1</v>
      </c>
      <c r="J1433" s="7">
        <f>VLOOKUP(F1433,episodes!$A$1:$D$76,4,FALSE)</f>
        <v>22</v>
      </c>
      <c r="K1433" s="10"/>
      <c r="L1433" s="40">
        <f>COUNTIFS(A:A,A1432)</f>
        <v>16</v>
      </c>
      <c r="M1433" s="40">
        <f>COUNTIFS(B:B,B1433)</f>
        <v>15</v>
      </c>
      <c r="N1433" s="40">
        <f>LEN(C1433)</f>
        <v>35</v>
      </c>
      <c r="O1433" s="42" t="s">
        <v>1011</v>
      </c>
      <c r="P1433" s="44" t="s">
        <v>532</v>
      </c>
      <c r="Q1433" s="39" t="s">
        <v>1430</v>
      </c>
      <c r="R1433" s="42" t="s">
        <v>2485</v>
      </c>
    </row>
    <row r="1434" spans="1:18" s="2" customFormat="1" x14ac:dyDescent="0.25">
      <c r="A1434" s="2" t="s">
        <v>1770</v>
      </c>
      <c r="B1434" s="1" t="s">
        <v>709</v>
      </c>
      <c r="C1434" s="37" t="s">
        <v>3067</v>
      </c>
      <c r="D1434" s="2" t="s">
        <v>3655</v>
      </c>
      <c r="E1434" s="12">
        <v>1</v>
      </c>
      <c r="F1434" s="61">
        <v>123</v>
      </c>
      <c r="G1434" s="8">
        <f>VLOOKUP(F1434,episodes!$A$1:$B$76,2,FALSE)</f>
        <v>24</v>
      </c>
      <c r="H1434" s="7" t="str">
        <f>VLOOKUP(F1434,episodes!$A$1:$E$76,5,FALSE)</f>
        <v>A Taste of Armageddon</v>
      </c>
      <c r="I1434" s="7">
        <f>VLOOKUP(F1434,episodes!$A$1:$D$76,3,FALSE)</f>
        <v>1</v>
      </c>
      <c r="J1434" s="7">
        <f>VLOOKUP(F1434,episodes!$A$1:$D$76,4,FALSE)</f>
        <v>23</v>
      </c>
      <c r="K1434" s="10"/>
      <c r="L1434" s="40">
        <f>COUNTIFS(A:A,A1433)</f>
        <v>16</v>
      </c>
      <c r="M1434" s="40">
        <f>COUNTIFS(B:B,B1434)</f>
        <v>15</v>
      </c>
      <c r="N1434" s="40">
        <f>LEN(C1434)</f>
        <v>39</v>
      </c>
      <c r="O1434" s="42" t="s">
        <v>1011</v>
      </c>
      <c r="P1434" s="42" t="s">
        <v>533</v>
      </c>
      <c r="Q1434" s="39" t="s">
        <v>1060</v>
      </c>
      <c r="R1434" s="42" t="s">
        <v>3542</v>
      </c>
    </row>
    <row r="1435" spans="1:18" s="2" customFormat="1" x14ac:dyDescent="0.25">
      <c r="A1435" s="2" t="s">
        <v>1770</v>
      </c>
      <c r="B1435" s="1" t="s">
        <v>709</v>
      </c>
      <c r="C1435" s="37" t="s">
        <v>2993</v>
      </c>
      <c r="D1435" s="2" t="s">
        <v>3655</v>
      </c>
      <c r="E1435" s="12">
        <v>1</v>
      </c>
      <c r="F1435" s="61">
        <v>126</v>
      </c>
      <c r="G1435" s="8">
        <f>VLOOKUP(F1435,episodes!$A$1:$B$76,2,FALSE)</f>
        <v>27</v>
      </c>
      <c r="H1435" s="7" t="str">
        <f>VLOOKUP(F1435,episodes!$A$1:$E$76,5,FALSE)</f>
        <v>Errand of Mercy</v>
      </c>
      <c r="I1435" s="7">
        <f>VLOOKUP(F1435,episodes!$A$1:$D$76,3,FALSE)</f>
        <v>1</v>
      </c>
      <c r="J1435" s="7">
        <f>VLOOKUP(F1435,episodes!$A$1:$D$76,4,FALSE)</f>
        <v>26</v>
      </c>
      <c r="K1435" s="10"/>
      <c r="L1435" s="40">
        <f>COUNTIFS(A:A,A1434)</f>
        <v>16</v>
      </c>
      <c r="M1435" s="40">
        <f>COUNTIFS(B:B,B1435)</f>
        <v>15</v>
      </c>
      <c r="N1435" s="40">
        <f>LEN(C1435)</f>
        <v>32</v>
      </c>
      <c r="O1435" s="42" t="s">
        <v>1011</v>
      </c>
      <c r="P1435" s="39" t="s">
        <v>270</v>
      </c>
      <c r="Q1435" s="39" t="s">
        <v>1479</v>
      </c>
      <c r="R1435" s="42" t="s">
        <v>2485</v>
      </c>
    </row>
    <row r="1436" spans="1:18" s="2" customFormat="1" x14ac:dyDescent="0.25">
      <c r="A1436" s="2" t="s">
        <v>1770</v>
      </c>
      <c r="B1436" s="1" t="s">
        <v>709</v>
      </c>
      <c r="C1436" s="37" t="s">
        <v>3276</v>
      </c>
      <c r="D1436" s="2" t="s">
        <v>3655</v>
      </c>
      <c r="E1436" s="12">
        <v>1</v>
      </c>
      <c r="F1436" s="61">
        <v>128</v>
      </c>
      <c r="G1436" s="8">
        <f>VLOOKUP(F1436,episodes!$A$1:$B$76,2,FALSE)</f>
        <v>29</v>
      </c>
      <c r="H1436" s="7" t="str">
        <f>VLOOKUP(F1436,episodes!$A$1:$E$76,5,FALSE)</f>
        <v>The City on the Edge of Forever</v>
      </c>
      <c r="I1436" s="7">
        <f>VLOOKUP(F1436,episodes!$A$1:$D$76,3,FALSE)</f>
        <v>1</v>
      </c>
      <c r="J1436" s="7">
        <f>VLOOKUP(F1436,episodes!$A$1:$D$76,4,FALSE)</f>
        <v>28</v>
      </c>
      <c r="K1436" s="10"/>
      <c r="L1436" s="40">
        <f>COUNTIFS(A:A,A1435)</f>
        <v>16</v>
      </c>
      <c r="M1436" s="40">
        <f>COUNTIFS(B:B,B1436)</f>
        <v>15</v>
      </c>
      <c r="N1436" s="40">
        <f>LEN(C1436)</f>
        <v>42</v>
      </c>
      <c r="O1436" s="42" t="s">
        <v>1011</v>
      </c>
      <c r="P1436" s="44" t="s">
        <v>2116</v>
      </c>
      <c r="Q1436" s="39" t="s">
        <v>1120</v>
      </c>
      <c r="R1436" s="42" t="s">
        <v>2485</v>
      </c>
    </row>
    <row r="1437" spans="1:18" s="2" customFormat="1" x14ac:dyDescent="0.25">
      <c r="A1437" s="2" t="s">
        <v>1770</v>
      </c>
      <c r="B1437" s="1" t="s">
        <v>709</v>
      </c>
      <c r="C1437" s="37" t="s">
        <v>3277</v>
      </c>
      <c r="D1437" s="2" t="s">
        <v>3655</v>
      </c>
      <c r="E1437" s="12">
        <v>1</v>
      </c>
      <c r="F1437" s="61">
        <v>128</v>
      </c>
      <c r="G1437" s="8">
        <f>VLOOKUP(F1437,episodes!$A$1:$B$76,2,FALSE)</f>
        <v>29</v>
      </c>
      <c r="H1437" s="7" t="str">
        <f>VLOOKUP(F1437,episodes!$A$1:$E$76,5,FALSE)</f>
        <v>The City on the Edge of Forever</v>
      </c>
      <c r="I1437" s="7">
        <f>VLOOKUP(F1437,episodes!$A$1:$D$76,3,FALSE)</f>
        <v>1</v>
      </c>
      <c r="J1437" s="7">
        <f>VLOOKUP(F1437,episodes!$A$1:$D$76,4,FALSE)</f>
        <v>28</v>
      </c>
      <c r="K1437" s="10"/>
      <c r="L1437" s="40">
        <f>COUNTIFS(A:A,A1436)</f>
        <v>16</v>
      </c>
      <c r="M1437" s="40">
        <f>COUNTIFS(B:B,B1437)</f>
        <v>15</v>
      </c>
      <c r="N1437" s="40">
        <f>LEN(C1437)</f>
        <v>40</v>
      </c>
      <c r="O1437" s="42" t="s">
        <v>1011</v>
      </c>
      <c r="P1437" s="44" t="s">
        <v>550</v>
      </c>
      <c r="Q1437" s="39" t="s">
        <v>1061</v>
      </c>
      <c r="R1437" s="42" t="s">
        <v>2485</v>
      </c>
    </row>
    <row r="1438" spans="1:18" s="2" customFormat="1" x14ac:dyDescent="0.25">
      <c r="A1438" s="2" t="s">
        <v>1770</v>
      </c>
      <c r="B1438" s="1" t="s">
        <v>709</v>
      </c>
      <c r="C1438" s="23" t="s">
        <v>2994</v>
      </c>
      <c r="D1438" s="2" t="s">
        <v>3655</v>
      </c>
      <c r="E1438" s="12">
        <v>1</v>
      </c>
      <c r="F1438" s="61">
        <v>129</v>
      </c>
      <c r="G1438" s="8">
        <f>VLOOKUP(F1438,episodes!$A$1:$B$76,2,FALSE)</f>
        <v>30</v>
      </c>
      <c r="H1438" s="7" t="str">
        <f>VLOOKUP(F1438,episodes!$A$1:$E$76,5,FALSE)</f>
        <v>Operation: Annihilate!</v>
      </c>
      <c r="I1438" s="7">
        <f>VLOOKUP(F1438,episodes!$A$1:$D$76,3,FALSE)</f>
        <v>1</v>
      </c>
      <c r="J1438" s="7">
        <f>VLOOKUP(F1438,episodes!$A$1:$D$76,4,FALSE)</f>
        <v>29</v>
      </c>
      <c r="K1438" s="10"/>
      <c r="L1438" s="40">
        <f>COUNTIFS(A:A,A1437)</f>
        <v>16</v>
      </c>
      <c r="M1438" s="40">
        <f>COUNTIFS(B:B,B1438)</f>
        <v>15</v>
      </c>
      <c r="N1438" s="40">
        <f>LEN(C1438)</f>
        <v>33</v>
      </c>
      <c r="O1438" s="42" t="s">
        <v>1011</v>
      </c>
      <c r="P1438" s="44" t="s">
        <v>551</v>
      </c>
      <c r="Q1438" s="39" t="s">
        <v>1062</v>
      </c>
      <c r="R1438" s="42" t="s">
        <v>2485</v>
      </c>
    </row>
    <row r="1439" spans="1:18" s="2" customFormat="1" x14ac:dyDescent="0.25">
      <c r="A1439" s="2" t="s">
        <v>1770</v>
      </c>
      <c r="B1439" s="1" t="s">
        <v>709</v>
      </c>
      <c r="C1439" s="23" t="s">
        <v>2995</v>
      </c>
      <c r="D1439" s="2" t="s">
        <v>3655</v>
      </c>
      <c r="E1439" s="12">
        <v>1</v>
      </c>
      <c r="F1439" s="61">
        <v>129</v>
      </c>
      <c r="G1439" s="8">
        <f>VLOOKUP(F1439,episodes!$A$1:$B$76,2,FALSE)</f>
        <v>30</v>
      </c>
      <c r="H1439" s="7" t="str">
        <f>VLOOKUP(F1439,episodes!$A$1:$E$76,5,FALSE)</f>
        <v>Operation: Annihilate!</v>
      </c>
      <c r="I1439" s="7">
        <f>VLOOKUP(F1439,episodes!$A$1:$D$76,3,FALSE)</f>
        <v>1</v>
      </c>
      <c r="J1439" s="7">
        <f>VLOOKUP(F1439,episodes!$A$1:$D$76,4,FALSE)</f>
        <v>29</v>
      </c>
      <c r="K1439" s="10"/>
      <c r="L1439" s="40">
        <f>COUNTIFS(A:A,A1438)</f>
        <v>16</v>
      </c>
      <c r="M1439" s="40">
        <f>COUNTIFS(B:B,B1439)</f>
        <v>15</v>
      </c>
      <c r="N1439" s="40">
        <f>LEN(C1439)</f>
        <v>44</v>
      </c>
      <c r="O1439" s="42" t="s">
        <v>1011</v>
      </c>
      <c r="P1439" s="44" t="s">
        <v>539</v>
      </c>
      <c r="Q1439" s="39" t="s">
        <v>1063</v>
      </c>
      <c r="R1439" s="42" t="s">
        <v>2485</v>
      </c>
    </row>
    <row r="1440" spans="1:18" s="2" customFormat="1" x14ac:dyDescent="0.25">
      <c r="A1440" s="2" t="s">
        <v>1770</v>
      </c>
      <c r="B1440" s="2" t="s">
        <v>709</v>
      </c>
      <c r="C1440" s="23" t="s">
        <v>2996</v>
      </c>
      <c r="D1440" s="2" t="s">
        <v>3655</v>
      </c>
      <c r="E1440" s="12">
        <v>1</v>
      </c>
      <c r="F1440" s="60">
        <v>205</v>
      </c>
      <c r="G1440" s="8">
        <f>VLOOKUP(F1440,episodes!$A$1:$B$81,2,FALSE)</f>
        <v>35</v>
      </c>
      <c r="H1440" s="7" t="str">
        <f>VLOOKUP(F1440,episodes!$A$1:$E$81,5,FALSE)</f>
        <v>The Apple</v>
      </c>
      <c r="I1440" s="7">
        <f>VLOOKUP(F1440,episodes!$A$1:$D$81,3,FALSE)</f>
        <v>2</v>
      </c>
      <c r="J1440" s="7">
        <f>VLOOKUP(F1440,episodes!$A$1:$D$81,4,FALSE)</f>
        <v>5</v>
      </c>
      <c r="K1440" s="10"/>
      <c r="L1440" s="40">
        <f>COUNTIFS(A:A,A1439)</f>
        <v>16</v>
      </c>
      <c r="M1440" s="40">
        <f>COUNTIFS(B:B,B1440)</f>
        <v>15</v>
      </c>
      <c r="N1440" s="40">
        <f>LEN(C1440)</f>
        <v>43</v>
      </c>
      <c r="O1440" s="39"/>
      <c r="P1440" s="39"/>
      <c r="Q1440" s="39"/>
      <c r="R1440" s="39"/>
    </row>
    <row r="1441" spans="1:18" s="2" customFormat="1" x14ac:dyDescent="0.3">
      <c r="A1441" s="2" t="s">
        <v>1771</v>
      </c>
      <c r="B1441" s="1" t="s">
        <v>775</v>
      </c>
      <c r="C1441" s="25" t="s">
        <v>2044</v>
      </c>
      <c r="D1441" s="2" t="s">
        <v>3305</v>
      </c>
      <c r="E1441" s="17"/>
      <c r="F1441" s="60">
        <v>100</v>
      </c>
      <c r="G1441" s="8">
        <f>VLOOKUP(F1441,episodes!$A$1:$B$76,2,FALSE)</f>
        <v>1</v>
      </c>
      <c r="H1441" s="7" t="str">
        <f>VLOOKUP(F1441,episodes!$A$1:$E$76,5,FALSE)</f>
        <v>The Cage</v>
      </c>
      <c r="I1441" s="7">
        <f>VLOOKUP(F1441,episodes!$A$1:$D$76,3,FALSE)</f>
        <v>1</v>
      </c>
      <c r="J1441" s="7">
        <f>VLOOKUP(F1441,episodes!$A$1:$D$76,4,FALSE)</f>
        <v>0</v>
      </c>
      <c r="K1441" s="10"/>
      <c r="L1441" s="40">
        <f>COUNTIFS(A:A,A1440)</f>
        <v>16</v>
      </c>
      <c r="M1441" s="40">
        <f>COUNTIFS(B:B,B1441)</f>
        <v>5</v>
      </c>
      <c r="N1441" s="40">
        <f>LEN(C1441)+LEN(H1441)</f>
        <v>87</v>
      </c>
      <c r="O1441" s="39" t="s">
        <v>133</v>
      </c>
      <c r="P1441" s="39"/>
      <c r="Q1441" s="39"/>
      <c r="R1441" s="39" t="s">
        <v>2485</v>
      </c>
    </row>
    <row r="1442" spans="1:18" s="2" customFormat="1" x14ac:dyDescent="0.3">
      <c r="A1442" s="2" t="s">
        <v>1771</v>
      </c>
      <c r="B1442" s="1" t="s">
        <v>775</v>
      </c>
      <c r="C1442" s="25" t="s">
        <v>2147</v>
      </c>
      <c r="D1442" s="2" t="s">
        <v>3305</v>
      </c>
      <c r="E1442" s="17"/>
      <c r="F1442" s="17">
        <v>102</v>
      </c>
      <c r="G1442" s="8">
        <f>VLOOKUP(F1442,episodes!$A$1:$B$76,2,FALSE)</f>
        <v>3</v>
      </c>
      <c r="H1442" s="7" t="str">
        <f>VLOOKUP(F1442,episodes!$A$1:$E$76,5,FALSE)</f>
        <v>Charlie X</v>
      </c>
      <c r="I1442" s="7">
        <f>VLOOKUP(F1442,episodes!$A$1:$D$76,3,FALSE)</f>
        <v>1</v>
      </c>
      <c r="J1442" s="7">
        <f>VLOOKUP(F1442,episodes!$A$1:$D$76,4,FALSE)</f>
        <v>2</v>
      </c>
      <c r="K1442" s="10"/>
      <c r="L1442" s="40">
        <f>COUNTIFS(A:A,A1441)</f>
        <v>5</v>
      </c>
      <c r="M1442" s="40">
        <f>COUNTIFS(B:B,B1442)</f>
        <v>5</v>
      </c>
      <c r="N1442" s="40">
        <f>LEN(C1442)+LEN(H1442)</f>
        <v>63</v>
      </c>
      <c r="O1442" s="39" t="s">
        <v>566</v>
      </c>
      <c r="P1442" s="39"/>
      <c r="Q1442" s="39" t="s">
        <v>1412</v>
      </c>
      <c r="R1442" s="39" t="s">
        <v>2485</v>
      </c>
    </row>
    <row r="1443" spans="1:18" s="2" customFormat="1" x14ac:dyDescent="0.25">
      <c r="A1443" s="2" t="s">
        <v>1771</v>
      </c>
      <c r="B1443" s="1" t="s">
        <v>775</v>
      </c>
      <c r="C1443" s="37" t="s">
        <v>2183</v>
      </c>
      <c r="D1443" s="2" t="s">
        <v>22</v>
      </c>
      <c r="E1443" s="12"/>
      <c r="F1443" s="60">
        <v>103</v>
      </c>
      <c r="G1443" s="8">
        <f>VLOOKUP(F1443,episodes!$A$1:$B$76,2,FALSE)</f>
        <v>4</v>
      </c>
      <c r="H1443" s="7" t="str">
        <f>VLOOKUP(F1443,episodes!$A$1:$E$76,5,FALSE)</f>
        <v>Where No Man Has Gone Before</v>
      </c>
      <c r="I1443" s="7">
        <f>VLOOKUP(F1443,episodes!$A$1:$D$76,3,FALSE)</f>
        <v>1</v>
      </c>
      <c r="J1443" s="7">
        <f>VLOOKUP(F1443,episodes!$A$1:$D$76,4,FALSE)</f>
        <v>3</v>
      </c>
      <c r="K1443" s="10"/>
      <c r="L1443" s="40">
        <f>COUNTIFS(A:A,A1442)</f>
        <v>5</v>
      </c>
      <c r="M1443" s="40">
        <f>COUNTIFS(B:B,B1443)</f>
        <v>5</v>
      </c>
      <c r="N1443" s="40">
        <f>LEN(C1443)+LEN(H1443)</f>
        <v>104</v>
      </c>
      <c r="O1443" s="39" t="s">
        <v>504</v>
      </c>
      <c r="P1443" s="39"/>
      <c r="Q1443" s="39" t="s">
        <v>1231</v>
      </c>
      <c r="R1443" s="39" t="s">
        <v>2485</v>
      </c>
    </row>
    <row r="1444" spans="1:18" s="2" customFormat="1" x14ac:dyDescent="0.25">
      <c r="A1444" s="2" t="s">
        <v>1771</v>
      </c>
      <c r="B1444" s="1" t="s">
        <v>775</v>
      </c>
      <c r="C1444" s="23" t="s">
        <v>1362</v>
      </c>
      <c r="D1444" s="2" t="s">
        <v>3305</v>
      </c>
      <c r="E1444" s="12"/>
      <c r="F1444" s="17">
        <v>202</v>
      </c>
      <c r="G1444" s="8">
        <f>VLOOKUP(F1444,episodes!$A$1:$B$76,2,FALSE)</f>
        <v>32</v>
      </c>
      <c r="H1444" s="7" t="str">
        <f>VLOOKUP(F1444,episodes!$A$1:$E$76,5,FALSE)</f>
        <v>Who Mourns for Adonais?</v>
      </c>
      <c r="I1444" s="7">
        <f>VLOOKUP(F1444,episodes!$A$1:$D$76,3,FALSE)</f>
        <v>2</v>
      </c>
      <c r="J1444" s="7">
        <f>VLOOKUP(F1444,episodes!$A$1:$D$76,4,FALSE)</f>
        <v>2</v>
      </c>
      <c r="K1444" s="10"/>
      <c r="L1444" s="40">
        <f>COUNTIFS(A:A,A1443)</f>
        <v>5</v>
      </c>
      <c r="M1444" s="40">
        <f>COUNTIFS(B:B,B1444)</f>
        <v>5</v>
      </c>
      <c r="N1444" s="40">
        <f>LEN(C1444)</f>
        <v>55</v>
      </c>
      <c r="O1444" s="39" t="s">
        <v>343</v>
      </c>
      <c r="P1444" s="39" t="s">
        <v>2065</v>
      </c>
      <c r="Q1444" s="39" t="s">
        <v>1362</v>
      </c>
      <c r="R1444" s="39" t="s">
        <v>2485</v>
      </c>
    </row>
    <row r="1445" spans="1:18" s="2" customFormat="1" x14ac:dyDescent="0.25">
      <c r="A1445" s="24" t="s">
        <v>1771</v>
      </c>
      <c r="B1445" s="24" t="s">
        <v>775</v>
      </c>
      <c r="C1445" s="23" t="s">
        <v>2888</v>
      </c>
      <c r="D1445" s="2" t="s">
        <v>3305</v>
      </c>
      <c r="E1445" s="12"/>
      <c r="F1445" s="17">
        <v>310</v>
      </c>
      <c r="G1445" s="8">
        <f>VLOOKUP(F1445,episodes!$A$1:$B$81,2,FALSE)</f>
        <v>66</v>
      </c>
      <c r="H1445" s="7" t="str">
        <f>VLOOKUP(F1445,episodes!$A$1:$E$81,5,FALSE)</f>
        <v>Plato's Stepchildren</v>
      </c>
      <c r="I1445" s="7">
        <f>VLOOKUP(F1445,episodes!$A$1:$D$81,3,FALSE)</f>
        <v>3</v>
      </c>
      <c r="J1445" s="7">
        <f>VLOOKUP(F1445,episodes!$A$1:$D$81,4,FALSE)</f>
        <v>10</v>
      </c>
      <c r="K1445" s="10"/>
      <c r="L1445" s="40">
        <f>COUNTIFS(A:A,A1444)</f>
        <v>5</v>
      </c>
      <c r="M1445" s="40">
        <f>COUNTIFS(B:B,B1445)</f>
        <v>5</v>
      </c>
      <c r="N1445" s="40">
        <f>LEN(C1445)</f>
        <v>30</v>
      </c>
      <c r="O1445" s="39" t="s">
        <v>192</v>
      </c>
      <c r="P1445" s="39" t="s">
        <v>192</v>
      </c>
      <c r="Q1445" s="39" t="s">
        <v>306</v>
      </c>
      <c r="R1445" s="39" t="s">
        <v>2485</v>
      </c>
    </row>
    <row r="1446" spans="1:18" s="2" customFormat="1" x14ac:dyDescent="0.25">
      <c r="A1446" s="24" t="s">
        <v>1772</v>
      </c>
      <c r="B1446" s="24" t="s">
        <v>9</v>
      </c>
      <c r="C1446" s="23" t="s">
        <v>407</v>
      </c>
      <c r="D1446" s="2" t="s">
        <v>3305</v>
      </c>
      <c r="E1446" s="12"/>
      <c r="F1446" s="61">
        <v>210</v>
      </c>
      <c r="G1446" s="8">
        <f>VLOOKUP(F1446,episodes!$A$1:$B$81,2,FALSE)</f>
        <v>40</v>
      </c>
      <c r="H1446" s="7" t="str">
        <f>VLOOKUP(F1446,episodes!$A$1:$E$81,5,FALSE)</f>
        <v>Journey to Babel</v>
      </c>
      <c r="I1446" s="7">
        <f>VLOOKUP(F1446,episodes!$A$1:$D$81,3,FALSE)</f>
        <v>2</v>
      </c>
      <c r="J1446" s="7">
        <f>VLOOKUP(F1446,episodes!$A$1:$D$81,4,FALSE)</f>
        <v>10</v>
      </c>
      <c r="K1446" s="10"/>
      <c r="L1446" s="40">
        <f>COUNTIFS(A:A,A1445)</f>
        <v>5</v>
      </c>
      <c r="M1446" s="40">
        <f>COUNTIFS(B:B,B1446)</f>
        <v>14</v>
      </c>
      <c r="N1446" s="40">
        <f>LEN(C1446)</f>
        <v>100</v>
      </c>
      <c r="O1446" s="42" t="s">
        <v>405</v>
      </c>
      <c r="P1446" s="44"/>
      <c r="Q1446" s="42" t="s">
        <v>407</v>
      </c>
      <c r="R1446" s="39" t="s">
        <v>2485</v>
      </c>
    </row>
    <row r="1447" spans="1:18" s="2" customFormat="1" x14ac:dyDescent="0.25">
      <c r="A1447" s="24" t="s">
        <v>1772</v>
      </c>
      <c r="B1447" s="24" t="s">
        <v>9</v>
      </c>
      <c r="C1447" s="23" t="s">
        <v>408</v>
      </c>
      <c r="D1447" s="2" t="s">
        <v>3305</v>
      </c>
      <c r="E1447" s="12"/>
      <c r="F1447" s="61">
        <v>216</v>
      </c>
      <c r="G1447" s="8">
        <f>VLOOKUP(F1447,episodes!$A$1:$B$81,2,FALSE)</f>
        <v>46</v>
      </c>
      <c r="H1447" s="7" t="str">
        <f>VLOOKUP(F1447,episodes!$A$1:$E$81,5,FALSE)</f>
        <v>The Gamesters of Triskelion</v>
      </c>
      <c r="I1447" s="7">
        <f>VLOOKUP(F1447,episodes!$A$1:$D$81,3,FALSE)</f>
        <v>2</v>
      </c>
      <c r="J1447" s="7">
        <f>VLOOKUP(F1447,episodes!$A$1:$D$81,4,FALSE)</f>
        <v>16</v>
      </c>
      <c r="K1447" s="10"/>
      <c r="L1447" s="40">
        <f>COUNTIFS(A:A,A1446)</f>
        <v>7</v>
      </c>
      <c r="M1447" s="40">
        <f>COUNTIFS(B:B,B1447)</f>
        <v>14</v>
      </c>
      <c r="N1447" s="40">
        <f>LEN(C1447)</f>
        <v>31</v>
      </c>
      <c r="O1447" s="42" t="s">
        <v>405</v>
      </c>
      <c r="P1447" s="44"/>
      <c r="Q1447" s="42" t="s">
        <v>408</v>
      </c>
      <c r="R1447" s="52" t="s">
        <v>2485</v>
      </c>
    </row>
    <row r="1448" spans="1:18" s="2" customFormat="1" x14ac:dyDescent="0.25">
      <c r="A1448" s="24" t="s">
        <v>1772</v>
      </c>
      <c r="B1448" s="24" t="s">
        <v>9</v>
      </c>
      <c r="C1448" s="23" t="s">
        <v>409</v>
      </c>
      <c r="D1448" s="2" t="s">
        <v>3305</v>
      </c>
      <c r="E1448" s="12"/>
      <c r="F1448" s="61">
        <v>314</v>
      </c>
      <c r="G1448" s="8">
        <f>VLOOKUP(F1448,episodes!$A$1:$B$81,2,FALSE)</f>
        <v>70</v>
      </c>
      <c r="H1448" s="7" t="str">
        <f>VLOOKUP(F1448,episodes!$A$1:$E$81,5,FALSE)</f>
        <v>Whom Gods Destroy</v>
      </c>
      <c r="I1448" s="7">
        <f>VLOOKUP(F1448,episodes!$A$1:$D$81,3,FALSE)</f>
        <v>3</v>
      </c>
      <c r="J1448" s="7">
        <f>VLOOKUP(F1448,episodes!$A$1:$D$81,4,FALSE)</f>
        <v>14</v>
      </c>
      <c r="K1448" s="10"/>
      <c r="L1448" s="40">
        <f>COUNTIFS(A:A,A1447)</f>
        <v>7</v>
      </c>
      <c r="M1448" s="40">
        <f>COUNTIFS(B:B,B1448)</f>
        <v>14</v>
      </c>
      <c r="N1448" s="40">
        <f>LEN(C1448)</f>
        <v>39</v>
      </c>
      <c r="O1448" s="42" t="s">
        <v>405</v>
      </c>
      <c r="P1448" s="44"/>
      <c r="Q1448" s="42" t="s">
        <v>409</v>
      </c>
      <c r="R1448" s="54" t="s">
        <v>2485</v>
      </c>
    </row>
    <row r="1449" spans="1:18" s="2" customFormat="1" x14ac:dyDescent="0.25">
      <c r="A1449" s="24" t="s">
        <v>1772</v>
      </c>
      <c r="B1449" s="24" t="s">
        <v>9</v>
      </c>
      <c r="C1449" s="23" t="e">
        <v>#VALUE!</v>
      </c>
      <c r="D1449" s="2" t="s">
        <v>3305</v>
      </c>
      <c r="E1449" s="12"/>
      <c r="F1449" s="61">
        <v>314</v>
      </c>
      <c r="G1449" s="8">
        <f>VLOOKUP(F1449,episodes!$A$1:$B$81,2,FALSE)</f>
        <v>70</v>
      </c>
      <c r="H1449" s="7" t="str">
        <f>VLOOKUP(F1449,episodes!$A$1:$E$81,5,FALSE)</f>
        <v>Whom Gods Destroy</v>
      </c>
      <c r="I1449" s="7">
        <f>VLOOKUP(F1449,episodes!$A$1:$D$81,3,FALSE)</f>
        <v>3</v>
      </c>
      <c r="J1449" s="7">
        <f>VLOOKUP(F1449,episodes!$A$1:$D$81,4,FALSE)</f>
        <v>14</v>
      </c>
      <c r="K1449" s="10"/>
      <c r="L1449" s="40">
        <f>COUNTIFS(A:A,A1448)</f>
        <v>7</v>
      </c>
      <c r="M1449" s="40">
        <f>COUNTIFS(B:B,B1449)</f>
        <v>14</v>
      </c>
      <c r="N1449" s="40" t="e">
        <f>LEN(C1449)</f>
        <v>#VALUE!</v>
      </c>
      <c r="O1449" s="42" t="s">
        <v>406</v>
      </c>
      <c r="P1449" s="44"/>
      <c r="Q1449" s="42"/>
      <c r="R1449" s="39" t="s">
        <v>2485</v>
      </c>
    </row>
    <row r="1450" spans="1:18" s="2" customFormat="1" x14ac:dyDescent="0.25">
      <c r="A1450" s="24" t="s">
        <v>1772</v>
      </c>
      <c r="B1450" s="24" t="s">
        <v>9</v>
      </c>
      <c r="C1450" s="23" t="s">
        <v>410</v>
      </c>
      <c r="D1450" s="2" t="s">
        <v>3305</v>
      </c>
      <c r="E1450" s="12"/>
      <c r="F1450" s="61">
        <v>318</v>
      </c>
      <c r="G1450" s="8">
        <f>VLOOKUP(F1450,episodes!$A$1:$B$81,2,FALSE)</f>
        <v>74</v>
      </c>
      <c r="H1450" s="7" t="str">
        <f>VLOOKUP(F1450,episodes!$A$1:$E$81,5,FALSE)</f>
        <v>The Lights of Zetar</v>
      </c>
      <c r="I1450" s="7">
        <f>VLOOKUP(F1450,episodes!$A$1:$D$81,3,FALSE)</f>
        <v>3</v>
      </c>
      <c r="J1450" s="7">
        <f>VLOOKUP(F1450,episodes!$A$1:$D$81,4,FALSE)</f>
        <v>18</v>
      </c>
      <c r="K1450" s="10"/>
      <c r="L1450" s="40">
        <f>COUNTIFS(A:A,A1449)</f>
        <v>7</v>
      </c>
      <c r="M1450" s="40">
        <f>COUNTIFS(B:B,B1450)</f>
        <v>14</v>
      </c>
      <c r="N1450" s="40">
        <f>LEN(C1450)</f>
        <v>81</v>
      </c>
      <c r="O1450" s="42" t="s">
        <v>405</v>
      </c>
      <c r="P1450" s="44"/>
      <c r="Q1450" s="42" t="s">
        <v>410</v>
      </c>
      <c r="R1450" s="39" t="s">
        <v>2485</v>
      </c>
    </row>
    <row r="1451" spans="1:18" s="2" customFormat="1" x14ac:dyDescent="0.25">
      <c r="A1451" s="24" t="s">
        <v>1772</v>
      </c>
      <c r="B1451" s="53" t="s">
        <v>9</v>
      </c>
      <c r="C1451" s="23" t="s">
        <v>2897</v>
      </c>
      <c r="D1451" s="2" t="s">
        <v>3305</v>
      </c>
      <c r="E1451" s="12"/>
      <c r="F1451" s="61">
        <v>999</v>
      </c>
      <c r="G1451" s="8" t="e">
        <f>VLOOKUP(F1451,episodes!$A$1:$B$76,2,FALSE)</f>
        <v>#N/A</v>
      </c>
      <c r="H1451" s="7" t="e">
        <f>VLOOKUP(F1451,episodes!$A$1:$E$76,5,FALSE)</f>
        <v>#N/A</v>
      </c>
      <c r="I1451" s="7" t="e">
        <f>VLOOKUP(F1451,episodes!$A$1:$D$76,3,FALSE)</f>
        <v>#N/A</v>
      </c>
      <c r="J1451" s="7" t="e">
        <f>VLOOKUP(F1451,episodes!$A$1:$D$76,4,FALSE)</f>
        <v>#N/A</v>
      </c>
      <c r="K1451" s="10"/>
      <c r="L1451" s="40">
        <f>COUNTIFS(A:A,A1450)</f>
        <v>7</v>
      </c>
      <c r="M1451" s="40">
        <f>COUNTIFS(B:B,B1451)</f>
        <v>14</v>
      </c>
      <c r="N1451" s="40">
        <f>LEN(C1451)</f>
        <v>75</v>
      </c>
      <c r="O1451" s="42" t="s">
        <v>406</v>
      </c>
      <c r="P1451" s="44"/>
      <c r="Q1451" s="42" t="s">
        <v>1441</v>
      </c>
      <c r="R1451" s="42" t="s">
        <v>2485</v>
      </c>
    </row>
    <row r="1452" spans="1:18" s="2" customFormat="1" x14ac:dyDescent="0.25">
      <c r="A1452" s="24" t="s">
        <v>1772</v>
      </c>
      <c r="B1452" s="53" t="s">
        <v>9</v>
      </c>
      <c r="C1452" s="23" t="s">
        <v>2897</v>
      </c>
      <c r="D1452" s="2" t="s">
        <v>3305</v>
      </c>
      <c r="E1452" s="12"/>
      <c r="F1452" s="61">
        <v>999</v>
      </c>
      <c r="G1452" s="8" t="e">
        <f>VLOOKUP(F1452,episodes!$A$1:$B$76,2,FALSE)</f>
        <v>#N/A</v>
      </c>
      <c r="H1452" s="7" t="e">
        <f>VLOOKUP(F1452,episodes!$A$1:$E$76,5,FALSE)</f>
        <v>#N/A</v>
      </c>
      <c r="I1452" s="7" t="e">
        <f>VLOOKUP(F1452,episodes!$A$1:$D$76,3,FALSE)</f>
        <v>#N/A</v>
      </c>
      <c r="J1452" s="7" t="e">
        <f>VLOOKUP(F1452,episodes!$A$1:$D$76,4,FALSE)</f>
        <v>#N/A</v>
      </c>
      <c r="K1452" s="10"/>
      <c r="L1452" s="40">
        <f>COUNTIFS(A:A,A1451)</f>
        <v>7</v>
      </c>
      <c r="M1452" s="40">
        <f>COUNTIFS(B:B,B1452)</f>
        <v>14</v>
      </c>
      <c r="N1452" s="40">
        <f>LEN(C1452)</f>
        <v>75</v>
      </c>
      <c r="O1452" s="42" t="s">
        <v>405</v>
      </c>
      <c r="P1452" s="44"/>
      <c r="Q1452" s="42" t="s">
        <v>1441</v>
      </c>
      <c r="R1452" s="42" t="s">
        <v>2485</v>
      </c>
    </row>
    <row r="1453" spans="1:18" s="2" customFormat="1" x14ac:dyDescent="0.25">
      <c r="A1453" s="2" t="s">
        <v>1773</v>
      </c>
      <c r="B1453" s="1" t="s">
        <v>746</v>
      </c>
      <c r="C1453" s="37" t="s">
        <v>2445</v>
      </c>
      <c r="D1453" s="2" t="s">
        <v>85</v>
      </c>
      <c r="E1453" s="12">
        <v>1</v>
      </c>
      <c r="F1453" s="60">
        <v>106</v>
      </c>
      <c r="G1453" s="8">
        <f>VLOOKUP(F1453,episodes!$A$1:$B$76,2,FALSE)</f>
        <v>7</v>
      </c>
      <c r="H1453" s="7" t="str">
        <f>VLOOKUP(F1453,episodes!$A$1:$E$76,5,FALSE)</f>
        <v>Mudd's Women</v>
      </c>
      <c r="I1453" s="7">
        <f>VLOOKUP(F1453,episodes!$A$1:$D$76,3,FALSE)</f>
        <v>1</v>
      </c>
      <c r="J1453" s="7">
        <f>VLOOKUP(F1453,episodes!$A$1:$D$76,4,FALSE)</f>
        <v>6</v>
      </c>
      <c r="K1453" s="10"/>
      <c r="L1453" s="40">
        <f>COUNTIFS(A:A,A1452)</f>
        <v>7</v>
      </c>
      <c r="M1453" s="40">
        <f>COUNTIFS(B:B,B1453)</f>
        <v>2</v>
      </c>
      <c r="N1453" s="40">
        <f>LEN(C1453)+LEN(H1453)</f>
        <v>78</v>
      </c>
      <c r="O1453" s="39" t="s">
        <v>1182</v>
      </c>
      <c r="P1453" s="39"/>
      <c r="Q1453" s="39" t="s">
        <v>1184</v>
      </c>
      <c r="R1453" s="39" t="s">
        <v>2485</v>
      </c>
    </row>
    <row r="1454" spans="1:18" s="2" customFormat="1" x14ac:dyDescent="0.25">
      <c r="A1454" s="2" t="s">
        <v>1773</v>
      </c>
      <c r="B1454" s="1" t="s">
        <v>746</v>
      </c>
      <c r="C1454" s="37" t="s">
        <v>2521</v>
      </c>
      <c r="D1454" s="2" t="s">
        <v>85</v>
      </c>
      <c r="E1454" s="12">
        <v>1</v>
      </c>
      <c r="F1454" s="60">
        <v>110</v>
      </c>
      <c r="G1454" s="8">
        <f>VLOOKUP(F1454,episodes!$A$1:$B$76,2,FALSE)</f>
        <v>11</v>
      </c>
      <c r="H1454" s="7" t="str">
        <f>VLOOKUP(F1454,episodes!$A$1:$E$76,5,FALSE)</f>
        <v>The Corbomite Maneuver</v>
      </c>
      <c r="I1454" s="7">
        <f>VLOOKUP(F1454,episodes!$A$1:$D$76,3,FALSE)</f>
        <v>1</v>
      </c>
      <c r="J1454" s="7">
        <f>VLOOKUP(F1454,episodes!$A$1:$D$76,4,FALSE)</f>
        <v>10</v>
      </c>
      <c r="K1454" s="10"/>
      <c r="L1454" s="40">
        <f>COUNTIFS(A:A,A1453)</f>
        <v>2</v>
      </c>
      <c r="M1454" s="40">
        <f>COUNTIFS(B:B,B1454)</f>
        <v>2</v>
      </c>
      <c r="N1454" s="40">
        <f>LEN(C1454)+LEN(H1454)</f>
        <v>89</v>
      </c>
      <c r="O1454" s="39" t="s">
        <v>1182</v>
      </c>
      <c r="P1454" s="41"/>
      <c r="Q1454" s="39" t="s">
        <v>2494</v>
      </c>
      <c r="R1454" s="39" t="s">
        <v>2485</v>
      </c>
    </row>
    <row r="1455" spans="1:18" s="2" customFormat="1" x14ac:dyDescent="0.3">
      <c r="A1455" s="2" t="s">
        <v>1774</v>
      </c>
      <c r="B1455" s="2" t="s">
        <v>722</v>
      </c>
      <c r="C1455" s="25" t="s">
        <v>2046</v>
      </c>
      <c r="D1455" s="2" t="s">
        <v>21</v>
      </c>
      <c r="E1455" s="17"/>
      <c r="F1455" s="60">
        <v>100</v>
      </c>
      <c r="G1455" s="8">
        <f>VLOOKUP(F1455,episodes!$A$1:$B$76,2,FALSE)</f>
        <v>1</v>
      </c>
      <c r="H1455" s="7" t="str">
        <f>VLOOKUP(F1455,episodes!$A$1:$E$76,5,FALSE)</f>
        <v>The Cage</v>
      </c>
      <c r="I1455" s="7">
        <f>VLOOKUP(F1455,episodes!$A$1:$D$76,3,FALSE)</f>
        <v>1</v>
      </c>
      <c r="J1455" s="7">
        <f>VLOOKUP(F1455,episodes!$A$1:$D$76,4,FALSE)</f>
        <v>0</v>
      </c>
      <c r="K1455" s="10"/>
      <c r="L1455" s="40">
        <f>COUNTIFS(A:A,A1454)</f>
        <v>2</v>
      </c>
      <c r="M1455" s="40">
        <f>COUNTIFS(B:B,B1455)</f>
        <v>78</v>
      </c>
      <c r="N1455" s="40">
        <f>LEN(C1455)+LEN(H1455)</f>
        <v>62</v>
      </c>
      <c r="O1455" s="39" t="s">
        <v>601</v>
      </c>
      <c r="P1455" s="41"/>
      <c r="Q1455" s="39" t="s">
        <v>789</v>
      </c>
      <c r="R1455" s="39" t="s">
        <v>2485</v>
      </c>
    </row>
    <row r="1456" spans="1:18" s="2" customFormat="1" x14ac:dyDescent="0.3">
      <c r="A1456" s="2" t="s">
        <v>1774</v>
      </c>
      <c r="B1456" s="2" t="s">
        <v>722</v>
      </c>
      <c r="C1456" s="25" t="s">
        <v>2048</v>
      </c>
      <c r="D1456" s="2" t="s">
        <v>3305</v>
      </c>
      <c r="E1456" s="17"/>
      <c r="F1456" s="60">
        <v>100</v>
      </c>
      <c r="G1456" s="8">
        <f>VLOOKUP(F1456,episodes!$A$1:$B$76,2,FALSE)</f>
        <v>1</v>
      </c>
      <c r="H1456" s="7" t="str">
        <f>VLOOKUP(F1456,episodes!$A$1:$E$76,5,FALSE)</f>
        <v>The Cage</v>
      </c>
      <c r="I1456" s="7">
        <f>VLOOKUP(F1456,episodes!$A$1:$D$76,3,FALSE)</f>
        <v>1</v>
      </c>
      <c r="J1456" s="7">
        <f>VLOOKUP(F1456,episodes!$A$1:$D$76,4,FALSE)</f>
        <v>0</v>
      </c>
      <c r="K1456" s="10"/>
      <c r="L1456" s="40">
        <f>COUNTIFS(A:A,A1455)</f>
        <v>95</v>
      </c>
      <c r="M1456" s="40">
        <f>COUNTIFS(B:B,B1456)</f>
        <v>78</v>
      </c>
      <c r="N1456" s="40">
        <f>LEN(C1456)+LEN(H1456)</f>
        <v>82</v>
      </c>
      <c r="O1456" s="39" t="s">
        <v>616</v>
      </c>
      <c r="P1456" s="41"/>
      <c r="Q1456" s="39" t="s">
        <v>790</v>
      </c>
      <c r="R1456" s="39" t="s">
        <v>2485</v>
      </c>
    </row>
    <row r="1457" spans="1:18" s="2" customFormat="1" x14ac:dyDescent="0.3">
      <c r="A1457" s="2" t="s">
        <v>1774</v>
      </c>
      <c r="B1457" s="2" t="s">
        <v>722</v>
      </c>
      <c r="C1457" s="25" t="s">
        <v>2047</v>
      </c>
      <c r="D1457" s="2" t="s">
        <v>21</v>
      </c>
      <c r="E1457" s="17"/>
      <c r="F1457" s="60">
        <v>100</v>
      </c>
      <c r="G1457" s="8">
        <f>VLOOKUP(F1457,episodes!$A$1:$B$76,2,FALSE)</f>
        <v>1</v>
      </c>
      <c r="H1457" s="7" t="str">
        <f>VLOOKUP(F1457,episodes!$A$1:$E$76,5,FALSE)</f>
        <v>The Cage</v>
      </c>
      <c r="I1457" s="7">
        <f>VLOOKUP(F1457,episodes!$A$1:$D$76,3,FALSE)</f>
        <v>1</v>
      </c>
      <c r="J1457" s="7">
        <f>VLOOKUP(F1457,episodes!$A$1:$D$76,4,FALSE)</f>
        <v>0</v>
      </c>
      <c r="K1457" s="10"/>
      <c r="L1457" s="40">
        <f>COUNTIFS(A:A,A1456)</f>
        <v>95</v>
      </c>
      <c r="M1457" s="40">
        <f>COUNTIFS(B:B,B1457)</f>
        <v>78</v>
      </c>
      <c r="N1457" s="40">
        <f>LEN(C1457)+LEN(H1457)</f>
        <v>91</v>
      </c>
      <c r="O1457" s="39" t="s">
        <v>130</v>
      </c>
      <c r="P1457" s="41"/>
      <c r="Q1457" s="39" t="s">
        <v>1223</v>
      </c>
      <c r="R1457" s="39" t="s">
        <v>2485</v>
      </c>
    </row>
    <row r="1458" spans="1:18" s="2" customFormat="1" x14ac:dyDescent="0.25">
      <c r="A1458" s="2" t="s">
        <v>1774</v>
      </c>
      <c r="B1458" s="2" t="s">
        <v>722</v>
      </c>
      <c r="C1458" s="25" t="s">
        <v>2045</v>
      </c>
      <c r="D1458" s="2" t="s">
        <v>3655</v>
      </c>
      <c r="E1458" s="12">
        <v>1</v>
      </c>
      <c r="F1458" s="60">
        <v>100</v>
      </c>
      <c r="G1458" s="8">
        <f>VLOOKUP(F1458,episodes!$A$1:$B$76,2,FALSE)</f>
        <v>1</v>
      </c>
      <c r="H1458" s="7" t="str">
        <f>VLOOKUP(F1458,episodes!$A$1:$E$76,5,FALSE)</f>
        <v>The Cage</v>
      </c>
      <c r="I1458" s="7">
        <f>VLOOKUP(F1458,episodes!$A$1:$D$76,3,FALSE)</f>
        <v>1</v>
      </c>
      <c r="J1458" s="7">
        <f>VLOOKUP(F1458,episodes!$A$1:$D$76,4,FALSE)</f>
        <v>0</v>
      </c>
      <c r="K1458" s="10"/>
      <c r="L1458" s="40">
        <f>COUNTIFS(A:A,A1457)</f>
        <v>95</v>
      </c>
      <c r="M1458" s="40">
        <f>COUNTIFS(B:B,B1458)</f>
        <v>78</v>
      </c>
      <c r="N1458" s="40">
        <f>LEN(C1458)+LEN(H1458)</f>
        <v>72</v>
      </c>
      <c r="O1458" s="42" t="s">
        <v>1011</v>
      </c>
      <c r="P1458" s="41" t="s">
        <v>245</v>
      </c>
      <c r="Q1458" s="39" t="s">
        <v>1067</v>
      </c>
      <c r="R1458" s="39" t="s">
        <v>2485</v>
      </c>
    </row>
    <row r="1459" spans="1:18" s="2" customFormat="1" x14ac:dyDescent="0.3">
      <c r="A1459" s="2" t="s">
        <v>1774</v>
      </c>
      <c r="B1459" s="2" t="s">
        <v>722</v>
      </c>
      <c r="C1459" s="25" t="s">
        <v>3669</v>
      </c>
      <c r="D1459" s="2" t="s">
        <v>21</v>
      </c>
      <c r="E1459" s="17"/>
      <c r="F1459" s="60">
        <v>100</v>
      </c>
      <c r="G1459" s="8">
        <f>VLOOKUP(F1459,episodes!$A$1:$B$76,2,FALSE)</f>
        <v>1</v>
      </c>
      <c r="H1459" s="7" t="str">
        <f>VLOOKUP(F1459,episodes!$A$1:$E$76,5,FALSE)</f>
        <v>The Cage</v>
      </c>
      <c r="I1459" s="7">
        <f>VLOOKUP(F1459,episodes!$A$1:$D$76,3,FALSE)</f>
        <v>1</v>
      </c>
      <c r="J1459" s="7">
        <f>VLOOKUP(F1459,episodes!$A$1:$D$76,4,FALSE)</f>
        <v>0</v>
      </c>
      <c r="K1459" s="10"/>
      <c r="L1459" s="40">
        <f>COUNTIFS(A:A,#REF!)</f>
        <v>0</v>
      </c>
      <c r="M1459" s="40">
        <f>COUNTIFS(B:B,B1459)</f>
        <v>78</v>
      </c>
      <c r="N1459" s="40">
        <f>LEN(C1459)+LEN(H1459)</f>
        <v>90</v>
      </c>
      <c r="O1459" s="39" t="s">
        <v>615</v>
      </c>
      <c r="P1459" s="41"/>
      <c r="Q1459" s="39" t="s">
        <v>134</v>
      </c>
      <c r="R1459" s="39" t="s">
        <v>2485</v>
      </c>
    </row>
    <row r="1460" spans="1:18" s="2" customFormat="1" x14ac:dyDescent="0.3">
      <c r="A1460" s="2" t="s">
        <v>1774</v>
      </c>
      <c r="B1460" s="2" t="s">
        <v>722</v>
      </c>
      <c r="C1460" s="25" t="s">
        <v>2060</v>
      </c>
      <c r="D1460" s="2" t="s">
        <v>3675</v>
      </c>
      <c r="E1460" s="17"/>
      <c r="F1460" s="60">
        <v>101</v>
      </c>
      <c r="G1460" s="8">
        <f>VLOOKUP(F1460,episodes!$A$1:$B$76,2,FALSE)</f>
        <v>2</v>
      </c>
      <c r="H1460" s="7" t="str">
        <f>VLOOKUP(F1460,episodes!$A$1:$E$76,5,FALSE)</f>
        <v>The Man Trap</v>
      </c>
      <c r="I1460" s="7">
        <f>VLOOKUP(F1460,episodes!$A$1:$D$76,3,FALSE)</f>
        <v>1</v>
      </c>
      <c r="J1460" s="7">
        <f>VLOOKUP(F1460,episodes!$A$1:$D$76,4,FALSE)</f>
        <v>1</v>
      </c>
      <c r="K1460" s="10"/>
      <c r="L1460" s="40">
        <f>COUNTIFS(A:A,A1459)</f>
        <v>95</v>
      </c>
      <c r="M1460" s="40">
        <f>COUNTIFS(B:B,B1460)</f>
        <v>78</v>
      </c>
      <c r="N1460" s="40">
        <f>LEN(C1460)+LEN(H1460)</f>
        <v>67</v>
      </c>
      <c r="O1460" s="39" t="s">
        <v>558</v>
      </c>
      <c r="P1460" s="39" t="s">
        <v>2065</v>
      </c>
      <c r="Q1460" s="39" t="s">
        <v>1601</v>
      </c>
      <c r="R1460" s="39" t="s">
        <v>2485</v>
      </c>
    </row>
    <row r="1461" spans="1:18" s="2" customFormat="1" x14ac:dyDescent="0.25">
      <c r="A1461" s="2" t="s">
        <v>1774</v>
      </c>
      <c r="B1461" s="2" t="s">
        <v>722</v>
      </c>
      <c r="C1461" s="25" t="s">
        <v>2264</v>
      </c>
      <c r="D1461" s="2" t="s">
        <v>21</v>
      </c>
      <c r="E1461" s="12">
        <v>1</v>
      </c>
      <c r="F1461" s="60">
        <v>101</v>
      </c>
      <c r="G1461" s="8">
        <f>VLOOKUP(F1461,episodes!$A$1:$B$76,2,FALSE)</f>
        <v>2</v>
      </c>
      <c r="H1461" s="7" t="str">
        <f>VLOOKUP(F1461,episodes!$A$1:$E$76,5,FALSE)</f>
        <v>The Man Trap</v>
      </c>
      <c r="I1461" s="7">
        <f>VLOOKUP(F1461,episodes!$A$1:$D$76,3,FALSE)</f>
        <v>1</v>
      </c>
      <c r="J1461" s="7">
        <f>VLOOKUP(F1461,episodes!$A$1:$D$76,4,FALSE)</f>
        <v>1</v>
      </c>
      <c r="K1461" s="10"/>
      <c r="L1461" s="40">
        <f>COUNTIFS(A:A,A1460)</f>
        <v>95</v>
      </c>
      <c r="M1461" s="40">
        <f>COUNTIFS(B:B,B1461)</f>
        <v>78</v>
      </c>
      <c r="N1461" s="40">
        <f>LEN(C1461)+LEN(H1461)</f>
        <v>39</v>
      </c>
      <c r="O1461" s="39" t="s">
        <v>2065</v>
      </c>
      <c r="P1461" s="39" t="s">
        <v>1011</v>
      </c>
      <c r="Q1461" s="39"/>
      <c r="R1461" s="39" t="s">
        <v>2264</v>
      </c>
    </row>
    <row r="1462" spans="1:18" s="2" customFormat="1" x14ac:dyDescent="0.25">
      <c r="A1462" s="2" t="s">
        <v>1774</v>
      </c>
      <c r="B1462" s="2" t="s">
        <v>722</v>
      </c>
      <c r="C1462" s="25" t="s">
        <v>2265</v>
      </c>
      <c r="D1462" s="2" t="s">
        <v>21</v>
      </c>
      <c r="E1462" s="12">
        <v>1</v>
      </c>
      <c r="F1462" s="60">
        <v>101</v>
      </c>
      <c r="G1462" s="8">
        <f>VLOOKUP(F1462,episodes!$A$1:$B$76,2,FALSE)</f>
        <v>2</v>
      </c>
      <c r="H1462" s="7" t="str">
        <f>VLOOKUP(F1462,episodes!$A$1:$E$76,5,FALSE)</f>
        <v>The Man Trap</v>
      </c>
      <c r="I1462" s="7">
        <f>VLOOKUP(F1462,episodes!$A$1:$D$76,3,FALSE)</f>
        <v>1</v>
      </c>
      <c r="J1462" s="7">
        <f>VLOOKUP(F1462,episodes!$A$1:$D$76,4,FALSE)</f>
        <v>1</v>
      </c>
      <c r="K1462" s="10"/>
      <c r="L1462" s="40">
        <f>COUNTIFS(A:A,A1461)</f>
        <v>95</v>
      </c>
      <c r="M1462" s="40">
        <f>COUNTIFS(B:B,B1462)</f>
        <v>78</v>
      </c>
      <c r="N1462" s="40">
        <f>LEN(C1462)+LEN(H1462)</f>
        <v>43</v>
      </c>
      <c r="O1462" s="42" t="s">
        <v>2065</v>
      </c>
      <c r="P1462" s="39" t="s">
        <v>558</v>
      </c>
      <c r="Q1462" s="39" t="s">
        <v>979</v>
      </c>
      <c r="R1462" s="39" t="s">
        <v>3377</v>
      </c>
    </row>
    <row r="1463" spans="1:18" s="2" customFormat="1" x14ac:dyDescent="0.25">
      <c r="A1463" s="2" t="s">
        <v>1774</v>
      </c>
      <c r="B1463" s="2" t="s">
        <v>722</v>
      </c>
      <c r="C1463" s="25" t="s">
        <v>2173</v>
      </c>
      <c r="D1463" s="2" t="s">
        <v>3652</v>
      </c>
      <c r="E1463" s="12">
        <v>1</v>
      </c>
      <c r="F1463" s="60">
        <v>101</v>
      </c>
      <c r="G1463" s="8">
        <f>VLOOKUP(F1463,episodes!$A$1:$B$76,2,FALSE)</f>
        <v>2</v>
      </c>
      <c r="H1463" s="7" t="str">
        <f>VLOOKUP(F1463,episodes!$A$1:$E$76,5,FALSE)</f>
        <v>The Man Trap</v>
      </c>
      <c r="I1463" s="7">
        <f>VLOOKUP(F1463,episodes!$A$1:$D$76,3,FALSE)</f>
        <v>1</v>
      </c>
      <c r="J1463" s="7">
        <f>VLOOKUP(F1463,episodes!$A$1:$D$76,4,FALSE)</f>
        <v>1</v>
      </c>
      <c r="K1463" s="10"/>
      <c r="L1463" s="40">
        <f>COUNTIFS(A:A,A1462)</f>
        <v>95</v>
      </c>
      <c r="M1463" s="40">
        <f>COUNTIFS(B:B,B1463)</f>
        <v>78</v>
      </c>
      <c r="N1463" s="40">
        <f>LEN(C1463)+LEN(H1463)</f>
        <v>75</v>
      </c>
      <c r="O1463" s="42" t="s">
        <v>2116</v>
      </c>
      <c r="P1463" s="39" t="s">
        <v>570</v>
      </c>
      <c r="Q1463" s="39" t="s">
        <v>1121</v>
      </c>
      <c r="R1463" s="39" t="s">
        <v>2485</v>
      </c>
    </row>
    <row r="1464" spans="1:18" s="2" customFormat="1" x14ac:dyDescent="0.3">
      <c r="A1464" s="2" t="s">
        <v>1774</v>
      </c>
      <c r="B1464" s="2" t="s">
        <v>722</v>
      </c>
      <c r="C1464" s="25" t="s">
        <v>2148</v>
      </c>
      <c r="D1464" s="2" t="s">
        <v>3305</v>
      </c>
      <c r="E1464" s="17"/>
      <c r="F1464" s="60">
        <v>102</v>
      </c>
      <c r="G1464" s="8">
        <f>VLOOKUP(F1464,episodes!$A$1:$B$76,2,FALSE)</f>
        <v>3</v>
      </c>
      <c r="H1464" s="7" t="str">
        <f>VLOOKUP(F1464,episodes!$A$1:$E$76,5,FALSE)</f>
        <v>Charlie X</v>
      </c>
      <c r="I1464" s="7">
        <f>VLOOKUP(F1464,episodes!$A$1:$D$76,3,FALSE)</f>
        <v>1</v>
      </c>
      <c r="J1464" s="7">
        <f>VLOOKUP(F1464,episodes!$A$1:$D$76,4,FALSE)</f>
        <v>2</v>
      </c>
      <c r="K1464" s="10"/>
      <c r="L1464" s="40">
        <f>COUNTIFS(A:A,A1463)</f>
        <v>95</v>
      </c>
      <c r="M1464" s="40">
        <f>COUNTIFS(B:B,B1464)</f>
        <v>78</v>
      </c>
      <c r="N1464" s="40">
        <f>LEN(C1464)+LEN(H1464)</f>
        <v>86</v>
      </c>
      <c r="O1464" s="39" t="s">
        <v>4</v>
      </c>
      <c r="P1464" s="41" t="s">
        <v>566</v>
      </c>
      <c r="Q1464" s="39" t="s">
        <v>1413</v>
      </c>
      <c r="R1464" s="39" t="s">
        <v>2485</v>
      </c>
    </row>
    <row r="1465" spans="1:18" s="2" customFormat="1" x14ac:dyDescent="0.25">
      <c r="A1465" s="2" t="s">
        <v>1774</v>
      </c>
      <c r="B1465" s="2" t="s">
        <v>722</v>
      </c>
      <c r="C1465" s="37" t="s">
        <v>2184</v>
      </c>
      <c r="D1465" s="2" t="s">
        <v>21</v>
      </c>
      <c r="E1465" s="12">
        <v>1</v>
      </c>
      <c r="F1465" s="60">
        <v>103</v>
      </c>
      <c r="G1465" s="8">
        <f>VLOOKUP(F1465,episodes!$A$1:$B$76,2,FALSE)</f>
        <v>4</v>
      </c>
      <c r="H1465" s="7" t="str">
        <f>VLOOKUP(F1465,episodes!$A$1:$E$76,5,FALSE)</f>
        <v>Where No Man Has Gone Before</v>
      </c>
      <c r="I1465" s="7">
        <f>VLOOKUP(F1465,episodes!$A$1:$D$76,3,FALSE)</f>
        <v>1</v>
      </c>
      <c r="J1465" s="7">
        <f>VLOOKUP(F1465,episodes!$A$1:$D$76,4,FALSE)</f>
        <v>3</v>
      </c>
      <c r="K1465" s="10"/>
      <c r="L1465" s="40">
        <f>COUNTIFS(A:A,A1464)</f>
        <v>95</v>
      </c>
      <c r="M1465" s="40">
        <f>COUNTIFS(B:B,B1465)</f>
        <v>78</v>
      </c>
      <c r="N1465" s="40">
        <f>LEN(C1465)+LEN(H1465)</f>
        <v>92</v>
      </c>
      <c r="O1465" s="42" t="s">
        <v>2065</v>
      </c>
      <c r="P1465" s="41" t="s">
        <v>504</v>
      </c>
      <c r="Q1465" s="39" t="s">
        <v>980</v>
      </c>
      <c r="R1465" s="39" t="s">
        <v>2485</v>
      </c>
    </row>
    <row r="1466" spans="1:18" s="2" customFormat="1" x14ac:dyDescent="0.25">
      <c r="A1466" s="2" t="s">
        <v>1774</v>
      </c>
      <c r="B1466" s="2" t="s">
        <v>722</v>
      </c>
      <c r="C1466" s="37" t="s">
        <v>2185</v>
      </c>
      <c r="D1466" s="2" t="s">
        <v>21</v>
      </c>
      <c r="E1466" s="12">
        <v>1</v>
      </c>
      <c r="F1466" s="60">
        <v>103</v>
      </c>
      <c r="G1466" s="8">
        <f>VLOOKUP(F1466,episodes!$A$1:$B$76,2,FALSE)</f>
        <v>4</v>
      </c>
      <c r="H1466" s="7" t="str">
        <f>VLOOKUP(F1466,episodes!$A$1:$E$76,5,FALSE)</f>
        <v>Where No Man Has Gone Before</v>
      </c>
      <c r="I1466" s="7">
        <f>VLOOKUP(F1466,episodes!$A$1:$D$76,3,FALSE)</f>
        <v>1</v>
      </c>
      <c r="J1466" s="7">
        <f>VLOOKUP(F1466,episodes!$A$1:$D$76,4,FALSE)</f>
        <v>3</v>
      </c>
      <c r="K1466" s="10"/>
      <c r="L1466" s="40">
        <f>COUNTIFS(A:A,A1465)</f>
        <v>95</v>
      </c>
      <c r="M1466" s="40">
        <f>COUNTIFS(B:B,B1466)</f>
        <v>78</v>
      </c>
      <c r="N1466" s="40">
        <f>LEN(C1466)+LEN(H1466)</f>
        <v>106</v>
      </c>
      <c r="O1466" s="42" t="s">
        <v>2065</v>
      </c>
      <c r="P1466" s="41" t="s">
        <v>618</v>
      </c>
      <c r="Q1466" s="39" t="s">
        <v>1213</v>
      </c>
      <c r="R1466" s="39" t="s">
        <v>2485</v>
      </c>
    </row>
    <row r="1467" spans="1:18" s="2" customFormat="1" x14ac:dyDescent="0.25">
      <c r="A1467" s="2" t="s">
        <v>1774</v>
      </c>
      <c r="B1467" s="2" t="s">
        <v>722</v>
      </c>
      <c r="C1467" s="37" t="s">
        <v>3118</v>
      </c>
      <c r="D1467" s="2" t="s">
        <v>3655</v>
      </c>
      <c r="E1467" s="12">
        <v>1</v>
      </c>
      <c r="F1467" s="60">
        <v>103</v>
      </c>
      <c r="G1467" s="8">
        <f>VLOOKUP(F1467,episodes!$A$1:$B$76,2,FALSE)</f>
        <v>4</v>
      </c>
      <c r="H1467" s="7" t="str">
        <f>VLOOKUP(F1467,episodes!$A$1:$E$76,5,FALSE)</f>
        <v>Where No Man Has Gone Before</v>
      </c>
      <c r="I1467" s="7">
        <f>VLOOKUP(F1467,episodes!$A$1:$D$76,3,FALSE)</f>
        <v>1</v>
      </c>
      <c r="J1467" s="7">
        <f>VLOOKUP(F1467,episodes!$A$1:$D$76,4,FALSE)</f>
        <v>3</v>
      </c>
      <c r="K1467" s="10"/>
      <c r="L1467" s="40">
        <f>COUNTIFS(A:A,A1466)</f>
        <v>95</v>
      </c>
      <c r="M1467" s="40">
        <f>COUNTIFS(B:B,B1467)</f>
        <v>78</v>
      </c>
      <c r="N1467" s="40">
        <f>LEN(C1467)+LEN(H1467)</f>
        <v>72</v>
      </c>
      <c r="O1467" s="39" t="s">
        <v>1011</v>
      </c>
      <c r="P1467" s="41"/>
      <c r="Q1467" s="39" t="s">
        <v>1068</v>
      </c>
      <c r="R1467" s="39" t="s">
        <v>2485</v>
      </c>
    </row>
    <row r="1468" spans="1:18" s="2" customFormat="1" x14ac:dyDescent="0.25">
      <c r="A1468" s="2" t="s">
        <v>1774</v>
      </c>
      <c r="B1468" s="2" t="s">
        <v>722</v>
      </c>
      <c r="C1468" s="37" t="s">
        <v>2287</v>
      </c>
      <c r="D1468" s="2" t="s">
        <v>21</v>
      </c>
      <c r="E1468" s="12">
        <v>1</v>
      </c>
      <c r="F1468" s="60">
        <v>104</v>
      </c>
      <c r="G1468" s="8">
        <f>VLOOKUP(F1468,episodes!$A$1:$B$76,2,FALSE)</f>
        <v>5</v>
      </c>
      <c r="H1468" s="7" t="str">
        <f>VLOOKUP(F1468,episodes!$A$1:$E$76,5,FALSE)</f>
        <v>The Naked Time</v>
      </c>
      <c r="I1468" s="7">
        <f>VLOOKUP(F1468,episodes!$A$1:$D$76,3,FALSE)</f>
        <v>1</v>
      </c>
      <c r="J1468" s="7">
        <f>VLOOKUP(F1468,episodes!$A$1:$D$76,4,FALSE)</f>
        <v>4</v>
      </c>
      <c r="K1468" s="10"/>
      <c r="L1468" s="40">
        <f>COUNTIFS(A:A,A1467)</f>
        <v>95</v>
      </c>
      <c r="M1468" s="40">
        <f>COUNTIFS(B:B,B1468)</f>
        <v>78</v>
      </c>
      <c r="N1468" s="40">
        <f>LEN(C1468)+LEN(H1468)</f>
        <v>42</v>
      </c>
      <c r="O1468" s="39" t="s">
        <v>2065</v>
      </c>
      <c r="P1468" s="41"/>
      <c r="Q1468" s="39"/>
      <c r="R1468" s="39" t="s">
        <v>2264</v>
      </c>
    </row>
    <row r="1469" spans="1:18" s="2" customFormat="1" x14ac:dyDescent="0.25">
      <c r="A1469" s="2" t="s">
        <v>1774</v>
      </c>
      <c r="B1469" s="2" t="s">
        <v>722</v>
      </c>
      <c r="C1469" s="37" t="s">
        <v>2233</v>
      </c>
      <c r="D1469" s="2" t="s">
        <v>3305</v>
      </c>
      <c r="E1469" s="12"/>
      <c r="F1469" s="60">
        <v>105</v>
      </c>
      <c r="G1469" s="8">
        <f>VLOOKUP(F1469,episodes!$A$1:$B$76,2,FALSE)</f>
        <v>6</v>
      </c>
      <c r="H1469" s="7" t="str">
        <f>VLOOKUP(F1469,episodes!$A$1:$E$76,5,FALSE)</f>
        <v>The Enemy Within</v>
      </c>
      <c r="I1469" s="7">
        <f>VLOOKUP(F1469,episodes!$A$1:$D$76,3,FALSE)</f>
        <v>1</v>
      </c>
      <c r="J1469" s="7">
        <f>VLOOKUP(F1469,episodes!$A$1:$D$76,4,FALSE)</f>
        <v>5</v>
      </c>
      <c r="K1469" s="10"/>
      <c r="L1469" s="40">
        <f>COUNTIFS(A:A,A1468)</f>
        <v>95</v>
      </c>
      <c r="M1469" s="40">
        <f>COUNTIFS(B:B,B1469)</f>
        <v>78</v>
      </c>
      <c r="N1469" s="40">
        <f>LEN(C1469)+LEN(H1469)</f>
        <v>68</v>
      </c>
      <c r="O1469" s="39" t="s">
        <v>2068</v>
      </c>
      <c r="P1469" s="39" t="s">
        <v>2065</v>
      </c>
      <c r="Q1469" s="39" t="s">
        <v>1461</v>
      </c>
      <c r="R1469" s="39" t="s">
        <v>2485</v>
      </c>
    </row>
    <row r="1470" spans="1:18" s="2" customFormat="1" x14ac:dyDescent="0.25">
      <c r="A1470" s="2" t="s">
        <v>1774</v>
      </c>
      <c r="B1470" s="2" t="s">
        <v>722</v>
      </c>
      <c r="C1470" s="37" t="s">
        <v>2289</v>
      </c>
      <c r="D1470" s="2" t="s">
        <v>21</v>
      </c>
      <c r="E1470" s="12">
        <v>1</v>
      </c>
      <c r="F1470" s="60">
        <v>105</v>
      </c>
      <c r="G1470" s="8">
        <f>VLOOKUP(F1470,episodes!$A$1:$B$76,2,FALSE)</f>
        <v>6</v>
      </c>
      <c r="H1470" s="7" t="str">
        <f>VLOOKUP(F1470,episodes!$A$1:$E$76,5,FALSE)</f>
        <v>The Enemy Within</v>
      </c>
      <c r="I1470" s="7">
        <f>VLOOKUP(F1470,episodes!$A$1:$D$76,3,FALSE)</f>
        <v>1</v>
      </c>
      <c r="J1470" s="7">
        <f>VLOOKUP(F1470,episodes!$A$1:$D$76,4,FALSE)</f>
        <v>5</v>
      </c>
      <c r="K1470" s="10"/>
      <c r="L1470" s="40">
        <f>COUNTIFS(A:A,A1469)</f>
        <v>95</v>
      </c>
      <c r="M1470" s="40">
        <f>COUNTIFS(B:B,B1470)</f>
        <v>78</v>
      </c>
      <c r="N1470" s="40">
        <f>LEN(C1470)+LEN(H1470)</f>
        <v>92</v>
      </c>
      <c r="O1470" s="39" t="s">
        <v>2065</v>
      </c>
      <c r="P1470" s="39"/>
      <c r="Q1470" s="42"/>
      <c r="R1470" s="39" t="s">
        <v>3403</v>
      </c>
    </row>
    <row r="1471" spans="1:18" s="2" customFormat="1" x14ac:dyDescent="0.25">
      <c r="A1471" s="2" t="s">
        <v>1774</v>
      </c>
      <c r="B1471" s="2" t="s">
        <v>722</v>
      </c>
      <c r="C1471" s="37" t="s">
        <v>2290</v>
      </c>
      <c r="D1471" s="2" t="s">
        <v>21</v>
      </c>
      <c r="E1471" s="12">
        <v>1</v>
      </c>
      <c r="F1471" s="60">
        <v>105</v>
      </c>
      <c r="G1471" s="8">
        <f>VLOOKUP(F1471,episodes!$A$1:$B$76,2,FALSE)</f>
        <v>6</v>
      </c>
      <c r="H1471" s="7" t="str">
        <f>VLOOKUP(F1471,episodes!$A$1:$E$76,5,FALSE)</f>
        <v>The Enemy Within</v>
      </c>
      <c r="I1471" s="7">
        <f>VLOOKUP(F1471,episodes!$A$1:$D$76,3,FALSE)</f>
        <v>1</v>
      </c>
      <c r="J1471" s="7">
        <f>VLOOKUP(F1471,episodes!$A$1:$D$76,4,FALSE)</f>
        <v>5</v>
      </c>
      <c r="K1471" s="10"/>
      <c r="L1471" s="40">
        <f>COUNTIFS(A:A,A1470)</f>
        <v>95</v>
      </c>
      <c r="M1471" s="40">
        <f>COUNTIFS(B:B,B1471)</f>
        <v>78</v>
      </c>
      <c r="N1471" s="40">
        <f>LEN(C1471)+LEN(H1471)</f>
        <v>50</v>
      </c>
      <c r="O1471" s="39" t="s">
        <v>2065</v>
      </c>
      <c r="P1471" s="39"/>
      <c r="Q1471" s="42"/>
      <c r="R1471" s="39" t="s">
        <v>2290</v>
      </c>
    </row>
    <row r="1472" spans="1:18" s="2" customFormat="1" x14ac:dyDescent="0.25">
      <c r="A1472" s="2" t="s">
        <v>1774</v>
      </c>
      <c r="B1472" s="2" t="s">
        <v>722</v>
      </c>
      <c r="C1472" s="37" t="s">
        <v>2291</v>
      </c>
      <c r="D1472" s="2" t="s">
        <v>3655</v>
      </c>
      <c r="E1472" s="12">
        <v>1</v>
      </c>
      <c r="F1472" s="60">
        <v>105</v>
      </c>
      <c r="G1472" s="8">
        <f>VLOOKUP(F1472,episodes!$A$1:$B$76,2,FALSE)</f>
        <v>6</v>
      </c>
      <c r="H1472" s="7" t="str">
        <f>VLOOKUP(F1472,episodes!$A$1:$E$76,5,FALSE)</f>
        <v>The Enemy Within</v>
      </c>
      <c r="I1472" s="7">
        <f>VLOOKUP(F1472,episodes!$A$1:$D$76,3,FALSE)</f>
        <v>1</v>
      </c>
      <c r="J1472" s="7">
        <f>VLOOKUP(F1472,episodes!$A$1:$D$76,4,FALSE)</f>
        <v>5</v>
      </c>
      <c r="K1472" s="10"/>
      <c r="L1472" s="40">
        <f>COUNTIFS(A:A,A1471)</f>
        <v>95</v>
      </c>
      <c r="M1472" s="40">
        <f>COUNTIFS(B:B,B1472)</f>
        <v>78</v>
      </c>
      <c r="N1472" s="40">
        <f>LEN(C1472)+LEN(H1472)</f>
        <v>63</v>
      </c>
      <c r="O1472" s="39" t="s">
        <v>1011</v>
      </c>
      <c r="P1472" s="39"/>
      <c r="Q1472" s="42"/>
      <c r="R1472" s="39" t="s">
        <v>2291</v>
      </c>
    </row>
    <row r="1473" spans="1:18" s="2" customFormat="1" x14ac:dyDescent="0.25">
      <c r="A1473" s="2" t="s">
        <v>1774</v>
      </c>
      <c r="B1473" s="2" t="s">
        <v>722</v>
      </c>
      <c r="C1473" s="37" t="s">
        <v>2466</v>
      </c>
      <c r="D1473" s="2" t="s">
        <v>3305</v>
      </c>
      <c r="E1473" s="12"/>
      <c r="F1473" s="60">
        <v>107</v>
      </c>
      <c r="G1473" s="8">
        <f>VLOOKUP(F1473,episodes!$A$1:$B$76,2,FALSE)</f>
        <v>8</v>
      </c>
      <c r="H1473" s="7" t="str">
        <f>VLOOKUP(F1473,episodes!$A$1:$E$76,5,FALSE)</f>
        <v>What Are Little Girls Made Of?</v>
      </c>
      <c r="I1473" s="7">
        <f>VLOOKUP(F1473,episodes!$A$1:$D$76,3,FALSE)</f>
        <v>1</v>
      </c>
      <c r="J1473" s="7">
        <f>VLOOKUP(F1473,episodes!$A$1:$D$76,4,FALSE)</f>
        <v>7</v>
      </c>
      <c r="K1473" s="10"/>
      <c r="L1473" s="40">
        <f>COUNTIFS(A:A,A1472)</f>
        <v>95</v>
      </c>
      <c r="M1473" s="40">
        <f>COUNTIFS(B:B,B1473)</f>
        <v>78</v>
      </c>
      <c r="N1473" s="40">
        <f>LEN(C1473)+LEN(H1473)</f>
        <v>56</v>
      </c>
      <c r="O1473" s="39" t="s">
        <v>112</v>
      </c>
      <c r="P1473" s="39" t="s">
        <v>2071</v>
      </c>
      <c r="Q1473" s="39" t="s">
        <v>379</v>
      </c>
      <c r="R1473" s="39" t="s">
        <v>2485</v>
      </c>
    </row>
    <row r="1474" spans="1:18" s="2" customFormat="1" x14ac:dyDescent="0.25">
      <c r="A1474" s="2" t="s">
        <v>1774</v>
      </c>
      <c r="B1474" s="2" t="s">
        <v>722</v>
      </c>
      <c r="C1474" s="37" t="s">
        <v>2467</v>
      </c>
      <c r="D1474" s="2" t="s">
        <v>3305</v>
      </c>
      <c r="E1474" s="12"/>
      <c r="F1474" s="60">
        <v>107</v>
      </c>
      <c r="G1474" s="8">
        <f>VLOOKUP(F1474,episodes!$A$1:$B$76,2,FALSE)</f>
        <v>8</v>
      </c>
      <c r="H1474" s="7" t="str">
        <f>VLOOKUP(F1474,episodes!$A$1:$E$76,5,FALSE)</f>
        <v>What Are Little Girls Made Of?</v>
      </c>
      <c r="I1474" s="7">
        <f>VLOOKUP(F1474,episodes!$A$1:$D$76,3,FALSE)</f>
        <v>1</v>
      </c>
      <c r="J1474" s="7">
        <f>VLOOKUP(F1474,episodes!$A$1:$D$76,4,FALSE)</f>
        <v>7</v>
      </c>
      <c r="K1474" s="10"/>
      <c r="L1474" s="40">
        <f>COUNTIFS(A:A,A1473)</f>
        <v>95</v>
      </c>
      <c r="M1474" s="40">
        <f>COUNTIFS(B:B,B1474)</f>
        <v>78</v>
      </c>
      <c r="N1474" s="40">
        <f>LEN(C1474)+LEN(H1474)</f>
        <v>60</v>
      </c>
      <c r="O1474" s="39" t="s">
        <v>540</v>
      </c>
      <c r="P1474" s="39"/>
      <c r="Q1474" s="39" t="s">
        <v>1490</v>
      </c>
      <c r="R1474" s="39" t="s">
        <v>2485</v>
      </c>
    </row>
    <row r="1475" spans="1:18" s="2" customFormat="1" x14ac:dyDescent="0.25">
      <c r="A1475" s="2" t="s">
        <v>1774</v>
      </c>
      <c r="B1475" s="2" t="s">
        <v>722</v>
      </c>
      <c r="C1475" s="37" t="s">
        <v>2468</v>
      </c>
      <c r="D1475" s="2" t="s">
        <v>21</v>
      </c>
      <c r="E1475" s="12">
        <v>1</v>
      </c>
      <c r="F1475" s="60">
        <v>107</v>
      </c>
      <c r="G1475" s="8">
        <f>VLOOKUP(F1475,episodes!$A$1:$B$76,2,FALSE)</f>
        <v>8</v>
      </c>
      <c r="H1475" s="7" t="str">
        <f>VLOOKUP(F1475,episodes!$A$1:$E$76,5,FALSE)</f>
        <v>What Are Little Girls Made Of?</v>
      </c>
      <c r="I1475" s="7">
        <f>VLOOKUP(F1475,episodes!$A$1:$D$76,3,FALSE)</f>
        <v>1</v>
      </c>
      <c r="J1475" s="7">
        <f>VLOOKUP(F1475,episodes!$A$1:$D$76,4,FALSE)</f>
        <v>7</v>
      </c>
      <c r="K1475" s="10"/>
      <c r="L1475" s="40">
        <f>COUNTIFS(A:A,A1474)</f>
        <v>95</v>
      </c>
      <c r="M1475" s="40">
        <f>COUNTIFS(B:B,B1475)</f>
        <v>78</v>
      </c>
      <c r="N1475" s="40">
        <f>LEN(C1475)+LEN(H1475)</f>
        <v>55</v>
      </c>
      <c r="O1475" s="42" t="s">
        <v>2065</v>
      </c>
      <c r="P1475" s="39" t="s">
        <v>232</v>
      </c>
      <c r="Q1475" s="39" t="s">
        <v>981</v>
      </c>
      <c r="R1475" s="39" t="s">
        <v>2485</v>
      </c>
    </row>
    <row r="1476" spans="1:18" s="2" customFormat="1" x14ac:dyDescent="0.25">
      <c r="A1476" s="2" t="s">
        <v>1774</v>
      </c>
      <c r="B1476" s="2" t="s">
        <v>722</v>
      </c>
      <c r="C1476" s="37" t="s">
        <v>2287</v>
      </c>
      <c r="D1476" s="2" t="s">
        <v>21</v>
      </c>
      <c r="E1476" s="12">
        <v>1</v>
      </c>
      <c r="F1476" s="60">
        <v>108</v>
      </c>
      <c r="G1476" s="8">
        <f>VLOOKUP(F1476,episodes!$A$1:$B$76,2,FALSE)</f>
        <v>9</v>
      </c>
      <c r="H1476" s="7" t="str">
        <f>VLOOKUP(F1476,episodes!$A$1:$E$76,5,FALSE)</f>
        <v>Miri</v>
      </c>
      <c r="I1476" s="7">
        <f>VLOOKUP(F1476,episodes!$A$1:$D$76,3,FALSE)</f>
        <v>1</v>
      </c>
      <c r="J1476" s="7">
        <f>VLOOKUP(F1476,episodes!$A$1:$D$76,4,FALSE)</f>
        <v>8</v>
      </c>
      <c r="K1476" s="10"/>
      <c r="L1476" s="40">
        <f>COUNTIFS(A:A,A1475)</f>
        <v>95</v>
      </c>
      <c r="M1476" s="40">
        <f>COUNTIFS(B:B,B1476)</f>
        <v>78</v>
      </c>
      <c r="N1476" s="40">
        <f>LEN(C1476)+LEN(H1476)</f>
        <v>32</v>
      </c>
      <c r="O1476" s="39" t="s">
        <v>2065</v>
      </c>
      <c r="P1476" s="41"/>
      <c r="Q1476" s="42"/>
      <c r="R1476" s="39" t="s">
        <v>2264</v>
      </c>
    </row>
    <row r="1477" spans="1:18" s="2" customFormat="1" x14ac:dyDescent="0.25">
      <c r="A1477" s="2" t="s">
        <v>1774</v>
      </c>
      <c r="B1477" s="2" t="s">
        <v>723</v>
      </c>
      <c r="C1477" s="37" t="s">
        <v>2522</v>
      </c>
      <c r="D1477" s="2" t="s">
        <v>21</v>
      </c>
      <c r="E1477" s="12">
        <v>1</v>
      </c>
      <c r="F1477" s="60">
        <v>110</v>
      </c>
      <c r="G1477" s="8">
        <f>VLOOKUP(F1477,episodes!$A$1:$B$76,2,FALSE)</f>
        <v>11</v>
      </c>
      <c r="H1477" s="7" t="str">
        <f>VLOOKUP(F1477,episodes!$A$1:$E$76,5,FALSE)</f>
        <v>The Corbomite Maneuver</v>
      </c>
      <c r="I1477" s="7">
        <f>VLOOKUP(F1477,episodes!$A$1:$D$76,3,FALSE)</f>
        <v>1</v>
      </c>
      <c r="J1477" s="7">
        <f>VLOOKUP(F1477,episodes!$A$1:$D$76,4,FALSE)</f>
        <v>10</v>
      </c>
      <c r="K1477" s="10"/>
      <c r="L1477" s="40">
        <f>COUNTIFS(A:A,A1476)</f>
        <v>95</v>
      </c>
      <c r="M1477" s="40">
        <f>COUNTIFS(B:B,B1477)</f>
        <v>10</v>
      </c>
      <c r="N1477" s="40">
        <f>LEN(C1477)+LEN(H1477)</f>
        <v>48</v>
      </c>
      <c r="O1477" s="42" t="s">
        <v>227</v>
      </c>
      <c r="P1477" s="39" t="s">
        <v>619</v>
      </c>
      <c r="Q1477" s="39" t="s">
        <v>986</v>
      </c>
      <c r="R1477" s="39" t="s">
        <v>2485</v>
      </c>
    </row>
    <row r="1478" spans="1:18" s="2" customFormat="1" x14ac:dyDescent="0.25">
      <c r="A1478" s="2" t="s">
        <v>1774</v>
      </c>
      <c r="B1478" s="2" t="s">
        <v>722</v>
      </c>
      <c r="C1478" s="37" t="s">
        <v>2533</v>
      </c>
      <c r="D1478" s="2" t="s">
        <v>3305</v>
      </c>
      <c r="E1478" s="12"/>
      <c r="F1478" s="60">
        <v>113</v>
      </c>
      <c r="G1478" s="8">
        <f>VLOOKUP(F1478,episodes!$A$1:$B$76,2,FALSE)</f>
        <v>14</v>
      </c>
      <c r="H1478" s="7" t="str">
        <f>VLOOKUP(F1478,episodes!$A$1:$E$76,5,FALSE)</f>
        <v>The Conscience of the King</v>
      </c>
      <c r="I1478" s="7">
        <f>VLOOKUP(F1478,episodes!$A$1:$D$76,3,FALSE)</f>
        <v>1</v>
      </c>
      <c r="J1478" s="7">
        <f>VLOOKUP(F1478,episodes!$A$1:$D$76,4,FALSE)</f>
        <v>13</v>
      </c>
      <c r="K1478" s="10"/>
      <c r="L1478" s="40">
        <f>COUNTIFS(A:A,A1477)</f>
        <v>95</v>
      </c>
      <c r="M1478" s="40">
        <f>COUNTIFS(B:B,B1478)</f>
        <v>78</v>
      </c>
      <c r="N1478" s="40">
        <f>LEN(C1478)+LEN(H1478)</f>
        <v>52</v>
      </c>
      <c r="O1478" s="39" t="s">
        <v>141</v>
      </c>
      <c r="P1478" s="39"/>
      <c r="Q1478" s="39" t="s">
        <v>1450</v>
      </c>
      <c r="R1478" s="39" t="s">
        <v>2485</v>
      </c>
    </row>
    <row r="1479" spans="1:18" s="2" customFormat="1" x14ac:dyDescent="0.25">
      <c r="A1479" s="2" t="s">
        <v>1774</v>
      </c>
      <c r="B1479" s="2" t="s">
        <v>723</v>
      </c>
      <c r="C1479" s="37" t="s">
        <v>2545</v>
      </c>
      <c r="D1479" s="2" t="s">
        <v>21</v>
      </c>
      <c r="E1479" s="12">
        <v>1</v>
      </c>
      <c r="F1479" s="61">
        <v>114</v>
      </c>
      <c r="G1479" s="8">
        <f>VLOOKUP(F1479,episodes!$A$1:$B$76,2,FALSE)</f>
        <v>15</v>
      </c>
      <c r="H1479" s="7" t="str">
        <f>VLOOKUP(F1479,episodes!$A$1:$E$76,5,FALSE)</f>
        <v>Balance of Terror</v>
      </c>
      <c r="I1479" s="7">
        <f>VLOOKUP(F1479,episodes!$A$1:$D$76,3,FALSE)</f>
        <v>1</v>
      </c>
      <c r="J1479" s="7">
        <f>VLOOKUP(F1479,episodes!$A$1:$D$76,4,FALSE)</f>
        <v>14</v>
      </c>
      <c r="K1479" s="10"/>
      <c r="L1479" s="40">
        <f>COUNTIFS(A:A,A1478)</f>
        <v>95</v>
      </c>
      <c r="M1479" s="40">
        <f>COUNTIFS(B:B,B1479)</f>
        <v>10</v>
      </c>
      <c r="N1479" s="40">
        <f>LEN(C1479)+LEN(H1479)</f>
        <v>67</v>
      </c>
      <c r="O1479" s="42" t="s">
        <v>227</v>
      </c>
      <c r="P1479" s="42" t="s">
        <v>620</v>
      </c>
      <c r="Q1479" s="42" t="s">
        <v>987</v>
      </c>
      <c r="R1479" s="42" t="s">
        <v>2485</v>
      </c>
    </row>
    <row r="1480" spans="1:18" s="2" customFormat="1" x14ac:dyDescent="0.25">
      <c r="A1480" s="2" t="s">
        <v>1774</v>
      </c>
      <c r="B1480" s="2" t="s">
        <v>723</v>
      </c>
      <c r="C1480" s="37" t="s">
        <v>2860</v>
      </c>
      <c r="D1480" s="2" t="s">
        <v>21</v>
      </c>
      <c r="E1480" s="12">
        <v>1</v>
      </c>
      <c r="F1480" s="61">
        <v>114</v>
      </c>
      <c r="G1480" s="8">
        <f>VLOOKUP(F1480,episodes!$A$1:$B$76,2,FALSE)</f>
        <v>15</v>
      </c>
      <c r="H1480" s="7" t="str">
        <f>VLOOKUP(F1480,episodes!$A$1:$E$76,5,FALSE)</f>
        <v>Balance of Terror</v>
      </c>
      <c r="I1480" s="7">
        <f>VLOOKUP(F1480,episodes!$A$1:$D$76,3,FALSE)</f>
        <v>1</v>
      </c>
      <c r="J1480" s="7">
        <f>VLOOKUP(F1480,episodes!$A$1:$D$76,4,FALSE)</f>
        <v>14</v>
      </c>
      <c r="K1480" s="10"/>
      <c r="L1480" s="40">
        <f>COUNTIFS(A:A,A1479)</f>
        <v>95</v>
      </c>
      <c r="M1480" s="40">
        <f>COUNTIFS(B:B,B1480)</f>
        <v>10</v>
      </c>
      <c r="N1480" s="40">
        <f>LEN(C1480)+LEN(H1480)</f>
        <v>77</v>
      </c>
      <c r="O1480" s="42" t="s">
        <v>227</v>
      </c>
      <c r="P1480" s="42" t="s">
        <v>621</v>
      </c>
      <c r="Q1480" s="42" t="s">
        <v>1389</v>
      </c>
      <c r="R1480" s="42" t="s">
        <v>2485</v>
      </c>
    </row>
    <row r="1481" spans="1:18" s="2" customFormat="1" x14ac:dyDescent="0.25">
      <c r="A1481" s="2" t="s">
        <v>1774</v>
      </c>
      <c r="B1481" s="2" t="s">
        <v>723</v>
      </c>
      <c r="C1481" s="37" t="s">
        <v>2860</v>
      </c>
      <c r="D1481" s="2" t="s">
        <v>21</v>
      </c>
      <c r="E1481" s="12">
        <v>1</v>
      </c>
      <c r="F1481" s="61">
        <v>114</v>
      </c>
      <c r="G1481" s="8">
        <f>VLOOKUP(F1481,episodes!$A$1:$B$76,2,FALSE)</f>
        <v>15</v>
      </c>
      <c r="H1481" s="7" t="str">
        <f>VLOOKUP(F1481,episodes!$A$1:$E$76,5,FALSE)</f>
        <v>Balance of Terror</v>
      </c>
      <c r="I1481" s="7">
        <f>VLOOKUP(F1481,episodes!$A$1:$D$76,3,FALSE)</f>
        <v>1</v>
      </c>
      <c r="J1481" s="7">
        <f>VLOOKUP(F1481,episodes!$A$1:$D$76,4,FALSE)</f>
        <v>14</v>
      </c>
      <c r="K1481" s="10"/>
      <c r="L1481" s="40">
        <f>COUNTIFS(A:A,A1480)</f>
        <v>95</v>
      </c>
      <c r="M1481" s="40">
        <f>COUNTIFS(B:B,B1481)</f>
        <v>10</v>
      </c>
      <c r="N1481" s="40">
        <f>LEN(C1481)+LEN(H1481)</f>
        <v>77</v>
      </c>
      <c r="O1481" s="42" t="s">
        <v>227</v>
      </c>
      <c r="P1481" s="42" t="s">
        <v>621</v>
      </c>
      <c r="Q1481" s="42" t="s">
        <v>1389</v>
      </c>
      <c r="R1481" s="42" t="s">
        <v>2485</v>
      </c>
    </row>
    <row r="1482" spans="1:18" s="2" customFormat="1" x14ac:dyDescent="0.25">
      <c r="A1482" s="2" t="s">
        <v>1774</v>
      </c>
      <c r="B1482" s="2" t="s">
        <v>723</v>
      </c>
      <c r="C1482" s="37" t="s">
        <v>2860</v>
      </c>
      <c r="D1482" s="2" t="s">
        <v>21</v>
      </c>
      <c r="E1482" s="12">
        <v>1</v>
      </c>
      <c r="F1482" s="61">
        <v>114</v>
      </c>
      <c r="G1482" s="8">
        <f>VLOOKUP(F1482,episodes!$A$1:$B$76,2,FALSE)</f>
        <v>15</v>
      </c>
      <c r="H1482" s="7" t="str">
        <f>VLOOKUP(F1482,episodes!$A$1:$E$76,5,FALSE)</f>
        <v>Balance of Terror</v>
      </c>
      <c r="I1482" s="7">
        <f>VLOOKUP(F1482,episodes!$A$1:$D$76,3,FALSE)</f>
        <v>1</v>
      </c>
      <c r="J1482" s="7">
        <f>VLOOKUP(F1482,episodes!$A$1:$D$76,4,FALSE)</f>
        <v>14</v>
      </c>
      <c r="K1482" s="10"/>
      <c r="L1482" s="40">
        <f>COUNTIFS(A:A,A1481)</f>
        <v>95</v>
      </c>
      <c r="M1482" s="40">
        <f>COUNTIFS(B:B,B1482)</f>
        <v>10</v>
      </c>
      <c r="N1482" s="40">
        <f>LEN(C1482)+LEN(H1482)</f>
        <v>77</v>
      </c>
      <c r="O1482" s="42" t="s">
        <v>227</v>
      </c>
      <c r="P1482" s="42" t="s">
        <v>621</v>
      </c>
      <c r="Q1482" s="42" t="s">
        <v>1389</v>
      </c>
      <c r="R1482" s="42" t="s">
        <v>2485</v>
      </c>
    </row>
    <row r="1483" spans="1:18" s="2" customFormat="1" x14ac:dyDescent="0.25">
      <c r="A1483" s="2" t="s">
        <v>1774</v>
      </c>
      <c r="B1483" s="2" t="s">
        <v>722</v>
      </c>
      <c r="C1483" s="37" t="s">
        <v>2558</v>
      </c>
      <c r="D1483" s="2" t="s">
        <v>21</v>
      </c>
      <c r="E1483" s="12"/>
      <c r="F1483" s="61">
        <v>115</v>
      </c>
      <c r="G1483" s="8">
        <f>VLOOKUP(F1483,episodes!$A$1:$B$76,2,FALSE)</f>
        <v>16</v>
      </c>
      <c r="H1483" s="7" t="str">
        <f>VLOOKUP(F1483,episodes!$A$1:$E$76,5,FALSE)</f>
        <v>Shore Leave</v>
      </c>
      <c r="I1483" s="7">
        <f>VLOOKUP(F1483,episodes!$A$1:$D$76,3,FALSE)</f>
        <v>1</v>
      </c>
      <c r="J1483" s="7">
        <f>VLOOKUP(F1483,episodes!$A$1:$D$76,4,FALSE)</f>
        <v>15</v>
      </c>
      <c r="K1483" s="10"/>
      <c r="L1483" s="40">
        <f>COUNTIFS(A:A,A1482)</f>
        <v>95</v>
      </c>
      <c r="M1483" s="40">
        <f>COUNTIFS(B:B,B1483)</f>
        <v>78</v>
      </c>
      <c r="N1483" s="40">
        <f>LEN(C1483)+LEN(H1483)</f>
        <v>51</v>
      </c>
      <c r="O1483" s="42" t="s">
        <v>2101</v>
      </c>
      <c r="P1483" s="42"/>
      <c r="Q1483" s="42" t="s">
        <v>830</v>
      </c>
      <c r="R1483" s="42" t="s">
        <v>2485</v>
      </c>
    </row>
    <row r="1484" spans="1:18" s="2" customFormat="1" x14ac:dyDescent="0.25">
      <c r="A1484" s="2" t="s">
        <v>1774</v>
      </c>
      <c r="B1484" s="2" t="s">
        <v>722</v>
      </c>
      <c r="C1484" s="37" t="s">
        <v>2567</v>
      </c>
      <c r="D1484" s="2" t="s">
        <v>21</v>
      </c>
      <c r="E1484" s="12"/>
      <c r="F1484" s="61">
        <v>116</v>
      </c>
      <c r="G1484" s="8">
        <f>VLOOKUP(F1484,episodes!$A$1:$B$76,2,FALSE)</f>
        <v>17</v>
      </c>
      <c r="H1484" s="7" t="str">
        <f>VLOOKUP(F1484,episodes!$A$1:$E$76,5,FALSE)</f>
        <v>The Galileo Seven</v>
      </c>
      <c r="I1484" s="7">
        <f>VLOOKUP(F1484,episodes!$A$1:$D$76,3,FALSE)</f>
        <v>1</v>
      </c>
      <c r="J1484" s="7">
        <f>VLOOKUP(F1484,episodes!$A$1:$D$76,4,FALSE)</f>
        <v>16</v>
      </c>
      <c r="K1484" s="10"/>
      <c r="L1484" s="40">
        <f>COUNTIFS(A:A,A1483)</f>
        <v>95</v>
      </c>
      <c r="M1484" s="40">
        <f>COUNTIFS(B:B,B1484)</f>
        <v>78</v>
      </c>
      <c r="N1484" s="40">
        <f>LEN(C1484)+LEN(H1484)</f>
        <v>64</v>
      </c>
      <c r="O1484" s="42" t="s">
        <v>617</v>
      </c>
      <c r="P1484" s="44"/>
      <c r="Q1484" s="42" t="s">
        <v>1472</v>
      </c>
      <c r="R1484" s="42" t="s">
        <v>2485</v>
      </c>
    </row>
    <row r="1485" spans="1:18" s="2" customFormat="1" x14ac:dyDescent="0.25">
      <c r="A1485" s="2" t="s">
        <v>1774</v>
      </c>
      <c r="B1485" s="2" t="s">
        <v>722</v>
      </c>
      <c r="C1485" s="37" t="s">
        <v>2567</v>
      </c>
      <c r="D1485" s="2" t="s">
        <v>21</v>
      </c>
      <c r="E1485" s="12"/>
      <c r="F1485" s="61">
        <v>116</v>
      </c>
      <c r="G1485" s="8">
        <f>VLOOKUP(F1485,episodes!$A$1:$B$76,2,FALSE)</f>
        <v>17</v>
      </c>
      <c r="H1485" s="7" t="str">
        <f>VLOOKUP(F1485,episodes!$A$1:$E$76,5,FALSE)</f>
        <v>The Galileo Seven</v>
      </c>
      <c r="I1485" s="7">
        <f>VLOOKUP(F1485,episodes!$A$1:$D$76,3,FALSE)</f>
        <v>1</v>
      </c>
      <c r="J1485" s="7">
        <f>VLOOKUP(F1485,episodes!$A$1:$D$76,4,FALSE)</f>
        <v>16</v>
      </c>
      <c r="K1485" s="10"/>
      <c r="L1485" s="40">
        <f>COUNTIFS(A:A,A1484)</f>
        <v>95</v>
      </c>
      <c r="M1485" s="40">
        <f>COUNTIFS(B:B,B1485)</f>
        <v>78</v>
      </c>
      <c r="N1485" s="40">
        <f>LEN(C1485)+LEN(H1485)</f>
        <v>64</v>
      </c>
      <c r="O1485" s="42" t="s">
        <v>617</v>
      </c>
      <c r="P1485" s="44"/>
      <c r="Q1485" s="42" t="s">
        <v>1472</v>
      </c>
      <c r="R1485" s="42" t="s">
        <v>2485</v>
      </c>
    </row>
    <row r="1486" spans="1:18" s="2" customFormat="1" x14ac:dyDescent="0.25">
      <c r="A1486" s="2" t="s">
        <v>1774</v>
      </c>
      <c r="B1486" s="2" t="s">
        <v>722</v>
      </c>
      <c r="C1486" s="37" t="s">
        <v>2567</v>
      </c>
      <c r="D1486" s="2" t="s">
        <v>21</v>
      </c>
      <c r="E1486" s="12"/>
      <c r="F1486" s="61">
        <v>116</v>
      </c>
      <c r="G1486" s="8">
        <f>VLOOKUP(F1486,episodes!$A$1:$B$76,2,FALSE)</f>
        <v>17</v>
      </c>
      <c r="H1486" s="7" t="str">
        <f>VLOOKUP(F1486,episodes!$A$1:$E$76,5,FALSE)</f>
        <v>The Galileo Seven</v>
      </c>
      <c r="I1486" s="7">
        <f>VLOOKUP(F1486,episodes!$A$1:$D$76,3,FALSE)</f>
        <v>1</v>
      </c>
      <c r="J1486" s="7">
        <f>VLOOKUP(F1486,episodes!$A$1:$D$76,4,FALSE)</f>
        <v>16</v>
      </c>
      <c r="K1486" s="10"/>
      <c r="L1486" s="40">
        <f>COUNTIFS(A:A,A1485)</f>
        <v>95</v>
      </c>
      <c r="M1486" s="40">
        <f>COUNTIFS(B:B,B1486)</f>
        <v>78</v>
      </c>
      <c r="N1486" s="40">
        <f>LEN(C1486)+LEN(H1486)</f>
        <v>64</v>
      </c>
      <c r="O1486" s="42" t="s">
        <v>617</v>
      </c>
      <c r="P1486" s="44"/>
      <c r="Q1486" s="42" t="s">
        <v>1472</v>
      </c>
      <c r="R1486" s="42" t="s">
        <v>2485</v>
      </c>
    </row>
    <row r="1487" spans="1:18" s="2" customFormat="1" x14ac:dyDescent="0.25">
      <c r="A1487" s="2" t="s">
        <v>1774</v>
      </c>
      <c r="B1487" s="2" t="s">
        <v>722</v>
      </c>
      <c r="C1487" s="37" t="s">
        <v>2567</v>
      </c>
      <c r="D1487" s="2" t="s">
        <v>21</v>
      </c>
      <c r="E1487" s="12"/>
      <c r="F1487" s="61">
        <v>116</v>
      </c>
      <c r="G1487" s="8">
        <f>VLOOKUP(F1487,episodes!$A$1:$B$76,2,FALSE)</f>
        <v>17</v>
      </c>
      <c r="H1487" s="7" t="str">
        <f>VLOOKUP(F1487,episodes!$A$1:$E$76,5,FALSE)</f>
        <v>The Galileo Seven</v>
      </c>
      <c r="I1487" s="7">
        <f>VLOOKUP(F1487,episodes!$A$1:$D$76,3,FALSE)</f>
        <v>1</v>
      </c>
      <c r="J1487" s="7">
        <f>VLOOKUP(F1487,episodes!$A$1:$D$76,4,FALSE)</f>
        <v>16</v>
      </c>
      <c r="K1487" s="10"/>
      <c r="L1487" s="40">
        <f>COUNTIFS(A:A,A1486)</f>
        <v>95</v>
      </c>
      <c r="M1487" s="40">
        <f>COUNTIFS(B:B,B1487)</f>
        <v>78</v>
      </c>
      <c r="N1487" s="40">
        <f>LEN(C1487)+LEN(H1487)</f>
        <v>64</v>
      </c>
      <c r="O1487" s="42" t="s">
        <v>617</v>
      </c>
      <c r="P1487" s="44"/>
      <c r="Q1487" s="42" t="s">
        <v>1472</v>
      </c>
      <c r="R1487" s="42" t="s">
        <v>2485</v>
      </c>
    </row>
    <row r="1488" spans="1:18" s="2" customFormat="1" x14ac:dyDescent="0.25">
      <c r="A1488" s="2" t="s">
        <v>1774</v>
      </c>
      <c r="B1488" s="2" t="s">
        <v>722</v>
      </c>
      <c r="C1488" s="37" t="s">
        <v>2567</v>
      </c>
      <c r="D1488" s="2" t="s">
        <v>21</v>
      </c>
      <c r="E1488" s="12"/>
      <c r="F1488" s="61">
        <v>116</v>
      </c>
      <c r="G1488" s="8">
        <f>VLOOKUP(F1488,episodes!$A$1:$B$76,2,FALSE)</f>
        <v>17</v>
      </c>
      <c r="H1488" s="7" t="str">
        <f>VLOOKUP(F1488,episodes!$A$1:$E$76,5,FALSE)</f>
        <v>The Galileo Seven</v>
      </c>
      <c r="I1488" s="7">
        <f>VLOOKUP(F1488,episodes!$A$1:$D$76,3,FALSE)</f>
        <v>1</v>
      </c>
      <c r="J1488" s="7">
        <f>VLOOKUP(F1488,episodes!$A$1:$D$76,4,FALSE)</f>
        <v>16</v>
      </c>
      <c r="K1488" s="10"/>
      <c r="L1488" s="40">
        <f>COUNTIFS(A:A,A1487)</f>
        <v>95</v>
      </c>
      <c r="M1488" s="40">
        <f>COUNTIFS(B:B,B1488)</f>
        <v>78</v>
      </c>
      <c r="N1488" s="40">
        <f>LEN(C1488)+LEN(H1488)</f>
        <v>64</v>
      </c>
      <c r="O1488" s="42" t="s">
        <v>617</v>
      </c>
      <c r="P1488" s="44"/>
      <c r="Q1488" s="42" t="s">
        <v>1472</v>
      </c>
      <c r="R1488" s="42" t="s">
        <v>2485</v>
      </c>
    </row>
    <row r="1489" spans="1:18" s="2" customFormat="1" x14ac:dyDescent="0.25">
      <c r="A1489" s="2" t="s">
        <v>1774</v>
      </c>
      <c r="B1489" s="2" t="s">
        <v>722</v>
      </c>
      <c r="C1489" s="37" t="s">
        <v>2567</v>
      </c>
      <c r="D1489" s="2" t="s">
        <v>21</v>
      </c>
      <c r="E1489" s="12"/>
      <c r="F1489" s="61">
        <v>116</v>
      </c>
      <c r="G1489" s="8">
        <f>VLOOKUP(F1489,episodes!$A$1:$B$76,2,FALSE)</f>
        <v>17</v>
      </c>
      <c r="H1489" s="7" t="str">
        <f>VLOOKUP(F1489,episodes!$A$1:$E$76,5,FALSE)</f>
        <v>The Galileo Seven</v>
      </c>
      <c r="I1489" s="7">
        <f>VLOOKUP(F1489,episodes!$A$1:$D$76,3,FALSE)</f>
        <v>1</v>
      </c>
      <c r="J1489" s="7">
        <f>VLOOKUP(F1489,episodes!$A$1:$D$76,4,FALSE)</f>
        <v>16</v>
      </c>
      <c r="K1489" s="10"/>
      <c r="L1489" s="40">
        <f>COUNTIFS(A:A,A1488)</f>
        <v>95</v>
      </c>
      <c r="M1489" s="40">
        <f>COUNTIFS(B:B,B1489)</f>
        <v>78</v>
      </c>
      <c r="N1489" s="40">
        <f>LEN(C1489)+LEN(H1489)</f>
        <v>64</v>
      </c>
      <c r="O1489" s="42" t="s">
        <v>567</v>
      </c>
      <c r="P1489" s="44"/>
      <c r="Q1489" s="42" t="s">
        <v>791</v>
      </c>
      <c r="R1489" s="42" t="s">
        <v>2485</v>
      </c>
    </row>
    <row r="1490" spans="1:18" s="2" customFormat="1" x14ac:dyDescent="0.25">
      <c r="A1490" s="2" t="s">
        <v>1774</v>
      </c>
      <c r="B1490" s="2" t="s">
        <v>722</v>
      </c>
      <c r="C1490" s="37" t="s">
        <v>2568</v>
      </c>
      <c r="D1490" s="2" t="s">
        <v>3655</v>
      </c>
      <c r="E1490" s="12">
        <v>1</v>
      </c>
      <c r="F1490" s="61">
        <v>116</v>
      </c>
      <c r="G1490" s="8">
        <f>VLOOKUP(F1490,episodes!$A$1:$B$76,2,FALSE)</f>
        <v>17</v>
      </c>
      <c r="H1490" s="7" t="str">
        <f>VLOOKUP(F1490,episodes!$A$1:$E$76,5,FALSE)</f>
        <v>The Galileo Seven</v>
      </c>
      <c r="I1490" s="7">
        <f>VLOOKUP(F1490,episodes!$A$1:$D$76,3,FALSE)</f>
        <v>1</v>
      </c>
      <c r="J1490" s="7">
        <f>VLOOKUP(F1490,episodes!$A$1:$D$76,4,FALSE)</f>
        <v>16</v>
      </c>
      <c r="K1490" s="10"/>
      <c r="L1490" s="40">
        <f>COUNTIFS(A:A,A1489)</f>
        <v>95</v>
      </c>
      <c r="M1490" s="40">
        <f>COUNTIFS(B:B,B1490)</f>
        <v>78</v>
      </c>
      <c r="N1490" s="40">
        <f>LEN(C1490)+LEN(H1490)</f>
        <v>58</v>
      </c>
      <c r="O1490" s="42" t="s">
        <v>1011</v>
      </c>
      <c r="P1490" s="44"/>
      <c r="Q1490" s="42" t="s">
        <v>1069</v>
      </c>
      <c r="R1490" s="42" t="s">
        <v>2485</v>
      </c>
    </row>
    <row r="1491" spans="1:18" s="2" customFormat="1" x14ac:dyDescent="0.25">
      <c r="A1491" s="2" t="s">
        <v>1774</v>
      </c>
      <c r="B1491" s="2" t="s">
        <v>722</v>
      </c>
      <c r="C1491" s="37" t="s">
        <v>2691</v>
      </c>
      <c r="D1491" s="2" t="s">
        <v>3305</v>
      </c>
      <c r="E1491" s="12"/>
      <c r="F1491" s="61">
        <v>117</v>
      </c>
      <c r="G1491" s="8">
        <f>VLOOKUP(F1491,episodes!$A$1:$B$76,2,FALSE)</f>
        <v>18</v>
      </c>
      <c r="H1491" s="7" t="str">
        <f>VLOOKUP(F1491,episodes!$A$1:$E$76,5,FALSE)</f>
        <v>The Squire of Gothos</v>
      </c>
      <c r="I1491" s="7">
        <f>VLOOKUP(F1491,episodes!$A$1:$D$76,3,FALSE)</f>
        <v>1</v>
      </c>
      <c r="J1491" s="7">
        <f>VLOOKUP(F1491,episodes!$A$1:$D$76,4,FALSE)</f>
        <v>17</v>
      </c>
      <c r="K1491" s="10"/>
      <c r="L1491" s="40">
        <f>COUNTIFS(A:A,A1490)</f>
        <v>95</v>
      </c>
      <c r="M1491" s="40">
        <f>COUNTIFS(B:B,B1491)</f>
        <v>78</v>
      </c>
      <c r="N1491" s="40">
        <f>LEN(C1491)+LEN(H1491)</f>
        <v>72</v>
      </c>
      <c r="O1491" s="42" t="s">
        <v>184</v>
      </c>
      <c r="P1491" s="44"/>
      <c r="Q1491" s="42" t="s">
        <v>185</v>
      </c>
      <c r="R1491" s="42" t="s">
        <v>2485</v>
      </c>
    </row>
    <row r="1492" spans="1:18" s="2" customFormat="1" x14ac:dyDescent="0.25">
      <c r="A1492" s="2" t="s">
        <v>1774</v>
      </c>
      <c r="B1492" s="2" t="s">
        <v>722</v>
      </c>
      <c r="C1492" s="37" t="s">
        <v>2691</v>
      </c>
      <c r="D1492" s="2" t="s">
        <v>3305</v>
      </c>
      <c r="E1492" s="12"/>
      <c r="F1492" s="61">
        <v>117</v>
      </c>
      <c r="G1492" s="8">
        <f>VLOOKUP(F1492,episodes!$A$1:$B$76,2,FALSE)</f>
        <v>18</v>
      </c>
      <c r="H1492" s="7" t="str">
        <f>VLOOKUP(F1492,episodes!$A$1:$E$76,5,FALSE)</f>
        <v>The Squire of Gothos</v>
      </c>
      <c r="I1492" s="7">
        <f>VLOOKUP(F1492,episodes!$A$1:$D$76,3,FALSE)</f>
        <v>1</v>
      </c>
      <c r="J1492" s="7">
        <f>VLOOKUP(F1492,episodes!$A$1:$D$76,4,FALSE)</f>
        <v>17</v>
      </c>
      <c r="K1492" s="10"/>
      <c r="L1492" s="40">
        <f>COUNTIFS(A:A,A1491)</f>
        <v>95</v>
      </c>
      <c r="M1492" s="40">
        <f>COUNTIFS(B:B,B1492)</f>
        <v>78</v>
      </c>
      <c r="N1492" s="40">
        <f>LEN(C1492)+LEN(H1492)</f>
        <v>72</v>
      </c>
      <c r="O1492" s="42" t="s">
        <v>184</v>
      </c>
      <c r="P1492" s="44"/>
      <c r="Q1492" s="42" t="s">
        <v>185</v>
      </c>
      <c r="R1492" s="42" t="s">
        <v>2485</v>
      </c>
    </row>
    <row r="1493" spans="1:18" s="2" customFormat="1" x14ac:dyDescent="0.25">
      <c r="A1493" s="2" t="s">
        <v>1774</v>
      </c>
      <c r="B1493" s="2" t="s">
        <v>719</v>
      </c>
      <c r="C1493" s="37" t="s">
        <v>3144</v>
      </c>
      <c r="D1493" s="2" t="s">
        <v>3305</v>
      </c>
      <c r="E1493" s="12"/>
      <c r="F1493" s="61">
        <v>118</v>
      </c>
      <c r="G1493" s="8">
        <f>VLOOKUP(F1493,episodes!$A$1:$B$76,2,FALSE)</f>
        <v>19</v>
      </c>
      <c r="H1493" s="7" t="str">
        <f>VLOOKUP(F1493,episodes!$A$1:$E$76,5,FALSE)</f>
        <v>Arena</v>
      </c>
      <c r="I1493" s="7">
        <f>VLOOKUP(F1493,episodes!$A$1:$D$76,3,FALSE)</f>
        <v>1</v>
      </c>
      <c r="J1493" s="7">
        <f>VLOOKUP(F1493,episodes!$A$1:$D$76,4,FALSE)</f>
        <v>18</v>
      </c>
      <c r="K1493" s="10"/>
      <c r="L1493" s="40">
        <f>COUNTIFS(A:A,A1492)</f>
        <v>95</v>
      </c>
      <c r="M1493" s="40">
        <f>COUNTIFS(B:B,B1493)</f>
        <v>10</v>
      </c>
      <c r="N1493" s="40">
        <f>LEN(C1493)+LEN(H1493)</f>
        <v>52</v>
      </c>
      <c r="O1493" s="42" t="s">
        <v>187</v>
      </c>
      <c r="P1493" s="42" t="s">
        <v>228</v>
      </c>
      <c r="Q1493" s="42" t="s">
        <v>1437</v>
      </c>
      <c r="R1493" s="42" t="s">
        <v>2485</v>
      </c>
    </row>
    <row r="1494" spans="1:18" s="2" customFormat="1" x14ac:dyDescent="0.25">
      <c r="A1494" s="2" t="s">
        <v>1774</v>
      </c>
      <c r="B1494" s="2" t="s">
        <v>723</v>
      </c>
      <c r="C1494" s="37" t="s">
        <v>3511</v>
      </c>
      <c r="D1494" s="2" t="s">
        <v>21</v>
      </c>
      <c r="E1494" s="12">
        <v>1</v>
      </c>
      <c r="F1494" s="61">
        <v>118</v>
      </c>
      <c r="G1494" s="8">
        <f>VLOOKUP(F1494,episodes!$A$1:$B$76,2,FALSE)</f>
        <v>19</v>
      </c>
      <c r="H1494" s="7" t="str">
        <f>VLOOKUP(F1494,episodes!$A$1:$E$76,5,FALSE)</f>
        <v>Arena</v>
      </c>
      <c r="I1494" s="7">
        <f>VLOOKUP(F1494,episodes!$A$1:$D$76,3,FALSE)</f>
        <v>1</v>
      </c>
      <c r="J1494" s="7">
        <f>VLOOKUP(F1494,episodes!$A$1:$D$76,4,FALSE)</f>
        <v>18</v>
      </c>
      <c r="K1494" s="10"/>
      <c r="L1494" s="40">
        <f>COUNTIFS(A:A,A1493)</f>
        <v>95</v>
      </c>
      <c r="M1494" s="40">
        <f>COUNTIFS(B:B,B1494)</f>
        <v>10</v>
      </c>
      <c r="N1494" s="40">
        <f>LEN(C1494)+LEN(H1494)</f>
        <v>83</v>
      </c>
      <c r="O1494" s="42" t="s">
        <v>227</v>
      </c>
      <c r="P1494" s="42" t="s">
        <v>622</v>
      </c>
      <c r="Q1494" s="42" t="s">
        <v>1193</v>
      </c>
      <c r="R1494" s="42" t="s">
        <v>2485</v>
      </c>
    </row>
    <row r="1495" spans="1:18" s="2" customFormat="1" x14ac:dyDescent="0.25">
      <c r="A1495" s="2" t="s">
        <v>1774</v>
      </c>
      <c r="B1495" s="2" t="s">
        <v>724</v>
      </c>
      <c r="C1495" s="37" t="s">
        <v>2975</v>
      </c>
      <c r="D1495" s="2" t="s">
        <v>21</v>
      </c>
      <c r="E1495" s="12">
        <v>1</v>
      </c>
      <c r="F1495" s="61">
        <v>118</v>
      </c>
      <c r="G1495" s="8">
        <f>VLOOKUP(F1495,episodes!$A$1:$B$76,2,FALSE)</f>
        <v>19</v>
      </c>
      <c r="H1495" s="7" t="str">
        <f>VLOOKUP(F1495,episodes!$A$1:$E$76,5,FALSE)</f>
        <v>Arena</v>
      </c>
      <c r="I1495" s="7">
        <f>VLOOKUP(F1495,episodes!$A$1:$D$76,3,FALSE)</f>
        <v>1</v>
      </c>
      <c r="J1495" s="7">
        <f>VLOOKUP(F1495,episodes!$A$1:$D$76,4,FALSE)</f>
        <v>18</v>
      </c>
      <c r="K1495" s="10"/>
      <c r="L1495" s="40">
        <f>COUNTIFS(A:A,A1494)</f>
        <v>95</v>
      </c>
      <c r="M1495" s="40">
        <f>COUNTIFS(B:B,B1495)</f>
        <v>2</v>
      </c>
      <c r="N1495" s="40">
        <f>LEN(C1495)+LEN(H1495)</f>
        <v>65</v>
      </c>
      <c r="O1495" s="42" t="s">
        <v>2065</v>
      </c>
      <c r="P1495" s="41" t="s">
        <v>797</v>
      </c>
      <c r="Q1495" s="42" t="s">
        <v>1438</v>
      </c>
      <c r="R1495" s="42" t="s">
        <v>2485</v>
      </c>
    </row>
    <row r="1496" spans="1:18" s="2" customFormat="1" x14ac:dyDescent="0.25">
      <c r="A1496" s="2" t="s">
        <v>1774</v>
      </c>
      <c r="B1496" s="2" t="s">
        <v>722</v>
      </c>
      <c r="C1496" s="37" t="s">
        <v>2590</v>
      </c>
      <c r="D1496" s="2" t="s">
        <v>3655</v>
      </c>
      <c r="E1496" s="12">
        <v>1</v>
      </c>
      <c r="F1496" s="61">
        <v>119</v>
      </c>
      <c r="G1496" s="8">
        <f>VLOOKUP(F1496,episodes!$A$1:$B$76,2,FALSE)</f>
        <v>20</v>
      </c>
      <c r="H1496" s="7" t="str">
        <f>VLOOKUP(F1496,episodes!$A$1:$E$76,5,FALSE)</f>
        <v>Tomorrow Is Yesterday</v>
      </c>
      <c r="I1496" s="7">
        <f>VLOOKUP(F1496,episodes!$A$1:$D$76,3,FALSE)</f>
        <v>1</v>
      </c>
      <c r="J1496" s="7">
        <f>VLOOKUP(F1496,episodes!$A$1:$D$76,4,FALSE)</f>
        <v>19</v>
      </c>
      <c r="K1496" s="10"/>
      <c r="L1496" s="40">
        <f>COUNTIFS(A:A,A1495)</f>
        <v>95</v>
      </c>
      <c r="M1496" s="40">
        <f>COUNTIFS(B:B,B1496)</f>
        <v>78</v>
      </c>
      <c r="N1496" s="40">
        <f>LEN(C1496)</f>
        <v>37</v>
      </c>
      <c r="O1496" s="42" t="s">
        <v>1011</v>
      </c>
      <c r="P1496" s="44"/>
      <c r="Q1496" s="42" t="s">
        <v>197</v>
      </c>
      <c r="R1496" s="42" t="s">
        <v>2485</v>
      </c>
    </row>
    <row r="1497" spans="1:18" s="2" customFormat="1" x14ac:dyDescent="0.25">
      <c r="A1497" s="2" t="s">
        <v>1774</v>
      </c>
      <c r="B1497" s="2" t="s">
        <v>720</v>
      </c>
      <c r="C1497" s="37" t="s">
        <v>3026</v>
      </c>
      <c r="D1497" s="2" t="s">
        <v>3305</v>
      </c>
      <c r="E1497" s="12"/>
      <c r="F1497" s="61">
        <v>121</v>
      </c>
      <c r="G1497" s="8">
        <f>VLOOKUP(F1497,episodes!$A$1:$B$76,2,FALSE)</f>
        <v>22</v>
      </c>
      <c r="H1497" s="7" t="str">
        <f>VLOOKUP(F1497,episodes!$A$1:$E$76,5,FALSE)</f>
        <v>The Return of the Archons</v>
      </c>
      <c r="I1497" s="7">
        <f>VLOOKUP(F1497,episodes!$A$1:$D$76,3,FALSE)</f>
        <v>1</v>
      </c>
      <c r="J1497" s="7">
        <f>VLOOKUP(F1497,episodes!$A$1:$D$76,4,FALSE)</f>
        <v>21</v>
      </c>
      <c r="K1497" s="10"/>
      <c r="L1497" s="40">
        <f>COUNTIFS(A:A,A1495)</f>
        <v>95</v>
      </c>
      <c r="M1497" s="40">
        <f>COUNTIFS(B:B,B1497)</f>
        <v>2</v>
      </c>
      <c r="N1497" s="40">
        <f>LEN(C1497)</f>
        <v>65</v>
      </c>
      <c r="O1497" s="42" t="s">
        <v>201</v>
      </c>
      <c r="P1497" s="42"/>
      <c r="Q1497" s="42" t="s">
        <v>686</v>
      </c>
      <c r="R1497" s="42" t="s">
        <v>2485</v>
      </c>
    </row>
    <row r="1498" spans="1:18" s="2" customFormat="1" x14ac:dyDescent="0.25">
      <c r="A1498" s="2" t="s">
        <v>1774</v>
      </c>
      <c r="B1498" s="2" t="s">
        <v>722</v>
      </c>
      <c r="C1498" s="37" t="s">
        <v>3028</v>
      </c>
      <c r="D1498" s="2" t="s">
        <v>21</v>
      </c>
      <c r="E1498" s="12">
        <v>1</v>
      </c>
      <c r="F1498" s="61">
        <v>121</v>
      </c>
      <c r="G1498" s="8">
        <f>VLOOKUP(F1498,episodes!$A$1:$B$76,2,FALSE)</f>
        <v>22</v>
      </c>
      <c r="H1498" s="7" t="str">
        <f>VLOOKUP(F1498,episodes!$A$1:$E$76,5,FALSE)</f>
        <v>The Return of the Archons</v>
      </c>
      <c r="I1498" s="7">
        <f>VLOOKUP(F1498,episodes!$A$1:$D$76,3,FALSE)</f>
        <v>1</v>
      </c>
      <c r="J1498" s="7">
        <f>VLOOKUP(F1498,episodes!$A$1:$D$76,4,FALSE)</f>
        <v>21</v>
      </c>
      <c r="K1498" s="10"/>
      <c r="L1498" s="40">
        <f>COUNTIFS(A:A,A1497)</f>
        <v>95</v>
      </c>
      <c r="M1498" s="40">
        <f>COUNTIFS(B:B,B1498)</f>
        <v>78</v>
      </c>
      <c r="N1498" s="40">
        <f>LEN(C1498)</f>
        <v>38</v>
      </c>
      <c r="O1498" s="42" t="s">
        <v>2065</v>
      </c>
      <c r="P1498" s="42"/>
      <c r="Q1498" s="42" t="s">
        <v>982</v>
      </c>
      <c r="R1498" s="42" t="s">
        <v>2485</v>
      </c>
    </row>
    <row r="1499" spans="1:18" s="2" customFormat="1" x14ac:dyDescent="0.25">
      <c r="A1499" s="2" t="s">
        <v>1774</v>
      </c>
      <c r="B1499" s="2" t="s">
        <v>722</v>
      </c>
      <c r="C1499" s="37" t="s">
        <v>3028</v>
      </c>
      <c r="D1499" s="2" t="s">
        <v>21</v>
      </c>
      <c r="E1499" s="12">
        <v>1</v>
      </c>
      <c r="F1499" s="61">
        <v>121</v>
      </c>
      <c r="G1499" s="8">
        <f>VLOOKUP(F1499,episodes!$A$1:$B$76,2,FALSE)</f>
        <v>22</v>
      </c>
      <c r="H1499" s="7" t="str">
        <f>VLOOKUP(F1499,episodes!$A$1:$E$76,5,FALSE)</f>
        <v>The Return of the Archons</v>
      </c>
      <c r="I1499" s="7">
        <f>VLOOKUP(F1499,episodes!$A$1:$D$76,3,FALSE)</f>
        <v>1</v>
      </c>
      <c r="J1499" s="7">
        <f>VLOOKUP(F1499,episodes!$A$1:$D$76,4,FALSE)</f>
        <v>21</v>
      </c>
      <c r="K1499" s="10"/>
      <c r="L1499" s="40">
        <f>COUNTIFS(A:A,A1498)</f>
        <v>95</v>
      </c>
      <c r="M1499" s="40">
        <f>COUNTIFS(B:B,B1499)</f>
        <v>78</v>
      </c>
      <c r="N1499" s="40">
        <f>LEN(C1499)</f>
        <v>38</v>
      </c>
      <c r="O1499" s="42" t="s">
        <v>2065</v>
      </c>
      <c r="P1499" s="42"/>
      <c r="Q1499" s="42" t="s">
        <v>982</v>
      </c>
      <c r="R1499" s="42" t="s">
        <v>2485</v>
      </c>
    </row>
    <row r="1500" spans="1:18" s="2" customFormat="1" x14ac:dyDescent="0.25">
      <c r="A1500" s="2" t="s">
        <v>1774</v>
      </c>
      <c r="B1500" s="2" t="s">
        <v>722</v>
      </c>
      <c r="C1500" s="37" t="s">
        <v>2599</v>
      </c>
      <c r="D1500" s="2" t="s">
        <v>21</v>
      </c>
      <c r="E1500" s="12">
        <v>1</v>
      </c>
      <c r="F1500" s="61">
        <v>121</v>
      </c>
      <c r="G1500" s="8">
        <f>VLOOKUP(F1500,episodes!$A$1:$B$76,2,FALSE)</f>
        <v>22</v>
      </c>
      <c r="H1500" s="7" t="str">
        <f>VLOOKUP(F1500,episodes!$A$1:$E$76,5,FALSE)</f>
        <v>The Return of the Archons</v>
      </c>
      <c r="I1500" s="7">
        <f>VLOOKUP(F1500,episodes!$A$1:$D$76,3,FALSE)</f>
        <v>1</v>
      </c>
      <c r="J1500" s="7">
        <f>VLOOKUP(F1500,episodes!$A$1:$D$76,4,FALSE)</f>
        <v>21</v>
      </c>
      <c r="K1500" s="10"/>
      <c r="L1500" s="40">
        <f>COUNTIFS(A:A,A1499)</f>
        <v>95</v>
      </c>
      <c r="M1500" s="40">
        <f>COUNTIFS(B:B,B1500)</f>
        <v>78</v>
      </c>
      <c r="N1500" s="40">
        <f>LEN(C1500)</f>
        <v>23</v>
      </c>
      <c r="O1500" s="42" t="s">
        <v>2065</v>
      </c>
      <c r="P1500" s="42"/>
      <c r="Q1500" s="42"/>
      <c r="R1500" s="42" t="s">
        <v>2599</v>
      </c>
    </row>
    <row r="1501" spans="1:18" s="2" customFormat="1" x14ac:dyDescent="0.25">
      <c r="A1501" s="2" t="s">
        <v>1774</v>
      </c>
      <c r="B1501" s="2" t="s">
        <v>722</v>
      </c>
      <c r="C1501" s="37" t="s">
        <v>2600</v>
      </c>
      <c r="D1501" s="2" t="s">
        <v>21</v>
      </c>
      <c r="E1501" s="12">
        <v>1</v>
      </c>
      <c r="F1501" s="61">
        <v>121</v>
      </c>
      <c r="G1501" s="8">
        <f>VLOOKUP(F1501,episodes!$A$1:$B$76,2,FALSE)</f>
        <v>22</v>
      </c>
      <c r="H1501" s="7" t="str">
        <f>VLOOKUP(F1501,episodes!$A$1:$E$76,5,FALSE)</f>
        <v>The Return of the Archons</v>
      </c>
      <c r="I1501" s="7">
        <f>VLOOKUP(F1501,episodes!$A$1:$D$76,3,FALSE)</f>
        <v>1</v>
      </c>
      <c r="J1501" s="7">
        <f>VLOOKUP(F1501,episodes!$A$1:$D$76,4,FALSE)</f>
        <v>21</v>
      </c>
      <c r="K1501" s="10"/>
      <c r="L1501" s="40">
        <f>COUNTIFS(A:A,A1500)</f>
        <v>95</v>
      </c>
      <c r="M1501" s="40">
        <f>COUNTIFS(B:B,B1501)</f>
        <v>78</v>
      </c>
      <c r="N1501" s="40">
        <f>LEN(C1501)</f>
        <v>35</v>
      </c>
      <c r="O1501" s="42" t="s">
        <v>2065</v>
      </c>
      <c r="P1501" s="42"/>
      <c r="Q1501" s="42"/>
      <c r="R1501" s="42" t="s">
        <v>2600</v>
      </c>
    </row>
    <row r="1502" spans="1:18" s="2" customFormat="1" x14ac:dyDescent="0.25">
      <c r="A1502" s="2" t="s">
        <v>1774</v>
      </c>
      <c r="B1502" s="2" t="s">
        <v>722</v>
      </c>
      <c r="C1502" s="37" t="s">
        <v>3030</v>
      </c>
      <c r="D1502" s="2" t="s">
        <v>3305</v>
      </c>
      <c r="E1502" s="12"/>
      <c r="F1502" s="61">
        <v>121</v>
      </c>
      <c r="G1502" s="8">
        <f>VLOOKUP(F1502,episodes!$A$1:$B$76,2,FALSE)</f>
        <v>22</v>
      </c>
      <c r="H1502" s="7" t="str">
        <f>VLOOKUP(F1502,episodes!$A$1:$E$76,5,FALSE)</f>
        <v>The Return of the Archons</v>
      </c>
      <c r="I1502" s="7">
        <f>VLOOKUP(F1502,episodes!$A$1:$D$76,3,FALSE)</f>
        <v>1</v>
      </c>
      <c r="J1502" s="7">
        <f>VLOOKUP(F1502,episodes!$A$1:$D$76,4,FALSE)</f>
        <v>21</v>
      </c>
      <c r="K1502" s="10"/>
      <c r="L1502" s="40">
        <f>COUNTIFS(A:A,A1501)</f>
        <v>95</v>
      </c>
      <c r="M1502" s="40">
        <f>COUNTIFS(B:B,B1502)</f>
        <v>78</v>
      </c>
      <c r="N1502" s="40">
        <f>LEN(C1502)</f>
        <v>55</v>
      </c>
      <c r="O1502" s="42" t="s">
        <v>2065</v>
      </c>
      <c r="P1502" s="42"/>
      <c r="Q1502" s="42" t="s">
        <v>792</v>
      </c>
      <c r="R1502" s="42" t="s">
        <v>2485</v>
      </c>
    </row>
    <row r="1503" spans="1:18" s="2" customFormat="1" x14ac:dyDescent="0.25">
      <c r="A1503" s="2" t="s">
        <v>1774</v>
      </c>
      <c r="B1503" s="2" t="s">
        <v>722</v>
      </c>
      <c r="C1503" s="37" t="s">
        <v>3030</v>
      </c>
      <c r="D1503" s="2" t="s">
        <v>3305</v>
      </c>
      <c r="E1503" s="12"/>
      <c r="F1503" s="61">
        <v>121</v>
      </c>
      <c r="G1503" s="8">
        <f>VLOOKUP(F1503,episodes!$A$1:$B$76,2,FALSE)</f>
        <v>22</v>
      </c>
      <c r="H1503" s="7" t="str">
        <f>VLOOKUP(F1503,episodes!$A$1:$E$76,5,FALSE)</f>
        <v>The Return of the Archons</v>
      </c>
      <c r="I1503" s="7">
        <f>VLOOKUP(F1503,episodes!$A$1:$D$76,3,FALSE)</f>
        <v>1</v>
      </c>
      <c r="J1503" s="7">
        <f>VLOOKUP(F1503,episodes!$A$1:$D$76,4,FALSE)</f>
        <v>21</v>
      </c>
      <c r="K1503" s="10"/>
      <c r="L1503" s="40">
        <f>COUNTIFS(A:A,A1502)</f>
        <v>95</v>
      </c>
      <c r="M1503" s="40">
        <f>COUNTIFS(B:B,B1503)</f>
        <v>78</v>
      </c>
      <c r="N1503" s="40">
        <f>LEN(C1503)</f>
        <v>55</v>
      </c>
      <c r="O1503" s="42" t="s">
        <v>1011</v>
      </c>
      <c r="P1503" s="42"/>
      <c r="Q1503" s="42" t="s">
        <v>792</v>
      </c>
      <c r="R1503" s="42" t="s">
        <v>2485</v>
      </c>
    </row>
    <row r="1504" spans="1:18" s="2" customFormat="1" x14ac:dyDescent="0.25">
      <c r="A1504" s="2" t="s">
        <v>1774</v>
      </c>
      <c r="B1504" s="2" t="s">
        <v>722</v>
      </c>
      <c r="C1504" s="37" t="s">
        <v>3029</v>
      </c>
      <c r="D1504" s="2" t="s">
        <v>3655</v>
      </c>
      <c r="E1504" s="12">
        <v>1</v>
      </c>
      <c r="F1504" s="61">
        <v>121</v>
      </c>
      <c r="G1504" s="8">
        <f>VLOOKUP(F1504,episodes!$A$1:$B$76,2,FALSE)</f>
        <v>22</v>
      </c>
      <c r="H1504" s="7" t="str">
        <f>VLOOKUP(F1504,episodes!$A$1:$E$76,5,FALSE)</f>
        <v>The Return of the Archons</v>
      </c>
      <c r="I1504" s="7">
        <f>VLOOKUP(F1504,episodes!$A$1:$D$76,3,FALSE)</f>
        <v>1</v>
      </c>
      <c r="J1504" s="7">
        <f>VLOOKUP(F1504,episodes!$A$1:$D$76,4,FALSE)</f>
        <v>21</v>
      </c>
      <c r="K1504" s="10"/>
      <c r="L1504" s="40">
        <f>COUNTIFS(A:A,A1503)</f>
        <v>95</v>
      </c>
      <c r="M1504" s="40">
        <f>COUNTIFS(B:B,B1504)</f>
        <v>78</v>
      </c>
      <c r="N1504" s="40">
        <f>LEN(C1504)</f>
        <v>39</v>
      </c>
      <c r="O1504" s="42" t="s">
        <v>1011</v>
      </c>
      <c r="P1504" s="42"/>
      <c r="Q1504" s="42" t="s">
        <v>1070</v>
      </c>
      <c r="R1504" s="42" t="s">
        <v>2485</v>
      </c>
    </row>
    <row r="1505" spans="1:18" s="2" customFormat="1" x14ac:dyDescent="0.25">
      <c r="A1505" s="2" t="s">
        <v>1774</v>
      </c>
      <c r="B1505" s="2" t="s">
        <v>722</v>
      </c>
      <c r="C1505" s="37" t="s">
        <v>3029</v>
      </c>
      <c r="D1505" s="2" t="s">
        <v>3655</v>
      </c>
      <c r="E1505" s="12">
        <v>1</v>
      </c>
      <c r="F1505" s="61">
        <v>121</v>
      </c>
      <c r="G1505" s="8">
        <f>VLOOKUP(F1505,episodes!$A$1:$B$76,2,FALSE)</f>
        <v>22</v>
      </c>
      <c r="H1505" s="7" t="str">
        <f>VLOOKUP(F1505,episodes!$A$1:$E$76,5,FALSE)</f>
        <v>The Return of the Archons</v>
      </c>
      <c r="I1505" s="7">
        <f>VLOOKUP(F1505,episodes!$A$1:$D$76,3,FALSE)</f>
        <v>1</v>
      </c>
      <c r="J1505" s="7">
        <f>VLOOKUP(F1505,episodes!$A$1:$D$76,4,FALSE)</f>
        <v>21</v>
      </c>
      <c r="K1505" s="10"/>
      <c r="L1505" s="40">
        <f>COUNTIFS(A:A,A1504)</f>
        <v>95</v>
      </c>
      <c r="M1505" s="40">
        <f>COUNTIFS(B:B,B1505)</f>
        <v>78</v>
      </c>
      <c r="N1505" s="40">
        <f>LEN(C1505)</f>
        <v>39</v>
      </c>
      <c r="O1505" s="42" t="s">
        <v>1011</v>
      </c>
      <c r="P1505" s="42"/>
      <c r="Q1505" s="42" t="s">
        <v>1070</v>
      </c>
      <c r="R1505" s="42" t="s">
        <v>2485</v>
      </c>
    </row>
    <row r="1506" spans="1:18" s="2" customFormat="1" x14ac:dyDescent="0.25">
      <c r="A1506" s="2" t="s">
        <v>1774</v>
      </c>
      <c r="B1506" s="2" t="s">
        <v>719</v>
      </c>
      <c r="C1506" s="37" t="s">
        <v>3075</v>
      </c>
      <c r="D1506" s="2" t="s">
        <v>3305</v>
      </c>
      <c r="E1506" s="12"/>
      <c r="F1506" s="61">
        <v>123</v>
      </c>
      <c r="G1506" s="8">
        <f>VLOOKUP(F1506,episodes!$A$1:$B$76,2,FALSE)</f>
        <v>24</v>
      </c>
      <c r="H1506" s="7" t="str">
        <f>VLOOKUP(F1506,episodes!$A$1:$E$76,5,FALSE)</f>
        <v>A Taste of Armageddon</v>
      </c>
      <c r="I1506" s="7">
        <f>VLOOKUP(F1506,episodes!$A$1:$D$76,3,FALSE)</f>
        <v>1</v>
      </c>
      <c r="J1506" s="7">
        <f>VLOOKUP(F1506,episodes!$A$1:$D$76,4,FALSE)</f>
        <v>23</v>
      </c>
      <c r="K1506" s="10"/>
      <c r="L1506" s="40">
        <f>COUNTIFS(A:A,A1505)</f>
        <v>95</v>
      </c>
      <c r="M1506" s="40">
        <f>COUNTIFS(B:B,B1506)</f>
        <v>10</v>
      </c>
      <c r="N1506" s="40">
        <f>LEN(C1506)</f>
        <v>36</v>
      </c>
      <c r="O1506" s="42" t="s">
        <v>612</v>
      </c>
      <c r="P1506" s="42"/>
      <c r="Q1506" s="42" t="s">
        <v>685</v>
      </c>
      <c r="R1506" s="42" t="s">
        <v>2485</v>
      </c>
    </row>
    <row r="1507" spans="1:18" s="2" customFormat="1" x14ac:dyDescent="0.25">
      <c r="A1507" s="2" t="s">
        <v>1774</v>
      </c>
      <c r="B1507" s="2" t="s">
        <v>719</v>
      </c>
      <c r="C1507" s="37" t="s">
        <v>3078</v>
      </c>
      <c r="D1507" s="2" t="s">
        <v>21</v>
      </c>
      <c r="E1507" s="12">
        <v>1</v>
      </c>
      <c r="F1507" s="61">
        <v>123</v>
      </c>
      <c r="G1507" s="8">
        <f>VLOOKUP(F1507,episodes!$A$1:$B$76,2,FALSE)</f>
        <v>24</v>
      </c>
      <c r="H1507" s="7" t="str">
        <f>VLOOKUP(F1507,episodes!$A$1:$E$76,5,FALSE)</f>
        <v>A Taste of Armageddon</v>
      </c>
      <c r="I1507" s="7">
        <f>VLOOKUP(F1507,episodes!$A$1:$D$76,3,FALSE)</f>
        <v>1</v>
      </c>
      <c r="J1507" s="7">
        <f>VLOOKUP(F1507,episodes!$A$1:$D$76,4,FALSE)</f>
        <v>23</v>
      </c>
      <c r="K1507" s="10"/>
      <c r="L1507" s="40">
        <f>COUNTIFS(A:A,A1506)</f>
        <v>95</v>
      </c>
      <c r="M1507" s="40">
        <f>COUNTIFS(B:B,B1507)</f>
        <v>10</v>
      </c>
      <c r="N1507" s="40">
        <f>LEN(C1507)</f>
        <v>60</v>
      </c>
      <c r="O1507" s="42" t="s">
        <v>2065</v>
      </c>
      <c r="P1507" s="42"/>
      <c r="Q1507" s="42" t="s">
        <v>978</v>
      </c>
      <c r="R1507" s="42" t="s">
        <v>2485</v>
      </c>
    </row>
    <row r="1508" spans="1:18" s="2" customFormat="1" x14ac:dyDescent="0.25">
      <c r="A1508" s="2" t="s">
        <v>1774</v>
      </c>
      <c r="B1508" s="2" t="s">
        <v>719</v>
      </c>
      <c r="C1508" s="37" t="s">
        <v>3076</v>
      </c>
      <c r="D1508" s="2" t="s">
        <v>3655</v>
      </c>
      <c r="E1508" s="12">
        <v>1</v>
      </c>
      <c r="F1508" s="61">
        <v>123</v>
      </c>
      <c r="G1508" s="8">
        <f>VLOOKUP(F1508,episodes!$A$1:$B$76,2,FALSE)</f>
        <v>24</v>
      </c>
      <c r="H1508" s="7" t="str">
        <f>VLOOKUP(F1508,episodes!$A$1:$E$76,5,FALSE)</f>
        <v>A Taste of Armageddon</v>
      </c>
      <c r="I1508" s="7">
        <f>VLOOKUP(F1508,episodes!$A$1:$D$76,3,FALSE)</f>
        <v>1</v>
      </c>
      <c r="J1508" s="7">
        <f>VLOOKUP(F1508,episodes!$A$1:$D$76,4,FALSE)</f>
        <v>23</v>
      </c>
      <c r="K1508" s="10"/>
      <c r="L1508" s="40">
        <f>COUNTIFS(A:A,A1507)</f>
        <v>95</v>
      </c>
      <c r="M1508" s="40">
        <f>COUNTIFS(B:B,B1508)</f>
        <v>10</v>
      </c>
      <c r="N1508" s="40">
        <f>LEN(C1508)</f>
        <v>41</v>
      </c>
      <c r="O1508" s="42" t="s">
        <v>1011</v>
      </c>
      <c r="P1508" s="42"/>
      <c r="Q1508" s="42" t="s">
        <v>1064</v>
      </c>
      <c r="R1508" s="42" t="s">
        <v>2485</v>
      </c>
    </row>
    <row r="1509" spans="1:18" s="2" customFormat="1" x14ac:dyDescent="0.25">
      <c r="A1509" s="2" t="s">
        <v>1774</v>
      </c>
      <c r="B1509" s="2" t="s">
        <v>719</v>
      </c>
      <c r="C1509" s="37" t="s">
        <v>3077</v>
      </c>
      <c r="D1509" s="2" t="s">
        <v>3655</v>
      </c>
      <c r="E1509" s="12">
        <v>1</v>
      </c>
      <c r="F1509" s="61">
        <v>123</v>
      </c>
      <c r="G1509" s="8">
        <f>VLOOKUP(F1509,episodes!$A$1:$B$76,2,FALSE)</f>
        <v>24</v>
      </c>
      <c r="H1509" s="7" t="str">
        <f>VLOOKUP(F1509,episodes!$A$1:$E$76,5,FALSE)</f>
        <v>A Taste of Armageddon</v>
      </c>
      <c r="I1509" s="7">
        <f>VLOOKUP(F1509,episodes!$A$1:$D$76,3,FALSE)</f>
        <v>1</v>
      </c>
      <c r="J1509" s="7">
        <f>VLOOKUP(F1509,episodes!$A$1:$D$76,4,FALSE)</f>
        <v>23</v>
      </c>
      <c r="K1509" s="10"/>
      <c r="L1509" s="40">
        <f>COUNTIFS(A:A,A1508)</f>
        <v>95</v>
      </c>
      <c r="M1509" s="40">
        <f>COUNTIFS(B:B,B1509)</f>
        <v>10</v>
      </c>
      <c r="N1509" s="40">
        <f>LEN(C1509)</f>
        <v>61</v>
      </c>
      <c r="O1509" s="42" t="s">
        <v>1011</v>
      </c>
      <c r="P1509" s="42"/>
      <c r="Q1509" s="42" t="s">
        <v>1065</v>
      </c>
      <c r="R1509" s="42" t="s">
        <v>2485</v>
      </c>
    </row>
    <row r="1510" spans="1:18" s="2" customFormat="1" x14ac:dyDescent="0.25">
      <c r="A1510" s="2" t="s">
        <v>1774</v>
      </c>
      <c r="B1510" s="2" t="s">
        <v>719</v>
      </c>
      <c r="C1510" s="37" t="s">
        <v>3079</v>
      </c>
      <c r="D1510" s="2" t="s">
        <v>3655</v>
      </c>
      <c r="E1510" s="12">
        <v>1</v>
      </c>
      <c r="F1510" s="61">
        <v>123</v>
      </c>
      <c r="G1510" s="8">
        <f>VLOOKUP(F1510,episodes!$A$1:$B$76,2,FALSE)</f>
        <v>24</v>
      </c>
      <c r="H1510" s="7" t="str">
        <f>VLOOKUP(F1510,episodes!$A$1:$E$76,5,FALSE)</f>
        <v>A Taste of Armageddon</v>
      </c>
      <c r="I1510" s="7">
        <f>VLOOKUP(F1510,episodes!$A$1:$D$76,3,FALSE)</f>
        <v>1</v>
      </c>
      <c r="J1510" s="7">
        <f>VLOOKUP(F1510,episodes!$A$1:$D$76,4,FALSE)</f>
        <v>23</v>
      </c>
      <c r="K1510" s="10"/>
      <c r="L1510" s="40">
        <f>COUNTIFS(A:A,A1509)</f>
        <v>95</v>
      </c>
      <c r="M1510" s="40">
        <f>COUNTIFS(B:B,B1510)</f>
        <v>10</v>
      </c>
      <c r="N1510" s="40">
        <f>LEN(C1510)</f>
        <v>24</v>
      </c>
      <c r="O1510" s="42" t="s">
        <v>1011</v>
      </c>
      <c r="P1510" s="42"/>
      <c r="Q1510" s="42" t="s">
        <v>1066</v>
      </c>
      <c r="R1510" s="42" t="s">
        <v>2485</v>
      </c>
    </row>
    <row r="1511" spans="1:18" s="2" customFormat="1" x14ac:dyDescent="0.25">
      <c r="A1511" s="2" t="s">
        <v>1774</v>
      </c>
      <c r="B1511" s="2" t="s">
        <v>719</v>
      </c>
      <c r="C1511" s="37" t="s">
        <v>3079</v>
      </c>
      <c r="D1511" s="2" t="s">
        <v>3655</v>
      </c>
      <c r="E1511" s="12">
        <v>1</v>
      </c>
      <c r="F1511" s="61">
        <v>123</v>
      </c>
      <c r="G1511" s="8">
        <f>VLOOKUP(F1511,episodes!$A$1:$B$76,2,FALSE)</f>
        <v>24</v>
      </c>
      <c r="H1511" s="7" t="str">
        <f>VLOOKUP(F1511,episodes!$A$1:$E$76,5,FALSE)</f>
        <v>A Taste of Armageddon</v>
      </c>
      <c r="I1511" s="7">
        <f>VLOOKUP(F1511,episodes!$A$1:$D$76,3,FALSE)</f>
        <v>1</v>
      </c>
      <c r="J1511" s="7">
        <f>VLOOKUP(F1511,episodes!$A$1:$D$76,4,FALSE)</f>
        <v>23</v>
      </c>
      <c r="K1511" s="10"/>
      <c r="L1511" s="40">
        <f>COUNTIFS(A:A,A1510)</f>
        <v>95</v>
      </c>
      <c r="M1511" s="40">
        <f>COUNTIFS(B:B,B1511)</f>
        <v>10</v>
      </c>
      <c r="N1511" s="40">
        <f>LEN(C1511)</f>
        <v>24</v>
      </c>
      <c r="O1511" s="42" t="s">
        <v>1011</v>
      </c>
      <c r="P1511" s="42"/>
      <c r="Q1511" s="42" t="s">
        <v>1066</v>
      </c>
      <c r="R1511" s="42" t="s">
        <v>2485</v>
      </c>
    </row>
    <row r="1512" spans="1:18" s="2" customFormat="1" x14ac:dyDescent="0.25">
      <c r="A1512" s="2" t="s">
        <v>1774</v>
      </c>
      <c r="B1512" s="2" t="s">
        <v>722</v>
      </c>
      <c r="C1512" s="37" t="s">
        <v>3080</v>
      </c>
      <c r="D1512" s="2" t="s">
        <v>21</v>
      </c>
      <c r="E1512" s="12">
        <v>1</v>
      </c>
      <c r="F1512" s="61">
        <v>123</v>
      </c>
      <c r="G1512" s="8">
        <f>VLOOKUP(F1512,episodes!$A$1:$B$76,2,FALSE)</f>
        <v>24</v>
      </c>
      <c r="H1512" s="7" t="str">
        <f>VLOOKUP(F1512,episodes!$A$1:$E$76,5,FALSE)</f>
        <v>A Taste of Armageddon</v>
      </c>
      <c r="I1512" s="7">
        <f>VLOOKUP(F1512,episodes!$A$1:$D$76,3,FALSE)</f>
        <v>1</v>
      </c>
      <c r="J1512" s="7">
        <f>VLOOKUP(F1512,episodes!$A$1:$D$76,4,FALSE)</f>
        <v>23</v>
      </c>
      <c r="K1512" s="10"/>
      <c r="L1512" s="40">
        <f>COUNTIFS(A:A,A1511)</f>
        <v>95</v>
      </c>
      <c r="M1512" s="40">
        <f>COUNTIFS(B:B,B1512)</f>
        <v>78</v>
      </c>
      <c r="N1512" s="40">
        <f>LEN(C1512)</f>
        <v>43</v>
      </c>
      <c r="O1512" s="42" t="s">
        <v>2065</v>
      </c>
      <c r="P1512" s="42"/>
      <c r="Q1512" s="42" t="s">
        <v>983</v>
      </c>
      <c r="R1512" s="42" t="s">
        <v>2485</v>
      </c>
    </row>
    <row r="1513" spans="1:18" s="2" customFormat="1" x14ac:dyDescent="0.25">
      <c r="A1513" s="2" t="s">
        <v>1774</v>
      </c>
      <c r="B1513" s="2" t="s">
        <v>722</v>
      </c>
      <c r="C1513" s="37" t="s">
        <v>3195</v>
      </c>
      <c r="D1513" s="2" t="s">
        <v>21</v>
      </c>
      <c r="E1513" s="12">
        <v>1</v>
      </c>
      <c r="F1513" s="61">
        <v>125</v>
      </c>
      <c r="G1513" s="8">
        <f>VLOOKUP(F1513,episodes!$A$1:$B$76,2,FALSE)</f>
        <v>26</v>
      </c>
      <c r="H1513" s="7" t="str">
        <f>VLOOKUP(F1513,episodes!$A$1:$E$76,5,FALSE)</f>
        <v>The Devil in the Dark</v>
      </c>
      <c r="I1513" s="7">
        <f>VLOOKUP(F1513,episodes!$A$1:$D$76,3,FALSE)</f>
        <v>1</v>
      </c>
      <c r="J1513" s="7">
        <f>VLOOKUP(F1513,episodes!$A$1:$D$76,4,FALSE)</f>
        <v>25</v>
      </c>
      <c r="K1513" s="10"/>
      <c r="L1513" s="40">
        <f>COUNTIFS(A:A,A1512)</f>
        <v>95</v>
      </c>
      <c r="M1513" s="40">
        <f>COUNTIFS(B:B,B1513)</f>
        <v>78</v>
      </c>
      <c r="N1513" s="40">
        <f>LEN(C1513)</f>
        <v>44</v>
      </c>
      <c r="O1513" s="42" t="s">
        <v>2065</v>
      </c>
      <c r="P1513" s="39"/>
      <c r="Q1513" s="42" t="s">
        <v>1584</v>
      </c>
      <c r="R1513" s="42" t="s">
        <v>2485</v>
      </c>
    </row>
    <row r="1514" spans="1:18" s="2" customFormat="1" x14ac:dyDescent="0.25">
      <c r="A1514" s="2" t="s">
        <v>1774</v>
      </c>
      <c r="B1514" s="2" t="s">
        <v>722</v>
      </c>
      <c r="C1514" s="37" t="s">
        <v>3196</v>
      </c>
      <c r="D1514" s="2" t="s">
        <v>3655</v>
      </c>
      <c r="E1514" s="12">
        <v>1</v>
      </c>
      <c r="F1514" s="61">
        <v>125</v>
      </c>
      <c r="G1514" s="8">
        <f>VLOOKUP(F1514,episodes!$A$1:$B$76,2,FALSE)</f>
        <v>26</v>
      </c>
      <c r="H1514" s="7" t="str">
        <f>VLOOKUP(F1514,episodes!$A$1:$E$76,5,FALSE)</f>
        <v>The Devil in the Dark</v>
      </c>
      <c r="I1514" s="7">
        <f>VLOOKUP(F1514,episodes!$A$1:$D$76,3,FALSE)</f>
        <v>1</v>
      </c>
      <c r="J1514" s="7">
        <f>VLOOKUP(F1514,episodes!$A$1:$D$76,4,FALSE)</f>
        <v>25</v>
      </c>
      <c r="K1514" s="10"/>
      <c r="L1514" s="40">
        <f>COUNTIFS(A:A,A1513)</f>
        <v>95</v>
      </c>
      <c r="M1514" s="40">
        <f>COUNTIFS(B:B,B1514)</f>
        <v>78</v>
      </c>
      <c r="N1514" s="40">
        <f>LEN(C1514)</f>
        <v>45</v>
      </c>
      <c r="O1514" s="42" t="s">
        <v>1011</v>
      </c>
      <c r="P1514" s="39"/>
      <c r="Q1514" s="42" t="s">
        <v>1585</v>
      </c>
      <c r="R1514" s="42" t="s">
        <v>2485</v>
      </c>
    </row>
    <row r="1515" spans="1:18" s="2" customFormat="1" x14ac:dyDescent="0.25">
      <c r="A1515" s="2" t="s">
        <v>1774</v>
      </c>
      <c r="B1515" s="2" t="s">
        <v>719</v>
      </c>
      <c r="C1515" s="37" t="s">
        <v>3215</v>
      </c>
      <c r="D1515" s="2" t="s">
        <v>3305</v>
      </c>
      <c r="E1515" s="12"/>
      <c r="F1515" s="61">
        <v>126</v>
      </c>
      <c r="G1515" s="8">
        <f>VLOOKUP(F1515,episodes!$A$1:$B$76,2,FALSE)</f>
        <v>27</v>
      </c>
      <c r="H1515" s="7" t="str">
        <f>VLOOKUP(F1515,episodes!$A$1:$E$76,5,FALSE)</f>
        <v>Errand of Mercy</v>
      </c>
      <c r="I1515" s="7">
        <f>VLOOKUP(F1515,episodes!$A$1:$D$76,3,FALSE)</f>
        <v>1</v>
      </c>
      <c r="J1515" s="7">
        <f>VLOOKUP(F1515,episodes!$A$1:$D$76,4,FALSE)</f>
        <v>26</v>
      </c>
      <c r="K1515" s="10"/>
      <c r="L1515" s="40">
        <f>COUNTIFS(A:A,A1514)</f>
        <v>95</v>
      </c>
      <c r="M1515" s="40">
        <f>COUNTIFS(B:B,B1515)</f>
        <v>10</v>
      </c>
      <c r="N1515" s="40">
        <f>LEN(C1515)</f>
        <v>69</v>
      </c>
      <c r="O1515" s="42" t="s">
        <v>268</v>
      </c>
      <c r="P1515" s="42" t="s">
        <v>614</v>
      </c>
      <c r="Q1515" s="42" t="s">
        <v>1383</v>
      </c>
      <c r="R1515" s="42" t="s">
        <v>2485</v>
      </c>
    </row>
    <row r="1516" spans="1:18" x14ac:dyDescent="0.25">
      <c r="A1516" s="2" t="s">
        <v>1774</v>
      </c>
      <c r="B1516" s="2" t="s">
        <v>719</v>
      </c>
      <c r="C1516" s="37" t="s">
        <v>3216</v>
      </c>
      <c r="D1516" s="2" t="s">
        <v>3305</v>
      </c>
      <c r="E1516" s="12"/>
      <c r="F1516" s="61">
        <v>126</v>
      </c>
      <c r="G1516" s="8">
        <f>VLOOKUP(F1516,episodes!$A$1:$B$76,2,FALSE)</f>
        <v>27</v>
      </c>
      <c r="H1516" s="7" t="str">
        <f>VLOOKUP(F1516,episodes!$A$1:$E$76,5,FALSE)</f>
        <v>Errand of Mercy</v>
      </c>
      <c r="I1516" s="7">
        <f>VLOOKUP(F1516,episodes!$A$1:$D$76,3,FALSE)</f>
        <v>1</v>
      </c>
      <c r="J1516" s="7">
        <f>VLOOKUP(F1516,episodes!$A$1:$D$76,4,FALSE)</f>
        <v>26</v>
      </c>
      <c r="L1516" s="40">
        <f>COUNTIFS(A:A,A1515)</f>
        <v>95</v>
      </c>
      <c r="M1516" s="40">
        <f>COUNTIFS(B:B,B1516)</f>
        <v>10</v>
      </c>
      <c r="N1516" s="40">
        <f>LEN(C1516)</f>
        <v>44</v>
      </c>
      <c r="O1516" s="42" t="s">
        <v>613</v>
      </c>
      <c r="P1516" s="42" t="s">
        <v>227</v>
      </c>
      <c r="Q1516" s="42" t="s">
        <v>1480</v>
      </c>
      <c r="R1516" s="42" t="s">
        <v>2485</v>
      </c>
    </row>
    <row r="1517" spans="1:18" s="39" customFormat="1" x14ac:dyDescent="0.25">
      <c r="A1517" s="2" t="s">
        <v>1774</v>
      </c>
      <c r="B1517" s="2" t="s">
        <v>719</v>
      </c>
      <c r="C1517" s="37" t="s">
        <v>3216</v>
      </c>
      <c r="D1517" s="2" t="s">
        <v>3305</v>
      </c>
      <c r="E1517" s="12"/>
      <c r="F1517" s="61">
        <v>126</v>
      </c>
      <c r="G1517" s="8">
        <f>VLOOKUP(F1517,episodes!$A$1:$B$76,2,FALSE)</f>
        <v>27</v>
      </c>
      <c r="H1517" s="7" t="str">
        <f>VLOOKUP(F1517,episodes!$A$1:$E$76,5,FALSE)</f>
        <v>Errand of Mercy</v>
      </c>
      <c r="I1517" s="7">
        <f>VLOOKUP(F1517,episodes!$A$1:$D$76,3,FALSE)</f>
        <v>1</v>
      </c>
      <c r="J1517" s="7">
        <f>VLOOKUP(F1517,episodes!$A$1:$D$76,4,FALSE)</f>
        <v>26</v>
      </c>
      <c r="K1517" s="10"/>
      <c r="L1517" s="40">
        <f>COUNTIFS(A:A,A1516)</f>
        <v>95</v>
      </c>
      <c r="M1517" s="40">
        <f>COUNTIFS(B:B,B1517)</f>
        <v>10</v>
      </c>
      <c r="N1517" s="40">
        <f>LEN(C1517)</f>
        <v>44</v>
      </c>
      <c r="O1517" s="42" t="s">
        <v>262</v>
      </c>
      <c r="Q1517" s="42" t="s">
        <v>1480</v>
      </c>
      <c r="R1517" s="42" t="s">
        <v>2485</v>
      </c>
    </row>
    <row r="1518" spans="1:18" s="39" customFormat="1" x14ac:dyDescent="0.25">
      <c r="A1518" s="2" t="s">
        <v>1774</v>
      </c>
      <c r="B1518" s="2" t="s">
        <v>722</v>
      </c>
      <c r="C1518" s="37" t="s">
        <v>3217</v>
      </c>
      <c r="D1518" s="2" t="s">
        <v>21</v>
      </c>
      <c r="E1518" s="12">
        <v>1</v>
      </c>
      <c r="F1518" s="61">
        <v>126</v>
      </c>
      <c r="G1518" s="8">
        <f>VLOOKUP(F1518,episodes!$A$1:$B$76,2,FALSE)</f>
        <v>27</v>
      </c>
      <c r="H1518" s="7" t="str">
        <f>VLOOKUP(F1518,episodes!$A$1:$E$76,5,FALSE)</f>
        <v>Errand of Mercy</v>
      </c>
      <c r="I1518" s="7">
        <f>VLOOKUP(F1518,episodes!$A$1:$D$76,3,FALSE)</f>
        <v>1</v>
      </c>
      <c r="J1518" s="7">
        <f>VLOOKUP(F1518,episodes!$A$1:$D$76,4,FALSE)</f>
        <v>26</v>
      </c>
      <c r="K1518" s="10"/>
      <c r="L1518" s="40">
        <f>COUNTIFS(A:A,A1517)</f>
        <v>95</v>
      </c>
      <c r="M1518" s="40">
        <f>COUNTIFS(B:B,B1518)</f>
        <v>78</v>
      </c>
      <c r="N1518" s="40">
        <f>LEN(C1518)</f>
        <v>31</v>
      </c>
      <c r="O1518" s="42" t="s">
        <v>2065</v>
      </c>
      <c r="P1518" s="39" t="s">
        <v>270</v>
      </c>
      <c r="Q1518" s="42" t="s">
        <v>1481</v>
      </c>
      <c r="R1518" s="42" t="s">
        <v>2485</v>
      </c>
    </row>
    <row r="1519" spans="1:18" x14ac:dyDescent="0.25">
      <c r="A1519" s="2" t="s">
        <v>1774</v>
      </c>
      <c r="B1519" s="2" t="s">
        <v>722</v>
      </c>
      <c r="C1519" s="56" t="s">
        <v>3564</v>
      </c>
      <c r="D1519" s="2" t="s">
        <v>21</v>
      </c>
      <c r="E1519" s="12">
        <v>1</v>
      </c>
      <c r="F1519" s="61">
        <v>126</v>
      </c>
      <c r="G1519" s="8">
        <f>VLOOKUP(F1519,episodes!$A$1:$B$76,2,FALSE)</f>
        <v>27</v>
      </c>
      <c r="H1519" s="7" t="str">
        <f>VLOOKUP(F1519,episodes!$A$1:$E$76,5,FALSE)</f>
        <v>Errand of Mercy</v>
      </c>
      <c r="I1519" s="7">
        <f>VLOOKUP(F1519,episodes!$A$1:$D$76,3,FALSE)</f>
        <v>1</v>
      </c>
      <c r="J1519" s="7">
        <f>VLOOKUP(F1519,episodes!$A$1:$D$76,4,FALSE)</f>
        <v>26</v>
      </c>
      <c r="L1519" s="40">
        <f>COUNTIFS(A:A,A1518)</f>
        <v>95</v>
      </c>
      <c r="M1519" s="40">
        <f>COUNTIFS(B:B,B1519)</f>
        <v>78</v>
      </c>
      <c r="N1519" s="40">
        <f>LEN(C1519)</f>
        <v>31</v>
      </c>
      <c r="O1519" s="42" t="s">
        <v>2065</v>
      </c>
      <c r="P1519" s="39" t="s">
        <v>1011</v>
      </c>
      <c r="Q1519" s="42"/>
      <c r="R1519" s="42" t="s">
        <v>3564</v>
      </c>
    </row>
    <row r="1520" spans="1:18" s="2" customFormat="1" x14ac:dyDescent="0.25">
      <c r="A1520" s="2" t="s">
        <v>1774</v>
      </c>
      <c r="B1520" s="2" t="s">
        <v>722</v>
      </c>
      <c r="C1520" s="37" t="s">
        <v>3218</v>
      </c>
      <c r="D1520" s="2" t="s">
        <v>3655</v>
      </c>
      <c r="E1520" s="12">
        <v>1</v>
      </c>
      <c r="F1520" s="61">
        <v>126</v>
      </c>
      <c r="G1520" s="8">
        <f>VLOOKUP(F1520,episodes!$A$1:$B$76,2,FALSE)</f>
        <v>27</v>
      </c>
      <c r="H1520" s="7" t="str">
        <f>VLOOKUP(F1520,episodes!$A$1:$E$76,5,FALSE)</f>
        <v>Errand of Mercy</v>
      </c>
      <c r="I1520" s="7">
        <f>VLOOKUP(F1520,episodes!$A$1:$D$76,3,FALSE)</f>
        <v>1</v>
      </c>
      <c r="J1520" s="7">
        <f>VLOOKUP(F1520,episodes!$A$1:$D$76,4,FALSE)</f>
        <v>26</v>
      </c>
      <c r="K1520" s="10"/>
      <c r="L1520" s="40">
        <f>COUNTIFS(A:A,A1519)</f>
        <v>95</v>
      </c>
      <c r="M1520" s="40">
        <f>COUNTIFS(B:B,B1520)</f>
        <v>78</v>
      </c>
      <c r="N1520" s="40">
        <f>LEN(C1520)</f>
        <v>32</v>
      </c>
      <c r="O1520" s="42" t="s">
        <v>1011</v>
      </c>
      <c r="P1520" s="39" t="s">
        <v>270</v>
      </c>
      <c r="Q1520" s="42" t="s">
        <v>1482</v>
      </c>
      <c r="R1520" s="42" t="s">
        <v>2485</v>
      </c>
    </row>
    <row r="1521" spans="1:18" s="2" customFormat="1" x14ac:dyDescent="0.25">
      <c r="A1521" s="2" t="s">
        <v>1774</v>
      </c>
      <c r="B1521" s="2" t="s">
        <v>723</v>
      </c>
      <c r="C1521" s="37" t="s">
        <v>1483</v>
      </c>
      <c r="D1521" s="2" t="s">
        <v>21</v>
      </c>
      <c r="E1521" s="12">
        <v>1</v>
      </c>
      <c r="F1521" s="61">
        <v>126</v>
      </c>
      <c r="G1521" s="8">
        <f>VLOOKUP(F1521,episodes!$A$1:$B$76,2,FALSE)</f>
        <v>27</v>
      </c>
      <c r="H1521" s="7" t="str">
        <f>VLOOKUP(F1521,episodes!$A$1:$E$76,5,FALSE)</f>
        <v>Errand of Mercy</v>
      </c>
      <c r="I1521" s="7">
        <f>VLOOKUP(F1521,episodes!$A$1:$D$76,3,FALSE)</f>
        <v>1</v>
      </c>
      <c r="J1521" s="7">
        <f>VLOOKUP(F1521,episodes!$A$1:$D$76,4,FALSE)</f>
        <v>26</v>
      </c>
      <c r="K1521" s="10"/>
      <c r="L1521" s="40">
        <f>COUNTIFS(A:A,A1520)</f>
        <v>95</v>
      </c>
      <c r="M1521" s="40">
        <f>COUNTIFS(B:B,B1521)</f>
        <v>10</v>
      </c>
      <c r="N1521" s="40">
        <f>LEN(C1521)</f>
        <v>28</v>
      </c>
      <c r="O1521" s="42" t="s">
        <v>227</v>
      </c>
      <c r="P1521" s="39" t="s">
        <v>794</v>
      </c>
      <c r="Q1521" s="42" t="s">
        <v>1483</v>
      </c>
      <c r="R1521" s="42" t="s">
        <v>2485</v>
      </c>
    </row>
    <row r="1522" spans="1:18" s="2" customFormat="1" x14ac:dyDescent="0.25">
      <c r="A1522" s="2" t="s">
        <v>1774</v>
      </c>
      <c r="B1522" s="2" t="s">
        <v>723</v>
      </c>
      <c r="C1522" s="37" t="s">
        <v>1484</v>
      </c>
      <c r="D1522" s="2" t="s">
        <v>21</v>
      </c>
      <c r="E1522" s="12">
        <v>1</v>
      </c>
      <c r="F1522" s="61">
        <v>126</v>
      </c>
      <c r="G1522" s="8">
        <f>VLOOKUP(F1522,episodes!$A$1:$B$76,2,FALSE)</f>
        <v>27</v>
      </c>
      <c r="H1522" s="7" t="str">
        <f>VLOOKUP(F1522,episodes!$A$1:$E$76,5,FALSE)</f>
        <v>Errand of Mercy</v>
      </c>
      <c r="I1522" s="7">
        <f>VLOOKUP(F1522,episodes!$A$1:$D$76,3,FALSE)</f>
        <v>1</v>
      </c>
      <c r="J1522" s="7">
        <f>VLOOKUP(F1522,episodes!$A$1:$D$76,4,FALSE)</f>
        <v>26</v>
      </c>
      <c r="K1522" s="10"/>
      <c r="L1522" s="40">
        <f>COUNTIFS(A:A,A1521)</f>
        <v>95</v>
      </c>
      <c r="M1522" s="40">
        <f>COUNTIFS(B:B,B1522)</f>
        <v>10</v>
      </c>
      <c r="N1522" s="40">
        <f>LEN(C1522)</f>
        <v>23</v>
      </c>
      <c r="O1522" s="42" t="s">
        <v>227</v>
      </c>
      <c r="P1522" s="39" t="s">
        <v>794</v>
      </c>
      <c r="Q1522" s="42" t="s">
        <v>1484</v>
      </c>
      <c r="R1522" s="42" t="s">
        <v>2485</v>
      </c>
    </row>
    <row r="1523" spans="1:18" s="2" customFormat="1" x14ac:dyDescent="0.25">
      <c r="A1523" s="2" t="s">
        <v>1774</v>
      </c>
      <c r="B1523" s="2" t="s">
        <v>723</v>
      </c>
      <c r="C1523" s="37" t="s">
        <v>1350</v>
      </c>
      <c r="D1523" s="2" t="s">
        <v>21</v>
      </c>
      <c r="E1523" s="12">
        <v>1</v>
      </c>
      <c r="F1523" s="61">
        <v>127</v>
      </c>
      <c r="G1523" s="8">
        <f>VLOOKUP(F1523,episodes!$A$1:$B$76,2,FALSE)</f>
        <v>28</v>
      </c>
      <c r="H1523" s="7" t="str">
        <f>VLOOKUP(F1523,episodes!$A$1:$E$76,5,FALSE)</f>
        <v>The Alternative Factor</v>
      </c>
      <c r="I1523" s="7">
        <f>VLOOKUP(F1523,episodes!$A$1:$D$76,3,FALSE)</f>
        <v>1</v>
      </c>
      <c r="J1523" s="7">
        <f>VLOOKUP(F1523,episodes!$A$1:$D$76,4,FALSE)</f>
        <v>27</v>
      </c>
      <c r="K1523" s="10"/>
      <c r="L1523" s="40">
        <f>COUNTIFS(A:A,A1522)</f>
        <v>95</v>
      </c>
      <c r="M1523" s="40">
        <f>COUNTIFS(B:B,B1523)</f>
        <v>10</v>
      </c>
      <c r="N1523" s="40">
        <f>LEN(C1523)</f>
        <v>26</v>
      </c>
      <c r="O1523" s="42" t="s">
        <v>227</v>
      </c>
      <c r="P1523" s="42" t="s">
        <v>795</v>
      </c>
      <c r="Q1523" s="42" t="s">
        <v>1350</v>
      </c>
      <c r="R1523" s="42" t="s">
        <v>2485</v>
      </c>
    </row>
    <row r="1524" spans="1:18" s="2" customFormat="1" x14ac:dyDescent="0.25">
      <c r="A1524" s="2" t="s">
        <v>1774</v>
      </c>
      <c r="B1524" s="2" t="s">
        <v>722</v>
      </c>
      <c r="C1524" s="37" t="s">
        <v>3278</v>
      </c>
      <c r="D1524" s="2" t="s">
        <v>3305</v>
      </c>
      <c r="E1524" s="12"/>
      <c r="F1524" s="61">
        <v>128</v>
      </c>
      <c r="G1524" s="8">
        <f>VLOOKUP(F1524,episodes!$A$1:$B$76,2,FALSE)</f>
        <v>29</v>
      </c>
      <c r="H1524" s="7" t="str">
        <f>VLOOKUP(F1524,episodes!$A$1:$E$76,5,FALSE)</f>
        <v>The City on the Edge of Forever</v>
      </c>
      <c r="I1524" s="7">
        <f>VLOOKUP(F1524,episodes!$A$1:$D$76,3,FALSE)</f>
        <v>1</v>
      </c>
      <c r="J1524" s="7">
        <f>VLOOKUP(F1524,episodes!$A$1:$D$76,4,FALSE)</f>
        <v>28</v>
      </c>
      <c r="K1524" s="10"/>
      <c r="L1524" s="40">
        <f>COUNTIFS(A:A,A1523)</f>
        <v>95</v>
      </c>
      <c r="M1524" s="40">
        <f>COUNTIFS(B:B,B1524)</f>
        <v>78</v>
      </c>
      <c r="N1524" s="40">
        <f>LEN(C1524)</f>
        <v>43</v>
      </c>
      <c r="O1524" s="42" t="s">
        <v>273</v>
      </c>
      <c r="P1524" s="44"/>
      <c r="Q1524" s="42" t="s">
        <v>1122</v>
      </c>
      <c r="R1524" s="42" t="s">
        <v>2485</v>
      </c>
    </row>
    <row r="1525" spans="1:18" s="2" customFormat="1" x14ac:dyDescent="0.25">
      <c r="A1525" s="2" t="s">
        <v>1774</v>
      </c>
      <c r="B1525" s="2" t="s">
        <v>722</v>
      </c>
      <c r="C1525" s="23" t="s">
        <v>984</v>
      </c>
      <c r="D1525" s="2" t="s">
        <v>21</v>
      </c>
      <c r="E1525" s="12">
        <v>1</v>
      </c>
      <c r="F1525" s="61">
        <v>129</v>
      </c>
      <c r="G1525" s="8">
        <f>VLOOKUP(F1525,episodes!$A$1:$B$76,2,FALSE)</f>
        <v>30</v>
      </c>
      <c r="H1525" s="7" t="str">
        <f>VLOOKUP(F1525,episodes!$A$1:$E$76,5,FALSE)</f>
        <v>Operation: Annihilate!</v>
      </c>
      <c r="I1525" s="7">
        <f>VLOOKUP(F1525,episodes!$A$1:$D$76,3,FALSE)</f>
        <v>1</v>
      </c>
      <c r="J1525" s="7">
        <f>VLOOKUP(F1525,episodes!$A$1:$D$76,4,FALSE)</f>
        <v>29</v>
      </c>
      <c r="K1525" s="10"/>
      <c r="L1525" s="40">
        <f>COUNTIFS(A:A,A1524)</f>
        <v>95</v>
      </c>
      <c r="M1525" s="40">
        <f>COUNTIFS(B:B,B1525)</f>
        <v>78</v>
      </c>
      <c r="N1525" s="40">
        <f>LEN(C1525)</f>
        <v>17</v>
      </c>
      <c r="O1525" s="42" t="s">
        <v>2065</v>
      </c>
      <c r="P1525" s="42"/>
      <c r="Q1525" s="42" t="s">
        <v>984</v>
      </c>
      <c r="R1525" s="42" t="s">
        <v>2485</v>
      </c>
    </row>
    <row r="1526" spans="1:18" s="2" customFormat="1" x14ac:dyDescent="0.25">
      <c r="A1526" s="2" t="s">
        <v>1774</v>
      </c>
      <c r="B1526" s="2" t="s">
        <v>722</v>
      </c>
      <c r="C1526" s="23" t="s">
        <v>985</v>
      </c>
      <c r="D1526" s="2" t="s">
        <v>21</v>
      </c>
      <c r="E1526" s="12">
        <v>1</v>
      </c>
      <c r="F1526" s="61">
        <v>129</v>
      </c>
      <c r="G1526" s="8">
        <f>VLOOKUP(F1526,episodes!$A$1:$B$76,2,FALSE)</f>
        <v>30</v>
      </c>
      <c r="H1526" s="7" t="str">
        <f>VLOOKUP(F1526,episodes!$A$1:$E$76,5,FALSE)</f>
        <v>Operation: Annihilate!</v>
      </c>
      <c r="I1526" s="7">
        <f>VLOOKUP(F1526,episodes!$A$1:$D$76,3,FALSE)</f>
        <v>1</v>
      </c>
      <c r="J1526" s="7">
        <f>VLOOKUP(F1526,episodes!$A$1:$D$76,4,FALSE)</f>
        <v>29</v>
      </c>
      <c r="K1526" s="10"/>
      <c r="L1526" s="40">
        <f>COUNTIFS(A:A,A1525)</f>
        <v>95</v>
      </c>
      <c r="M1526" s="40">
        <f>COUNTIFS(B:B,B1526)</f>
        <v>78</v>
      </c>
      <c r="N1526" s="40">
        <f>LEN(C1526)</f>
        <v>33</v>
      </c>
      <c r="O1526" s="42" t="s">
        <v>2065</v>
      </c>
      <c r="P1526" s="42"/>
      <c r="Q1526" s="42" t="s">
        <v>985</v>
      </c>
      <c r="R1526" s="42" t="s">
        <v>2485</v>
      </c>
    </row>
    <row r="1527" spans="1:18" s="2" customFormat="1" x14ac:dyDescent="0.25">
      <c r="A1527" s="2" t="s">
        <v>1774</v>
      </c>
      <c r="B1527" s="2" t="s">
        <v>722</v>
      </c>
      <c r="C1527" s="23" t="s">
        <v>3162</v>
      </c>
      <c r="D1527" s="2" t="s">
        <v>3652</v>
      </c>
      <c r="E1527" s="12">
        <v>1</v>
      </c>
      <c r="F1527" s="61">
        <v>129</v>
      </c>
      <c r="G1527" s="8">
        <f>VLOOKUP(F1527,episodes!$A$1:$B$76,2,FALSE)</f>
        <v>30</v>
      </c>
      <c r="H1527" s="7" t="str">
        <f>VLOOKUP(F1527,episodes!$A$1:$E$76,5,FALSE)</f>
        <v>Operation: Annihilate!</v>
      </c>
      <c r="I1527" s="7">
        <f>VLOOKUP(F1527,episodes!$A$1:$D$76,3,FALSE)</f>
        <v>1</v>
      </c>
      <c r="J1527" s="7">
        <f>VLOOKUP(F1527,episodes!$A$1:$D$76,4,FALSE)</f>
        <v>29</v>
      </c>
      <c r="K1527" s="10"/>
      <c r="L1527" s="40">
        <f>COUNTIFS(A:A,A1526)</f>
        <v>95</v>
      </c>
      <c r="M1527" s="40">
        <f>COUNTIFS(B:B,B1527)</f>
        <v>78</v>
      </c>
      <c r="N1527" s="40">
        <f>LEN(C1527)</f>
        <v>34</v>
      </c>
      <c r="O1527" s="42" t="s">
        <v>2116</v>
      </c>
      <c r="P1527" s="42"/>
      <c r="Q1527" s="42" t="s">
        <v>1123</v>
      </c>
      <c r="R1527" s="42" t="s">
        <v>2485</v>
      </c>
    </row>
    <row r="1528" spans="1:18" s="2" customFormat="1" x14ac:dyDescent="0.25">
      <c r="A1528" s="2" t="s">
        <v>1774</v>
      </c>
      <c r="B1528" s="2" t="s">
        <v>722</v>
      </c>
      <c r="C1528" s="23" t="s">
        <v>2872</v>
      </c>
      <c r="D1528" s="2" t="s">
        <v>85</v>
      </c>
      <c r="E1528" s="12"/>
      <c r="F1528" s="61">
        <v>129</v>
      </c>
      <c r="G1528" s="8">
        <f>VLOOKUP(F1528,episodes!$A$1:$B$76,2,FALSE)</f>
        <v>30</v>
      </c>
      <c r="H1528" s="7" t="str">
        <f>VLOOKUP(F1528,episodes!$A$1:$E$76,5,FALSE)</f>
        <v>Operation: Annihilate!</v>
      </c>
      <c r="I1528" s="7">
        <f>VLOOKUP(F1528,episodes!$A$1:$D$76,3,FALSE)</f>
        <v>1</v>
      </c>
      <c r="J1528" s="7">
        <f>VLOOKUP(F1528,episodes!$A$1:$D$76,4,FALSE)</f>
        <v>29</v>
      </c>
      <c r="K1528" s="10"/>
      <c r="L1528" s="40">
        <f>COUNTIFS(A:A,A1527)</f>
        <v>95</v>
      </c>
      <c r="M1528" s="40">
        <f>COUNTIFS(B:B,B1528)</f>
        <v>78</v>
      </c>
      <c r="N1528" s="40">
        <f>LEN(C1528)</f>
        <v>21</v>
      </c>
      <c r="O1528" s="42" t="s">
        <v>126</v>
      </c>
      <c r="P1528" s="42"/>
      <c r="Q1528" s="42" t="s">
        <v>793</v>
      </c>
      <c r="R1528" s="42" t="s">
        <v>2485</v>
      </c>
    </row>
    <row r="1529" spans="1:18" s="2" customFormat="1" x14ac:dyDescent="0.25">
      <c r="A1529" s="2" t="s">
        <v>1774</v>
      </c>
      <c r="B1529" s="2" t="s">
        <v>722</v>
      </c>
      <c r="C1529" s="23" t="s">
        <v>1159</v>
      </c>
      <c r="D1529" s="2" t="s">
        <v>3668</v>
      </c>
      <c r="E1529" s="12"/>
      <c r="F1529" s="61">
        <v>129</v>
      </c>
      <c r="G1529" s="8">
        <f>VLOOKUP(F1529,episodes!$A$1:$B$76,2,FALSE)</f>
        <v>30</v>
      </c>
      <c r="H1529" s="7" t="str">
        <f>VLOOKUP(F1529,episodes!$A$1:$E$76,5,FALSE)</f>
        <v>Operation: Annihilate!</v>
      </c>
      <c r="I1529" s="7">
        <f>VLOOKUP(F1529,episodes!$A$1:$D$76,3,FALSE)</f>
        <v>1</v>
      </c>
      <c r="J1529" s="7">
        <f>VLOOKUP(F1529,episodes!$A$1:$D$76,4,FALSE)</f>
        <v>29</v>
      </c>
      <c r="K1529" s="10"/>
      <c r="L1529" s="40">
        <f>COUNTIFS(A:A,A1528)</f>
        <v>95</v>
      </c>
      <c r="M1529" s="40">
        <f>COUNTIFS(B:B,B1529)</f>
        <v>78</v>
      </c>
      <c r="N1529" s="40">
        <f>LEN(C1529)</f>
        <v>19</v>
      </c>
      <c r="O1529" s="42" t="s">
        <v>2110</v>
      </c>
      <c r="P1529" s="42"/>
      <c r="Q1529" s="42" t="s">
        <v>1159</v>
      </c>
      <c r="R1529" s="42" t="s">
        <v>2485</v>
      </c>
    </row>
    <row r="1530" spans="1:18" s="2" customFormat="1" x14ac:dyDescent="0.25">
      <c r="A1530" s="2" t="s">
        <v>1774</v>
      </c>
      <c r="B1530" s="2" t="s">
        <v>722</v>
      </c>
      <c r="C1530" s="23" t="s">
        <v>3163</v>
      </c>
      <c r="D1530" s="2" t="s">
        <v>3668</v>
      </c>
      <c r="E1530" s="12"/>
      <c r="F1530" s="61">
        <v>129</v>
      </c>
      <c r="G1530" s="8">
        <f>VLOOKUP(F1530,episodes!$A$1:$B$76,2,FALSE)</f>
        <v>30</v>
      </c>
      <c r="H1530" s="7" t="str">
        <f>VLOOKUP(F1530,episodes!$A$1:$E$76,5,FALSE)</f>
        <v>Operation: Annihilate!</v>
      </c>
      <c r="I1530" s="7">
        <f>VLOOKUP(F1530,episodes!$A$1:$D$76,3,FALSE)</f>
        <v>1</v>
      </c>
      <c r="J1530" s="7">
        <f>VLOOKUP(F1530,episodes!$A$1:$D$76,4,FALSE)</f>
        <v>29</v>
      </c>
      <c r="K1530" s="10"/>
      <c r="L1530" s="40">
        <f>COUNTIFS(A:A,A1529)</f>
        <v>95</v>
      </c>
      <c r="M1530" s="40">
        <f>COUNTIFS(B:B,B1530)</f>
        <v>78</v>
      </c>
      <c r="N1530" s="40">
        <f>LEN(C1530)</f>
        <v>35</v>
      </c>
      <c r="O1530" s="42" t="s">
        <v>2110</v>
      </c>
      <c r="P1530" s="42"/>
      <c r="Q1530" s="42" t="s">
        <v>1160</v>
      </c>
      <c r="R1530" s="42" t="s">
        <v>2485</v>
      </c>
    </row>
    <row r="1531" spans="1:18" s="2" customFormat="1" x14ac:dyDescent="0.25">
      <c r="A1531" s="2" t="s">
        <v>1774</v>
      </c>
      <c r="B1531" s="2" t="s">
        <v>722</v>
      </c>
      <c r="C1531" s="23" t="s">
        <v>2873</v>
      </c>
      <c r="D1531" s="2" t="s">
        <v>3305</v>
      </c>
      <c r="E1531" s="12"/>
      <c r="F1531" s="61">
        <v>129</v>
      </c>
      <c r="G1531" s="8">
        <f>VLOOKUP(F1531,episodes!$A$1:$B$76,2,FALSE)</f>
        <v>30</v>
      </c>
      <c r="H1531" s="7" t="str">
        <f>VLOOKUP(F1531,episodes!$A$1:$E$76,5,FALSE)</f>
        <v>Operation: Annihilate!</v>
      </c>
      <c r="I1531" s="7">
        <f>VLOOKUP(F1531,episodes!$A$1:$D$76,3,FALSE)</f>
        <v>1</v>
      </c>
      <c r="J1531" s="7">
        <f>VLOOKUP(F1531,episodes!$A$1:$D$76,4,FALSE)</f>
        <v>29</v>
      </c>
      <c r="K1531" s="10"/>
      <c r="L1531" s="40">
        <f>COUNTIFS(A:A,A1530)</f>
        <v>95</v>
      </c>
      <c r="M1531" s="40">
        <f>COUNTIFS(B:B,B1531)</f>
        <v>78</v>
      </c>
      <c r="N1531" s="40">
        <f>LEN(C1531)</f>
        <v>36</v>
      </c>
      <c r="O1531" s="42" t="s">
        <v>2065</v>
      </c>
      <c r="P1531" s="42"/>
      <c r="Q1531" s="42" t="s">
        <v>280</v>
      </c>
      <c r="R1531" s="42" t="s">
        <v>3598</v>
      </c>
    </row>
    <row r="1532" spans="1:18" s="2" customFormat="1" x14ac:dyDescent="0.25">
      <c r="A1532" s="2" t="s">
        <v>1774</v>
      </c>
      <c r="B1532" s="2" t="s">
        <v>722</v>
      </c>
      <c r="C1532" s="23" t="s">
        <v>1071</v>
      </c>
      <c r="D1532" s="2" t="s">
        <v>3655</v>
      </c>
      <c r="E1532" s="12">
        <v>1</v>
      </c>
      <c r="F1532" s="61">
        <v>129</v>
      </c>
      <c r="G1532" s="8">
        <f>VLOOKUP(F1532,episodes!$A$1:$B$76,2,FALSE)</f>
        <v>30</v>
      </c>
      <c r="H1532" s="7" t="str">
        <f>VLOOKUP(F1532,episodes!$A$1:$E$76,5,FALSE)</f>
        <v>Operation: Annihilate!</v>
      </c>
      <c r="I1532" s="7">
        <f>VLOOKUP(F1532,episodes!$A$1:$D$76,3,FALSE)</f>
        <v>1</v>
      </c>
      <c r="J1532" s="7">
        <f>VLOOKUP(F1532,episodes!$A$1:$D$76,4,FALSE)</f>
        <v>29</v>
      </c>
      <c r="K1532" s="10"/>
      <c r="L1532" s="40">
        <f>COUNTIFS(A:A,A1531)</f>
        <v>95</v>
      </c>
      <c r="M1532" s="40">
        <f>COUNTIFS(B:B,B1532)</f>
        <v>78</v>
      </c>
      <c r="N1532" s="40">
        <f>LEN(C1532)</f>
        <v>18</v>
      </c>
      <c r="O1532" s="42" t="s">
        <v>1011</v>
      </c>
      <c r="P1532" s="42"/>
      <c r="Q1532" s="42" t="s">
        <v>1071</v>
      </c>
      <c r="R1532" s="42" t="s">
        <v>2485</v>
      </c>
    </row>
    <row r="1533" spans="1:18" s="2" customFormat="1" x14ac:dyDescent="0.25">
      <c r="A1533" s="2" t="s">
        <v>1774</v>
      </c>
      <c r="B1533" s="2" t="s">
        <v>722</v>
      </c>
      <c r="C1533" s="23" t="s">
        <v>1071</v>
      </c>
      <c r="D1533" s="2" t="s">
        <v>3655</v>
      </c>
      <c r="E1533" s="12">
        <v>1</v>
      </c>
      <c r="F1533" s="61">
        <v>129</v>
      </c>
      <c r="G1533" s="8">
        <f>VLOOKUP(F1533,episodes!$A$1:$B$76,2,FALSE)</f>
        <v>30</v>
      </c>
      <c r="H1533" s="7" t="str">
        <f>VLOOKUP(F1533,episodes!$A$1:$E$76,5,FALSE)</f>
        <v>Operation: Annihilate!</v>
      </c>
      <c r="I1533" s="7">
        <f>VLOOKUP(F1533,episodes!$A$1:$D$76,3,FALSE)</f>
        <v>1</v>
      </c>
      <c r="J1533" s="7">
        <f>VLOOKUP(F1533,episodes!$A$1:$D$76,4,FALSE)</f>
        <v>29</v>
      </c>
      <c r="K1533" s="10"/>
      <c r="L1533" s="40">
        <f>COUNTIFS(A:A,A1532)</f>
        <v>95</v>
      </c>
      <c r="M1533" s="40">
        <f>COUNTIFS(B:B,B1533)</f>
        <v>78</v>
      </c>
      <c r="N1533" s="40">
        <f>LEN(C1533)</f>
        <v>18</v>
      </c>
      <c r="O1533" s="42" t="s">
        <v>1011</v>
      </c>
      <c r="P1533" s="42"/>
      <c r="Q1533" s="42" t="s">
        <v>1071</v>
      </c>
      <c r="R1533" s="42" t="s">
        <v>2485</v>
      </c>
    </row>
    <row r="1534" spans="1:18" s="2" customFormat="1" x14ac:dyDescent="0.25">
      <c r="A1534" s="2" t="s">
        <v>1774</v>
      </c>
      <c r="B1534" s="2" t="s">
        <v>722</v>
      </c>
      <c r="C1534" s="23" t="s">
        <v>3167</v>
      </c>
      <c r="D1534" s="2" t="s">
        <v>3655</v>
      </c>
      <c r="E1534" s="12">
        <v>1</v>
      </c>
      <c r="F1534" s="61">
        <v>129</v>
      </c>
      <c r="G1534" s="8">
        <f>VLOOKUP(F1534,episodes!$A$1:$B$76,2,FALSE)</f>
        <v>30</v>
      </c>
      <c r="H1534" s="7" t="str">
        <f>VLOOKUP(F1534,episodes!$A$1:$E$76,5,FALSE)</f>
        <v>Operation: Annihilate!</v>
      </c>
      <c r="I1534" s="7">
        <f>VLOOKUP(F1534,episodes!$A$1:$D$76,3,FALSE)</f>
        <v>1</v>
      </c>
      <c r="J1534" s="7">
        <f>VLOOKUP(F1534,episodes!$A$1:$D$76,4,FALSE)</f>
        <v>29</v>
      </c>
      <c r="K1534" s="10"/>
      <c r="L1534" s="40">
        <f>COUNTIFS(A:A,A1533)</f>
        <v>95</v>
      </c>
      <c r="M1534" s="40">
        <f>COUNTIFS(B:B,B1534)</f>
        <v>78</v>
      </c>
      <c r="N1534" s="40">
        <f>LEN(C1534)</f>
        <v>34</v>
      </c>
      <c r="O1534" s="42" t="s">
        <v>1011</v>
      </c>
      <c r="P1534" s="42"/>
      <c r="Q1534" s="42" t="s">
        <v>1072</v>
      </c>
      <c r="R1534" s="42" t="s">
        <v>2485</v>
      </c>
    </row>
    <row r="1535" spans="1:18" s="2" customFormat="1" x14ac:dyDescent="0.25">
      <c r="A1535" s="2" t="s">
        <v>1774</v>
      </c>
      <c r="B1535" s="2" t="s">
        <v>722</v>
      </c>
      <c r="C1535" s="23" t="s">
        <v>1364</v>
      </c>
      <c r="D1535" s="2" t="s">
        <v>21</v>
      </c>
      <c r="E1535" s="12"/>
      <c r="F1535" s="61">
        <v>202</v>
      </c>
      <c r="G1535" s="8">
        <f>VLOOKUP(F1535,episodes!$A$1:$B$76,2,FALSE)</f>
        <v>32</v>
      </c>
      <c r="H1535" s="7" t="str">
        <f>VLOOKUP(F1535,episodes!$A$1:$E$76,5,FALSE)</f>
        <v>Who Mourns for Adonais?</v>
      </c>
      <c r="I1535" s="7">
        <f>VLOOKUP(F1535,episodes!$A$1:$D$76,3,FALSE)</f>
        <v>2</v>
      </c>
      <c r="J1535" s="7">
        <f>VLOOKUP(F1535,episodes!$A$1:$D$76,4,FALSE)</f>
        <v>2</v>
      </c>
      <c r="K1535" s="10"/>
      <c r="L1535" s="40">
        <f>COUNTIFS(A:A,A1534)</f>
        <v>95</v>
      </c>
      <c r="M1535" s="40">
        <f>COUNTIFS(B:B,B1535)</f>
        <v>78</v>
      </c>
      <c r="N1535" s="40">
        <f>LEN(C1535)</f>
        <v>48</v>
      </c>
      <c r="O1535" s="42" t="s">
        <v>31</v>
      </c>
      <c r="P1535" s="42"/>
      <c r="Q1535" s="42" t="s">
        <v>1364</v>
      </c>
      <c r="R1535" s="42" t="s">
        <v>2485</v>
      </c>
    </row>
    <row r="1536" spans="1:18" s="2" customFormat="1" x14ac:dyDescent="0.25">
      <c r="A1536" s="2" t="s">
        <v>1774</v>
      </c>
      <c r="B1536" s="2" t="s">
        <v>722</v>
      </c>
      <c r="C1536" s="23" t="s">
        <v>3172</v>
      </c>
      <c r="D1536" s="2" t="s">
        <v>3668</v>
      </c>
      <c r="E1536" s="12"/>
      <c r="F1536" s="61">
        <v>202</v>
      </c>
      <c r="G1536" s="8">
        <f>VLOOKUP(F1536,episodes!$A$1:$B$76,2,FALSE)</f>
        <v>32</v>
      </c>
      <c r="H1536" s="7" t="str">
        <f>VLOOKUP(F1536,episodes!$A$1:$E$76,5,FALSE)</f>
        <v>Who Mourns for Adonais?</v>
      </c>
      <c r="I1536" s="7">
        <f>VLOOKUP(F1536,episodes!$A$1:$D$76,3,FALSE)</f>
        <v>2</v>
      </c>
      <c r="J1536" s="7">
        <f>VLOOKUP(F1536,episodes!$A$1:$D$76,4,FALSE)</f>
        <v>2</v>
      </c>
      <c r="K1536" s="10"/>
      <c r="L1536" s="40">
        <f>COUNTIFS(A:A,A1535)</f>
        <v>95</v>
      </c>
      <c r="M1536" s="40">
        <f>COUNTIFS(B:B,B1536)</f>
        <v>78</v>
      </c>
      <c r="N1536" s="40">
        <f>LEN(C1536)</f>
        <v>48</v>
      </c>
      <c r="O1536" s="42" t="s">
        <v>2110</v>
      </c>
      <c r="P1536" s="42"/>
      <c r="Q1536" s="42" t="s">
        <v>1363</v>
      </c>
      <c r="R1536" s="42" t="s">
        <v>2485</v>
      </c>
    </row>
    <row r="1537" spans="1:18" s="2" customFormat="1" x14ac:dyDescent="0.25">
      <c r="A1537" s="2" t="s">
        <v>1774</v>
      </c>
      <c r="B1537" s="2" t="s">
        <v>723</v>
      </c>
      <c r="C1537" s="23" t="s">
        <v>1073</v>
      </c>
      <c r="D1537" s="2" t="s">
        <v>3655</v>
      </c>
      <c r="E1537" s="12">
        <v>1</v>
      </c>
      <c r="F1537" s="61">
        <v>202</v>
      </c>
      <c r="G1537" s="8">
        <f>VLOOKUP(F1537,episodes!$A$1:$B$76,2,FALSE)</f>
        <v>32</v>
      </c>
      <c r="H1537" s="7" t="str">
        <f>VLOOKUP(F1537,episodes!$A$1:$E$76,5,FALSE)</f>
        <v>Who Mourns for Adonais?</v>
      </c>
      <c r="I1537" s="7">
        <f>VLOOKUP(F1537,episodes!$A$1:$D$76,3,FALSE)</f>
        <v>2</v>
      </c>
      <c r="J1537" s="7">
        <f>VLOOKUP(F1537,episodes!$A$1:$D$76,4,FALSE)</f>
        <v>2</v>
      </c>
      <c r="K1537" s="10"/>
      <c r="L1537" s="40">
        <f>COUNTIFS(A:A,A1536)</f>
        <v>95</v>
      </c>
      <c r="M1537" s="40">
        <f>COUNTIFS(B:B,B1537)</f>
        <v>10</v>
      </c>
      <c r="N1537" s="40">
        <f>LEN(C1537)</f>
        <v>29</v>
      </c>
      <c r="O1537" s="42" t="s">
        <v>227</v>
      </c>
      <c r="P1537" s="42" t="s">
        <v>796</v>
      </c>
      <c r="Q1537" s="39" t="s">
        <v>1073</v>
      </c>
      <c r="R1537" s="42" t="s">
        <v>3623</v>
      </c>
    </row>
    <row r="1538" spans="1:18" s="2" customFormat="1" x14ac:dyDescent="0.25">
      <c r="A1538" s="2" t="s">
        <v>1774</v>
      </c>
      <c r="B1538" s="2" t="s">
        <v>722</v>
      </c>
      <c r="C1538" s="23" t="s">
        <v>1404</v>
      </c>
      <c r="D1538" s="2" t="s">
        <v>3305</v>
      </c>
      <c r="E1538" s="12"/>
      <c r="F1538" s="60">
        <v>203</v>
      </c>
      <c r="G1538" s="8">
        <f>VLOOKUP(F1538,episodes!$A$1:$B$76,2,FALSE)</f>
        <v>33</v>
      </c>
      <c r="H1538" s="7" t="str">
        <f>VLOOKUP(F1538,episodes!$A$1:$E$76,5,FALSE)</f>
        <v>The Changeling</v>
      </c>
      <c r="I1538" s="7">
        <f>VLOOKUP(F1538,episodes!$A$1:$D$76,3,FALSE)</f>
        <v>2</v>
      </c>
      <c r="J1538" s="7">
        <f>VLOOKUP(F1538,episodes!$A$1:$D$76,4,FALSE)</f>
        <v>3</v>
      </c>
      <c r="K1538" s="10"/>
      <c r="L1538" s="40">
        <f>COUNTIFS(A:A,A1537)</f>
        <v>95</v>
      </c>
      <c r="M1538" s="40">
        <f>COUNTIFS(B:B,B1538)</f>
        <v>78</v>
      </c>
      <c r="N1538" s="40">
        <f>LEN(C1538)</f>
        <v>37</v>
      </c>
      <c r="O1538" s="39" t="s">
        <v>833</v>
      </c>
      <c r="P1538" s="39" t="s">
        <v>546</v>
      </c>
      <c r="Q1538" s="39" t="s">
        <v>1404</v>
      </c>
      <c r="R1538" s="39" t="s">
        <v>2485</v>
      </c>
    </row>
    <row r="1539" spans="1:18" s="2" customFormat="1" x14ac:dyDescent="0.25">
      <c r="A1539" s="2" t="s">
        <v>1774</v>
      </c>
      <c r="B1539" s="2" t="s">
        <v>722</v>
      </c>
      <c r="C1539" s="23" t="s">
        <v>1404</v>
      </c>
      <c r="D1539" s="2" t="s">
        <v>3305</v>
      </c>
      <c r="E1539" s="12"/>
      <c r="F1539" s="60">
        <v>203</v>
      </c>
      <c r="G1539" s="8">
        <f>VLOOKUP(F1539,episodes!$A$1:$B$76,2,FALSE)</f>
        <v>33</v>
      </c>
      <c r="H1539" s="7" t="str">
        <f>VLOOKUP(F1539,episodes!$A$1:$E$76,5,FALSE)</f>
        <v>The Changeling</v>
      </c>
      <c r="I1539" s="7">
        <f>VLOOKUP(F1539,episodes!$A$1:$D$76,3,FALSE)</f>
        <v>2</v>
      </c>
      <c r="J1539" s="7">
        <f>VLOOKUP(F1539,episodes!$A$1:$D$76,4,FALSE)</f>
        <v>3</v>
      </c>
      <c r="K1539" s="10"/>
      <c r="L1539" s="40">
        <f>COUNTIFS(A:A,A1538)</f>
        <v>95</v>
      </c>
      <c r="M1539" s="40">
        <f>COUNTIFS(B:B,B1539)</f>
        <v>78</v>
      </c>
      <c r="N1539" s="40">
        <f>LEN(C1539)</f>
        <v>37</v>
      </c>
      <c r="O1539" s="39" t="s">
        <v>833</v>
      </c>
      <c r="P1539" s="39" t="s">
        <v>546</v>
      </c>
      <c r="Q1539" s="39" t="s">
        <v>1404</v>
      </c>
      <c r="R1539" s="39" t="s">
        <v>2485</v>
      </c>
    </row>
    <row r="1540" spans="1:18" s="2" customFormat="1" x14ac:dyDescent="0.25">
      <c r="A1540" s="2" t="s">
        <v>1774</v>
      </c>
      <c r="B1540" s="2" t="s">
        <v>722</v>
      </c>
      <c r="C1540" s="23" t="s">
        <v>1404</v>
      </c>
      <c r="D1540" s="2" t="s">
        <v>3305</v>
      </c>
      <c r="E1540" s="12"/>
      <c r="F1540" s="60">
        <v>203</v>
      </c>
      <c r="G1540" s="8">
        <f>VLOOKUP(F1540,episodes!$A$1:$B$76,2,FALSE)</f>
        <v>33</v>
      </c>
      <c r="H1540" s="7" t="str">
        <f>VLOOKUP(F1540,episodes!$A$1:$E$76,5,FALSE)</f>
        <v>The Changeling</v>
      </c>
      <c r="I1540" s="7">
        <f>VLOOKUP(F1540,episodes!$A$1:$D$76,3,FALSE)</f>
        <v>2</v>
      </c>
      <c r="J1540" s="7">
        <f>VLOOKUP(F1540,episodes!$A$1:$D$76,4,FALSE)</f>
        <v>3</v>
      </c>
      <c r="K1540" s="10"/>
      <c r="L1540" s="40">
        <f>COUNTIFS(A:A,A1539)</f>
        <v>95</v>
      </c>
      <c r="M1540" s="40">
        <f>COUNTIFS(B:B,B1540)</f>
        <v>78</v>
      </c>
      <c r="N1540" s="40">
        <f>LEN(C1540)</f>
        <v>37</v>
      </c>
      <c r="O1540" s="39" t="s">
        <v>833</v>
      </c>
      <c r="P1540" s="39" t="s">
        <v>546</v>
      </c>
      <c r="Q1540" s="39" t="s">
        <v>1404</v>
      </c>
      <c r="R1540" s="39" t="s">
        <v>2485</v>
      </c>
    </row>
    <row r="1541" spans="1:18" s="2" customFormat="1" x14ac:dyDescent="0.25">
      <c r="A1541" s="2" t="s">
        <v>1774</v>
      </c>
      <c r="B1541" s="2" t="s">
        <v>722</v>
      </c>
      <c r="C1541" s="23" t="s">
        <v>1404</v>
      </c>
      <c r="D1541" s="2" t="s">
        <v>3305</v>
      </c>
      <c r="E1541" s="12"/>
      <c r="F1541" s="60">
        <v>203</v>
      </c>
      <c r="G1541" s="8">
        <f>VLOOKUP(F1541,episodes!$A$1:$B$76,2,FALSE)</f>
        <v>33</v>
      </c>
      <c r="H1541" s="7" t="str">
        <f>VLOOKUP(F1541,episodes!$A$1:$E$76,5,FALSE)</f>
        <v>The Changeling</v>
      </c>
      <c r="I1541" s="7">
        <f>VLOOKUP(F1541,episodes!$A$1:$D$76,3,FALSE)</f>
        <v>2</v>
      </c>
      <c r="J1541" s="7">
        <f>VLOOKUP(F1541,episodes!$A$1:$D$76,4,FALSE)</f>
        <v>3</v>
      </c>
      <c r="K1541" s="10"/>
      <c r="L1541" s="40">
        <f>COUNTIFS(A:A,A1540)</f>
        <v>95</v>
      </c>
      <c r="M1541" s="40">
        <f>COUNTIFS(B:B,B1541)</f>
        <v>78</v>
      </c>
      <c r="N1541" s="40">
        <f>LEN(C1541)</f>
        <v>37</v>
      </c>
      <c r="O1541" s="39" t="s">
        <v>833</v>
      </c>
      <c r="P1541" s="39" t="s">
        <v>546</v>
      </c>
      <c r="Q1541" s="39" t="s">
        <v>1404</v>
      </c>
      <c r="R1541" s="39" t="s">
        <v>2485</v>
      </c>
    </row>
    <row r="1542" spans="1:18" s="2" customFormat="1" x14ac:dyDescent="0.25">
      <c r="A1542" s="2" t="s">
        <v>1774</v>
      </c>
      <c r="B1542" s="2" t="s">
        <v>722</v>
      </c>
      <c r="C1542" s="23" t="s">
        <v>2877</v>
      </c>
      <c r="D1542" s="2" t="s">
        <v>85</v>
      </c>
      <c r="E1542" s="12"/>
      <c r="F1542" s="60">
        <v>203</v>
      </c>
      <c r="G1542" s="8">
        <f>VLOOKUP(F1542,episodes!$A$1:$B$76,2,FALSE)</f>
        <v>33</v>
      </c>
      <c r="H1542" s="7" t="str">
        <f>VLOOKUP(F1542,episodes!$A$1:$E$76,5,FALSE)</f>
        <v>The Changeling</v>
      </c>
      <c r="I1542" s="7">
        <f>VLOOKUP(F1542,episodes!$A$1:$D$76,3,FALSE)</f>
        <v>2</v>
      </c>
      <c r="J1542" s="7">
        <f>VLOOKUP(F1542,episodes!$A$1:$D$76,4,FALSE)</f>
        <v>3</v>
      </c>
      <c r="K1542" s="10"/>
      <c r="L1542" s="40">
        <f>COUNTIFS(A:A,A1541)</f>
        <v>95</v>
      </c>
      <c r="M1542" s="40">
        <f>COUNTIFS(B:B,B1542)</f>
        <v>78</v>
      </c>
      <c r="N1542" s="40">
        <f>LEN(C1542)</f>
        <v>49</v>
      </c>
      <c r="O1542" s="39" t="s">
        <v>546</v>
      </c>
      <c r="P1542" s="39"/>
      <c r="Q1542" s="39" t="s">
        <v>843</v>
      </c>
      <c r="R1542" s="39" t="s">
        <v>2485</v>
      </c>
    </row>
    <row r="1543" spans="1:18" s="2" customFormat="1" x14ac:dyDescent="0.25">
      <c r="A1543" s="2" t="s">
        <v>1774</v>
      </c>
      <c r="B1543" s="2" t="s">
        <v>722</v>
      </c>
      <c r="C1543" s="23" t="s">
        <v>2877</v>
      </c>
      <c r="D1543" s="2" t="s">
        <v>85</v>
      </c>
      <c r="E1543" s="12"/>
      <c r="F1543" s="60">
        <v>203</v>
      </c>
      <c r="G1543" s="8">
        <f>VLOOKUP(F1543,episodes!$A$1:$B$76,2,FALSE)</f>
        <v>33</v>
      </c>
      <c r="H1543" s="7" t="str">
        <f>VLOOKUP(F1543,episodes!$A$1:$E$76,5,FALSE)</f>
        <v>The Changeling</v>
      </c>
      <c r="I1543" s="7">
        <f>VLOOKUP(F1543,episodes!$A$1:$D$76,3,FALSE)</f>
        <v>2</v>
      </c>
      <c r="J1543" s="7">
        <f>VLOOKUP(F1543,episodes!$A$1:$D$76,4,FALSE)</f>
        <v>3</v>
      </c>
      <c r="K1543" s="10"/>
      <c r="L1543" s="40">
        <f>COUNTIFS(A:A,A1542)</f>
        <v>95</v>
      </c>
      <c r="M1543" s="40">
        <f>COUNTIFS(B:B,B1543)</f>
        <v>78</v>
      </c>
      <c r="N1543" s="40">
        <f>LEN(C1543)</f>
        <v>49</v>
      </c>
      <c r="O1543" s="39" t="s">
        <v>546</v>
      </c>
      <c r="P1543" s="39"/>
      <c r="Q1543" s="39" t="s">
        <v>843</v>
      </c>
      <c r="R1543" s="39" t="s">
        <v>2485</v>
      </c>
    </row>
    <row r="1544" spans="1:18" s="2" customFormat="1" x14ac:dyDescent="0.25">
      <c r="A1544" s="2" t="s">
        <v>1774</v>
      </c>
      <c r="B1544" s="2" t="s">
        <v>722</v>
      </c>
      <c r="C1544" s="23" t="s">
        <v>2877</v>
      </c>
      <c r="D1544" s="2" t="s">
        <v>85</v>
      </c>
      <c r="E1544" s="12"/>
      <c r="F1544" s="60">
        <v>203</v>
      </c>
      <c r="G1544" s="8">
        <f>VLOOKUP(F1544,episodes!$A$1:$B$76,2,FALSE)</f>
        <v>33</v>
      </c>
      <c r="H1544" s="7" t="str">
        <f>VLOOKUP(F1544,episodes!$A$1:$E$76,5,FALSE)</f>
        <v>The Changeling</v>
      </c>
      <c r="I1544" s="7">
        <f>VLOOKUP(F1544,episodes!$A$1:$D$76,3,FALSE)</f>
        <v>2</v>
      </c>
      <c r="J1544" s="7">
        <f>VLOOKUP(F1544,episodes!$A$1:$D$76,4,FALSE)</f>
        <v>3</v>
      </c>
      <c r="K1544" s="10"/>
      <c r="L1544" s="40">
        <f>COUNTIFS(A:A,A1543)</f>
        <v>95</v>
      </c>
      <c r="M1544" s="40">
        <f>COUNTIFS(B:B,B1544)</f>
        <v>78</v>
      </c>
      <c r="N1544" s="40">
        <f>LEN(C1544)</f>
        <v>49</v>
      </c>
      <c r="O1544" s="39" t="s">
        <v>546</v>
      </c>
      <c r="P1544" s="39"/>
      <c r="Q1544" s="39" t="s">
        <v>843</v>
      </c>
      <c r="R1544" s="39" t="s">
        <v>2485</v>
      </c>
    </row>
    <row r="1545" spans="1:18" s="2" customFormat="1" x14ac:dyDescent="0.25">
      <c r="A1545" s="2" t="s">
        <v>1774</v>
      </c>
      <c r="B1545" s="2" t="s">
        <v>722</v>
      </c>
      <c r="C1545" s="23" t="s">
        <v>2877</v>
      </c>
      <c r="D1545" s="2" t="s">
        <v>85</v>
      </c>
      <c r="E1545" s="12"/>
      <c r="F1545" s="60">
        <v>203</v>
      </c>
      <c r="G1545" s="8">
        <f>VLOOKUP(F1545,episodes!$A$1:$B$76,2,FALSE)</f>
        <v>33</v>
      </c>
      <c r="H1545" s="7" t="str">
        <f>VLOOKUP(F1545,episodes!$A$1:$E$76,5,FALSE)</f>
        <v>The Changeling</v>
      </c>
      <c r="I1545" s="7">
        <f>VLOOKUP(F1545,episodes!$A$1:$D$76,3,FALSE)</f>
        <v>2</v>
      </c>
      <c r="J1545" s="7">
        <f>VLOOKUP(F1545,episodes!$A$1:$D$76,4,FALSE)</f>
        <v>3</v>
      </c>
      <c r="K1545" s="10"/>
      <c r="L1545" s="40">
        <f>COUNTIFS(A:A,A1544)</f>
        <v>95</v>
      </c>
      <c r="M1545" s="40">
        <f>COUNTIFS(B:B,B1545)</f>
        <v>78</v>
      </c>
      <c r="N1545" s="40">
        <f>LEN(C1545)</f>
        <v>49</v>
      </c>
      <c r="O1545" s="39" t="s">
        <v>546</v>
      </c>
      <c r="P1545" s="39"/>
      <c r="Q1545" s="39" t="s">
        <v>843</v>
      </c>
      <c r="R1545" s="39" t="s">
        <v>2485</v>
      </c>
    </row>
    <row r="1546" spans="1:18" s="2" customFormat="1" x14ac:dyDescent="0.25">
      <c r="A1546" s="2" t="s">
        <v>1774</v>
      </c>
      <c r="B1546" s="2" t="s">
        <v>724</v>
      </c>
      <c r="C1546" s="23" t="s">
        <v>2878</v>
      </c>
      <c r="D1546" s="2" t="s">
        <v>3305</v>
      </c>
      <c r="E1546" s="12"/>
      <c r="F1546" s="61">
        <v>203</v>
      </c>
      <c r="G1546" s="8">
        <f>VLOOKUP(F1546,episodes!$A$1:$B$76,2,FALSE)</f>
        <v>33</v>
      </c>
      <c r="H1546" s="7" t="str">
        <f>VLOOKUP(F1546,episodes!$A$1:$E$76,5,FALSE)</f>
        <v>The Changeling</v>
      </c>
      <c r="I1546" s="7">
        <f>VLOOKUP(F1546,episodes!$A$1:$D$76,3,FALSE)</f>
        <v>2</v>
      </c>
      <c r="J1546" s="7">
        <f>VLOOKUP(F1546,episodes!$A$1:$D$76,4,FALSE)</f>
        <v>3</v>
      </c>
      <c r="K1546" s="10"/>
      <c r="L1546" s="40">
        <f>COUNTIFS(A:A,A1545)</f>
        <v>95</v>
      </c>
      <c r="M1546" s="40">
        <f>COUNTIFS(B:B,B1546)</f>
        <v>2</v>
      </c>
      <c r="N1546" s="40">
        <f>LEN(C1546)</f>
        <v>29</v>
      </c>
      <c r="O1546" s="42" t="s">
        <v>2065</v>
      </c>
      <c r="P1546" s="41" t="s">
        <v>2101</v>
      </c>
      <c r="Q1546" s="42" t="s">
        <v>1405</v>
      </c>
      <c r="R1546" s="42" t="s">
        <v>2500</v>
      </c>
    </row>
    <row r="1547" spans="1:18" s="2" customFormat="1" x14ac:dyDescent="0.25">
      <c r="A1547" s="2" t="s">
        <v>1774</v>
      </c>
      <c r="B1547" s="2" t="s">
        <v>722</v>
      </c>
      <c r="C1547" s="1" t="s">
        <v>2630</v>
      </c>
      <c r="D1547" s="2" t="s">
        <v>21</v>
      </c>
      <c r="E1547" s="17"/>
      <c r="F1547" s="60">
        <v>204</v>
      </c>
      <c r="G1547" s="8">
        <f>VLOOKUP(F1547,episodes!$A$1:$B$81,2,FALSE)</f>
        <v>34</v>
      </c>
      <c r="H1547" s="7" t="str">
        <f>VLOOKUP(F1547,episodes!$A$1:$E$81,5,FALSE)</f>
        <v>Mirror, Mirror</v>
      </c>
      <c r="I1547" s="7">
        <f>VLOOKUP(F1547,episodes!$A$1:$D$81,3,FALSE)</f>
        <v>2</v>
      </c>
      <c r="J1547" s="7">
        <f>VLOOKUP(F1547,episodes!$A$1:$D$81,4,FALSE)</f>
        <v>4</v>
      </c>
      <c r="K1547" s="10"/>
      <c r="L1547" s="40">
        <f>COUNTIFS(A:A,A1546)</f>
        <v>95</v>
      </c>
      <c r="M1547" s="40">
        <f>COUNTIFS(B:B,B1547)</f>
        <v>78</v>
      </c>
      <c r="N1547" s="40">
        <f>LEN(C1547)</f>
        <v>58</v>
      </c>
      <c r="O1547" s="39"/>
      <c r="P1547" s="39" t="s">
        <v>192</v>
      </c>
      <c r="Q1547" s="50"/>
      <c r="R1547" s="39" t="s">
        <v>2485</v>
      </c>
    </row>
    <row r="1548" spans="1:18" s="2" customFormat="1" x14ac:dyDescent="0.25">
      <c r="A1548" s="2" t="s">
        <v>1774</v>
      </c>
      <c r="B1548" s="2" t="s">
        <v>722</v>
      </c>
      <c r="C1548" s="1" t="s">
        <v>2631</v>
      </c>
      <c r="D1548" s="2" t="s">
        <v>21</v>
      </c>
      <c r="E1548" s="17"/>
      <c r="F1548" s="60">
        <v>204</v>
      </c>
      <c r="G1548" s="8">
        <f>VLOOKUP(F1548,episodes!$A$1:$B$81,2,FALSE)</f>
        <v>34</v>
      </c>
      <c r="H1548" s="7" t="str">
        <f>VLOOKUP(F1548,episodes!$A$1:$E$81,5,FALSE)</f>
        <v>Mirror, Mirror</v>
      </c>
      <c r="I1548" s="7">
        <f>VLOOKUP(F1548,episodes!$A$1:$D$81,3,FALSE)</f>
        <v>2</v>
      </c>
      <c r="J1548" s="7">
        <f>VLOOKUP(F1548,episodes!$A$1:$D$81,4,FALSE)</f>
        <v>4</v>
      </c>
      <c r="K1548" s="10"/>
      <c r="L1548" s="40">
        <f>COUNTIFS(A:A,A1547)</f>
        <v>95</v>
      </c>
      <c r="M1548" s="40">
        <f>COUNTIFS(B:B,B1548)</f>
        <v>78</v>
      </c>
      <c r="N1548" s="40">
        <f>LEN(C1548)</f>
        <v>60</v>
      </c>
      <c r="O1548" s="39"/>
      <c r="P1548" s="39" t="s">
        <v>192</v>
      </c>
      <c r="Q1548" s="50"/>
      <c r="R1548" s="39" t="s">
        <v>2485</v>
      </c>
    </row>
    <row r="1549" spans="1:18" s="2" customFormat="1" x14ac:dyDescent="0.25">
      <c r="A1549" s="2" t="s">
        <v>1774</v>
      </c>
      <c r="B1549" s="2" t="s">
        <v>2753</v>
      </c>
      <c r="C1549" s="23" t="s">
        <v>2754</v>
      </c>
      <c r="D1549" s="2" t="s">
        <v>3668</v>
      </c>
      <c r="E1549" s="12"/>
      <c r="F1549" s="60">
        <v>205</v>
      </c>
      <c r="G1549" s="8">
        <f>VLOOKUP(F1549,episodes!$A$1:$B$81,2,FALSE)</f>
        <v>35</v>
      </c>
      <c r="H1549" s="7" t="str">
        <f>VLOOKUP(F1549,episodes!$A$1:$E$81,5,FALSE)</f>
        <v>The Apple</v>
      </c>
      <c r="I1549" s="7">
        <f>VLOOKUP(F1549,episodes!$A$1:$D$81,3,FALSE)</f>
        <v>2</v>
      </c>
      <c r="J1549" s="7">
        <f>VLOOKUP(F1549,episodes!$A$1:$D$81,4,FALSE)</f>
        <v>5</v>
      </c>
      <c r="K1549" s="10"/>
      <c r="L1549" s="40">
        <f>COUNTIFS(A:A,A1548)</f>
        <v>95</v>
      </c>
      <c r="M1549" s="40">
        <f>COUNTIFS(B:B,B1549)</f>
        <v>1</v>
      </c>
      <c r="N1549" s="40">
        <f>LEN(C1549)</f>
        <v>45</v>
      </c>
      <c r="O1549" s="39"/>
      <c r="P1549" s="39"/>
      <c r="Q1549" s="39"/>
      <c r="R1549" s="39"/>
    </row>
    <row r="1550" spans="1:18" s="2" customFormat="1" x14ac:dyDescent="0.3">
      <c r="A1550" s="2" t="s">
        <v>1775</v>
      </c>
      <c r="B1550" s="1" t="s">
        <v>849</v>
      </c>
      <c r="C1550" s="25" t="s">
        <v>2234</v>
      </c>
      <c r="D1550" s="2" t="s">
        <v>3305</v>
      </c>
      <c r="E1550" s="17"/>
      <c r="F1550" s="60">
        <v>101</v>
      </c>
      <c r="G1550" s="8">
        <f>VLOOKUP(F1550,episodes!$A$1:$B$76,2,FALSE)</f>
        <v>2</v>
      </c>
      <c r="H1550" s="7" t="str">
        <f>VLOOKUP(F1550,episodes!$A$1:$E$76,5,FALSE)</f>
        <v>The Man Trap</v>
      </c>
      <c r="I1550" s="7">
        <f>VLOOKUP(F1550,episodes!$A$1:$D$76,3,FALSE)</f>
        <v>1</v>
      </c>
      <c r="J1550" s="7">
        <f>VLOOKUP(F1550,episodes!$A$1:$D$76,4,FALSE)</f>
        <v>1</v>
      </c>
      <c r="K1550" s="10"/>
      <c r="L1550" s="40">
        <f>COUNTIFS(A:A,A1549)</f>
        <v>95</v>
      </c>
      <c r="M1550" s="40">
        <f>COUNTIFS(B:B,B1550)</f>
        <v>1</v>
      </c>
      <c r="N1550" s="40">
        <f>LEN(C1550)+LEN(H1550)</f>
        <v>52</v>
      </c>
      <c r="O1550" s="39"/>
      <c r="P1550" s="39"/>
      <c r="Q1550" s="42"/>
      <c r="R1550" s="42" t="s">
        <v>2485</v>
      </c>
    </row>
    <row r="1551" spans="1:18" s="2" customFormat="1" x14ac:dyDescent="0.25">
      <c r="A1551" s="2" t="s">
        <v>1775</v>
      </c>
      <c r="B1551" s="1" t="s">
        <v>850</v>
      </c>
      <c r="C1551" s="37" t="s">
        <v>2186</v>
      </c>
      <c r="D1551" s="2" t="s">
        <v>3305</v>
      </c>
      <c r="E1551" s="12"/>
      <c r="F1551" s="60">
        <v>103</v>
      </c>
      <c r="G1551" s="8">
        <f>VLOOKUP(F1551,episodes!$A$1:$B$76,2,FALSE)</f>
        <v>4</v>
      </c>
      <c r="H1551" s="7" t="str">
        <f>VLOOKUP(F1551,episodes!$A$1:$E$76,5,FALSE)</f>
        <v>Where No Man Has Gone Before</v>
      </c>
      <c r="I1551" s="7">
        <f>VLOOKUP(F1551,episodes!$A$1:$D$76,3,FALSE)</f>
        <v>1</v>
      </c>
      <c r="J1551" s="7">
        <f>VLOOKUP(F1551,episodes!$A$1:$D$76,4,FALSE)</f>
        <v>3</v>
      </c>
      <c r="K1551" s="10"/>
      <c r="L1551" s="40">
        <f>COUNTIFS(A:A,A1550)</f>
        <v>18</v>
      </c>
      <c r="M1551" s="40">
        <f>COUNTIFS(B:B,B1551)</f>
        <v>1</v>
      </c>
      <c r="N1551" s="40">
        <f>LEN(C1551)+LEN(H1551)</f>
        <v>51</v>
      </c>
      <c r="O1551" s="39"/>
      <c r="P1551" s="39"/>
      <c r="Q1551" s="42"/>
      <c r="R1551" s="42" t="s">
        <v>2485</v>
      </c>
    </row>
    <row r="1552" spans="1:18" s="2" customFormat="1" x14ac:dyDescent="0.25">
      <c r="A1552" s="2" t="s">
        <v>1775</v>
      </c>
      <c r="B1552" s="1" t="s">
        <v>859</v>
      </c>
      <c r="C1552" s="37" t="s">
        <v>2194</v>
      </c>
      <c r="D1552" s="2" t="s">
        <v>3305</v>
      </c>
      <c r="E1552" s="12"/>
      <c r="F1552" s="60">
        <v>104</v>
      </c>
      <c r="G1552" s="8">
        <f>VLOOKUP(F1552,episodes!$A$1:$B$76,2,FALSE)</f>
        <v>5</v>
      </c>
      <c r="H1552" s="7" t="str">
        <f>VLOOKUP(F1552,episodes!$A$1:$E$76,5,FALSE)</f>
        <v>The Naked Time</v>
      </c>
      <c r="I1552" s="7">
        <f>VLOOKUP(F1552,episodes!$A$1:$D$76,3,FALSE)</f>
        <v>1</v>
      </c>
      <c r="J1552" s="7">
        <f>VLOOKUP(F1552,episodes!$A$1:$D$76,4,FALSE)</f>
        <v>4</v>
      </c>
      <c r="K1552" s="10"/>
      <c r="L1552" s="40">
        <f>COUNTIFS(A:A,A1551)</f>
        <v>18</v>
      </c>
      <c r="M1552" s="40">
        <f>COUNTIFS(B:B,B1552)</f>
        <v>1</v>
      </c>
      <c r="N1552" s="40">
        <f>LEN(C1552)+LEN(H1552)</f>
        <v>28</v>
      </c>
      <c r="O1552" s="39"/>
      <c r="P1552" s="41"/>
      <c r="Q1552" s="42"/>
      <c r="R1552" s="42" t="s">
        <v>2485</v>
      </c>
    </row>
    <row r="1553" spans="1:18" s="2" customFormat="1" x14ac:dyDescent="0.25">
      <c r="A1553" s="2" t="s">
        <v>1775</v>
      </c>
      <c r="B1553" s="1" t="s">
        <v>733</v>
      </c>
      <c r="C1553" s="37" t="s">
        <v>2510</v>
      </c>
      <c r="D1553" s="2" t="s">
        <v>3305</v>
      </c>
      <c r="E1553" s="12"/>
      <c r="F1553" s="60">
        <v>109</v>
      </c>
      <c r="G1553" s="8">
        <f>VLOOKUP(F1553,episodes!$A$1:$B$76,2,FALSE)</f>
        <v>10</v>
      </c>
      <c r="H1553" s="7" t="str">
        <f>VLOOKUP(F1553,episodes!$A$1:$E$76,5,FALSE)</f>
        <v>Dagger of the Mind</v>
      </c>
      <c r="I1553" s="7">
        <f>VLOOKUP(F1553,episodes!$A$1:$D$76,3,FALSE)</f>
        <v>1</v>
      </c>
      <c r="J1553" s="7">
        <f>VLOOKUP(F1553,episodes!$A$1:$D$76,4,FALSE)</f>
        <v>9</v>
      </c>
      <c r="K1553" s="10"/>
      <c r="L1553" s="40">
        <f>COUNTIFS(A:A,A1552)</f>
        <v>18</v>
      </c>
      <c r="M1553" s="40">
        <f>COUNTIFS(B:B,B1553)</f>
        <v>1</v>
      </c>
      <c r="N1553" s="40">
        <f>LEN(C1553)+LEN(H1553)</f>
        <v>41</v>
      </c>
      <c r="O1553" s="42"/>
      <c r="P1553" s="39"/>
      <c r="Q1553" s="42"/>
      <c r="R1553" s="42" t="s">
        <v>2485</v>
      </c>
    </row>
    <row r="1554" spans="1:18" s="2" customFormat="1" x14ac:dyDescent="0.25">
      <c r="A1554" s="2" t="s">
        <v>1775</v>
      </c>
      <c r="B1554" s="1" t="s">
        <v>851</v>
      </c>
      <c r="C1554" s="37" t="s">
        <v>2523</v>
      </c>
      <c r="D1554" s="2" t="s">
        <v>3305</v>
      </c>
      <c r="E1554" s="12"/>
      <c r="F1554" s="60">
        <v>110</v>
      </c>
      <c r="G1554" s="8">
        <f>VLOOKUP(F1554,episodes!$A$1:$B$76,2,FALSE)</f>
        <v>11</v>
      </c>
      <c r="H1554" s="7" t="str">
        <f>VLOOKUP(F1554,episodes!$A$1:$E$76,5,FALSE)</f>
        <v>The Corbomite Maneuver</v>
      </c>
      <c r="I1554" s="7">
        <f>VLOOKUP(F1554,episodes!$A$1:$D$76,3,FALSE)</f>
        <v>1</v>
      </c>
      <c r="J1554" s="7">
        <f>VLOOKUP(F1554,episodes!$A$1:$D$76,4,FALSE)</f>
        <v>10</v>
      </c>
      <c r="K1554" s="10"/>
      <c r="L1554" s="40">
        <f>COUNTIFS(A:A,A1553)</f>
        <v>18</v>
      </c>
      <c r="M1554" s="40">
        <f>COUNTIFS(B:B,B1554)</f>
        <v>1</v>
      </c>
      <c r="N1554" s="40">
        <f>LEN(C1554)+LEN(H1554)</f>
        <v>61</v>
      </c>
      <c r="O1554" s="39"/>
      <c r="P1554" s="39"/>
      <c r="Q1554" s="42"/>
      <c r="R1554" s="42" t="s">
        <v>2485</v>
      </c>
    </row>
    <row r="1555" spans="1:18" s="2" customFormat="1" x14ac:dyDescent="0.25">
      <c r="A1555" s="2" t="s">
        <v>1775</v>
      </c>
      <c r="B1555" s="1" t="s">
        <v>860</v>
      </c>
      <c r="C1555" s="37" t="s">
        <v>2531</v>
      </c>
      <c r="D1555" s="2" t="s">
        <v>3305</v>
      </c>
      <c r="E1555" s="12"/>
      <c r="F1555" s="60">
        <v>113</v>
      </c>
      <c r="G1555" s="8">
        <f>VLOOKUP(F1555,episodes!$A$1:$B$76,2,FALSE)</f>
        <v>14</v>
      </c>
      <c r="H1555" s="7" t="str">
        <f>VLOOKUP(F1555,episodes!$A$1:$E$76,5,FALSE)</f>
        <v>The Conscience of the King</v>
      </c>
      <c r="I1555" s="7">
        <f>VLOOKUP(F1555,episodes!$A$1:$D$76,3,FALSE)</f>
        <v>1</v>
      </c>
      <c r="J1555" s="7">
        <f>VLOOKUP(F1555,episodes!$A$1:$D$76,4,FALSE)</f>
        <v>13</v>
      </c>
      <c r="K1555" s="10"/>
      <c r="L1555" s="40">
        <f>COUNTIFS(A:A,A1554)</f>
        <v>18</v>
      </c>
      <c r="M1555" s="40">
        <f>COUNTIFS(B:B,B1555)</f>
        <v>1</v>
      </c>
      <c r="N1555" s="40">
        <f>LEN(C1555)+LEN(H1555)</f>
        <v>54</v>
      </c>
      <c r="O1555" s="39"/>
      <c r="P1555" s="39"/>
      <c r="Q1555" s="42"/>
      <c r="R1555" s="42" t="s">
        <v>2485</v>
      </c>
    </row>
    <row r="1556" spans="1:18" s="2" customFormat="1" x14ac:dyDescent="0.25">
      <c r="A1556" s="2" t="s">
        <v>1775</v>
      </c>
      <c r="B1556" s="1" t="s">
        <v>852</v>
      </c>
      <c r="C1556" s="37" t="s">
        <v>2546</v>
      </c>
      <c r="D1556" s="2" t="s">
        <v>3305</v>
      </c>
      <c r="E1556" s="12"/>
      <c r="F1556" s="61">
        <v>114</v>
      </c>
      <c r="G1556" s="8">
        <f>VLOOKUP(F1556,episodes!$A$1:$B$76,2,FALSE)</f>
        <v>15</v>
      </c>
      <c r="H1556" s="7" t="str">
        <f>VLOOKUP(F1556,episodes!$A$1:$E$76,5,FALSE)</f>
        <v>Balance of Terror</v>
      </c>
      <c r="I1556" s="7">
        <f>VLOOKUP(F1556,episodes!$A$1:$D$76,3,FALSE)</f>
        <v>1</v>
      </c>
      <c r="J1556" s="7">
        <f>VLOOKUP(F1556,episodes!$A$1:$D$76,4,FALSE)</f>
        <v>14</v>
      </c>
      <c r="K1556" s="10"/>
      <c r="L1556" s="40">
        <f>COUNTIFS(A:A,A1555)</f>
        <v>18</v>
      </c>
      <c r="M1556" s="40">
        <f>COUNTIFS(B:B,B1556)</f>
        <v>1</v>
      </c>
      <c r="N1556" s="40">
        <f>LEN(C1556)+LEN(H1556)</f>
        <v>57</v>
      </c>
      <c r="O1556" s="42"/>
      <c r="P1556" s="42"/>
      <c r="Q1556" s="42"/>
      <c r="R1556" s="42" t="s">
        <v>2485</v>
      </c>
    </row>
    <row r="1557" spans="1:18" s="2" customFormat="1" x14ac:dyDescent="0.25">
      <c r="A1557" s="2" t="s">
        <v>1775</v>
      </c>
      <c r="B1557" s="1" t="s">
        <v>731</v>
      </c>
      <c r="C1557" s="37" t="s">
        <v>2579</v>
      </c>
      <c r="D1557" s="2" t="s">
        <v>3305</v>
      </c>
      <c r="E1557" s="12"/>
      <c r="F1557" s="61">
        <v>117</v>
      </c>
      <c r="G1557" s="8">
        <f>VLOOKUP(F1557,episodes!$A$1:$B$76,2,FALSE)</f>
        <v>18</v>
      </c>
      <c r="H1557" s="7" t="str">
        <f>VLOOKUP(F1557,episodes!$A$1:$E$76,5,FALSE)</f>
        <v>The Squire of Gothos</v>
      </c>
      <c r="I1557" s="7">
        <f>VLOOKUP(F1557,episodes!$A$1:$D$76,3,FALSE)</f>
        <v>1</v>
      </c>
      <c r="J1557" s="7">
        <f>VLOOKUP(F1557,episodes!$A$1:$D$76,4,FALSE)</f>
        <v>17</v>
      </c>
      <c r="K1557" s="10"/>
      <c r="L1557" s="40">
        <f>COUNTIFS(A:A,A1556)</f>
        <v>18</v>
      </c>
      <c r="M1557" s="40">
        <f>COUNTIFS(B:B,B1557)</f>
        <v>1</v>
      </c>
      <c r="N1557" s="40">
        <f>LEN(C1557)+LEN(H1557)</f>
        <v>36</v>
      </c>
      <c r="O1557" s="42"/>
      <c r="P1557" s="42"/>
      <c r="Q1557" s="42"/>
      <c r="R1557" s="42" t="s">
        <v>2485</v>
      </c>
    </row>
    <row r="1558" spans="1:18" s="2" customFormat="1" x14ac:dyDescent="0.25">
      <c r="A1558" s="2" t="s">
        <v>1775</v>
      </c>
      <c r="B1558" s="1" t="s">
        <v>853</v>
      </c>
      <c r="C1558" s="37" t="s">
        <v>2583</v>
      </c>
      <c r="D1558" s="2" t="s">
        <v>3305</v>
      </c>
      <c r="E1558" s="12"/>
      <c r="F1558" s="61">
        <v>118</v>
      </c>
      <c r="G1558" s="8">
        <f>VLOOKUP(F1558,episodes!$A$1:$B$76,2,FALSE)</f>
        <v>19</v>
      </c>
      <c r="H1558" s="7" t="str">
        <f>VLOOKUP(F1558,episodes!$A$1:$E$76,5,FALSE)</f>
        <v>Arena</v>
      </c>
      <c r="I1558" s="7">
        <f>VLOOKUP(F1558,episodes!$A$1:$D$76,3,FALSE)</f>
        <v>1</v>
      </c>
      <c r="J1558" s="7">
        <f>VLOOKUP(F1558,episodes!$A$1:$D$76,4,FALSE)</f>
        <v>18</v>
      </c>
      <c r="K1558" s="10"/>
      <c r="L1558" s="40">
        <f>COUNTIFS(A:A,A1557)</f>
        <v>18</v>
      </c>
      <c r="M1558" s="40">
        <f>COUNTIFS(B:B,B1558)</f>
        <v>1</v>
      </c>
      <c r="N1558" s="40">
        <f>LEN(C1558)+LEN(H1558)</f>
        <v>38</v>
      </c>
      <c r="O1558" s="42"/>
      <c r="P1558" s="42"/>
      <c r="Q1558" s="42"/>
      <c r="R1558" s="42" t="s">
        <v>2485</v>
      </c>
    </row>
    <row r="1559" spans="1:18" s="2" customFormat="1" x14ac:dyDescent="0.25">
      <c r="A1559" s="2" t="s">
        <v>1775</v>
      </c>
      <c r="B1559" s="1" t="s">
        <v>854</v>
      </c>
      <c r="C1559" s="37" t="s">
        <v>2591</v>
      </c>
      <c r="D1559" s="2" t="s">
        <v>3305</v>
      </c>
      <c r="E1559" s="12"/>
      <c r="F1559" s="61">
        <v>119</v>
      </c>
      <c r="G1559" s="8">
        <f>VLOOKUP(F1559,episodes!$A$1:$B$76,2,FALSE)</f>
        <v>20</v>
      </c>
      <c r="H1559" s="7" t="str">
        <f>VLOOKUP(F1559,episodes!$A$1:$E$76,5,FALSE)</f>
        <v>Tomorrow Is Yesterday</v>
      </c>
      <c r="I1559" s="7">
        <f>VLOOKUP(F1559,episodes!$A$1:$D$76,3,FALSE)</f>
        <v>1</v>
      </c>
      <c r="J1559" s="7">
        <f>VLOOKUP(F1559,episodes!$A$1:$D$76,4,FALSE)</f>
        <v>19</v>
      </c>
      <c r="K1559" s="10"/>
      <c r="L1559" s="40">
        <f>COUNTIFS(A:A,A1558)</f>
        <v>18</v>
      </c>
      <c r="M1559" s="40">
        <f>COUNTIFS(B:B,B1559)</f>
        <v>1</v>
      </c>
      <c r="N1559" s="40">
        <f>LEN(C1559)+LEN(H1559)</f>
        <v>58</v>
      </c>
      <c r="O1559" s="42"/>
      <c r="P1559" s="42"/>
      <c r="Q1559" s="42"/>
      <c r="R1559" s="42" t="s">
        <v>2485</v>
      </c>
    </row>
    <row r="1560" spans="1:18" s="2" customFormat="1" x14ac:dyDescent="0.25">
      <c r="A1560" s="2" t="s">
        <v>1775</v>
      </c>
      <c r="B1560" s="1" t="s">
        <v>855</v>
      </c>
      <c r="C1560" s="37" t="s">
        <v>2595</v>
      </c>
      <c r="D1560" s="2" t="s">
        <v>3305</v>
      </c>
      <c r="E1560" s="12"/>
      <c r="F1560" s="61">
        <v>120</v>
      </c>
      <c r="G1560" s="8">
        <f>VLOOKUP(F1560,episodes!$A$1:$B$76,2,FALSE)</f>
        <v>21</v>
      </c>
      <c r="H1560" s="7" t="str">
        <f>VLOOKUP(F1560,episodes!$A$1:$E$76,5,FALSE)</f>
        <v>Court Martial</v>
      </c>
      <c r="I1560" s="7">
        <f>VLOOKUP(F1560,episodes!$A$1:$D$76,3,FALSE)</f>
        <v>1</v>
      </c>
      <c r="J1560" s="7">
        <f>VLOOKUP(F1560,episodes!$A$1:$D$76,4,FALSE)</f>
        <v>20</v>
      </c>
      <c r="K1560" s="10"/>
      <c r="L1560" s="40">
        <f>COUNTIFS(A:A,A1559)</f>
        <v>18</v>
      </c>
      <c r="M1560" s="40">
        <f>COUNTIFS(B:B,B1560)</f>
        <v>1</v>
      </c>
      <c r="N1560" s="40">
        <f>LEN(C1560)</f>
        <v>26</v>
      </c>
      <c r="O1560" s="42"/>
      <c r="P1560" s="39"/>
      <c r="Q1560" s="42"/>
      <c r="R1560" s="42" t="s">
        <v>2485</v>
      </c>
    </row>
    <row r="1561" spans="1:18" s="2" customFormat="1" x14ac:dyDescent="0.25">
      <c r="A1561" s="2" t="s">
        <v>1775</v>
      </c>
      <c r="B1561" s="1" t="s">
        <v>856</v>
      </c>
      <c r="C1561" s="37" t="s">
        <v>3051</v>
      </c>
      <c r="D1561" s="2" t="s">
        <v>3305</v>
      </c>
      <c r="E1561" s="12"/>
      <c r="F1561" s="61">
        <v>122</v>
      </c>
      <c r="G1561" s="8">
        <f>VLOOKUP(F1561,episodes!$A$1:$B$76,2,FALSE)</f>
        <v>23</v>
      </c>
      <c r="H1561" s="7" t="str">
        <f>VLOOKUP(F1561,episodes!$A$1:$E$76,5,FALSE)</f>
        <v>Space Seed</v>
      </c>
      <c r="I1561" s="7">
        <f>VLOOKUP(F1561,episodes!$A$1:$D$76,3,FALSE)</f>
        <v>1</v>
      </c>
      <c r="J1561" s="7">
        <f>VLOOKUP(F1561,episodes!$A$1:$D$76,4,FALSE)</f>
        <v>22</v>
      </c>
      <c r="K1561" s="10"/>
      <c r="L1561" s="40">
        <f>COUNTIFS(A:A,A1560)</f>
        <v>18</v>
      </c>
      <c r="M1561" s="40">
        <f>COUNTIFS(B:B,B1561)</f>
        <v>1</v>
      </c>
      <c r="N1561" s="40">
        <f>LEN(C1561)</f>
        <v>47</v>
      </c>
      <c r="O1561" s="42"/>
      <c r="P1561" s="44"/>
      <c r="Q1561" s="42"/>
      <c r="R1561" s="42" t="s">
        <v>2485</v>
      </c>
    </row>
    <row r="1562" spans="1:18" s="2" customFormat="1" x14ac:dyDescent="0.25">
      <c r="A1562" s="2" t="s">
        <v>1775</v>
      </c>
      <c r="B1562" s="1" t="s">
        <v>857</v>
      </c>
      <c r="C1562" s="25" t="s">
        <v>3081</v>
      </c>
      <c r="D1562" s="2" t="s">
        <v>3305</v>
      </c>
      <c r="E1562" s="12"/>
      <c r="F1562" s="61">
        <v>123</v>
      </c>
      <c r="G1562" s="8">
        <f>VLOOKUP(F1562,episodes!$A$1:$B$76,2,FALSE)</f>
        <v>24</v>
      </c>
      <c r="H1562" s="7" t="str">
        <f>VLOOKUP(F1562,episodes!$A$1:$E$76,5,FALSE)</f>
        <v>A Taste of Armageddon</v>
      </c>
      <c r="I1562" s="7">
        <f>VLOOKUP(F1562,episodes!$A$1:$D$76,3,FALSE)</f>
        <v>1</v>
      </c>
      <c r="J1562" s="7">
        <f>VLOOKUP(F1562,episodes!$A$1:$D$76,4,FALSE)</f>
        <v>23</v>
      </c>
      <c r="K1562" s="10"/>
      <c r="L1562" s="40">
        <f>COUNTIFS(A:A,A1561)</f>
        <v>18</v>
      </c>
      <c r="M1562" s="40">
        <f>COUNTIFS(B:B,B1562)</f>
        <v>1</v>
      </c>
      <c r="N1562" s="40">
        <f>LEN(C1562)</f>
        <v>41</v>
      </c>
      <c r="O1562" s="42"/>
      <c r="P1562" s="42"/>
      <c r="Q1562" s="42"/>
      <c r="R1562" s="42" t="s">
        <v>2485</v>
      </c>
    </row>
    <row r="1563" spans="1:18" s="2" customFormat="1" x14ac:dyDescent="0.25">
      <c r="A1563" s="2" t="s">
        <v>1775</v>
      </c>
      <c r="B1563" s="1" t="s">
        <v>848</v>
      </c>
      <c r="C1563" s="37" t="s">
        <v>3219</v>
      </c>
      <c r="D1563" s="2" t="s">
        <v>3305</v>
      </c>
      <c r="E1563" s="12"/>
      <c r="F1563" s="61">
        <v>126</v>
      </c>
      <c r="G1563" s="8">
        <f>VLOOKUP(F1563,episodes!$A$1:$B$76,2,FALSE)</f>
        <v>27</v>
      </c>
      <c r="H1563" s="7" t="str">
        <f>VLOOKUP(F1563,episodes!$A$1:$E$76,5,FALSE)</f>
        <v>Errand of Mercy</v>
      </c>
      <c r="I1563" s="7">
        <f>VLOOKUP(F1563,episodes!$A$1:$D$76,3,FALSE)</f>
        <v>1</v>
      </c>
      <c r="J1563" s="7">
        <f>VLOOKUP(F1563,episodes!$A$1:$D$76,4,FALSE)</f>
        <v>26</v>
      </c>
      <c r="K1563" s="10"/>
      <c r="L1563" s="40">
        <f>COUNTIFS(A:A,A1562)</f>
        <v>18</v>
      </c>
      <c r="M1563" s="40">
        <f>COUNTIFS(B:B,B1563)</f>
        <v>1</v>
      </c>
      <c r="N1563" s="40">
        <f>LEN(C1563)</f>
        <v>56</v>
      </c>
      <c r="O1563" s="42"/>
      <c r="P1563" s="39"/>
      <c r="Q1563" s="42"/>
      <c r="R1563" s="42" t="s">
        <v>2485</v>
      </c>
    </row>
    <row r="1564" spans="1:18" s="2" customFormat="1" x14ac:dyDescent="0.25">
      <c r="A1564" s="2" t="s">
        <v>1775</v>
      </c>
      <c r="B1564" s="1" t="s">
        <v>861</v>
      </c>
      <c r="C1564" s="25" t="s">
        <v>3229</v>
      </c>
      <c r="D1564" s="2" t="s">
        <v>3305</v>
      </c>
      <c r="E1564" s="12"/>
      <c r="F1564" s="61">
        <v>127</v>
      </c>
      <c r="G1564" s="8">
        <f>VLOOKUP(F1564,episodes!$A$1:$B$76,2,FALSE)</f>
        <v>28</v>
      </c>
      <c r="H1564" s="7" t="str">
        <f>VLOOKUP(F1564,episodes!$A$1:$E$76,5,FALSE)</f>
        <v>The Alternative Factor</v>
      </c>
      <c r="I1564" s="7">
        <f>VLOOKUP(F1564,episodes!$A$1:$D$76,3,FALSE)</f>
        <v>1</v>
      </c>
      <c r="J1564" s="7">
        <f>VLOOKUP(F1564,episodes!$A$1:$D$76,4,FALSE)</f>
        <v>27</v>
      </c>
      <c r="K1564" s="10"/>
      <c r="L1564" s="40">
        <f>COUNTIFS(A:A,A1563)</f>
        <v>18</v>
      </c>
      <c r="M1564" s="40">
        <f>COUNTIFS(B:B,B1564)</f>
        <v>1</v>
      </c>
      <c r="N1564" s="40">
        <f>LEN(C1564)</f>
        <v>78</v>
      </c>
      <c r="O1564" s="42"/>
      <c r="P1564" s="42"/>
      <c r="Q1564" s="42"/>
      <c r="R1564" s="42" t="s">
        <v>2485</v>
      </c>
    </row>
    <row r="1565" spans="1:18" s="2" customFormat="1" x14ac:dyDescent="0.25">
      <c r="A1565" s="2" t="s">
        <v>1775</v>
      </c>
      <c r="B1565" s="1" t="s">
        <v>858</v>
      </c>
      <c r="C1565" s="37" t="s">
        <v>3279</v>
      </c>
      <c r="D1565" s="2" t="s">
        <v>3305</v>
      </c>
      <c r="E1565" s="12"/>
      <c r="F1565" s="61">
        <v>128</v>
      </c>
      <c r="G1565" s="8">
        <f>VLOOKUP(F1565,episodes!$A$1:$B$76,2,FALSE)</f>
        <v>29</v>
      </c>
      <c r="H1565" s="7" t="str">
        <f>VLOOKUP(F1565,episodes!$A$1:$E$76,5,FALSE)</f>
        <v>The City on the Edge of Forever</v>
      </c>
      <c r="I1565" s="7">
        <f>VLOOKUP(F1565,episodes!$A$1:$D$76,3,FALSE)</f>
        <v>1</v>
      </c>
      <c r="J1565" s="7">
        <f>VLOOKUP(F1565,episodes!$A$1:$D$76,4,FALSE)</f>
        <v>28</v>
      </c>
      <c r="K1565" s="10"/>
      <c r="L1565" s="40">
        <f>COUNTIFS(A:A,A1564)</f>
        <v>18</v>
      </c>
      <c r="M1565" s="40">
        <f>COUNTIFS(B:B,B1565)</f>
        <v>1</v>
      </c>
      <c r="N1565" s="40">
        <f>LEN(C1565)</f>
        <v>51</v>
      </c>
      <c r="O1565" s="42"/>
      <c r="P1565" s="42"/>
      <c r="Q1565" s="42" t="s">
        <v>1232</v>
      </c>
      <c r="R1565" s="42" t="s">
        <v>2485</v>
      </c>
    </row>
    <row r="1566" spans="1:18" s="2" customFormat="1" x14ac:dyDescent="0.25">
      <c r="A1566" s="2" t="s">
        <v>1775</v>
      </c>
      <c r="B1566" s="1" t="s">
        <v>732</v>
      </c>
      <c r="C1566" s="23" t="e">
        <v>#VALUE!</v>
      </c>
      <c r="D1566" s="2" t="s">
        <v>3305</v>
      </c>
      <c r="E1566" s="12"/>
      <c r="F1566" s="61">
        <v>203</v>
      </c>
      <c r="G1566" s="8">
        <f>VLOOKUP(F1566,episodes!$A$1:$B$76,2,FALSE)</f>
        <v>33</v>
      </c>
      <c r="H1566" s="7" t="str">
        <f>VLOOKUP(F1566,episodes!$A$1:$E$76,5,FALSE)</f>
        <v>The Changeling</v>
      </c>
      <c r="I1566" s="7">
        <f>VLOOKUP(F1566,episodes!$A$1:$D$76,3,FALSE)</f>
        <v>2</v>
      </c>
      <c r="J1566" s="7">
        <f>VLOOKUP(F1566,episodes!$A$1:$D$76,4,FALSE)</f>
        <v>3</v>
      </c>
      <c r="K1566" s="10"/>
      <c r="L1566" s="40">
        <f>COUNTIFS(A:A,A1565)</f>
        <v>18</v>
      </c>
      <c r="M1566" s="40">
        <f>COUNTIFS(B:B,B1566)</f>
        <v>1</v>
      </c>
      <c r="N1566" s="40" t="e">
        <f>LEN(C1566)</f>
        <v>#VALUE!</v>
      </c>
      <c r="O1566" s="42"/>
      <c r="P1566" s="41"/>
      <c r="Q1566" s="42"/>
      <c r="R1566" s="42" t="s">
        <v>2485</v>
      </c>
    </row>
    <row r="1567" spans="1:18" s="2" customFormat="1" x14ac:dyDescent="0.25">
      <c r="A1567" s="2" t="s">
        <v>1775</v>
      </c>
      <c r="B1567" s="2" t="s">
        <v>2738</v>
      </c>
      <c r="C1567" s="23" t="s">
        <v>2739</v>
      </c>
      <c r="D1567" s="2" t="s">
        <v>3668</v>
      </c>
      <c r="E1567" s="12"/>
      <c r="F1567" s="60">
        <v>205</v>
      </c>
      <c r="G1567" s="8">
        <f>VLOOKUP(F1567,episodes!$A$1:$B$81,2,FALSE)</f>
        <v>35</v>
      </c>
      <c r="H1567" s="7" t="str">
        <f>VLOOKUP(F1567,episodes!$A$1:$E$81,5,FALSE)</f>
        <v>The Apple</v>
      </c>
      <c r="I1567" s="7">
        <f>VLOOKUP(F1567,episodes!$A$1:$D$81,3,FALSE)</f>
        <v>2</v>
      </c>
      <c r="J1567" s="7">
        <f>VLOOKUP(F1567,episodes!$A$1:$D$81,4,FALSE)</f>
        <v>5</v>
      </c>
      <c r="K1567" s="10"/>
      <c r="L1567" s="40">
        <f>COUNTIFS(A:A,A1566)</f>
        <v>18</v>
      </c>
      <c r="M1567" s="40">
        <f>COUNTIFS(B:B,B1567)</f>
        <v>1</v>
      </c>
      <c r="N1567" s="40">
        <f>LEN(C1567)</f>
        <v>22</v>
      </c>
      <c r="O1567" s="39"/>
      <c r="P1567" s="39"/>
      <c r="Q1567" s="39"/>
      <c r="R1567" s="39"/>
    </row>
    <row r="1568" spans="1:18" s="2" customFormat="1" x14ac:dyDescent="0.3">
      <c r="A1568" s="1" t="s">
        <v>1776</v>
      </c>
      <c r="B1568" s="1" t="s">
        <v>829</v>
      </c>
      <c r="C1568" s="25" t="s">
        <v>2907</v>
      </c>
      <c r="D1568" s="2" t="s">
        <v>3305</v>
      </c>
      <c r="E1568" s="17"/>
      <c r="F1568" s="62">
        <v>101</v>
      </c>
      <c r="G1568" s="8">
        <f>VLOOKUP(F1568,episodes!$A$1:$B$81,2,FALSE)</f>
        <v>2</v>
      </c>
      <c r="H1568" s="7" t="str">
        <f>VLOOKUP(F1568,episodes!$A$1:$E$81,5,FALSE)</f>
        <v>The Man Trap</v>
      </c>
      <c r="I1568" s="7">
        <f>VLOOKUP(F1568,episodes!$A$1:$D$81,3,FALSE)</f>
        <v>1</v>
      </c>
      <c r="J1568" s="7">
        <f>VLOOKUP(F1568,episodes!$A$1:$D$81,4,FALSE)</f>
        <v>1</v>
      </c>
      <c r="K1568" s="10"/>
      <c r="L1568" s="40">
        <f>COUNTIFS(A:A,A1567)</f>
        <v>18</v>
      </c>
      <c r="M1568" s="40">
        <f>COUNTIFS(B:B,B1568)</f>
        <v>2</v>
      </c>
      <c r="N1568" s="40">
        <f>LEN(C1568)+LEN(H1568)</f>
        <v>64</v>
      </c>
      <c r="O1568" s="39"/>
      <c r="P1568" s="39"/>
      <c r="Q1568" s="39"/>
      <c r="R1568" s="39"/>
    </row>
    <row r="1569" spans="1:18" s="2" customFormat="1" x14ac:dyDescent="0.3">
      <c r="A1569" s="1" t="s">
        <v>1776</v>
      </c>
      <c r="B1569" s="1" t="s">
        <v>3299</v>
      </c>
      <c r="C1569" s="25" t="s">
        <v>2905</v>
      </c>
      <c r="D1569" s="2" t="s">
        <v>3655</v>
      </c>
      <c r="E1569" s="17"/>
      <c r="F1569" s="62">
        <v>101</v>
      </c>
      <c r="G1569" s="8">
        <f>VLOOKUP(F1569,episodes!$A$1:$B$81,2,FALSE)</f>
        <v>2</v>
      </c>
      <c r="H1569" s="7" t="str">
        <f>VLOOKUP(F1569,episodes!$A$1:$E$81,5,FALSE)</f>
        <v>The Man Trap</v>
      </c>
      <c r="I1569" s="7">
        <f>VLOOKUP(F1569,episodes!$A$1:$D$81,3,FALSE)</f>
        <v>1</v>
      </c>
      <c r="J1569" s="7">
        <f>VLOOKUP(F1569,episodes!$A$1:$D$81,4,FALSE)</f>
        <v>1</v>
      </c>
      <c r="K1569" s="10"/>
      <c r="L1569" s="40">
        <f>COUNTIFS(A:A,A1568)</f>
        <v>52</v>
      </c>
      <c r="M1569" s="40">
        <f>COUNTIFS(B:B,B1569)</f>
        <v>4</v>
      </c>
      <c r="N1569" s="40">
        <f>LEN(C1569)+LEN(H1569)</f>
        <v>59</v>
      </c>
      <c r="O1569" s="39"/>
      <c r="P1569" s="39"/>
      <c r="Q1569" s="39"/>
      <c r="R1569" s="39"/>
    </row>
    <row r="1570" spans="1:18" s="2" customFormat="1" x14ac:dyDescent="0.3">
      <c r="A1570" s="1" t="s">
        <v>1776</v>
      </c>
      <c r="B1570" s="1" t="s">
        <v>3299</v>
      </c>
      <c r="C1570" s="25" t="s">
        <v>2910</v>
      </c>
      <c r="D1570" s="2" t="s">
        <v>3655</v>
      </c>
      <c r="E1570" s="17"/>
      <c r="F1570" s="62">
        <v>101</v>
      </c>
      <c r="G1570" s="8">
        <f>VLOOKUP(F1570,episodes!$A$1:$B$81,2,FALSE)</f>
        <v>2</v>
      </c>
      <c r="H1570" s="7" t="str">
        <f>VLOOKUP(F1570,episodes!$A$1:$E$81,5,FALSE)</f>
        <v>The Man Trap</v>
      </c>
      <c r="I1570" s="7">
        <f>VLOOKUP(F1570,episodes!$A$1:$D$81,3,FALSE)</f>
        <v>1</v>
      </c>
      <c r="J1570" s="7">
        <f>VLOOKUP(F1570,episodes!$A$1:$D$81,4,FALSE)</f>
        <v>1</v>
      </c>
      <c r="K1570" s="10"/>
      <c r="L1570" s="40">
        <f>COUNTIFS(A:A,A1569)</f>
        <v>52</v>
      </c>
      <c r="M1570" s="40">
        <f>COUNTIFS(B:B,B1570)</f>
        <v>4</v>
      </c>
      <c r="N1570" s="40">
        <f>LEN(C1570)+LEN(H1570)</f>
        <v>64</v>
      </c>
      <c r="O1570" s="39"/>
      <c r="P1570" s="39"/>
      <c r="Q1570" s="39"/>
      <c r="R1570" s="39"/>
    </row>
    <row r="1571" spans="1:18" s="2" customFormat="1" x14ac:dyDescent="0.3">
      <c r="A1571" s="1" t="s">
        <v>1776</v>
      </c>
      <c r="B1571" s="1" t="s">
        <v>3298</v>
      </c>
      <c r="C1571" s="25" t="s">
        <v>2908</v>
      </c>
      <c r="D1571" s="2" t="s">
        <v>21</v>
      </c>
      <c r="E1571" s="17"/>
      <c r="F1571" s="62">
        <v>101</v>
      </c>
      <c r="G1571" s="8">
        <f>VLOOKUP(F1571,episodes!$A$1:$B$81,2,FALSE)</f>
        <v>2</v>
      </c>
      <c r="H1571" s="7" t="str">
        <f>VLOOKUP(F1571,episodes!$A$1:$E$81,5,FALSE)</f>
        <v>The Man Trap</v>
      </c>
      <c r="I1571" s="7">
        <f>VLOOKUP(F1571,episodes!$A$1:$D$81,3,FALSE)</f>
        <v>1</v>
      </c>
      <c r="J1571" s="7">
        <f>VLOOKUP(F1571,episodes!$A$1:$D$81,4,FALSE)</f>
        <v>1</v>
      </c>
      <c r="K1571" s="10"/>
      <c r="L1571" s="40">
        <f>COUNTIFS(A:A,A1570)</f>
        <v>52</v>
      </c>
      <c r="M1571" s="40">
        <f>COUNTIFS(B:B,B1571)</f>
        <v>7</v>
      </c>
      <c r="N1571" s="40">
        <f>LEN(C1571)+LEN(H1571)</f>
        <v>65</v>
      </c>
      <c r="O1571" s="39"/>
      <c r="P1571" s="39"/>
      <c r="Q1571" s="39"/>
      <c r="R1571" s="39"/>
    </row>
    <row r="1572" spans="1:18" s="2" customFormat="1" x14ac:dyDescent="0.3">
      <c r="A1572" s="1" t="s">
        <v>1776</v>
      </c>
      <c r="B1572" s="1" t="s">
        <v>3302</v>
      </c>
      <c r="C1572" s="25" t="s">
        <v>2911</v>
      </c>
      <c r="D1572" s="2" t="s">
        <v>3305</v>
      </c>
      <c r="E1572" s="17"/>
      <c r="F1572" s="62">
        <v>102</v>
      </c>
      <c r="G1572" s="8">
        <f>VLOOKUP(F1572,episodes!$A$1:$B$81,2,FALSE)</f>
        <v>3</v>
      </c>
      <c r="H1572" s="7" t="str">
        <f>VLOOKUP(F1572,episodes!$A$1:$E$81,5,FALSE)</f>
        <v>Charlie X</v>
      </c>
      <c r="I1572" s="7">
        <f>VLOOKUP(F1572,episodes!$A$1:$D$81,3,FALSE)</f>
        <v>1</v>
      </c>
      <c r="J1572" s="7">
        <f>VLOOKUP(F1572,episodes!$A$1:$D$81,4,FALSE)</f>
        <v>2</v>
      </c>
      <c r="K1572" s="10"/>
      <c r="L1572" s="40">
        <f>COUNTIFS(A:A,A1571)</f>
        <v>52</v>
      </c>
      <c r="M1572" s="40">
        <f>COUNTIFS(B:B,B1572)</f>
        <v>2</v>
      </c>
      <c r="N1572" s="40">
        <f>LEN(C1572)+LEN(H1572)</f>
        <v>86</v>
      </c>
      <c r="O1572" s="39"/>
      <c r="P1572" s="39"/>
      <c r="Q1572" s="39"/>
      <c r="R1572" s="39"/>
    </row>
    <row r="1573" spans="1:18" s="2" customFormat="1" x14ac:dyDescent="0.25">
      <c r="A1573" s="1" t="s">
        <v>1776</v>
      </c>
      <c r="B1573" s="1" t="s">
        <v>3300</v>
      </c>
      <c r="C1573" s="25" t="s">
        <v>2912</v>
      </c>
      <c r="D1573" s="2" t="s">
        <v>21</v>
      </c>
      <c r="E1573" s="12">
        <v>1</v>
      </c>
      <c r="F1573" s="62">
        <v>103</v>
      </c>
      <c r="G1573" s="8">
        <f>VLOOKUP(F1573,episodes!$A$1:$B$81,2,FALSE)</f>
        <v>4</v>
      </c>
      <c r="H1573" s="7" t="str">
        <f>VLOOKUP(F1573,episodes!$A$1:$E$81,5,FALSE)</f>
        <v>Where No Man Has Gone Before</v>
      </c>
      <c r="I1573" s="7">
        <f>VLOOKUP(F1573,episodes!$A$1:$D$81,3,FALSE)</f>
        <v>1</v>
      </c>
      <c r="J1573" s="7">
        <f>VLOOKUP(F1573,episodes!$A$1:$D$81,4,FALSE)</f>
        <v>3</v>
      </c>
      <c r="K1573" s="10"/>
      <c r="L1573" s="40">
        <f>COUNTIFS(A:A,A1572)</f>
        <v>52</v>
      </c>
      <c r="M1573" s="40">
        <f>COUNTIFS(B:B,B1573)</f>
        <v>1</v>
      </c>
      <c r="N1573" s="40">
        <f>LEN(C1573)+LEN(H1573)</f>
        <v>91</v>
      </c>
      <c r="O1573" s="39"/>
      <c r="P1573" s="39"/>
      <c r="Q1573" s="39"/>
      <c r="R1573" s="39"/>
    </row>
    <row r="1574" spans="1:18" s="2" customFormat="1" x14ac:dyDescent="0.3">
      <c r="A1574" s="1" t="s">
        <v>1776</v>
      </c>
      <c r="B1574" s="1" t="s">
        <v>3299</v>
      </c>
      <c r="C1574" s="25" t="s">
        <v>2913</v>
      </c>
      <c r="D1574" s="2" t="s">
        <v>22</v>
      </c>
      <c r="E1574" s="17"/>
      <c r="F1574" s="62">
        <v>103</v>
      </c>
      <c r="G1574" s="8">
        <f>VLOOKUP(F1574,episodes!$A$1:$B$81,2,FALSE)</f>
        <v>4</v>
      </c>
      <c r="H1574" s="7" t="str">
        <f>VLOOKUP(F1574,episodes!$A$1:$E$81,5,FALSE)</f>
        <v>Where No Man Has Gone Before</v>
      </c>
      <c r="I1574" s="7">
        <f>VLOOKUP(F1574,episodes!$A$1:$D$81,3,FALSE)</f>
        <v>1</v>
      </c>
      <c r="J1574" s="7">
        <f>VLOOKUP(F1574,episodes!$A$1:$D$81,4,FALSE)</f>
        <v>3</v>
      </c>
      <c r="K1574" s="10"/>
      <c r="L1574" s="40">
        <f>COUNTIFS(A:A,A1573)</f>
        <v>52</v>
      </c>
      <c r="M1574" s="40">
        <f>COUNTIFS(B:B,B1574)</f>
        <v>4</v>
      </c>
      <c r="N1574" s="40">
        <f>LEN(C1574)+LEN(H1574)</f>
        <v>73</v>
      </c>
      <c r="O1574" s="39"/>
      <c r="P1574" s="39"/>
      <c r="Q1574" s="39"/>
      <c r="R1574" s="39"/>
    </row>
    <row r="1575" spans="1:18" s="2" customFormat="1" x14ac:dyDescent="0.3">
      <c r="A1575" s="1" t="s">
        <v>1776</v>
      </c>
      <c r="B1575" s="1" t="s">
        <v>3302</v>
      </c>
      <c r="C1575" s="25" t="s">
        <v>2915</v>
      </c>
      <c r="D1575" s="2" t="s">
        <v>3305</v>
      </c>
      <c r="E1575" s="17"/>
      <c r="F1575" s="62">
        <v>103</v>
      </c>
      <c r="G1575" s="8">
        <f>VLOOKUP(F1575,episodes!$A$1:$B$81,2,FALSE)</f>
        <v>4</v>
      </c>
      <c r="H1575" s="7" t="str">
        <f>VLOOKUP(F1575,episodes!$A$1:$E$81,5,FALSE)</f>
        <v>Where No Man Has Gone Before</v>
      </c>
      <c r="I1575" s="7">
        <f>VLOOKUP(F1575,episodes!$A$1:$D$81,3,FALSE)</f>
        <v>1</v>
      </c>
      <c r="J1575" s="7">
        <f>VLOOKUP(F1575,episodes!$A$1:$D$81,4,FALSE)</f>
        <v>3</v>
      </c>
      <c r="K1575" s="10"/>
      <c r="L1575" s="40">
        <f>COUNTIFS(A:A,A1574)</f>
        <v>52</v>
      </c>
      <c r="M1575" s="40">
        <f>COUNTIFS(B:B,B1575)</f>
        <v>2</v>
      </c>
      <c r="N1575" s="40">
        <f>LEN(C1575)+LEN(H1575)</f>
        <v>101</v>
      </c>
      <c r="O1575" s="39"/>
      <c r="P1575" s="39"/>
      <c r="Q1575" s="39"/>
      <c r="R1575" s="39"/>
    </row>
    <row r="1576" spans="1:18" s="2" customFormat="1" x14ac:dyDescent="0.3">
      <c r="A1576" s="1" t="s">
        <v>1776</v>
      </c>
      <c r="B1576" s="1" t="s">
        <v>3298</v>
      </c>
      <c r="C1576" s="25" t="s">
        <v>2914</v>
      </c>
      <c r="D1576" s="2" t="s">
        <v>22</v>
      </c>
      <c r="E1576" s="17"/>
      <c r="F1576" s="62">
        <v>103</v>
      </c>
      <c r="G1576" s="8">
        <f>VLOOKUP(F1576,episodes!$A$1:$B$81,2,FALSE)</f>
        <v>4</v>
      </c>
      <c r="H1576" s="7" t="str">
        <f>VLOOKUP(F1576,episodes!$A$1:$E$81,5,FALSE)</f>
        <v>Where No Man Has Gone Before</v>
      </c>
      <c r="I1576" s="7">
        <f>VLOOKUP(F1576,episodes!$A$1:$D$81,3,FALSE)</f>
        <v>1</v>
      </c>
      <c r="J1576" s="7">
        <f>VLOOKUP(F1576,episodes!$A$1:$D$81,4,FALSE)</f>
        <v>3</v>
      </c>
      <c r="K1576" s="10"/>
      <c r="L1576" s="40">
        <f>COUNTIFS(A:A,A1575)</f>
        <v>52</v>
      </c>
      <c r="M1576" s="40">
        <f>COUNTIFS(B:B,B1576)</f>
        <v>7</v>
      </c>
      <c r="N1576" s="40">
        <f>LEN(C1576)+LEN(H1576)</f>
        <v>81</v>
      </c>
      <c r="O1576" s="39"/>
      <c r="P1576" s="39"/>
      <c r="Q1576" s="39"/>
      <c r="R1576" s="39"/>
    </row>
    <row r="1577" spans="1:18" s="2" customFormat="1" x14ac:dyDescent="0.25">
      <c r="A1577" s="2" t="s">
        <v>1776</v>
      </c>
      <c r="B1577" s="1" t="s">
        <v>3296</v>
      </c>
      <c r="C1577" s="37" t="s">
        <v>2604</v>
      </c>
      <c r="D1577" s="2" t="s">
        <v>3305</v>
      </c>
      <c r="E1577" s="12">
        <v>1</v>
      </c>
      <c r="F1577" s="60">
        <v>107</v>
      </c>
      <c r="G1577" s="8">
        <f>VLOOKUP(F1577,episodes!$A$1:$B$76,2,FALSE)</f>
        <v>8</v>
      </c>
      <c r="H1577" s="7" t="str">
        <f>VLOOKUP(F1577,episodes!$A$1:$E$76,5,FALSE)</f>
        <v>What Are Little Girls Made Of?</v>
      </c>
      <c r="I1577" s="7">
        <f>VLOOKUP(F1577,episodes!$A$1:$D$76,3,FALSE)</f>
        <v>1</v>
      </c>
      <c r="J1577" s="7">
        <f>VLOOKUP(F1577,episodes!$A$1:$D$76,4,FALSE)</f>
        <v>7</v>
      </c>
      <c r="K1577" s="10"/>
      <c r="L1577" s="40">
        <f>COUNTIFS(A:A,A1576)</f>
        <v>52</v>
      </c>
      <c r="M1577" s="40">
        <f>COUNTIFS(B:B,B1577)</f>
        <v>14</v>
      </c>
      <c r="N1577" s="40">
        <f>LEN(C1577)+LEN(H1577)</f>
        <v>141</v>
      </c>
      <c r="O1577" s="42" t="s">
        <v>519</v>
      </c>
      <c r="P1577" s="39"/>
      <c r="Q1577" s="39" t="s">
        <v>988</v>
      </c>
      <c r="R1577" s="39" t="s">
        <v>2485</v>
      </c>
    </row>
    <row r="1578" spans="1:18" s="2" customFormat="1" x14ac:dyDescent="0.3">
      <c r="A1578" s="2" t="s">
        <v>1776</v>
      </c>
      <c r="B1578" s="1" t="s">
        <v>3292</v>
      </c>
      <c r="C1578" s="25" t="s">
        <v>3307</v>
      </c>
      <c r="D1578" s="2" t="s">
        <v>3305</v>
      </c>
      <c r="E1578" s="17"/>
      <c r="F1578" s="60">
        <v>108</v>
      </c>
      <c r="G1578" s="8">
        <f>VLOOKUP(F1578,episodes!$A$1:$B$76,2,FALSE)</f>
        <v>9</v>
      </c>
      <c r="H1578" s="7" t="str">
        <f>VLOOKUP(F1578,episodes!$A$1:$E$76,5,FALSE)</f>
        <v>Miri</v>
      </c>
      <c r="I1578" s="7">
        <f>VLOOKUP(F1578,episodes!$A$1:$D$76,3,FALSE)</f>
        <v>1</v>
      </c>
      <c r="J1578" s="7">
        <f>VLOOKUP(F1578,episodes!$A$1:$D$76,4,FALSE)</f>
        <v>8</v>
      </c>
      <c r="K1578" s="10"/>
      <c r="L1578" s="40">
        <f>COUNTIFS(A:A,A1577)</f>
        <v>52</v>
      </c>
      <c r="M1578" s="40">
        <f>COUNTIFS(B:B,B1578)</f>
        <v>10</v>
      </c>
      <c r="N1578" s="40">
        <f>LEN(C1578)+LEN(H1578)</f>
        <v>44</v>
      </c>
      <c r="O1578" s="42" t="s">
        <v>2065</v>
      </c>
      <c r="P1578" s="41" t="s">
        <v>526</v>
      </c>
      <c r="Q1578" s="39" t="s">
        <v>959</v>
      </c>
      <c r="R1578" s="39" t="s">
        <v>2485</v>
      </c>
    </row>
    <row r="1579" spans="1:18" s="2" customFormat="1" x14ac:dyDescent="0.25">
      <c r="A1579" s="1" t="s">
        <v>1776</v>
      </c>
      <c r="B1579" s="1" t="s">
        <v>3292</v>
      </c>
      <c r="C1579" s="25" t="s">
        <v>2923</v>
      </c>
      <c r="D1579" s="2" t="s">
        <v>21</v>
      </c>
      <c r="E1579" s="12">
        <v>1</v>
      </c>
      <c r="F1579" s="20">
        <v>108</v>
      </c>
      <c r="G1579" s="8">
        <f>VLOOKUP(F1579,episodes!$A$1:$B$81,2,FALSE)</f>
        <v>9</v>
      </c>
      <c r="H1579" s="7" t="str">
        <f>VLOOKUP(F1579,episodes!$A$1:$E$81,5,FALSE)</f>
        <v>Miri</v>
      </c>
      <c r="I1579" s="7">
        <f>VLOOKUP(F1579,episodes!$A$1:$D$81,3,FALSE)</f>
        <v>1</v>
      </c>
      <c r="J1579" s="7">
        <f>VLOOKUP(F1579,episodes!$A$1:$D$81,4,FALSE)</f>
        <v>8</v>
      </c>
      <c r="K1579" s="10"/>
      <c r="L1579" s="40">
        <f>COUNTIFS(A:A,A1578)</f>
        <v>52</v>
      </c>
      <c r="M1579" s="40">
        <f>COUNTIFS(B:B,B1579)</f>
        <v>10</v>
      </c>
      <c r="N1579" s="40">
        <f>LEN(C1579)+LEN(H1579)</f>
        <v>73</v>
      </c>
      <c r="O1579" s="39"/>
      <c r="P1579" s="39"/>
      <c r="Q1579" s="39"/>
      <c r="R1579" s="39"/>
    </row>
    <row r="1580" spans="1:18" s="2" customFormat="1" x14ac:dyDescent="0.25">
      <c r="A1580" s="2" t="s">
        <v>1776</v>
      </c>
      <c r="B1580" s="1" t="s">
        <v>3297</v>
      </c>
      <c r="C1580" s="37" t="s">
        <v>2605</v>
      </c>
      <c r="D1580" s="2" t="s">
        <v>3305</v>
      </c>
      <c r="E1580" s="12"/>
      <c r="F1580" s="60">
        <v>108</v>
      </c>
      <c r="G1580" s="8">
        <f>VLOOKUP(F1580,episodes!$A$1:$B$76,2,FALSE)</f>
        <v>9</v>
      </c>
      <c r="H1580" s="7" t="str">
        <f>VLOOKUP(F1580,episodes!$A$1:$E$76,5,FALSE)</f>
        <v>Miri</v>
      </c>
      <c r="I1580" s="7">
        <f>VLOOKUP(F1580,episodes!$A$1:$D$76,3,FALSE)</f>
        <v>1</v>
      </c>
      <c r="J1580" s="7">
        <f>VLOOKUP(F1580,episodes!$A$1:$D$76,4,FALSE)</f>
        <v>8</v>
      </c>
      <c r="K1580" s="10"/>
      <c r="L1580" s="40">
        <f>COUNTIFS(A:A,A1579)</f>
        <v>52</v>
      </c>
      <c r="M1580" s="40">
        <f>COUNTIFS(B:B,B1580)</f>
        <v>6</v>
      </c>
      <c r="N1580" s="40">
        <f>LEN(C1580)+LEN(H1580)</f>
        <v>115</v>
      </c>
      <c r="O1580" s="39"/>
      <c r="P1580" s="41"/>
      <c r="Q1580" s="39" t="s">
        <v>828</v>
      </c>
      <c r="R1580" s="39" t="s">
        <v>2485</v>
      </c>
    </row>
    <row r="1581" spans="1:18" s="2" customFormat="1" x14ac:dyDescent="0.25">
      <c r="A1581" s="2" t="s">
        <v>1776</v>
      </c>
      <c r="B1581" s="1" t="s">
        <v>3297</v>
      </c>
      <c r="C1581" s="37" t="s">
        <v>2606</v>
      </c>
      <c r="D1581" s="2" t="s">
        <v>3305</v>
      </c>
      <c r="E1581" s="12"/>
      <c r="F1581" s="60">
        <v>109</v>
      </c>
      <c r="G1581" s="8">
        <f>VLOOKUP(F1581,episodes!$A$1:$B$76,2,FALSE)</f>
        <v>10</v>
      </c>
      <c r="H1581" s="7" t="str">
        <f>VLOOKUP(F1581,episodes!$A$1:$E$76,5,FALSE)</f>
        <v>Dagger of the Mind</v>
      </c>
      <c r="I1581" s="7">
        <f>VLOOKUP(F1581,episodes!$A$1:$D$76,3,FALSE)</f>
        <v>1</v>
      </c>
      <c r="J1581" s="7">
        <f>VLOOKUP(F1581,episodes!$A$1:$D$76,4,FALSE)</f>
        <v>9</v>
      </c>
      <c r="K1581" s="10"/>
      <c r="L1581" s="40">
        <f>COUNTIFS(A:A,A1580)</f>
        <v>52</v>
      </c>
      <c r="M1581" s="40">
        <f>COUNTIFS(B:B,B1581)</f>
        <v>6</v>
      </c>
      <c r="N1581" s="40">
        <f>LEN(C1581)+LEN(H1581)</f>
        <v>140</v>
      </c>
      <c r="O1581" s="42"/>
      <c r="P1581" s="39"/>
      <c r="Q1581" s="42" t="s">
        <v>1468</v>
      </c>
      <c r="R1581" s="39" t="s">
        <v>2485</v>
      </c>
    </row>
    <row r="1582" spans="1:18" s="2" customFormat="1" x14ac:dyDescent="0.3">
      <c r="A1582" s="1" t="s">
        <v>1776</v>
      </c>
      <c r="B1582" s="1" t="s">
        <v>3292</v>
      </c>
      <c r="C1582" s="25" t="s">
        <v>2928</v>
      </c>
      <c r="D1582" s="2" t="s">
        <v>3305</v>
      </c>
      <c r="E1582" s="17"/>
      <c r="F1582" s="20">
        <v>113</v>
      </c>
      <c r="G1582" s="8">
        <f>VLOOKUP(F1582,episodes!$A$1:$B$81,2,FALSE)</f>
        <v>14</v>
      </c>
      <c r="H1582" s="7" t="str">
        <f>VLOOKUP(F1582,episodes!$A$1:$E$81,5,FALSE)</f>
        <v>The Conscience of the King</v>
      </c>
      <c r="I1582" s="7">
        <f>VLOOKUP(F1582,episodes!$A$1:$D$81,3,FALSE)</f>
        <v>1</v>
      </c>
      <c r="J1582" s="7">
        <f>VLOOKUP(F1582,episodes!$A$1:$D$81,4,FALSE)</f>
        <v>13</v>
      </c>
      <c r="K1582" s="10"/>
      <c r="L1582" s="40">
        <f>COUNTIFS(A:A,A1581)</f>
        <v>52</v>
      </c>
      <c r="M1582" s="40">
        <f>COUNTIFS(B:B,B1582)</f>
        <v>10</v>
      </c>
      <c r="N1582" s="40">
        <f>LEN(C1582)+LEN(H1582)</f>
        <v>87</v>
      </c>
      <c r="O1582" s="39"/>
      <c r="P1582" s="39"/>
      <c r="Q1582" s="39"/>
      <c r="R1582" s="39"/>
    </row>
    <row r="1583" spans="1:18" s="2" customFormat="1" x14ac:dyDescent="0.3">
      <c r="A1583" s="1" t="s">
        <v>1776</v>
      </c>
      <c r="B1583" s="1" t="s">
        <v>3292</v>
      </c>
      <c r="C1583" s="25" t="s">
        <v>2927</v>
      </c>
      <c r="D1583" s="2" t="s">
        <v>3305</v>
      </c>
      <c r="E1583" s="17"/>
      <c r="F1583" s="20">
        <v>113</v>
      </c>
      <c r="G1583" s="8">
        <f>VLOOKUP(F1583,episodes!$A$1:$B$81,2,FALSE)</f>
        <v>14</v>
      </c>
      <c r="H1583" s="7" t="str">
        <f>VLOOKUP(F1583,episodes!$A$1:$E$81,5,FALSE)</f>
        <v>The Conscience of the King</v>
      </c>
      <c r="I1583" s="7">
        <f>VLOOKUP(F1583,episodes!$A$1:$D$81,3,FALSE)</f>
        <v>1</v>
      </c>
      <c r="J1583" s="7">
        <f>VLOOKUP(F1583,episodes!$A$1:$D$81,4,FALSE)</f>
        <v>13</v>
      </c>
      <c r="K1583" s="10"/>
      <c r="L1583" s="40">
        <f>COUNTIFS(A:A,A1582)</f>
        <v>52</v>
      </c>
      <c r="M1583" s="40">
        <f>COUNTIFS(B:B,B1583)</f>
        <v>10</v>
      </c>
      <c r="N1583" s="40">
        <f>LEN(C1583)+LEN(H1583)</f>
        <v>52</v>
      </c>
      <c r="O1583" s="39"/>
      <c r="P1583" s="39"/>
      <c r="Q1583" s="39"/>
      <c r="R1583" s="39"/>
    </row>
    <row r="1584" spans="1:18" s="2" customFormat="1" x14ac:dyDescent="0.3">
      <c r="A1584" s="1" t="s">
        <v>1776</v>
      </c>
      <c r="B1584" s="1" t="s">
        <v>3297</v>
      </c>
      <c r="C1584" s="25" t="s">
        <v>2926</v>
      </c>
      <c r="D1584" s="2" t="s">
        <v>3305</v>
      </c>
      <c r="E1584" s="17"/>
      <c r="F1584" s="20">
        <v>113</v>
      </c>
      <c r="G1584" s="8">
        <f>VLOOKUP(F1584,episodes!$A$1:$B$81,2,FALSE)</f>
        <v>14</v>
      </c>
      <c r="H1584" s="7" t="str">
        <f>VLOOKUP(F1584,episodes!$A$1:$E$81,5,FALSE)</f>
        <v>The Conscience of the King</v>
      </c>
      <c r="I1584" s="7">
        <f>VLOOKUP(F1584,episodes!$A$1:$D$81,3,FALSE)</f>
        <v>1</v>
      </c>
      <c r="J1584" s="7">
        <f>VLOOKUP(F1584,episodes!$A$1:$D$81,4,FALSE)</f>
        <v>13</v>
      </c>
      <c r="K1584" s="10"/>
      <c r="L1584" s="40">
        <f>COUNTIFS(A:A,A1583)</f>
        <v>52</v>
      </c>
      <c r="M1584" s="40">
        <f>COUNTIFS(B:B,B1584)</f>
        <v>6</v>
      </c>
      <c r="N1584" s="40">
        <f>LEN(C1584)+LEN(H1584)</f>
        <v>92</v>
      </c>
      <c r="O1584" s="39"/>
      <c r="P1584" s="39"/>
      <c r="Q1584" s="39"/>
      <c r="R1584" s="39"/>
    </row>
    <row r="1585" spans="1:18" s="2" customFormat="1" x14ac:dyDescent="0.3">
      <c r="A1585" s="1" t="s">
        <v>1776</v>
      </c>
      <c r="B1585" s="1" t="s">
        <v>3294</v>
      </c>
      <c r="C1585" s="25" t="s">
        <v>2929</v>
      </c>
      <c r="D1585" s="2" t="s">
        <v>3305</v>
      </c>
      <c r="E1585" s="17"/>
      <c r="F1585" s="20">
        <v>114</v>
      </c>
      <c r="G1585" s="8">
        <f>VLOOKUP(F1585,episodes!$A$1:$B$81,2,FALSE)</f>
        <v>15</v>
      </c>
      <c r="H1585" s="7" t="str">
        <f>VLOOKUP(F1585,episodes!$A$1:$E$81,5,FALSE)</f>
        <v>Balance of Terror</v>
      </c>
      <c r="I1585" s="7">
        <f>VLOOKUP(F1585,episodes!$A$1:$D$81,3,FALSE)</f>
        <v>1</v>
      </c>
      <c r="J1585" s="7">
        <f>VLOOKUP(F1585,episodes!$A$1:$D$81,4,FALSE)</f>
        <v>14</v>
      </c>
      <c r="K1585" s="10"/>
      <c r="L1585" s="40">
        <f>COUNTIFS(A:A,A1584)</f>
        <v>52</v>
      </c>
      <c r="M1585" s="40">
        <f>COUNTIFS(B:B,B1585)</f>
        <v>4</v>
      </c>
      <c r="N1585" s="40">
        <f>LEN(C1585)+LEN(H1585)</f>
        <v>77</v>
      </c>
      <c r="O1585" s="39"/>
      <c r="P1585" s="39"/>
      <c r="Q1585" s="39"/>
      <c r="R1585" s="39"/>
    </row>
    <row r="1586" spans="1:18" s="2" customFormat="1" x14ac:dyDescent="0.3">
      <c r="A1586" s="1" t="s">
        <v>1776</v>
      </c>
      <c r="B1586" s="1" t="s">
        <v>3294</v>
      </c>
      <c r="C1586" s="25" t="s">
        <v>2930</v>
      </c>
      <c r="D1586" s="2" t="s">
        <v>3305</v>
      </c>
      <c r="E1586" s="17"/>
      <c r="F1586" s="20">
        <v>114</v>
      </c>
      <c r="G1586" s="8">
        <f>VLOOKUP(F1586,episodes!$A$1:$B$81,2,FALSE)</f>
        <v>15</v>
      </c>
      <c r="H1586" s="7" t="str">
        <f>VLOOKUP(F1586,episodes!$A$1:$E$81,5,FALSE)</f>
        <v>Balance of Terror</v>
      </c>
      <c r="I1586" s="7">
        <f>VLOOKUP(F1586,episodes!$A$1:$D$81,3,FALSE)</f>
        <v>1</v>
      </c>
      <c r="J1586" s="7">
        <f>VLOOKUP(F1586,episodes!$A$1:$D$81,4,FALSE)</f>
        <v>14</v>
      </c>
      <c r="K1586" s="10"/>
      <c r="L1586" s="40">
        <f>COUNTIFS(A:A,A1585)</f>
        <v>52</v>
      </c>
      <c r="M1586" s="40">
        <f>COUNTIFS(B:B,B1586)</f>
        <v>4</v>
      </c>
      <c r="N1586" s="40">
        <f>LEN(C1586)+LEN(H1586)</f>
        <v>77</v>
      </c>
      <c r="O1586" s="39"/>
      <c r="P1586" s="39"/>
      <c r="Q1586" s="39"/>
      <c r="R1586" s="39"/>
    </row>
    <row r="1587" spans="1:18" s="2" customFormat="1" x14ac:dyDescent="0.3">
      <c r="A1587" s="1" t="s">
        <v>1776</v>
      </c>
      <c r="B1587" s="1" t="s">
        <v>3294</v>
      </c>
      <c r="C1587" s="25" t="s">
        <v>2932</v>
      </c>
      <c r="D1587" s="2" t="s">
        <v>3305</v>
      </c>
      <c r="E1587" s="17"/>
      <c r="F1587" s="20">
        <v>114</v>
      </c>
      <c r="G1587" s="8">
        <f>VLOOKUP(F1587,episodes!$A$1:$B$81,2,FALSE)</f>
        <v>15</v>
      </c>
      <c r="H1587" s="7" t="str">
        <f>VLOOKUP(F1587,episodes!$A$1:$E$81,5,FALSE)</f>
        <v>Balance of Terror</v>
      </c>
      <c r="I1587" s="7">
        <f>VLOOKUP(F1587,episodes!$A$1:$D$81,3,FALSE)</f>
        <v>1</v>
      </c>
      <c r="J1587" s="7">
        <f>VLOOKUP(F1587,episodes!$A$1:$D$81,4,FALSE)</f>
        <v>14</v>
      </c>
      <c r="K1587" s="10"/>
      <c r="L1587" s="40">
        <f>COUNTIFS(A:A,A1586)</f>
        <v>52</v>
      </c>
      <c r="M1587" s="40">
        <f>COUNTIFS(B:B,B1587)</f>
        <v>4</v>
      </c>
      <c r="N1587" s="40">
        <f>LEN(C1587)+LEN(H1587)</f>
        <v>89</v>
      </c>
      <c r="O1587" s="39"/>
      <c r="P1587" s="39"/>
      <c r="Q1587" s="39"/>
      <c r="R1587" s="39"/>
    </row>
    <row r="1588" spans="1:18" s="2" customFormat="1" x14ac:dyDescent="0.3">
      <c r="A1588" s="1" t="s">
        <v>1776</v>
      </c>
      <c r="B1588" s="1" t="s">
        <v>3303</v>
      </c>
      <c r="C1588" s="25" t="s">
        <v>2931</v>
      </c>
      <c r="D1588" s="2" t="s">
        <v>3305</v>
      </c>
      <c r="E1588" s="17"/>
      <c r="F1588" s="20">
        <v>114</v>
      </c>
      <c r="G1588" s="8">
        <f>VLOOKUP(F1588,episodes!$A$1:$B$81,2,FALSE)</f>
        <v>15</v>
      </c>
      <c r="H1588" s="7" t="str">
        <f>VLOOKUP(F1588,episodes!$A$1:$E$81,5,FALSE)</f>
        <v>Balance of Terror</v>
      </c>
      <c r="I1588" s="7">
        <f>VLOOKUP(F1588,episodes!$A$1:$D$81,3,FALSE)</f>
        <v>1</v>
      </c>
      <c r="J1588" s="7">
        <f>VLOOKUP(F1588,episodes!$A$1:$D$81,4,FALSE)</f>
        <v>14</v>
      </c>
      <c r="K1588" s="10"/>
      <c r="L1588" s="40">
        <f>COUNTIFS(A:A,A1587)</f>
        <v>52</v>
      </c>
      <c r="M1588" s="40">
        <f>COUNTIFS(B:B,B1588)</f>
        <v>1</v>
      </c>
      <c r="N1588" s="40">
        <f>LEN(C1588)+LEN(H1588)</f>
        <v>94</v>
      </c>
      <c r="O1588" s="39"/>
      <c r="P1588" s="39"/>
      <c r="Q1588" s="39"/>
      <c r="R1588" s="39"/>
    </row>
    <row r="1589" spans="1:18" s="2" customFormat="1" x14ac:dyDescent="0.3">
      <c r="A1589" s="1" t="s">
        <v>1776</v>
      </c>
      <c r="B1589" s="1" t="s">
        <v>3299</v>
      </c>
      <c r="C1589" s="25" t="s">
        <v>2934</v>
      </c>
      <c r="D1589" s="2" t="s">
        <v>3305</v>
      </c>
      <c r="E1589" s="17"/>
      <c r="F1589" s="20">
        <v>115</v>
      </c>
      <c r="G1589" s="8">
        <f>VLOOKUP(F1589,episodes!$A$1:$B$81,2,FALSE)</f>
        <v>16</v>
      </c>
      <c r="H1589" s="7" t="str">
        <f>VLOOKUP(F1589,episodes!$A$1:$E$81,5,FALSE)</f>
        <v>Shore Leave</v>
      </c>
      <c r="I1589" s="7">
        <f>VLOOKUP(F1589,episodes!$A$1:$D$81,3,FALSE)</f>
        <v>1</v>
      </c>
      <c r="J1589" s="7">
        <f>VLOOKUP(F1589,episodes!$A$1:$D$81,4,FALSE)</f>
        <v>15</v>
      </c>
      <c r="K1589" s="10"/>
      <c r="L1589" s="40">
        <f>COUNTIFS(A:A,A1588)</f>
        <v>52</v>
      </c>
      <c r="M1589" s="40">
        <f>COUNTIFS(B:B,B1589)</f>
        <v>4</v>
      </c>
      <c r="N1589" s="40">
        <f>LEN(C1589)+LEN(H1589)</f>
        <v>50</v>
      </c>
      <c r="O1589" s="39"/>
      <c r="P1589" s="39"/>
      <c r="Q1589" s="39"/>
      <c r="R1589" s="39"/>
    </row>
    <row r="1590" spans="1:18" s="2" customFormat="1" x14ac:dyDescent="0.3">
      <c r="A1590" s="1" t="s">
        <v>1776</v>
      </c>
      <c r="B1590" s="1" t="s">
        <v>3298</v>
      </c>
      <c r="C1590" s="25" t="s">
        <v>2933</v>
      </c>
      <c r="D1590" s="2" t="s">
        <v>3305</v>
      </c>
      <c r="E1590" s="17"/>
      <c r="F1590" s="20">
        <v>115</v>
      </c>
      <c r="G1590" s="8">
        <f>VLOOKUP(F1590,episodes!$A$1:$B$81,2,FALSE)</f>
        <v>16</v>
      </c>
      <c r="H1590" s="7" t="str">
        <f>VLOOKUP(F1590,episodes!$A$1:$E$81,5,FALSE)</f>
        <v>Shore Leave</v>
      </c>
      <c r="I1590" s="7">
        <f>VLOOKUP(F1590,episodes!$A$1:$D$81,3,FALSE)</f>
        <v>1</v>
      </c>
      <c r="J1590" s="7">
        <f>VLOOKUP(F1590,episodes!$A$1:$D$81,4,FALSE)</f>
        <v>15</v>
      </c>
      <c r="K1590" s="10"/>
      <c r="L1590" s="40">
        <f>COUNTIFS(A:A,A1589)</f>
        <v>52</v>
      </c>
      <c r="M1590" s="40">
        <f>COUNTIFS(B:B,B1590)</f>
        <v>7</v>
      </c>
      <c r="N1590" s="40">
        <f>LEN(C1590)+LEN(H1590)</f>
        <v>74</v>
      </c>
      <c r="O1590" s="39"/>
      <c r="P1590" s="39"/>
      <c r="Q1590" s="39"/>
      <c r="R1590" s="39"/>
    </row>
    <row r="1591" spans="1:18" s="2" customFormat="1" x14ac:dyDescent="0.3">
      <c r="A1591" s="1" t="s">
        <v>1776</v>
      </c>
      <c r="B1591" s="1" t="s">
        <v>360</v>
      </c>
      <c r="C1591" s="25" t="s">
        <v>2941</v>
      </c>
      <c r="D1591" s="2" t="s">
        <v>3305</v>
      </c>
      <c r="E1591" s="17"/>
      <c r="F1591" s="20">
        <v>116</v>
      </c>
      <c r="G1591" s="8">
        <f>VLOOKUP(F1591,episodes!$A$1:$B$81,2,FALSE)</f>
        <v>17</v>
      </c>
      <c r="H1591" s="7" t="str">
        <f>VLOOKUP(F1591,episodes!$A$1:$E$81,5,FALSE)</f>
        <v>The Galileo Seven</v>
      </c>
      <c r="I1591" s="7">
        <f>VLOOKUP(F1591,episodes!$A$1:$D$81,3,FALSE)</f>
        <v>1</v>
      </c>
      <c r="J1591" s="7">
        <f>VLOOKUP(F1591,episodes!$A$1:$D$81,4,FALSE)</f>
        <v>16</v>
      </c>
      <c r="K1591" s="10"/>
      <c r="L1591" s="40">
        <f>COUNTIFS(A:A,A1590)</f>
        <v>52</v>
      </c>
      <c r="M1591" s="40">
        <f>COUNTIFS(B:B,B1591)</f>
        <v>24</v>
      </c>
      <c r="N1591" s="40">
        <f>LEN(C1591)+LEN(H1591)</f>
        <v>45</v>
      </c>
      <c r="O1591" s="39"/>
      <c r="P1591" s="39"/>
      <c r="Q1591" s="39"/>
      <c r="R1591" s="39"/>
    </row>
    <row r="1592" spans="1:18" s="2" customFormat="1" x14ac:dyDescent="0.3">
      <c r="A1592" s="1" t="s">
        <v>1776</v>
      </c>
      <c r="B1592" s="1" t="s">
        <v>3298</v>
      </c>
      <c r="C1592" s="25" t="s">
        <v>2939</v>
      </c>
      <c r="D1592" s="2" t="s">
        <v>3305</v>
      </c>
      <c r="E1592" s="17"/>
      <c r="F1592" s="20">
        <v>116</v>
      </c>
      <c r="G1592" s="8">
        <f>VLOOKUP(F1592,episodes!$A$1:$B$81,2,FALSE)</f>
        <v>17</v>
      </c>
      <c r="H1592" s="7" t="str">
        <f>VLOOKUP(F1592,episodes!$A$1:$E$81,5,FALSE)</f>
        <v>The Galileo Seven</v>
      </c>
      <c r="I1592" s="7">
        <f>VLOOKUP(F1592,episodes!$A$1:$D$81,3,FALSE)</f>
        <v>1</v>
      </c>
      <c r="J1592" s="7">
        <f>VLOOKUP(F1592,episodes!$A$1:$D$81,4,FALSE)</f>
        <v>16</v>
      </c>
      <c r="K1592" s="10"/>
      <c r="L1592" s="40">
        <f>COUNTIFS(A:A,#REF!)</f>
        <v>0</v>
      </c>
      <c r="M1592" s="40">
        <f>COUNTIFS(B:B,B1592)</f>
        <v>7</v>
      </c>
      <c r="N1592" s="40">
        <f>LEN(C1592)+LEN(H1592)</f>
        <v>49</v>
      </c>
      <c r="O1592" s="39"/>
      <c r="P1592" s="39"/>
      <c r="Q1592" s="39"/>
      <c r="R1592" s="39"/>
    </row>
    <row r="1593" spans="1:18" s="2" customFormat="1" x14ac:dyDescent="0.3">
      <c r="A1593" s="1" t="s">
        <v>1776</v>
      </c>
      <c r="B1593" s="1" t="s">
        <v>3298</v>
      </c>
      <c r="C1593" s="25" t="s">
        <v>2940</v>
      </c>
      <c r="D1593" s="2" t="s">
        <v>3305</v>
      </c>
      <c r="E1593" s="17"/>
      <c r="F1593" s="20">
        <v>116</v>
      </c>
      <c r="G1593" s="8">
        <f>VLOOKUP(F1593,episodes!$A$1:$B$81,2,FALSE)</f>
        <v>17</v>
      </c>
      <c r="H1593" s="7" t="str">
        <f>VLOOKUP(F1593,episodes!$A$1:$E$81,5,FALSE)</f>
        <v>The Galileo Seven</v>
      </c>
      <c r="I1593" s="7">
        <f>VLOOKUP(F1593,episodes!$A$1:$D$81,3,FALSE)</f>
        <v>1</v>
      </c>
      <c r="J1593" s="7">
        <f>VLOOKUP(F1593,episodes!$A$1:$D$81,4,FALSE)</f>
        <v>16</v>
      </c>
      <c r="K1593" s="10"/>
      <c r="L1593" s="40">
        <f>COUNTIFS(A:A,A1592)</f>
        <v>52</v>
      </c>
      <c r="M1593" s="40">
        <f>COUNTIFS(B:B,B1593)</f>
        <v>7</v>
      </c>
      <c r="N1593" s="40">
        <f>LEN(C1593)+LEN(H1593)</f>
        <v>50</v>
      </c>
      <c r="O1593" s="39"/>
      <c r="P1593" s="39"/>
      <c r="Q1593" s="39"/>
      <c r="R1593" s="39"/>
    </row>
    <row r="1594" spans="1:18" s="2" customFormat="1" x14ac:dyDescent="0.3">
      <c r="A1594" s="1" t="s">
        <v>1776</v>
      </c>
      <c r="B1594" s="1" t="s">
        <v>3298</v>
      </c>
      <c r="C1594" s="25" t="s">
        <v>2977</v>
      </c>
      <c r="D1594" s="2" t="s">
        <v>3305</v>
      </c>
      <c r="E1594" s="17"/>
      <c r="F1594" s="20">
        <v>118</v>
      </c>
      <c r="G1594" s="8">
        <f>VLOOKUP(F1594,episodes!$A$1:$B$81,2,FALSE)</f>
        <v>19</v>
      </c>
      <c r="H1594" s="7" t="str">
        <f>VLOOKUP(F1594,episodes!$A$1:$E$81,5,FALSE)</f>
        <v>Arena</v>
      </c>
      <c r="I1594" s="7">
        <f>VLOOKUP(F1594,episodes!$A$1:$D$81,3,FALSE)</f>
        <v>1</v>
      </c>
      <c r="J1594" s="7">
        <f>VLOOKUP(F1594,episodes!$A$1:$D$81,4,FALSE)</f>
        <v>18</v>
      </c>
      <c r="K1594" s="10"/>
      <c r="L1594" s="40">
        <f>COUNTIFS(A:A,A1593)</f>
        <v>52</v>
      </c>
      <c r="M1594" s="40">
        <f>COUNTIFS(B:B,B1594)</f>
        <v>7</v>
      </c>
      <c r="N1594" s="40">
        <f>LEN(C1594)+LEN(H1594)</f>
        <v>40</v>
      </c>
      <c r="O1594" s="39"/>
      <c r="P1594" s="39"/>
      <c r="Q1594" s="39"/>
      <c r="R1594" s="39"/>
    </row>
    <row r="1595" spans="1:18" s="2" customFormat="1" x14ac:dyDescent="0.3">
      <c r="A1595" s="1" t="s">
        <v>1776</v>
      </c>
      <c r="B1595" s="1" t="s">
        <v>3296</v>
      </c>
      <c r="C1595" s="25" t="s">
        <v>2976</v>
      </c>
      <c r="D1595" s="2" t="s">
        <v>3305</v>
      </c>
      <c r="E1595" s="17"/>
      <c r="F1595" s="20">
        <v>118</v>
      </c>
      <c r="G1595" s="8">
        <f>VLOOKUP(F1595,episodes!$A$1:$B$81,2,FALSE)</f>
        <v>19</v>
      </c>
      <c r="H1595" s="7" t="str">
        <f>VLOOKUP(F1595,episodes!$A$1:$E$81,5,FALSE)</f>
        <v>Arena</v>
      </c>
      <c r="I1595" s="7">
        <f>VLOOKUP(F1595,episodes!$A$1:$D$81,3,FALSE)</f>
        <v>1</v>
      </c>
      <c r="J1595" s="7">
        <f>VLOOKUP(F1595,episodes!$A$1:$D$81,4,FALSE)</f>
        <v>18</v>
      </c>
      <c r="K1595" s="10"/>
      <c r="L1595" s="40">
        <f>COUNTIFS(A:A,A1594)</f>
        <v>52</v>
      </c>
      <c r="M1595" s="40">
        <f>COUNTIFS(B:B,B1595)</f>
        <v>14</v>
      </c>
      <c r="N1595" s="40">
        <f>LEN(C1595)+LEN(H1595)</f>
        <v>43</v>
      </c>
      <c r="O1595" s="39"/>
      <c r="P1595" s="39"/>
      <c r="Q1595" s="39"/>
      <c r="R1595" s="39"/>
    </row>
    <row r="1596" spans="1:18" s="2" customFormat="1" x14ac:dyDescent="0.3">
      <c r="A1596" s="1" t="s">
        <v>1776</v>
      </c>
      <c r="B1596" s="1" t="s">
        <v>3292</v>
      </c>
      <c r="C1596" s="25" t="s">
        <v>3018</v>
      </c>
      <c r="D1596" s="2" t="s">
        <v>3305</v>
      </c>
      <c r="E1596" s="17"/>
      <c r="F1596" s="20">
        <v>121</v>
      </c>
      <c r="G1596" s="8">
        <f>VLOOKUP(F1596,episodes!$A$1:$B$81,2,FALSE)</f>
        <v>22</v>
      </c>
      <c r="H1596" s="7" t="str">
        <f>VLOOKUP(F1596,episodes!$A$1:$E$81,5,FALSE)</f>
        <v>The Return of the Archons</v>
      </c>
      <c r="I1596" s="7">
        <f>VLOOKUP(F1596,episodes!$A$1:$D$81,3,FALSE)</f>
        <v>1</v>
      </c>
      <c r="J1596" s="7">
        <f>VLOOKUP(F1596,episodes!$A$1:$D$81,4,FALSE)</f>
        <v>21</v>
      </c>
      <c r="K1596" s="10"/>
      <c r="L1596" s="40">
        <f>COUNTIFS(A:A,A1595)</f>
        <v>52</v>
      </c>
      <c r="M1596" s="40">
        <f>COUNTIFS(B:B,B1596)</f>
        <v>10</v>
      </c>
      <c r="N1596" s="40">
        <f>LEN(C1596)</f>
        <v>38</v>
      </c>
      <c r="O1596" s="39"/>
      <c r="P1596" s="39"/>
      <c r="Q1596" s="39"/>
      <c r="R1596" s="39"/>
    </row>
    <row r="1597" spans="1:18" s="2" customFormat="1" x14ac:dyDescent="0.25">
      <c r="A1597" s="2" t="s">
        <v>1776</v>
      </c>
      <c r="B1597" s="2" t="s">
        <v>3292</v>
      </c>
      <c r="C1597" s="37" t="s">
        <v>3308</v>
      </c>
      <c r="D1597" s="2" t="s">
        <v>3305</v>
      </c>
      <c r="E1597" s="12"/>
      <c r="F1597" s="61">
        <v>123</v>
      </c>
      <c r="G1597" s="8">
        <f>VLOOKUP(F1597,episodes!$A$1:$B$76,2,FALSE)</f>
        <v>24</v>
      </c>
      <c r="H1597" s="7" t="str">
        <f>VLOOKUP(F1597,episodes!$A$1:$E$76,5,FALSE)</f>
        <v>A Taste of Armageddon</v>
      </c>
      <c r="I1597" s="7">
        <f>VLOOKUP(F1597,episodes!$A$1:$D$76,3,FALSE)</f>
        <v>1</v>
      </c>
      <c r="J1597" s="7">
        <f>VLOOKUP(F1597,episodes!$A$1:$D$76,4,FALSE)</f>
        <v>23</v>
      </c>
      <c r="K1597" s="10"/>
      <c r="L1597" s="40">
        <f>COUNTIFS(A:A,A1596)</f>
        <v>52</v>
      </c>
      <c r="M1597" s="40">
        <f>COUNTIFS(B:B,B1597)</f>
        <v>10</v>
      </c>
      <c r="N1597" s="40">
        <f>LEN(C1597)</f>
        <v>51</v>
      </c>
      <c r="O1597" s="42" t="s">
        <v>612</v>
      </c>
      <c r="P1597" s="42"/>
      <c r="Q1597" s="42" t="s">
        <v>685</v>
      </c>
      <c r="R1597" s="42" t="s">
        <v>2485</v>
      </c>
    </row>
    <row r="1598" spans="1:18" s="2" customFormat="1" x14ac:dyDescent="0.25">
      <c r="A1598" s="2" t="s">
        <v>1776</v>
      </c>
      <c r="B1598" s="2" t="s">
        <v>3292</v>
      </c>
      <c r="C1598" s="37" t="s">
        <v>3309</v>
      </c>
      <c r="D1598" s="2" t="s">
        <v>3305</v>
      </c>
      <c r="E1598" s="12"/>
      <c r="F1598" s="61">
        <v>123</v>
      </c>
      <c r="G1598" s="8">
        <f>VLOOKUP(F1598,episodes!$A$1:$B$76,2,FALSE)</f>
        <v>24</v>
      </c>
      <c r="H1598" s="7" t="str">
        <f>VLOOKUP(F1598,episodes!$A$1:$E$76,5,FALSE)</f>
        <v>A Taste of Armageddon</v>
      </c>
      <c r="I1598" s="7">
        <f>VLOOKUP(F1598,episodes!$A$1:$D$76,3,FALSE)</f>
        <v>1</v>
      </c>
      <c r="J1598" s="7">
        <f>VLOOKUP(F1598,episodes!$A$1:$D$76,4,FALSE)</f>
        <v>23</v>
      </c>
      <c r="K1598" s="10"/>
      <c r="L1598" s="40">
        <f>COUNTIFS(A:A,A1597)</f>
        <v>52</v>
      </c>
      <c r="M1598" s="40">
        <f>COUNTIFS(B:B,B1598)</f>
        <v>10</v>
      </c>
      <c r="N1598" s="40">
        <f>LEN(C1598)</f>
        <v>29</v>
      </c>
      <c r="O1598" s="42" t="s">
        <v>1011</v>
      </c>
      <c r="P1598" s="42"/>
      <c r="Q1598" s="42" t="s">
        <v>1066</v>
      </c>
      <c r="R1598" s="42" t="s">
        <v>2485</v>
      </c>
    </row>
    <row r="1599" spans="1:18" s="2" customFormat="1" x14ac:dyDescent="0.25">
      <c r="A1599" s="2" t="s">
        <v>1776</v>
      </c>
      <c r="B1599" s="2" t="s">
        <v>3292</v>
      </c>
      <c r="C1599" s="37" t="s">
        <v>3309</v>
      </c>
      <c r="D1599" s="2" t="s">
        <v>3305</v>
      </c>
      <c r="E1599" s="12"/>
      <c r="F1599" s="61">
        <v>123</v>
      </c>
      <c r="G1599" s="8">
        <f>VLOOKUP(F1599,episodes!$A$1:$B$76,2,FALSE)</f>
        <v>24</v>
      </c>
      <c r="H1599" s="7" t="str">
        <f>VLOOKUP(F1599,episodes!$A$1:$E$76,5,FALSE)</f>
        <v>A Taste of Armageddon</v>
      </c>
      <c r="I1599" s="7">
        <f>VLOOKUP(F1599,episodes!$A$1:$D$76,3,FALSE)</f>
        <v>1</v>
      </c>
      <c r="J1599" s="7">
        <f>VLOOKUP(F1599,episodes!$A$1:$D$76,4,FALSE)</f>
        <v>23</v>
      </c>
      <c r="K1599" s="10"/>
      <c r="L1599" s="40">
        <f>COUNTIFS(A:A,A1598)</f>
        <v>52</v>
      </c>
      <c r="M1599" s="40">
        <f>COUNTIFS(B:B,B1599)</f>
        <v>10</v>
      </c>
      <c r="N1599" s="40">
        <f>LEN(C1599)</f>
        <v>29</v>
      </c>
      <c r="O1599" s="42" t="s">
        <v>1011</v>
      </c>
      <c r="P1599" s="42"/>
      <c r="Q1599" s="42" t="s">
        <v>1066</v>
      </c>
      <c r="R1599" s="42" t="s">
        <v>2485</v>
      </c>
    </row>
    <row r="1600" spans="1:18" s="2" customFormat="1" x14ac:dyDescent="0.25">
      <c r="A1600" s="2" t="s">
        <v>1776</v>
      </c>
      <c r="B1600" s="1" t="s">
        <v>3297</v>
      </c>
      <c r="C1600" s="37" t="s">
        <v>3082</v>
      </c>
      <c r="D1600" s="2" t="s">
        <v>3305</v>
      </c>
      <c r="E1600" s="12"/>
      <c r="F1600" s="61">
        <v>123</v>
      </c>
      <c r="G1600" s="8">
        <f>VLOOKUP(F1600,episodes!$A$1:$B$76,2,FALSE)</f>
        <v>24</v>
      </c>
      <c r="H1600" s="7" t="str">
        <f>VLOOKUP(F1600,episodes!$A$1:$E$76,5,FALSE)</f>
        <v>A Taste of Armageddon</v>
      </c>
      <c r="I1600" s="7">
        <f>VLOOKUP(F1600,episodes!$A$1:$D$76,3,FALSE)</f>
        <v>1</v>
      </c>
      <c r="J1600" s="7">
        <f>VLOOKUP(F1600,episodes!$A$1:$D$76,4,FALSE)</f>
        <v>23</v>
      </c>
      <c r="K1600" s="10"/>
      <c r="L1600" s="40">
        <f>COUNTIFS(A:A,A1599)</f>
        <v>52</v>
      </c>
      <c r="M1600" s="40">
        <f>COUNTIFS(B:B,B1600)</f>
        <v>6</v>
      </c>
      <c r="N1600" s="40">
        <f>LEN(C1600)</f>
        <v>177</v>
      </c>
      <c r="O1600" s="42"/>
      <c r="P1600" s="42"/>
      <c r="Q1600" s="42" t="s">
        <v>1074</v>
      </c>
      <c r="R1600" s="42" t="s">
        <v>2485</v>
      </c>
    </row>
    <row r="1601" spans="1:18" s="2" customFormat="1" x14ac:dyDescent="0.3">
      <c r="A1601" s="1" t="s">
        <v>1776</v>
      </c>
      <c r="B1601" s="1" t="s">
        <v>3296</v>
      </c>
      <c r="C1601" s="25" t="s">
        <v>3197</v>
      </c>
      <c r="D1601" s="2" t="s">
        <v>3305</v>
      </c>
      <c r="E1601" s="17"/>
      <c r="F1601" s="20">
        <v>125</v>
      </c>
      <c r="G1601" s="8">
        <f>VLOOKUP(F1601,episodes!$A$1:$B$81,2,FALSE)</f>
        <v>26</v>
      </c>
      <c r="H1601" s="7" t="str">
        <f>VLOOKUP(F1601,episodes!$A$1:$E$81,5,FALSE)</f>
        <v>The Devil in the Dark</v>
      </c>
      <c r="I1601" s="7">
        <f>VLOOKUP(F1601,episodes!$A$1:$D$81,3,FALSE)</f>
        <v>1</v>
      </c>
      <c r="J1601" s="7">
        <f>VLOOKUP(F1601,episodes!$A$1:$D$81,4,FALSE)</f>
        <v>25</v>
      </c>
      <c r="K1601" s="10"/>
      <c r="L1601" s="40">
        <f>COUNTIFS(A:A,A1600)</f>
        <v>52</v>
      </c>
      <c r="M1601" s="40">
        <f>COUNTIFS(B:B,B1601)</f>
        <v>14</v>
      </c>
      <c r="N1601" s="40">
        <f>LEN(C1601)</f>
        <v>60</v>
      </c>
      <c r="O1601" s="39"/>
      <c r="P1601" s="39"/>
      <c r="Q1601" s="39"/>
      <c r="R1601" s="39"/>
    </row>
    <row r="1602" spans="1:18" s="2" customFormat="1" x14ac:dyDescent="0.3">
      <c r="A1602" s="1" t="s">
        <v>1776</v>
      </c>
      <c r="B1602" s="1" t="s">
        <v>3294</v>
      </c>
      <c r="C1602" s="25" t="s">
        <v>3206</v>
      </c>
      <c r="D1602" s="2" t="s">
        <v>3305</v>
      </c>
      <c r="E1602" s="17"/>
      <c r="F1602" s="20">
        <v>126</v>
      </c>
      <c r="G1602" s="8">
        <f>VLOOKUP(F1602,episodes!$A$1:$B$81,2,FALSE)</f>
        <v>27</v>
      </c>
      <c r="H1602" s="7" t="str">
        <f>VLOOKUP(F1602,episodes!$A$1:$E$81,5,FALSE)</f>
        <v>Errand of Mercy</v>
      </c>
      <c r="I1602" s="7">
        <f>VLOOKUP(F1602,episodes!$A$1:$D$81,3,FALSE)</f>
        <v>1</v>
      </c>
      <c r="J1602" s="7">
        <f>VLOOKUP(F1602,episodes!$A$1:$D$81,4,FALSE)</f>
        <v>26</v>
      </c>
      <c r="K1602" s="10"/>
      <c r="L1602" s="40">
        <f>COUNTIFS(A:A,A1601)</f>
        <v>52</v>
      </c>
      <c r="M1602" s="40">
        <f>COUNTIFS(B:B,B1602)</f>
        <v>4</v>
      </c>
      <c r="N1602" s="40">
        <f>LEN(C1602)</f>
        <v>74</v>
      </c>
      <c r="O1602" s="39"/>
      <c r="P1602" s="39"/>
      <c r="Q1602" s="39"/>
      <c r="R1602" s="39"/>
    </row>
    <row r="1603" spans="1:18" s="2" customFormat="1" x14ac:dyDescent="0.3">
      <c r="A1603" s="1" t="s">
        <v>1776</v>
      </c>
      <c r="B1603" s="1" t="s">
        <v>3295</v>
      </c>
      <c r="C1603" s="25" t="s">
        <v>3207</v>
      </c>
      <c r="D1603" s="2" t="s">
        <v>3305</v>
      </c>
      <c r="E1603" s="17"/>
      <c r="F1603" s="20">
        <v>126</v>
      </c>
      <c r="G1603" s="8">
        <f>VLOOKUP(F1603,episodes!$A$1:$B$81,2,FALSE)</f>
        <v>27</v>
      </c>
      <c r="H1603" s="7" t="str">
        <f>VLOOKUP(F1603,episodes!$A$1:$E$81,5,FALSE)</f>
        <v>Errand of Mercy</v>
      </c>
      <c r="I1603" s="7">
        <f>VLOOKUP(F1603,episodes!$A$1:$D$81,3,FALSE)</f>
        <v>1</v>
      </c>
      <c r="J1603" s="7">
        <f>VLOOKUP(F1603,episodes!$A$1:$D$81,4,FALSE)</f>
        <v>26</v>
      </c>
      <c r="K1603" s="10"/>
      <c r="L1603" s="40">
        <f>COUNTIFS(A:A,A1602)</f>
        <v>52</v>
      </c>
      <c r="M1603" s="40">
        <f>COUNTIFS(B:B,B1603)</f>
        <v>1</v>
      </c>
      <c r="N1603" s="40">
        <f>LEN(C1603)</f>
        <v>59</v>
      </c>
      <c r="O1603" s="39"/>
      <c r="P1603" s="39"/>
      <c r="Q1603" s="39"/>
      <c r="R1603" s="39"/>
    </row>
    <row r="1604" spans="1:18" s="2" customFormat="1" x14ac:dyDescent="0.25">
      <c r="A1604" s="2" t="s">
        <v>1776</v>
      </c>
      <c r="B1604" s="2" t="s">
        <v>3292</v>
      </c>
      <c r="C1604" s="37" t="s">
        <v>3311</v>
      </c>
      <c r="D1604" s="2" t="s">
        <v>3305</v>
      </c>
      <c r="E1604" s="12"/>
      <c r="F1604" s="61">
        <v>128</v>
      </c>
      <c r="G1604" s="8">
        <f>VLOOKUP(F1604,episodes!$A$1:$B$76,2,FALSE)</f>
        <v>29</v>
      </c>
      <c r="H1604" s="7" t="str">
        <f>VLOOKUP(F1604,episodes!$A$1:$E$76,5,FALSE)</f>
        <v>The City on the Edge of Forever</v>
      </c>
      <c r="I1604" s="7">
        <f>VLOOKUP(F1604,episodes!$A$1:$D$76,3,FALSE)</f>
        <v>1</v>
      </c>
      <c r="J1604" s="7">
        <f>VLOOKUP(F1604,episodes!$A$1:$D$76,4,FALSE)</f>
        <v>28</v>
      </c>
      <c r="K1604" s="10"/>
      <c r="L1604" s="40">
        <f>COUNTIFS(A:A,A1603)</f>
        <v>52</v>
      </c>
      <c r="M1604" s="40">
        <f>COUNTIFS(B:B,B1604)</f>
        <v>10</v>
      </c>
      <c r="N1604" s="40">
        <f>LEN(C1604)</f>
        <v>47</v>
      </c>
      <c r="O1604" s="42" t="s">
        <v>273</v>
      </c>
      <c r="P1604" s="44"/>
      <c r="Q1604" s="42" t="s">
        <v>1122</v>
      </c>
      <c r="R1604" s="42" t="s">
        <v>2485</v>
      </c>
    </row>
    <row r="1605" spans="1:18" s="2" customFormat="1" x14ac:dyDescent="0.25">
      <c r="A1605" s="2" t="s">
        <v>1776</v>
      </c>
      <c r="B1605" s="2" t="s">
        <v>3292</v>
      </c>
      <c r="C1605" s="37" t="s">
        <v>3293</v>
      </c>
      <c r="D1605" s="2" t="s">
        <v>3305</v>
      </c>
      <c r="E1605" s="12"/>
      <c r="F1605" s="60">
        <v>128</v>
      </c>
      <c r="G1605" s="8">
        <f>VLOOKUP(F1605,episodes!$A$1:$B$76,2,FALSE)</f>
        <v>29</v>
      </c>
      <c r="H1605" s="7" t="str">
        <f>VLOOKUP(F1605,episodes!$A$1:$E$76,5,FALSE)</f>
        <v>The City on the Edge of Forever</v>
      </c>
      <c r="I1605" s="7">
        <f>VLOOKUP(F1605,episodes!$A$1:$D$76,3,FALSE)</f>
        <v>1</v>
      </c>
      <c r="J1605" s="7">
        <f>VLOOKUP(F1605,episodes!$A$1:$D$76,4,FALSE)</f>
        <v>28</v>
      </c>
      <c r="K1605" s="10"/>
      <c r="L1605" s="40">
        <f>COUNTIFS(A:A,A1604)</f>
        <v>52</v>
      </c>
      <c r="M1605" s="40">
        <f>COUNTIFS(B:B,B1605)</f>
        <v>10</v>
      </c>
      <c r="N1605" s="40">
        <f>LEN(C1605)</f>
        <v>34</v>
      </c>
      <c r="O1605" s="39"/>
      <c r="P1605" s="39"/>
      <c r="Q1605" s="39"/>
      <c r="R1605" s="39"/>
    </row>
    <row r="1606" spans="1:18" s="2" customFormat="1" x14ac:dyDescent="0.25">
      <c r="A1606" s="2" t="s">
        <v>1776</v>
      </c>
      <c r="B1606" s="1" t="s">
        <v>3298</v>
      </c>
      <c r="C1606" s="1" t="s">
        <v>3306</v>
      </c>
      <c r="D1606" s="2" t="s">
        <v>3652</v>
      </c>
      <c r="E1606" s="12">
        <v>1</v>
      </c>
      <c r="F1606" s="60">
        <v>201</v>
      </c>
      <c r="G1606" s="8">
        <f>VLOOKUP(F1606,episodes!$A$1:$B$76,2,FALSE)</f>
        <v>31</v>
      </c>
      <c r="H1606" s="7" t="str">
        <f>VLOOKUP(F1606,episodes!$A$1:$E$76,5,FALSE)</f>
        <v>Amok Time</v>
      </c>
      <c r="I1606" s="7">
        <f>VLOOKUP(F1606,episodes!$A$1:$D$76,3,FALSE)</f>
        <v>2</v>
      </c>
      <c r="J1606" s="7">
        <f>VLOOKUP(F1606,episodes!$A$1:$D$76,4,FALSE)</f>
        <v>1</v>
      </c>
      <c r="K1606" s="10"/>
      <c r="L1606" s="40">
        <f>COUNTIFS(A:A,A1605)</f>
        <v>52</v>
      </c>
      <c r="M1606" s="40">
        <f>COUNTIFS(B:B,B1606)</f>
        <v>7</v>
      </c>
      <c r="N1606" s="40">
        <f>LEN(C1606)</f>
        <v>58</v>
      </c>
      <c r="O1606" s="39"/>
      <c r="P1606" s="39"/>
      <c r="Q1606" s="39"/>
      <c r="R1606" s="42" t="s">
        <v>2485</v>
      </c>
    </row>
    <row r="1607" spans="1:18" s="2" customFormat="1" x14ac:dyDescent="0.3">
      <c r="A1607" s="1" t="s">
        <v>1776</v>
      </c>
      <c r="B1607" s="1" t="s">
        <v>3296</v>
      </c>
      <c r="C1607" s="1" t="s">
        <v>3666</v>
      </c>
      <c r="D1607" s="2" t="s">
        <v>3305</v>
      </c>
      <c r="E1607" s="17"/>
      <c r="F1607" s="20">
        <v>203</v>
      </c>
      <c r="G1607" s="8">
        <f>VLOOKUP(F1607,episodes!$A$1:$B$81,2,FALSE)</f>
        <v>33</v>
      </c>
      <c r="H1607" s="7" t="str">
        <f>VLOOKUP(F1607,episodes!$A$1:$E$81,5,FALSE)</f>
        <v>The Changeling</v>
      </c>
      <c r="I1607" s="7">
        <f>VLOOKUP(F1607,episodes!$A$1:$D$81,3,FALSE)</f>
        <v>2</v>
      </c>
      <c r="J1607" s="7">
        <f>VLOOKUP(F1607,episodes!$A$1:$D$81,4,FALSE)</f>
        <v>3</v>
      </c>
      <c r="K1607" s="10"/>
      <c r="L1607" s="40">
        <f>COUNTIFS(A:A,A1606)</f>
        <v>52</v>
      </c>
      <c r="M1607" s="40">
        <f>COUNTIFS(B:B,B1607)</f>
        <v>14</v>
      </c>
      <c r="N1607" s="40">
        <f>LEN(C1607)</f>
        <v>43</v>
      </c>
      <c r="O1607" s="39"/>
      <c r="P1607" s="39"/>
      <c r="Q1607" s="39"/>
      <c r="R1607" s="39"/>
    </row>
    <row r="1608" spans="1:18" s="2" customFormat="1" x14ac:dyDescent="0.3">
      <c r="A1608" s="1" t="s">
        <v>1776</v>
      </c>
      <c r="B1608" s="1" t="s">
        <v>3296</v>
      </c>
      <c r="C1608" s="1" t="s">
        <v>3666</v>
      </c>
      <c r="D1608" s="2" t="s">
        <v>3305</v>
      </c>
      <c r="E1608" s="17"/>
      <c r="F1608" s="20">
        <v>203</v>
      </c>
      <c r="G1608" s="8">
        <f>VLOOKUP(F1608,episodes!$A$1:$B$81,2,FALSE)</f>
        <v>33</v>
      </c>
      <c r="H1608" s="7" t="str">
        <f>VLOOKUP(F1608,episodes!$A$1:$E$81,5,FALSE)</f>
        <v>The Changeling</v>
      </c>
      <c r="I1608" s="7">
        <f>VLOOKUP(F1608,episodes!$A$1:$D$81,3,FALSE)</f>
        <v>2</v>
      </c>
      <c r="J1608" s="7">
        <f>VLOOKUP(F1608,episodes!$A$1:$D$81,4,FALSE)</f>
        <v>3</v>
      </c>
      <c r="K1608" s="10"/>
      <c r="L1608" s="40">
        <f>COUNTIFS(A:A,A1607)</f>
        <v>52</v>
      </c>
      <c r="M1608" s="40">
        <f>COUNTIFS(B:B,B1608)</f>
        <v>14</v>
      </c>
      <c r="N1608" s="40">
        <f>LEN(C1608)</f>
        <v>43</v>
      </c>
      <c r="O1608" s="39"/>
      <c r="P1608" s="39"/>
      <c r="Q1608" s="39"/>
      <c r="R1608" s="39"/>
    </row>
    <row r="1609" spans="1:18" s="2" customFormat="1" x14ac:dyDescent="0.3">
      <c r="A1609" s="1" t="s">
        <v>1776</v>
      </c>
      <c r="B1609" s="1" t="s">
        <v>3296</v>
      </c>
      <c r="C1609" s="1" t="s">
        <v>3666</v>
      </c>
      <c r="D1609" s="2" t="s">
        <v>3305</v>
      </c>
      <c r="E1609" s="17"/>
      <c r="F1609" s="20">
        <v>203</v>
      </c>
      <c r="G1609" s="8">
        <f>VLOOKUP(F1609,episodes!$A$1:$B$81,2,FALSE)</f>
        <v>33</v>
      </c>
      <c r="H1609" s="7" t="str">
        <f>VLOOKUP(F1609,episodes!$A$1:$E$81,5,FALSE)</f>
        <v>The Changeling</v>
      </c>
      <c r="I1609" s="7">
        <f>VLOOKUP(F1609,episodes!$A$1:$D$81,3,FALSE)</f>
        <v>2</v>
      </c>
      <c r="J1609" s="7">
        <f>VLOOKUP(F1609,episodes!$A$1:$D$81,4,FALSE)</f>
        <v>3</v>
      </c>
      <c r="K1609" s="10"/>
      <c r="L1609" s="40">
        <f>COUNTIFS(A:A,A1608)</f>
        <v>52</v>
      </c>
      <c r="M1609" s="40">
        <f>COUNTIFS(B:B,B1609)</f>
        <v>14</v>
      </c>
      <c r="N1609" s="40">
        <f>LEN(C1609)</f>
        <v>43</v>
      </c>
      <c r="O1609" s="39"/>
      <c r="P1609" s="39"/>
      <c r="Q1609" s="39"/>
      <c r="R1609" s="39"/>
    </row>
    <row r="1610" spans="1:18" s="2" customFormat="1" x14ac:dyDescent="0.3">
      <c r="A1610" s="1" t="s">
        <v>1776</v>
      </c>
      <c r="B1610" s="1" t="s">
        <v>3296</v>
      </c>
      <c r="C1610" s="1" t="s">
        <v>3666</v>
      </c>
      <c r="D1610" s="2" t="s">
        <v>3305</v>
      </c>
      <c r="E1610" s="17"/>
      <c r="F1610" s="20">
        <v>203</v>
      </c>
      <c r="G1610" s="8">
        <f>VLOOKUP(F1610,episodes!$A$1:$B$81,2,FALSE)</f>
        <v>33</v>
      </c>
      <c r="H1610" s="7" t="str">
        <f>VLOOKUP(F1610,episodes!$A$1:$E$81,5,FALSE)</f>
        <v>The Changeling</v>
      </c>
      <c r="I1610" s="7">
        <f>VLOOKUP(F1610,episodes!$A$1:$D$81,3,FALSE)</f>
        <v>2</v>
      </c>
      <c r="J1610" s="7">
        <f>VLOOKUP(F1610,episodes!$A$1:$D$81,4,FALSE)</f>
        <v>3</v>
      </c>
      <c r="K1610" s="10"/>
      <c r="L1610" s="40">
        <f>COUNTIFS(A:A,A1609)</f>
        <v>52</v>
      </c>
      <c r="M1610" s="40">
        <f>COUNTIFS(B:B,B1610)</f>
        <v>14</v>
      </c>
      <c r="N1610" s="40">
        <f>LEN(C1610)</f>
        <v>43</v>
      </c>
      <c r="O1610" s="39"/>
      <c r="P1610" s="39"/>
      <c r="Q1610" s="39"/>
      <c r="R1610" s="39"/>
    </row>
    <row r="1611" spans="1:18" s="2" customFormat="1" x14ac:dyDescent="0.3">
      <c r="A1611" s="1" t="s">
        <v>1776</v>
      </c>
      <c r="B1611" s="1" t="s">
        <v>3297</v>
      </c>
      <c r="C1611" s="1" t="s">
        <v>3301</v>
      </c>
      <c r="D1611" s="2" t="s">
        <v>3305</v>
      </c>
      <c r="E1611" s="17"/>
      <c r="F1611" s="20">
        <v>203</v>
      </c>
      <c r="G1611" s="8">
        <f>VLOOKUP(F1611,episodes!$A$1:$B$81,2,FALSE)</f>
        <v>33</v>
      </c>
      <c r="H1611" s="7" t="str">
        <f>VLOOKUP(F1611,episodes!$A$1:$E$81,5,FALSE)</f>
        <v>The Changeling</v>
      </c>
      <c r="I1611" s="7">
        <f>VLOOKUP(F1611,episodes!$A$1:$D$81,3,FALSE)</f>
        <v>2</v>
      </c>
      <c r="J1611" s="7">
        <f>VLOOKUP(F1611,episodes!$A$1:$D$81,4,FALSE)</f>
        <v>3</v>
      </c>
      <c r="K1611" s="10"/>
      <c r="L1611" s="40">
        <f>COUNTIFS(A:A,A1610)</f>
        <v>52</v>
      </c>
      <c r="M1611" s="40">
        <f>COUNTIFS(B:B,B1611)</f>
        <v>6</v>
      </c>
      <c r="N1611" s="40">
        <f>LEN(C1611)</f>
        <v>48</v>
      </c>
      <c r="O1611" s="39"/>
      <c r="P1611" s="39"/>
      <c r="Q1611" s="39"/>
      <c r="R1611" s="39"/>
    </row>
    <row r="1612" spans="1:18" s="2" customFormat="1" x14ac:dyDescent="0.25">
      <c r="A1612" s="2" t="s">
        <v>1776</v>
      </c>
      <c r="B1612" s="2" t="s">
        <v>3296</v>
      </c>
      <c r="C1612" s="1" t="s">
        <v>3312</v>
      </c>
      <c r="D1612" s="2" t="s">
        <v>85</v>
      </c>
      <c r="E1612" s="17"/>
      <c r="F1612" s="60">
        <v>204</v>
      </c>
      <c r="G1612" s="8">
        <f>VLOOKUP(F1612,episodes!$A$1:$B$81,2,FALSE)</f>
        <v>34</v>
      </c>
      <c r="H1612" s="7" t="str">
        <f>VLOOKUP(F1612,episodes!$A$1:$E$81,5,FALSE)</f>
        <v>Mirror, Mirror</v>
      </c>
      <c r="I1612" s="7">
        <f>VLOOKUP(F1612,episodes!$A$1:$D$81,3,FALSE)</f>
        <v>2</v>
      </c>
      <c r="J1612" s="7">
        <f>VLOOKUP(F1612,episodes!$A$1:$D$81,4,FALSE)</f>
        <v>4</v>
      </c>
      <c r="K1612" s="10"/>
      <c r="L1612" s="40">
        <f>COUNTIFS(A:A,A1611)</f>
        <v>52</v>
      </c>
      <c r="M1612" s="40">
        <f>COUNTIFS(B:B,B1612)</f>
        <v>14</v>
      </c>
      <c r="N1612" s="40">
        <f>LEN(C1612)</f>
        <v>66</v>
      </c>
      <c r="O1612" s="39"/>
      <c r="P1612" s="39" t="s">
        <v>192</v>
      </c>
      <c r="Q1612" s="50"/>
      <c r="R1612" s="39" t="s">
        <v>2485</v>
      </c>
    </row>
    <row r="1613" spans="1:18" s="2" customFormat="1" x14ac:dyDescent="0.25">
      <c r="A1613" s="2" t="s">
        <v>1776</v>
      </c>
      <c r="B1613" s="2" t="s">
        <v>3296</v>
      </c>
      <c r="C1613" s="1" t="s">
        <v>3312</v>
      </c>
      <c r="D1613" s="2" t="s">
        <v>85</v>
      </c>
      <c r="E1613" s="17"/>
      <c r="F1613" s="60">
        <v>204</v>
      </c>
      <c r="G1613" s="8">
        <f>VLOOKUP(F1613,episodes!$A$1:$B$81,2,FALSE)</f>
        <v>34</v>
      </c>
      <c r="H1613" s="7" t="str">
        <f>VLOOKUP(F1613,episodes!$A$1:$E$81,5,FALSE)</f>
        <v>Mirror, Mirror</v>
      </c>
      <c r="I1613" s="7">
        <f>VLOOKUP(F1613,episodes!$A$1:$D$81,3,FALSE)</f>
        <v>2</v>
      </c>
      <c r="J1613" s="7">
        <f>VLOOKUP(F1613,episodes!$A$1:$D$81,4,FALSE)</f>
        <v>4</v>
      </c>
      <c r="K1613" s="10"/>
      <c r="L1613" s="40">
        <f>COUNTIFS(A:A,A1612)</f>
        <v>52</v>
      </c>
      <c r="M1613" s="40">
        <f>COUNTIFS(B:B,B1613)</f>
        <v>14</v>
      </c>
      <c r="N1613" s="40">
        <f>LEN(C1613)</f>
        <v>66</v>
      </c>
      <c r="O1613" s="39"/>
      <c r="P1613" s="39" t="s">
        <v>192</v>
      </c>
      <c r="Q1613" s="50"/>
      <c r="R1613" s="39" t="s">
        <v>2485</v>
      </c>
    </row>
    <row r="1614" spans="1:18" s="2" customFormat="1" x14ac:dyDescent="0.25">
      <c r="A1614" s="2" t="s">
        <v>1776</v>
      </c>
      <c r="B1614" s="2" t="s">
        <v>3296</v>
      </c>
      <c r="C1614" s="1" t="s">
        <v>3312</v>
      </c>
      <c r="D1614" s="2" t="s">
        <v>85</v>
      </c>
      <c r="E1614" s="17"/>
      <c r="F1614" s="60">
        <v>204</v>
      </c>
      <c r="G1614" s="8">
        <f>VLOOKUP(F1614,episodes!$A$1:$B$81,2,FALSE)</f>
        <v>34</v>
      </c>
      <c r="H1614" s="7" t="str">
        <f>VLOOKUP(F1614,episodes!$A$1:$E$81,5,FALSE)</f>
        <v>Mirror, Mirror</v>
      </c>
      <c r="I1614" s="7">
        <f>VLOOKUP(F1614,episodes!$A$1:$D$81,3,FALSE)</f>
        <v>2</v>
      </c>
      <c r="J1614" s="7">
        <f>VLOOKUP(F1614,episodes!$A$1:$D$81,4,FALSE)</f>
        <v>4</v>
      </c>
      <c r="K1614" s="10"/>
      <c r="L1614" s="40">
        <f>COUNTIFS(A:A,A1613)</f>
        <v>52</v>
      </c>
      <c r="M1614" s="40">
        <f>COUNTIFS(B:B,B1614)</f>
        <v>14</v>
      </c>
      <c r="N1614" s="40">
        <f>LEN(C1614)</f>
        <v>66</v>
      </c>
      <c r="O1614" s="39"/>
      <c r="P1614" s="39" t="s">
        <v>192</v>
      </c>
      <c r="Q1614" s="50"/>
      <c r="R1614" s="39" t="s">
        <v>2485</v>
      </c>
    </row>
    <row r="1615" spans="1:18" s="2" customFormat="1" x14ac:dyDescent="0.25">
      <c r="A1615" s="2" t="s">
        <v>1776</v>
      </c>
      <c r="B1615" s="1" t="s">
        <v>3296</v>
      </c>
      <c r="C1615" s="23" t="s">
        <v>3313</v>
      </c>
      <c r="D1615" s="2" t="s">
        <v>3305</v>
      </c>
      <c r="E1615" s="12"/>
      <c r="F1615" s="60">
        <v>205</v>
      </c>
      <c r="G1615" s="8">
        <f>VLOOKUP(F1615,episodes!$A$1:$B$81,2,FALSE)</f>
        <v>35</v>
      </c>
      <c r="H1615" s="7" t="str">
        <f>VLOOKUP(F1615,episodes!$A$1:$E$81,5,FALSE)</f>
        <v>The Apple</v>
      </c>
      <c r="I1615" s="7">
        <f>VLOOKUP(F1615,episodes!$A$1:$D$81,3,FALSE)</f>
        <v>2</v>
      </c>
      <c r="J1615" s="7">
        <f>VLOOKUP(F1615,episodes!$A$1:$D$81,4,FALSE)</f>
        <v>5</v>
      </c>
      <c r="K1615" s="10"/>
      <c r="L1615" s="40">
        <f>COUNTIFS(A:A,A1614)</f>
        <v>52</v>
      </c>
      <c r="M1615" s="40">
        <f>COUNTIFS(B:B,B1615)</f>
        <v>14</v>
      </c>
      <c r="N1615" s="40">
        <f>LEN(C1615)</f>
        <v>41</v>
      </c>
      <c r="O1615" s="39"/>
      <c r="P1615" s="39"/>
      <c r="Q1615" s="39"/>
      <c r="R1615" s="39"/>
    </row>
    <row r="1616" spans="1:18" s="2" customFormat="1" x14ac:dyDescent="0.25">
      <c r="A1616" s="2" t="s">
        <v>1776</v>
      </c>
      <c r="B1616" s="1" t="s">
        <v>3296</v>
      </c>
      <c r="C1616" s="23" t="s">
        <v>3314</v>
      </c>
      <c r="D1616" s="2" t="s">
        <v>3305</v>
      </c>
      <c r="E1616" s="12"/>
      <c r="F1616" s="60">
        <v>205</v>
      </c>
      <c r="G1616" s="8">
        <f>VLOOKUP(F1616,episodes!$A$1:$B$81,2,FALSE)</f>
        <v>35</v>
      </c>
      <c r="H1616" s="7" t="str">
        <f>VLOOKUP(F1616,episodes!$A$1:$E$81,5,FALSE)</f>
        <v>The Apple</v>
      </c>
      <c r="I1616" s="7">
        <f>VLOOKUP(F1616,episodes!$A$1:$D$81,3,FALSE)</f>
        <v>2</v>
      </c>
      <c r="J1616" s="7">
        <f>VLOOKUP(F1616,episodes!$A$1:$D$81,4,FALSE)</f>
        <v>5</v>
      </c>
      <c r="K1616" s="10"/>
      <c r="L1616" s="40">
        <f>COUNTIFS(A:A,A1615)</f>
        <v>52</v>
      </c>
      <c r="M1616" s="40">
        <f>COUNTIFS(B:B,B1616)</f>
        <v>14</v>
      </c>
      <c r="N1616" s="40">
        <f>LEN(C1616)</f>
        <v>49</v>
      </c>
      <c r="O1616" s="39"/>
      <c r="P1616" s="39"/>
      <c r="Q1616" s="39"/>
      <c r="R1616" s="39"/>
    </row>
    <row r="1617" spans="1:18" x14ac:dyDescent="0.25">
      <c r="A1617" s="2" t="s">
        <v>1776</v>
      </c>
      <c r="B1617" s="1" t="s">
        <v>3296</v>
      </c>
      <c r="C1617" s="23" t="s">
        <v>3315</v>
      </c>
      <c r="D1617" s="2" t="s">
        <v>85</v>
      </c>
      <c r="E1617" s="12"/>
      <c r="F1617" s="60">
        <v>205</v>
      </c>
      <c r="G1617" s="8">
        <f>VLOOKUP(F1617,episodes!$A$1:$B$81,2,FALSE)</f>
        <v>35</v>
      </c>
      <c r="H1617" s="7" t="str">
        <f>VLOOKUP(F1617,episodes!$A$1:$E$81,5,FALSE)</f>
        <v>The Apple</v>
      </c>
      <c r="I1617" s="7">
        <f>VLOOKUP(F1617,episodes!$A$1:$D$81,3,FALSE)</f>
        <v>2</v>
      </c>
      <c r="J1617" s="7">
        <f>VLOOKUP(F1617,episodes!$A$1:$D$81,4,FALSE)</f>
        <v>5</v>
      </c>
      <c r="L1617" s="40">
        <f>COUNTIFS(A:A,A1616)</f>
        <v>52</v>
      </c>
      <c r="M1617" s="40">
        <f>COUNTIFS(B:B,B1617)</f>
        <v>14</v>
      </c>
      <c r="N1617" s="40">
        <f>LEN(C1617)</f>
        <v>47</v>
      </c>
    </row>
    <row r="1618" spans="1:18" x14ac:dyDescent="0.25">
      <c r="A1618" s="2" t="s">
        <v>1776</v>
      </c>
      <c r="B1618" s="1" t="s">
        <v>3296</v>
      </c>
      <c r="C1618" s="23" t="s">
        <v>3316</v>
      </c>
      <c r="D1618" s="2" t="s">
        <v>85</v>
      </c>
      <c r="E1618" s="12"/>
      <c r="F1618" s="60">
        <v>205</v>
      </c>
      <c r="G1618" s="8">
        <f>VLOOKUP(F1618,episodes!$A$1:$B$81,2,FALSE)</f>
        <v>35</v>
      </c>
      <c r="H1618" s="7" t="str">
        <f>VLOOKUP(F1618,episodes!$A$1:$E$81,5,FALSE)</f>
        <v>The Apple</v>
      </c>
      <c r="I1618" s="7">
        <f>VLOOKUP(F1618,episodes!$A$1:$D$81,3,FALSE)</f>
        <v>2</v>
      </c>
      <c r="J1618" s="7">
        <f>VLOOKUP(F1618,episodes!$A$1:$D$81,4,FALSE)</f>
        <v>5</v>
      </c>
      <c r="L1618" s="40">
        <f>COUNTIFS(A:A,A1617)</f>
        <v>52</v>
      </c>
      <c r="M1618" s="40">
        <f>COUNTIFS(B:B,B1618)</f>
        <v>14</v>
      </c>
      <c r="N1618" s="40">
        <f>LEN(C1618)</f>
        <v>59</v>
      </c>
    </row>
    <row r="1619" spans="1:18" x14ac:dyDescent="0.25">
      <c r="A1619" s="2" t="s">
        <v>1776</v>
      </c>
      <c r="B1619" s="1" t="s">
        <v>3297</v>
      </c>
      <c r="C1619" s="37" t="s">
        <v>3284</v>
      </c>
      <c r="D1619" s="2" t="s">
        <v>3305</v>
      </c>
      <c r="E1619" s="12"/>
      <c r="F1619" s="61"/>
      <c r="G1619" s="8" t="e">
        <f>VLOOKUP(F1619,episodes!$A$1:$B$81,2,FALSE)</f>
        <v>#N/A</v>
      </c>
      <c r="H1619" s="7" t="e">
        <f>VLOOKUP(F1619,episodes!$A$1:$E$81,5,FALSE)</f>
        <v>#N/A</v>
      </c>
      <c r="I1619" s="7" t="e">
        <f>VLOOKUP(F1619,episodes!$A$1:$D$81,3,FALSE)</f>
        <v>#N/A</v>
      </c>
      <c r="J1619" s="7" t="e">
        <f>VLOOKUP(F1619,episodes!$A$1:$D$81,4,FALSE)</f>
        <v>#N/A</v>
      </c>
      <c r="L1619" s="40">
        <f>COUNTIFS(A:A,A1618)</f>
        <v>52</v>
      </c>
      <c r="M1619" s="40">
        <f>COUNTIFS(B:B,B1619)</f>
        <v>6</v>
      </c>
      <c r="N1619" s="40">
        <f>LEN(C1619)</f>
        <v>51</v>
      </c>
      <c r="O1619" s="42"/>
      <c r="P1619" s="44"/>
      <c r="R1619" s="42"/>
    </row>
    <row r="1620" spans="1:18" x14ac:dyDescent="0.25">
      <c r="A1620" s="24" t="s">
        <v>307</v>
      </c>
      <c r="B1620" s="24" t="s">
        <v>749</v>
      </c>
      <c r="C1620" s="23" t="s">
        <v>2892</v>
      </c>
      <c r="D1620" s="63" t="s">
        <v>3305</v>
      </c>
      <c r="E1620" s="12"/>
      <c r="F1620" s="17">
        <v>319</v>
      </c>
      <c r="G1620" s="8">
        <f>VLOOKUP(F1620,episodes!$A$1:$B$81,2,FALSE)</f>
        <v>75</v>
      </c>
      <c r="H1620" s="7" t="str">
        <f>VLOOKUP(F1620,episodes!$A$1:$E$81,5,FALSE)</f>
        <v>Requiem for Methuselah</v>
      </c>
      <c r="I1620" s="7">
        <f>VLOOKUP(F1620,episodes!$A$1:$D$81,3,FALSE)</f>
        <v>3</v>
      </c>
      <c r="J1620" s="7">
        <f>VLOOKUP(F1620,episodes!$A$1:$D$81,4,FALSE)</f>
        <v>19</v>
      </c>
      <c r="L1620" s="40">
        <f>COUNTIFS(A:A,A1619)</f>
        <v>52</v>
      </c>
      <c r="M1620" s="40">
        <f>COUNTIFS(B:B,B1620)</f>
        <v>6</v>
      </c>
      <c r="N1620" s="40">
        <f>LEN(C1620)</f>
        <v>30</v>
      </c>
      <c r="O1620" s="39" t="s">
        <v>628</v>
      </c>
      <c r="P1620" s="39" t="s">
        <v>192</v>
      </c>
      <c r="Q1620" s="39" t="s">
        <v>2759</v>
      </c>
      <c r="R1620" s="39" t="s">
        <v>2485</v>
      </c>
    </row>
    <row r="1621" spans="1:18" x14ac:dyDescent="0.25">
      <c r="A1621" s="2" t="s">
        <v>1777</v>
      </c>
      <c r="B1621" s="11" t="s">
        <v>694</v>
      </c>
      <c r="C1621" s="37" t="s">
        <v>2547</v>
      </c>
      <c r="D1621" s="2" t="s">
        <v>21</v>
      </c>
      <c r="E1621" s="12"/>
      <c r="F1621" s="61">
        <v>114</v>
      </c>
      <c r="G1621" s="8">
        <f>VLOOKUP(F1621,episodes!$A$1:$B$76,2,FALSE)</f>
        <v>15</v>
      </c>
      <c r="H1621" s="7" t="str">
        <f>VLOOKUP(F1621,episodes!$A$1:$E$76,5,FALSE)</f>
        <v>Balance of Terror</v>
      </c>
      <c r="I1621" s="7">
        <f>VLOOKUP(F1621,episodes!$A$1:$D$76,3,FALSE)</f>
        <v>1</v>
      </c>
      <c r="J1621" s="7">
        <f>VLOOKUP(F1621,episodes!$A$1:$D$76,4,FALSE)</f>
        <v>14</v>
      </c>
      <c r="L1621" s="40">
        <f>COUNTIFS(A:A,A1620)</f>
        <v>1</v>
      </c>
      <c r="M1621" s="40">
        <f>COUNTIFS(B:B,B1621)</f>
        <v>1</v>
      </c>
      <c r="N1621" s="40">
        <f>LEN(C1621)+LEN(H1621)</f>
        <v>123</v>
      </c>
      <c r="O1621" s="42" t="s">
        <v>521</v>
      </c>
      <c r="P1621" s="42"/>
      <c r="Q1621" s="42" t="s">
        <v>1309</v>
      </c>
      <c r="R1621" s="42" t="s">
        <v>2485</v>
      </c>
    </row>
    <row r="1622" spans="1:18" x14ac:dyDescent="0.25">
      <c r="A1622" s="2" t="s">
        <v>1778</v>
      </c>
      <c r="B1622" s="1" t="s">
        <v>678</v>
      </c>
      <c r="C1622" s="37" t="s">
        <v>2469</v>
      </c>
      <c r="D1622" s="2" t="s">
        <v>3655</v>
      </c>
      <c r="E1622" s="12"/>
      <c r="F1622" s="60">
        <v>107</v>
      </c>
      <c r="G1622" s="8">
        <f>VLOOKUP(F1622,episodes!$A$1:$B$76,2,FALSE)</f>
        <v>8</v>
      </c>
      <c r="H1622" s="7" t="str">
        <f>VLOOKUP(F1622,episodes!$A$1:$E$76,5,FALSE)</f>
        <v>What Are Little Girls Made Of?</v>
      </c>
      <c r="I1622" s="7">
        <f>VLOOKUP(F1622,episodes!$A$1:$D$76,3,FALSE)</f>
        <v>1</v>
      </c>
      <c r="J1622" s="7">
        <f>VLOOKUP(F1622,episodes!$A$1:$D$76,4,FALSE)</f>
        <v>7</v>
      </c>
      <c r="L1622" s="40">
        <f>COUNTIFS(A:A,A1621)</f>
        <v>1</v>
      </c>
      <c r="M1622" s="40">
        <f>COUNTIFS(B:B,B1622)</f>
        <v>23</v>
      </c>
      <c r="N1622" s="40">
        <f>LEN(C1622)+LEN(H1622)</f>
        <v>103</v>
      </c>
      <c r="O1622" s="39" t="s">
        <v>515</v>
      </c>
      <c r="P1622" s="39" t="s">
        <v>540</v>
      </c>
      <c r="Q1622" s="39" t="s">
        <v>1491</v>
      </c>
      <c r="R1622" s="39" t="s">
        <v>2485</v>
      </c>
    </row>
    <row r="1623" spans="1:18" x14ac:dyDescent="0.25">
      <c r="A1623" s="2" t="s">
        <v>1779</v>
      </c>
      <c r="B1623" s="1" t="s">
        <v>774</v>
      </c>
      <c r="C1623" s="37" t="s">
        <v>2470</v>
      </c>
      <c r="D1623" s="2" t="s">
        <v>3305</v>
      </c>
      <c r="E1623" s="12"/>
      <c r="F1623" s="60">
        <v>107</v>
      </c>
      <c r="G1623" s="8">
        <f>VLOOKUP(F1623,episodes!$A$1:$B$76,2,FALSE)</f>
        <v>8</v>
      </c>
      <c r="H1623" s="7" t="str">
        <f>VLOOKUP(F1623,episodes!$A$1:$E$76,5,FALSE)</f>
        <v>What Are Little Girls Made Of?</v>
      </c>
      <c r="I1623" s="7">
        <f>VLOOKUP(F1623,episodes!$A$1:$D$76,3,FALSE)</f>
        <v>1</v>
      </c>
      <c r="J1623" s="7">
        <f>VLOOKUP(F1623,episodes!$A$1:$D$76,4,FALSE)</f>
        <v>7</v>
      </c>
      <c r="L1623" s="40">
        <f>COUNTIFS(A:A,A1622)</f>
        <v>1</v>
      </c>
      <c r="M1623" s="40">
        <f>COUNTIFS(B:B,B1623)</f>
        <v>1</v>
      </c>
      <c r="N1623" s="40">
        <f>LEN(C1623)+LEN(H1623)</f>
        <v>86</v>
      </c>
      <c r="O1623" s="39" t="s">
        <v>540</v>
      </c>
      <c r="P1623" s="39" t="s">
        <v>112</v>
      </c>
      <c r="Q1623" s="39" t="s">
        <v>1524</v>
      </c>
      <c r="R1623" s="39" t="s">
        <v>2485</v>
      </c>
    </row>
    <row r="1624" spans="1:18" x14ac:dyDescent="0.25">
      <c r="A1624" s="2" t="s">
        <v>1780</v>
      </c>
      <c r="B1624" s="1" t="s">
        <v>749</v>
      </c>
      <c r="C1624" s="37" t="s">
        <v>2471</v>
      </c>
      <c r="D1624" s="63" t="s">
        <v>3305</v>
      </c>
      <c r="E1624" s="12"/>
      <c r="F1624" s="60">
        <v>107</v>
      </c>
      <c r="G1624" s="8">
        <f>VLOOKUP(F1624,episodes!$A$1:$B$76,2,FALSE)</f>
        <v>8</v>
      </c>
      <c r="H1624" s="7" t="str">
        <f>VLOOKUP(F1624,episodes!$A$1:$E$76,5,FALSE)</f>
        <v>What Are Little Girls Made Of?</v>
      </c>
      <c r="I1624" s="7">
        <f>VLOOKUP(F1624,episodes!$A$1:$D$76,3,FALSE)</f>
        <v>1</v>
      </c>
      <c r="J1624" s="7">
        <f>VLOOKUP(F1624,episodes!$A$1:$D$76,4,FALSE)</f>
        <v>7</v>
      </c>
      <c r="L1624" s="40">
        <f>COUNTIFS(A:A,A1623)</f>
        <v>1</v>
      </c>
      <c r="M1624" s="40">
        <f>COUNTIFS(B:B,B1624)</f>
        <v>6</v>
      </c>
      <c r="N1624" s="40">
        <f>LEN(C1624)+LEN(H1624)</f>
        <v>84</v>
      </c>
      <c r="O1624" s="39" t="s">
        <v>112</v>
      </c>
      <c r="Q1624" s="39" t="s">
        <v>116</v>
      </c>
      <c r="R1624" s="39" t="s">
        <v>2485</v>
      </c>
    </row>
    <row r="1625" spans="1:18" x14ac:dyDescent="0.25">
      <c r="A1625" s="24" t="s">
        <v>311</v>
      </c>
      <c r="B1625" s="24" t="s">
        <v>749</v>
      </c>
      <c r="C1625" s="23" t="e">
        <v>#VALUE!</v>
      </c>
      <c r="D1625" s="63" t="s">
        <v>3305</v>
      </c>
      <c r="E1625" s="12"/>
      <c r="F1625" s="60">
        <v>208</v>
      </c>
      <c r="G1625" s="8">
        <f>VLOOKUP(F1625,episodes!$A$1:$B$81,2,FALSE)</f>
        <v>38</v>
      </c>
      <c r="H1625" s="7" t="str">
        <f>VLOOKUP(F1625,episodes!$A$1:$E$81,5,FALSE)</f>
        <v>I, Mudd</v>
      </c>
      <c r="I1625" s="7">
        <f>VLOOKUP(F1625,episodes!$A$1:$D$81,3,FALSE)</f>
        <v>2</v>
      </c>
      <c r="J1625" s="7">
        <f>VLOOKUP(F1625,episodes!$A$1:$D$81,4,FALSE)</f>
        <v>8</v>
      </c>
      <c r="L1625" s="40">
        <f>COUNTIFS(A:A,A1624)</f>
        <v>3</v>
      </c>
      <c r="M1625" s="40">
        <f>COUNTIFS(B:B,B1625)</f>
        <v>6</v>
      </c>
      <c r="N1625" s="40" t="e">
        <f>LEN(C1625)</f>
        <v>#VALUE!</v>
      </c>
      <c r="O1625" s="39" t="s">
        <v>626</v>
      </c>
      <c r="R1625" s="39" t="s">
        <v>2485</v>
      </c>
    </row>
    <row r="1626" spans="1:18" x14ac:dyDescent="0.25">
      <c r="A1626" s="24" t="s">
        <v>311</v>
      </c>
      <c r="B1626" s="24" t="s">
        <v>749</v>
      </c>
      <c r="C1626" s="23" t="e">
        <v>#VALUE!</v>
      </c>
      <c r="D1626" s="63" t="s">
        <v>3305</v>
      </c>
      <c r="E1626" s="12"/>
      <c r="F1626" s="60">
        <v>319</v>
      </c>
      <c r="G1626" s="8">
        <f>VLOOKUP(F1626,episodes!$A$1:$B$81,2,FALSE)</f>
        <v>75</v>
      </c>
      <c r="H1626" s="7" t="str">
        <f>VLOOKUP(F1626,episodes!$A$1:$E$81,5,FALSE)</f>
        <v>Requiem for Methuselah</v>
      </c>
      <c r="I1626" s="7">
        <f>VLOOKUP(F1626,episodes!$A$1:$D$81,3,FALSE)</f>
        <v>3</v>
      </c>
      <c r="J1626" s="7">
        <f>VLOOKUP(F1626,episodes!$A$1:$D$81,4,FALSE)</f>
        <v>19</v>
      </c>
      <c r="L1626" s="40">
        <f>COUNTIFS(A:A,A1625)</f>
        <v>3</v>
      </c>
      <c r="M1626" s="40">
        <f>COUNTIFS(B:B,B1626)</f>
        <v>6</v>
      </c>
      <c r="N1626" s="40" t="e">
        <f>LEN(C1626)</f>
        <v>#VALUE!</v>
      </c>
      <c r="O1626" s="39" t="s">
        <v>628</v>
      </c>
      <c r="R1626" s="39" t="s">
        <v>2485</v>
      </c>
    </row>
    <row r="1627" spans="1:18" x14ac:dyDescent="0.3">
      <c r="A1627" s="2" t="s">
        <v>1781</v>
      </c>
      <c r="B1627" s="2" t="s">
        <v>821</v>
      </c>
      <c r="C1627" s="25" t="s">
        <v>2174</v>
      </c>
      <c r="D1627" s="2" t="s">
        <v>3305</v>
      </c>
      <c r="F1627" s="60">
        <v>101</v>
      </c>
      <c r="G1627" s="8">
        <f>VLOOKUP(F1627,episodes!$A$1:$B$76,2,FALSE)</f>
        <v>2</v>
      </c>
      <c r="H1627" s="7" t="str">
        <f>VLOOKUP(F1627,episodes!$A$1:$E$76,5,FALSE)</f>
        <v>The Man Trap</v>
      </c>
      <c r="I1627" s="7">
        <f>VLOOKUP(F1627,episodes!$A$1:$D$76,3,FALSE)</f>
        <v>1</v>
      </c>
      <c r="J1627" s="7">
        <f>VLOOKUP(F1627,episodes!$A$1:$D$76,4,FALSE)</f>
        <v>1</v>
      </c>
      <c r="L1627" s="40">
        <f>COUNTIFS(A:A,A1626)</f>
        <v>3</v>
      </c>
      <c r="M1627" s="40">
        <f>COUNTIFS(B:B,B1627)</f>
        <v>3</v>
      </c>
      <c r="N1627" s="40">
        <f>LEN(C1627)+LEN(H1627)</f>
        <v>40</v>
      </c>
      <c r="Q1627" s="39" t="s">
        <v>370</v>
      </c>
      <c r="R1627" s="39" t="s">
        <v>2485</v>
      </c>
    </row>
    <row r="1628" spans="1:18" x14ac:dyDescent="0.25">
      <c r="A1628" s="2" t="s">
        <v>1781</v>
      </c>
      <c r="B1628" s="2" t="s">
        <v>821</v>
      </c>
      <c r="C1628" s="37" t="s">
        <v>2472</v>
      </c>
      <c r="D1628" s="2" t="s">
        <v>3305</v>
      </c>
      <c r="E1628" s="12"/>
      <c r="F1628" s="60">
        <v>107</v>
      </c>
      <c r="G1628" s="8">
        <f>VLOOKUP(F1628,episodes!$A$1:$B$76,2,FALSE)</f>
        <v>8</v>
      </c>
      <c r="H1628" s="7" t="str">
        <f>VLOOKUP(F1628,episodes!$A$1:$E$76,5,FALSE)</f>
        <v>What Are Little Girls Made Of?</v>
      </c>
      <c r="I1628" s="7">
        <f>VLOOKUP(F1628,episodes!$A$1:$D$76,3,FALSE)</f>
        <v>1</v>
      </c>
      <c r="J1628" s="7">
        <f>VLOOKUP(F1628,episodes!$A$1:$D$76,4,FALSE)</f>
        <v>7</v>
      </c>
      <c r="L1628" s="40">
        <f>COUNTIFS(A:A,A1627)</f>
        <v>3</v>
      </c>
      <c r="M1628" s="40">
        <f>COUNTIFS(B:B,B1628)</f>
        <v>3</v>
      </c>
      <c r="N1628" s="40">
        <f>LEN(C1628)+LEN(H1628)</f>
        <v>116</v>
      </c>
      <c r="Q1628" s="39" t="s">
        <v>380</v>
      </c>
      <c r="R1628" s="39" t="s">
        <v>2485</v>
      </c>
    </row>
    <row r="1629" spans="1:18" x14ac:dyDescent="0.25">
      <c r="A1629" s="2" t="s">
        <v>1781</v>
      </c>
      <c r="B1629" s="2" t="s">
        <v>821</v>
      </c>
      <c r="C1629" s="37" t="s">
        <v>3280</v>
      </c>
      <c r="D1629" s="2" t="s">
        <v>3305</v>
      </c>
      <c r="E1629" s="12"/>
      <c r="F1629" s="61">
        <v>128</v>
      </c>
      <c r="G1629" s="8">
        <f>VLOOKUP(F1629,episodes!$A$1:$B$76,2,FALSE)</f>
        <v>29</v>
      </c>
      <c r="H1629" s="7" t="str">
        <f>VLOOKUP(F1629,episodes!$A$1:$E$76,5,FALSE)</f>
        <v>The City on the Edge of Forever</v>
      </c>
      <c r="I1629" s="7">
        <f>VLOOKUP(F1629,episodes!$A$1:$D$76,3,FALSE)</f>
        <v>1</v>
      </c>
      <c r="J1629" s="7">
        <f>VLOOKUP(F1629,episodes!$A$1:$D$76,4,FALSE)</f>
        <v>28</v>
      </c>
      <c r="L1629" s="40">
        <f>COUNTIFS(A:A,A1628)</f>
        <v>3</v>
      </c>
      <c r="M1629" s="40">
        <f>COUNTIFS(B:B,B1629)</f>
        <v>3</v>
      </c>
      <c r="N1629" s="40">
        <f>LEN(C1629)</f>
        <v>44</v>
      </c>
      <c r="O1629" s="42"/>
      <c r="P1629" s="44"/>
      <c r="Q1629" s="42" t="s">
        <v>403</v>
      </c>
      <c r="R1629" s="42" t="s">
        <v>2485</v>
      </c>
    </row>
    <row r="1630" spans="1:18" x14ac:dyDescent="0.25">
      <c r="A1630" s="2" t="s">
        <v>1782</v>
      </c>
      <c r="B1630" s="1" t="s">
        <v>360</v>
      </c>
      <c r="C1630" s="37" t="s">
        <v>1224</v>
      </c>
      <c r="D1630" s="2" t="s">
        <v>3655</v>
      </c>
      <c r="E1630" s="12">
        <v>1</v>
      </c>
      <c r="F1630" s="60">
        <v>111</v>
      </c>
      <c r="G1630" s="8">
        <f>VLOOKUP(F1630,episodes!$A$1:$B$76,2,FALSE)</f>
        <v>12</v>
      </c>
      <c r="H1630" s="7" t="str">
        <f>VLOOKUP(F1630,episodes!$A$1:$E$76,5,FALSE)</f>
        <v>The Menagerie, Part I</v>
      </c>
      <c r="I1630" s="7">
        <f>VLOOKUP(F1630,episodes!$A$1:$D$76,3,FALSE)</f>
        <v>1</v>
      </c>
      <c r="J1630" s="7">
        <f>VLOOKUP(F1630,episodes!$A$1:$D$76,4,FALSE)</f>
        <v>11</v>
      </c>
      <c r="L1630" s="40">
        <f>COUNTIFS(A:A,A1629)</f>
        <v>3</v>
      </c>
      <c r="M1630" s="40">
        <f>COUNTIFS(B:B,B1630)</f>
        <v>24</v>
      </c>
      <c r="N1630" s="40">
        <f>LEN(C1630)+LEN(H1630)</f>
        <v>78</v>
      </c>
      <c r="O1630" s="39" t="s">
        <v>1011</v>
      </c>
      <c r="P1630" s="41"/>
      <c r="Q1630" s="39" t="s">
        <v>1224</v>
      </c>
      <c r="R1630" s="39" t="s">
        <v>2485</v>
      </c>
    </row>
    <row r="1631" spans="1:18" x14ac:dyDescent="0.25">
      <c r="A1631" s="2" t="s">
        <v>1782</v>
      </c>
      <c r="B1631" s="11" t="s">
        <v>782</v>
      </c>
      <c r="C1631" s="37" t="s">
        <v>2710</v>
      </c>
      <c r="D1631" s="2" t="s">
        <v>21</v>
      </c>
      <c r="E1631" s="12">
        <v>1</v>
      </c>
      <c r="F1631" s="61">
        <v>114</v>
      </c>
      <c r="G1631" s="8">
        <f>VLOOKUP(F1631,episodes!$A$1:$B$76,2,FALSE)</f>
        <v>15</v>
      </c>
      <c r="H1631" s="7" t="str">
        <f>VLOOKUP(F1631,episodes!$A$1:$E$76,5,FALSE)</f>
        <v>Balance of Terror</v>
      </c>
      <c r="I1631" s="7">
        <f>VLOOKUP(F1631,episodes!$A$1:$D$76,3,FALSE)</f>
        <v>1</v>
      </c>
      <c r="J1631" s="7">
        <f>VLOOKUP(F1631,episodes!$A$1:$D$76,4,FALSE)</f>
        <v>14</v>
      </c>
      <c r="L1631" s="40">
        <f>COUNTIFS(A:A,A1630)</f>
        <v>5</v>
      </c>
      <c r="M1631" s="40">
        <f>COUNTIFS(B:B,B1631)</f>
        <v>1</v>
      </c>
      <c r="N1631" s="40">
        <f>LEN(C1631)+LEN(H1631)</f>
        <v>155</v>
      </c>
      <c r="O1631" s="42" t="s">
        <v>2065</v>
      </c>
      <c r="P1631" s="42"/>
      <c r="Q1631" s="42" t="s">
        <v>3475</v>
      </c>
      <c r="R1631" s="42" t="s">
        <v>2485</v>
      </c>
    </row>
    <row r="1632" spans="1:18" x14ac:dyDescent="0.25">
      <c r="A1632" s="2" t="s">
        <v>1782</v>
      </c>
      <c r="B1632" s="11" t="s">
        <v>744</v>
      </c>
      <c r="C1632" s="37" t="s">
        <v>2601</v>
      </c>
      <c r="D1632" s="2" t="s">
        <v>21</v>
      </c>
      <c r="E1632" s="12">
        <v>1</v>
      </c>
      <c r="F1632" s="11">
        <v>121</v>
      </c>
      <c r="G1632" s="8">
        <f>VLOOKUP(F1632,episodes!$A$1:$B$76,2,FALSE)</f>
        <v>22</v>
      </c>
      <c r="H1632" s="7" t="str">
        <f>VLOOKUP(F1632,episodes!$A$1:$E$76,5,FALSE)</f>
        <v>The Return of the Archons</v>
      </c>
      <c r="I1632" s="7">
        <f>VLOOKUP(F1632,episodes!$A$1:$D$76,3,FALSE)</f>
        <v>1</v>
      </c>
      <c r="J1632" s="7">
        <f>VLOOKUP(F1632,episodes!$A$1:$D$76,4,FALSE)</f>
        <v>21</v>
      </c>
      <c r="L1632" s="40">
        <f>COUNTIFS(A:A,A1631)</f>
        <v>5</v>
      </c>
      <c r="M1632" s="40">
        <f>COUNTIFS(B:B,B1632)</f>
        <v>11</v>
      </c>
      <c r="N1632" s="40">
        <f>LEN(C1632)</f>
        <v>75</v>
      </c>
      <c r="O1632" s="42" t="s">
        <v>2065</v>
      </c>
      <c r="P1632" s="42"/>
      <c r="Q1632" s="42" t="s">
        <v>989</v>
      </c>
      <c r="R1632" s="42" t="s">
        <v>2485</v>
      </c>
    </row>
    <row r="1633" spans="1:18" x14ac:dyDescent="0.25">
      <c r="A1633" s="2" t="s">
        <v>1782</v>
      </c>
      <c r="B1633" s="11" t="s">
        <v>2666</v>
      </c>
      <c r="C1633" s="37" t="s">
        <v>990</v>
      </c>
      <c r="D1633" s="2" t="s">
        <v>21</v>
      </c>
      <c r="E1633" s="12">
        <v>1</v>
      </c>
      <c r="F1633" s="61">
        <v>123</v>
      </c>
      <c r="G1633" s="8">
        <f>VLOOKUP(F1633,episodes!$A$1:$B$76,2,FALSE)</f>
        <v>24</v>
      </c>
      <c r="H1633" s="7" t="str">
        <f>VLOOKUP(F1633,episodes!$A$1:$E$76,5,FALSE)</f>
        <v>A Taste of Armageddon</v>
      </c>
      <c r="I1633" s="7">
        <f>VLOOKUP(F1633,episodes!$A$1:$D$76,3,FALSE)</f>
        <v>1</v>
      </c>
      <c r="J1633" s="7">
        <f>VLOOKUP(F1633,episodes!$A$1:$D$76,4,FALSE)</f>
        <v>23</v>
      </c>
      <c r="L1633" s="40">
        <f>COUNTIFS(A:A,A1632)</f>
        <v>5</v>
      </c>
      <c r="M1633" s="40">
        <f>COUNTIFS(B:B,B1633)</f>
        <v>1</v>
      </c>
      <c r="N1633" s="40">
        <f>LEN(C1633)</f>
        <v>44</v>
      </c>
      <c r="O1633" s="42" t="s">
        <v>2065</v>
      </c>
      <c r="P1633" s="42"/>
      <c r="Q1633" s="42" t="s">
        <v>990</v>
      </c>
      <c r="R1633" s="42" t="s">
        <v>2485</v>
      </c>
    </row>
    <row r="1634" spans="1:18" x14ac:dyDescent="0.25">
      <c r="A1634" s="2" t="s">
        <v>1782</v>
      </c>
      <c r="B1634" s="11" t="s">
        <v>2664</v>
      </c>
      <c r="C1634" s="23" t="s">
        <v>1075</v>
      </c>
      <c r="D1634" s="2" t="s">
        <v>21</v>
      </c>
      <c r="E1634" s="12">
        <v>1</v>
      </c>
      <c r="F1634" s="11">
        <v>201</v>
      </c>
      <c r="G1634" s="8">
        <f>VLOOKUP(F1634,episodes!$A$1:$B$76,2,FALSE)</f>
        <v>31</v>
      </c>
      <c r="H1634" s="7" t="str">
        <f>VLOOKUP(F1634,episodes!$A$1:$E$76,5,FALSE)</f>
        <v>Amok Time</v>
      </c>
      <c r="I1634" s="7">
        <f>VLOOKUP(F1634,episodes!$A$1:$D$76,3,FALSE)</f>
        <v>2</v>
      </c>
      <c r="J1634" s="7">
        <f>VLOOKUP(F1634,episodes!$A$1:$D$76,4,FALSE)</f>
        <v>1</v>
      </c>
      <c r="L1634" s="40">
        <f>COUNTIFS(A:A,A1633)</f>
        <v>5</v>
      </c>
      <c r="M1634" s="40">
        <f>COUNTIFS(B:B,B1634)</f>
        <v>1</v>
      </c>
      <c r="N1634" s="40">
        <f>LEN(C1634)</f>
        <v>65</v>
      </c>
      <c r="O1634" s="42" t="s">
        <v>2065</v>
      </c>
      <c r="P1634" s="42"/>
      <c r="Q1634" s="42" t="s">
        <v>1075</v>
      </c>
      <c r="R1634" s="42" t="s">
        <v>2485</v>
      </c>
    </row>
    <row r="1635" spans="1:18" x14ac:dyDescent="0.25">
      <c r="A1635" s="2" t="s">
        <v>3288</v>
      </c>
      <c r="B1635" s="11" t="s">
        <v>2670</v>
      </c>
      <c r="C1635" s="37" t="s">
        <v>3083</v>
      </c>
      <c r="D1635" s="2" t="s">
        <v>3668</v>
      </c>
      <c r="E1635" s="12"/>
      <c r="F1635" s="61">
        <v>123</v>
      </c>
      <c r="G1635" s="8">
        <f>VLOOKUP(F1635,episodes!$A$1:$B$76,2,FALSE)</f>
        <v>24</v>
      </c>
      <c r="H1635" s="7" t="str">
        <f>VLOOKUP(F1635,episodes!$A$1:$E$76,5,FALSE)</f>
        <v>A Taste of Armageddon</v>
      </c>
      <c r="I1635" s="7">
        <f>VLOOKUP(F1635,episodes!$A$1:$D$76,3,FALSE)</f>
        <v>1</v>
      </c>
      <c r="J1635" s="7">
        <f>VLOOKUP(F1635,episodes!$A$1:$D$76,4,FALSE)</f>
        <v>23</v>
      </c>
      <c r="L1635" s="40">
        <f>COUNTIFS(A:A,A1634)</f>
        <v>5</v>
      </c>
      <c r="M1635" s="40">
        <f>COUNTIFS(B:B,B1635)</f>
        <v>3</v>
      </c>
      <c r="N1635" s="40">
        <f>LEN(C1635)</f>
        <v>119</v>
      </c>
      <c r="O1635" s="42" t="s">
        <v>2110</v>
      </c>
      <c r="P1635" s="42"/>
      <c r="Q1635" s="42" t="s">
        <v>1161</v>
      </c>
      <c r="R1635" s="42" t="s">
        <v>2485</v>
      </c>
    </row>
    <row r="1636" spans="1:18" x14ac:dyDescent="0.25">
      <c r="A1636" s="24" t="s">
        <v>351</v>
      </c>
      <c r="B1636" s="24" t="s">
        <v>829</v>
      </c>
      <c r="C1636" s="23" t="s">
        <v>1148</v>
      </c>
      <c r="D1636" s="2" t="s">
        <v>3652</v>
      </c>
      <c r="E1636" s="12">
        <v>1</v>
      </c>
      <c r="F1636" s="17">
        <v>308</v>
      </c>
      <c r="G1636" s="8">
        <f>VLOOKUP(F1636,episodes!$A$1:$B$81,2,FALSE)</f>
        <v>64</v>
      </c>
      <c r="H1636" s="7" t="str">
        <f>VLOOKUP(F1636,episodes!$A$1:$E$81,5,FALSE)</f>
        <v>For the World Is Hollow and I Have Touched the Sky</v>
      </c>
      <c r="I1636" s="7">
        <f>VLOOKUP(F1636,episodes!$A$1:$D$81,3,FALSE)</f>
        <v>3</v>
      </c>
      <c r="J1636" s="7">
        <f>VLOOKUP(F1636,episodes!$A$1:$D$81,4,FALSE)</f>
        <v>8</v>
      </c>
      <c r="L1636" s="40">
        <f>COUNTIFS(A:A,A1635)</f>
        <v>1</v>
      </c>
      <c r="M1636" s="40">
        <f>COUNTIFS(B:B,B1636)</f>
        <v>2</v>
      </c>
      <c r="N1636" s="40">
        <f>LEN(C1636)</f>
        <v>222</v>
      </c>
      <c r="O1636" s="39" t="s">
        <v>2116</v>
      </c>
      <c r="Q1636" s="45" t="s">
        <v>1148</v>
      </c>
      <c r="R1636" s="39" t="s">
        <v>2485</v>
      </c>
    </row>
    <row r="1637" spans="1:18" x14ac:dyDescent="0.25">
      <c r="A1637" s="2" t="s">
        <v>1783</v>
      </c>
      <c r="B1637" s="1" t="s">
        <v>677</v>
      </c>
      <c r="C1637" s="37" t="s">
        <v>1306</v>
      </c>
      <c r="D1637" s="2" t="s">
        <v>85</v>
      </c>
      <c r="E1637" s="12"/>
      <c r="F1637" s="61">
        <v>114</v>
      </c>
      <c r="G1637" s="8">
        <f>VLOOKUP(F1637,episodes!$A$1:$B$76,2,FALSE)</f>
        <v>15</v>
      </c>
      <c r="H1637" s="7" t="str">
        <f>VLOOKUP(F1637,episodes!$A$1:$E$76,5,FALSE)</f>
        <v>Balance of Terror</v>
      </c>
      <c r="I1637" s="7">
        <f>VLOOKUP(F1637,episodes!$A$1:$D$76,3,FALSE)</f>
        <v>1</v>
      </c>
      <c r="J1637" s="7">
        <f>VLOOKUP(F1637,episodes!$A$1:$D$76,4,FALSE)</f>
        <v>14</v>
      </c>
      <c r="L1637" s="40">
        <f>COUNTIFS(A:A,A1636)</f>
        <v>1</v>
      </c>
      <c r="M1637" s="40">
        <f>COUNTIFS(B:B,B1637)</f>
        <v>20</v>
      </c>
      <c r="N1637" s="40">
        <f>LEN(C1637)+LEN(H1637)</f>
        <v>94</v>
      </c>
      <c r="O1637" s="42" t="s">
        <v>577</v>
      </c>
      <c r="P1637" s="44" t="s">
        <v>2065</v>
      </c>
      <c r="Q1637" s="42" t="s">
        <v>1306</v>
      </c>
      <c r="R1637" s="42" t="s">
        <v>2485</v>
      </c>
    </row>
    <row r="1638" spans="1:18" x14ac:dyDescent="0.25">
      <c r="A1638" s="2" t="s">
        <v>1784</v>
      </c>
      <c r="B1638" s="1" t="s">
        <v>757</v>
      </c>
      <c r="C1638" s="37" t="s">
        <v>2187</v>
      </c>
      <c r="D1638" s="2" t="s">
        <v>3305</v>
      </c>
      <c r="E1638" s="12"/>
      <c r="F1638" s="60">
        <v>103</v>
      </c>
      <c r="G1638" s="8">
        <f>VLOOKUP(F1638,episodes!$A$1:$B$76,2,FALSE)</f>
        <v>4</v>
      </c>
      <c r="H1638" s="7" t="str">
        <f>VLOOKUP(F1638,episodes!$A$1:$E$76,5,FALSE)</f>
        <v>Where No Man Has Gone Before</v>
      </c>
      <c r="I1638" s="7">
        <f>VLOOKUP(F1638,episodes!$A$1:$D$76,3,FALSE)</f>
        <v>1</v>
      </c>
      <c r="J1638" s="7">
        <f>VLOOKUP(F1638,episodes!$A$1:$D$76,4,FALSE)</f>
        <v>3</v>
      </c>
      <c r="L1638" s="40">
        <f>COUNTIFS(A:A,A1637)</f>
        <v>1</v>
      </c>
      <c r="M1638" s="40">
        <f>COUNTIFS(B:B,B1638)</f>
        <v>1</v>
      </c>
      <c r="N1638" s="40">
        <f>LEN(C1638)+LEN(H1638)</f>
        <v>111</v>
      </c>
      <c r="Q1638" s="39" t="s">
        <v>373</v>
      </c>
      <c r="R1638" s="39" t="s">
        <v>2485</v>
      </c>
    </row>
    <row r="1639" spans="1:18" x14ac:dyDescent="0.25">
      <c r="A1639" s="2" t="s">
        <v>495</v>
      </c>
      <c r="B1639" s="2" t="s">
        <v>0</v>
      </c>
      <c r="C1639" s="23" t="s">
        <v>2649</v>
      </c>
      <c r="D1639" s="2" t="s">
        <v>3305</v>
      </c>
      <c r="E1639" s="12"/>
      <c r="F1639" s="17">
        <v>204</v>
      </c>
      <c r="G1639" s="8">
        <f>VLOOKUP(F1639,episodes!$A$1:$B$81,2,FALSE)</f>
        <v>34</v>
      </c>
      <c r="H1639" s="7" t="str">
        <f>VLOOKUP(F1639,episodes!$A$1:$E$81,5,FALSE)</f>
        <v>Mirror, Mirror</v>
      </c>
      <c r="I1639" s="7">
        <f>VLOOKUP(F1639,episodes!$A$1:$D$81,3,FALSE)</f>
        <v>2</v>
      </c>
      <c r="J1639" s="7">
        <f>VLOOKUP(F1639,episodes!$A$1:$D$81,4,FALSE)</f>
        <v>4</v>
      </c>
      <c r="L1639" s="40">
        <f>COUNTIFS(A:A,A1638)</f>
        <v>1</v>
      </c>
      <c r="M1639" s="40">
        <f>COUNTIFS(B:B,B1639)</f>
        <v>66</v>
      </c>
      <c r="N1639" s="40">
        <f>LEN(C1639)</f>
        <v>79</v>
      </c>
      <c r="Q1639" s="39" t="s">
        <v>496</v>
      </c>
      <c r="R1639" s="39" t="s">
        <v>2485</v>
      </c>
    </row>
    <row r="1640" spans="1:18" x14ac:dyDescent="0.25">
      <c r="A1640" s="2" t="s">
        <v>1785</v>
      </c>
      <c r="B1640" s="1" t="s">
        <v>825</v>
      </c>
      <c r="C1640" s="37" t="s">
        <v>2473</v>
      </c>
      <c r="D1640" s="2" t="s">
        <v>3305</v>
      </c>
      <c r="E1640" s="12"/>
      <c r="F1640" s="60">
        <v>107</v>
      </c>
      <c r="G1640" s="8">
        <f>VLOOKUP(F1640,episodes!$A$1:$B$76,2,FALSE)</f>
        <v>8</v>
      </c>
      <c r="H1640" s="7" t="str">
        <f>VLOOKUP(F1640,episodes!$A$1:$E$76,5,FALSE)</f>
        <v>What Are Little Girls Made Of?</v>
      </c>
      <c r="I1640" s="7">
        <f>VLOOKUP(F1640,episodes!$A$1:$D$76,3,FALSE)</f>
        <v>1</v>
      </c>
      <c r="J1640" s="7">
        <f>VLOOKUP(F1640,episodes!$A$1:$D$76,4,FALSE)</f>
        <v>7</v>
      </c>
      <c r="L1640" s="40">
        <f>COUNTIFS(A:A,A1639)</f>
        <v>1</v>
      </c>
      <c r="M1640" s="40">
        <f>COUNTIFS(B:B,B1640)</f>
        <v>8</v>
      </c>
      <c r="N1640" s="40">
        <f>LEN(C1640)+LEN(H1640)</f>
        <v>55</v>
      </c>
      <c r="O1640" s="39" t="s">
        <v>112</v>
      </c>
      <c r="Q1640" s="39" t="s">
        <v>1525</v>
      </c>
      <c r="R1640" s="39" t="s">
        <v>2485</v>
      </c>
    </row>
    <row r="1641" spans="1:18" x14ac:dyDescent="0.25">
      <c r="A1641" s="2" t="s">
        <v>3289</v>
      </c>
      <c r="B1641" s="1" t="s">
        <v>825</v>
      </c>
      <c r="C1641" s="37" t="s">
        <v>2447</v>
      </c>
      <c r="D1641" s="2" t="s">
        <v>3305</v>
      </c>
      <c r="E1641" s="12"/>
      <c r="F1641" s="60">
        <v>106</v>
      </c>
      <c r="G1641" s="8">
        <f>VLOOKUP(F1641,episodes!$A$1:$B$76,2,FALSE)</f>
        <v>7</v>
      </c>
      <c r="H1641" s="7" t="str">
        <f>VLOOKUP(F1641,episodes!$A$1:$E$76,5,FALSE)</f>
        <v>Mudd's Women</v>
      </c>
      <c r="I1641" s="7">
        <f>VLOOKUP(F1641,episodes!$A$1:$D$76,3,FALSE)</f>
        <v>1</v>
      </c>
      <c r="J1641" s="7">
        <f>VLOOKUP(F1641,episodes!$A$1:$D$76,4,FALSE)</f>
        <v>6</v>
      </c>
      <c r="L1641" s="40">
        <f>COUNTIFS(A:A,A1640)</f>
        <v>1</v>
      </c>
      <c r="M1641" s="40">
        <f>COUNTIFS(B:B,B1641)</f>
        <v>8</v>
      </c>
      <c r="N1641" s="40">
        <f>LEN(C1641)+LEN(H1641)</f>
        <v>44</v>
      </c>
      <c r="O1641" s="39" t="s">
        <v>564</v>
      </c>
      <c r="Q1641" s="39" t="s">
        <v>364</v>
      </c>
      <c r="R1641" s="39" t="s">
        <v>2485</v>
      </c>
    </row>
    <row r="1642" spans="1:18" x14ac:dyDescent="0.25">
      <c r="A1642" s="2" t="s">
        <v>1786</v>
      </c>
      <c r="B1642" s="1" t="s">
        <v>676</v>
      </c>
      <c r="C1642" s="25" t="s">
        <v>1185</v>
      </c>
      <c r="D1642" s="2" t="s">
        <v>85</v>
      </c>
      <c r="E1642" s="12">
        <v>1</v>
      </c>
      <c r="F1642" s="60">
        <v>101</v>
      </c>
      <c r="G1642" s="8">
        <f>VLOOKUP(F1642,episodes!$A$1:$B$76,2,FALSE)</f>
        <v>2</v>
      </c>
      <c r="H1642" s="7" t="str">
        <f>VLOOKUP(F1642,episodes!$A$1:$E$76,5,FALSE)</f>
        <v>The Man Trap</v>
      </c>
      <c r="I1642" s="7">
        <f>VLOOKUP(F1642,episodes!$A$1:$D$76,3,FALSE)</f>
        <v>1</v>
      </c>
      <c r="J1642" s="7">
        <f>VLOOKUP(F1642,episodes!$A$1:$D$76,4,FALSE)</f>
        <v>1</v>
      </c>
      <c r="L1642" s="40">
        <f>COUNTIFS(A:A,A1641)</f>
        <v>1</v>
      </c>
      <c r="M1642" s="40">
        <f>COUNTIFS(B:B,B1642)</f>
        <v>11</v>
      </c>
      <c r="N1642" s="40">
        <f>LEN(C1642)+LEN(H1642)</f>
        <v>66</v>
      </c>
      <c r="O1642" s="42" t="s">
        <v>1182</v>
      </c>
      <c r="P1642" s="39" t="s">
        <v>1011</v>
      </c>
      <c r="Q1642" s="39" t="s">
        <v>1185</v>
      </c>
      <c r="R1642" s="39" t="s">
        <v>2485</v>
      </c>
    </row>
    <row r="1643" spans="1:18" x14ac:dyDescent="0.3">
      <c r="A1643" s="2" t="s">
        <v>1786</v>
      </c>
      <c r="B1643" s="1" t="s">
        <v>768</v>
      </c>
      <c r="C1643" s="25" t="s">
        <v>2061</v>
      </c>
      <c r="D1643" s="2" t="s">
        <v>3655</v>
      </c>
      <c r="F1643" s="60">
        <v>101</v>
      </c>
      <c r="G1643" s="8">
        <f>VLOOKUP(F1643,episodes!$A$1:$B$76,2,FALSE)</f>
        <v>2</v>
      </c>
      <c r="H1643" s="7" t="str">
        <f>VLOOKUP(F1643,episodes!$A$1:$E$76,5,FALSE)</f>
        <v>The Man Trap</v>
      </c>
      <c r="I1643" s="7">
        <f>VLOOKUP(F1643,episodes!$A$1:$D$76,3,FALSE)</f>
        <v>1</v>
      </c>
      <c r="J1643" s="7">
        <f>VLOOKUP(F1643,episodes!$A$1:$D$76,4,FALSE)</f>
        <v>1</v>
      </c>
      <c r="L1643" s="40">
        <f>COUNTIFS(A:A,A1642)</f>
        <v>14</v>
      </c>
      <c r="M1643" s="40">
        <f>COUNTIFS(B:B,B1643)</f>
        <v>3</v>
      </c>
      <c r="N1643" s="40">
        <f>LEN(C1643)+LEN(H1643)</f>
        <v>86</v>
      </c>
      <c r="O1643" s="39" t="s">
        <v>223</v>
      </c>
      <c r="P1643" s="39" t="s">
        <v>2108</v>
      </c>
      <c r="Q1643" s="39" t="s">
        <v>1494</v>
      </c>
      <c r="R1643" s="39" t="s">
        <v>2485</v>
      </c>
    </row>
    <row r="1644" spans="1:18" x14ac:dyDescent="0.3">
      <c r="A1644" s="2" t="s">
        <v>1786</v>
      </c>
      <c r="B1644" s="1" t="s">
        <v>768</v>
      </c>
      <c r="C1644" s="25" t="s">
        <v>2062</v>
      </c>
      <c r="D1644" s="2" t="s">
        <v>3652</v>
      </c>
      <c r="F1644" s="60">
        <v>101</v>
      </c>
      <c r="G1644" s="8">
        <f>VLOOKUP(F1644,episodes!$A$1:$B$76,2,FALSE)</f>
        <v>2</v>
      </c>
      <c r="H1644" s="7" t="str">
        <f>VLOOKUP(F1644,episodes!$A$1:$E$76,5,FALSE)</f>
        <v>The Man Trap</v>
      </c>
      <c r="I1644" s="7">
        <f>VLOOKUP(F1644,episodes!$A$1:$D$76,3,FALSE)</f>
        <v>1</v>
      </c>
      <c r="J1644" s="7">
        <f>VLOOKUP(F1644,episodes!$A$1:$D$76,4,FALSE)</f>
        <v>1</v>
      </c>
      <c r="L1644" s="40">
        <f>COUNTIFS(A:A,A1643)</f>
        <v>14</v>
      </c>
      <c r="M1644" s="40">
        <f>COUNTIFS(B:B,B1644)</f>
        <v>3</v>
      </c>
      <c r="N1644" s="40">
        <f>LEN(C1644)+LEN(H1644)</f>
        <v>65</v>
      </c>
      <c r="O1644" s="42" t="s">
        <v>2116</v>
      </c>
      <c r="P1644" s="39" t="s">
        <v>223</v>
      </c>
      <c r="Q1644" s="39" t="s">
        <v>1495</v>
      </c>
      <c r="R1644" s="39" t="s">
        <v>2485</v>
      </c>
    </row>
    <row r="1645" spans="1:18" x14ac:dyDescent="0.25">
      <c r="A1645" s="2" t="s">
        <v>1786</v>
      </c>
      <c r="B1645" s="1" t="s">
        <v>676</v>
      </c>
      <c r="C1645" s="25" t="s">
        <v>2149</v>
      </c>
      <c r="D1645" s="2" t="s">
        <v>85</v>
      </c>
      <c r="E1645" s="12">
        <v>1</v>
      </c>
      <c r="F1645" s="60">
        <v>102</v>
      </c>
      <c r="G1645" s="8">
        <f>VLOOKUP(F1645,episodes!$A$1:$B$76,2,FALSE)</f>
        <v>3</v>
      </c>
      <c r="H1645" s="7" t="str">
        <f>VLOOKUP(F1645,episodes!$A$1:$E$76,5,FALSE)</f>
        <v>Charlie X</v>
      </c>
      <c r="I1645" s="7">
        <f>VLOOKUP(F1645,episodes!$A$1:$D$76,3,FALSE)</f>
        <v>1</v>
      </c>
      <c r="J1645" s="7">
        <f>VLOOKUP(F1645,episodes!$A$1:$D$76,4,FALSE)</f>
        <v>2</v>
      </c>
      <c r="L1645" s="40">
        <f>COUNTIFS(A:A,A1644)</f>
        <v>14</v>
      </c>
      <c r="M1645" s="40">
        <f>COUNTIFS(B:B,B1645)</f>
        <v>11</v>
      </c>
      <c r="N1645" s="40">
        <f>LEN(C1645)+LEN(H1645)</f>
        <v>33</v>
      </c>
      <c r="O1645" s="42" t="s">
        <v>1182</v>
      </c>
      <c r="P1645" s="39" t="s">
        <v>1011</v>
      </c>
      <c r="Q1645" s="39" t="s">
        <v>1186</v>
      </c>
      <c r="R1645" s="39" t="s">
        <v>2485</v>
      </c>
    </row>
    <row r="1646" spans="1:18" x14ac:dyDescent="0.3">
      <c r="A1646" s="2" t="s">
        <v>1786</v>
      </c>
      <c r="B1646" s="1" t="s">
        <v>743</v>
      </c>
      <c r="C1646" s="25" t="s">
        <v>2150</v>
      </c>
      <c r="D1646" s="2" t="s">
        <v>3305</v>
      </c>
      <c r="F1646" s="60">
        <v>102</v>
      </c>
      <c r="G1646" s="8">
        <f>VLOOKUP(F1646,episodes!$A$1:$B$76,2,FALSE)</f>
        <v>3</v>
      </c>
      <c r="H1646" s="7" t="str">
        <f>VLOOKUP(F1646,episodes!$A$1:$E$76,5,FALSE)</f>
        <v>Charlie X</v>
      </c>
      <c r="I1646" s="7">
        <f>VLOOKUP(F1646,episodes!$A$1:$D$76,3,FALSE)</f>
        <v>1</v>
      </c>
      <c r="J1646" s="7">
        <f>VLOOKUP(F1646,episodes!$A$1:$D$76,4,FALSE)</f>
        <v>2</v>
      </c>
      <c r="L1646" s="40">
        <f>COUNTIFS(A:A,A1645)</f>
        <v>14</v>
      </c>
      <c r="M1646" s="40">
        <f>COUNTIFS(B:B,B1646)</f>
        <v>2</v>
      </c>
      <c r="N1646" s="40">
        <f>LEN(C1646)+LEN(H1646)</f>
        <v>61</v>
      </c>
      <c r="O1646" s="39" t="s">
        <v>566</v>
      </c>
      <c r="P1646" s="39" t="s">
        <v>577</v>
      </c>
      <c r="Q1646" s="39" t="s">
        <v>1414</v>
      </c>
      <c r="R1646" s="39" t="s">
        <v>2485</v>
      </c>
    </row>
    <row r="1647" spans="1:18" x14ac:dyDescent="0.25">
      <c r="A1647" s="2" t="s">
        <v>1786</v>
      </c>
      <c r="B1647" s="1" t="s">
        <v>676</v>
      </c>
      <c r="C1647" s="37" t="s">
        <v>2501</v>
      </c>
      <c r="D1647" s="2" t="s">
        <v>21</v>
      </c>
      <c r="E1647" s="12">
        <v>1</v>
      </c>
      <c r="F1647" s="60">
        <v>108</v>
      </c>
      <c r="G1647" s="8">
        <f>VLOOKUP(F1647,episodes!$A$1:$B$76,2,FALSE)</f>
        <v>9</v>
      </c>
      <c r="H1647" s="7" t="str">
        <f>VLOOKUP(F1647,episodes!$A$1:$E$76,5,FALSE)</f>
        <v>Miri</v>
      </c>
      <c r="I1647" s="7">
        <f>VLOOKUP(F1647,episodes!$A$1:$D$76,3,FALSE)</f>
        <v>1</v>
      </c>
      <c r="J1647" s="7">
        <f>VLOOKUP(F1647,episodes!$A$1:$D$76,4,FALSE)</f>
        <v>8</v>
      </c>
      <c r="L1647" s="40">
        <f>COUNTIFS(A:A,A1646)</f>
        <v>14</v>
      </c>
      <c r="M1647" s="40">
        <f>COUNTIFS(B:B,B1647)</f>
        <v>11</v>
      </c>
      <c r="N1647" s="40">
        <f>LEN(C1647)+LEN(H1647)</f>
        <v>42</v>
      </c>
      <c r="O1647" s="42" t="s">
        <v>2065</v>
      </c>
      <c r="P1647" s="41" t="s">
        <v>118</v>
      </c>
      <c r="Q1647" s="39" t="s">
        <v>991</v>
      </c>
      <c r="R1647" s="39" t="s">
        <v>2485</v>
      </c>
    </row>
    <row r="1648" spans="1:18" x14ac:dyDescent="0.25">
      <c r="A1648" s="2" t="s">
        <v>1786</v>
      </c>
      <c r="B1648" s="1" t="s">
        <v>768</v>
      </c>
      <c r="C1648" s="37" t="s">
        <v>2532</v>
      </c>
      <c r="D1648" s="2" t="s">
        <v>21</v>
      </c>
      <c r="E1648" s="12">
        <v>1</v>
      </c>
      <c r="F1648" s="60">
        <v>113</v>
      </c>
      <c r="G1648" s="8">
        <f>VLOOKUP(F1648,episodes!$A$1:$B$76,2,FALSE)</f>
        <v>14</v>
      </c>
      <c r="H1648" s="7" t="str">
        <f>VLOOKUP(F1648,episodes!$A$1:$E$76,5,FALSE)</f>
        <v>The Conscience of the King</v>
      </c>
      <c r="I1648" s="7">
        <f>VLOOKUP(F1648,episodes!$A$1:$D$76,3,FALSE)</f>
        <v>1</v>
      </c>
      <c r="J1648" s="7">
        <f>VLOOKUP(F1648,episodes!$A$1:$D$76,4,FALSE)</f>
        <v>13</v>
      </c>
      <c r="L1648" s="40">
        <f>COUNTIFS(A:A,A1647)</f>
        <v>14</v>
      </c>
      <c r="M1648" s="40">
        <f>COUNTIFS(B:B,B1648)</f>
        <v>3</v>
      </c>
      <c r="N1648" s="40">
        <f>LEN(C1648)+LEN(H1648)</f>
        <v>62</v>
      </c>
      <c r="O1648" s="42" t="s">
        <v>2065</v>
      </c>
      <c r="P1648" s="41" t="s">
        <v>141</v>
      </c>
      <c r="Q1648" s="39" t="s">
        <v>1451</v>
      </c>
      <c r="R1648" s="39" t="s">
        <v>2485</v>
      </c>
    </row>
    <row r="1649" spans="1:18" x14ac:dyDescent="0.25">
      <c r="A1649" s="2" t="s">
        <v>1786</v>
      </c>
      <c r="B1649" s="1" t="s">
        <v>676</v>
      </c>
      <c r="C1649" s="37" t="s">
        <v>2559</v>
      </c>
      <c r="D1649" s="2" t="s">
        <v>3652</v>
      </c>
      <c r="E1649" s="12">
        <v>1</v>
      </c>
      <c r="F1649" s="60">
        <v>115</v>
      </c>
      <c r="G1649" s="8">
        <f>VLOOKUP(F1649,episodes!$A$1:$B$76,2,FALSE)</f>
        <v>16</v>
      </c>
      <c r="H1649" s="7" t="str">
        <f>VLOOKUP(F1649,episodes!$A$1:$E$76,5,FALSE)</f>
        <v>Shore Leave</v>
      </c>
      <c r="I1649" s="7">
        <f>VLOOKUP(F1649,episodes!$A$1:$D$76,3,FALSE)</f>
        <v>1</v>
      </c>
      <c r="J1649" s="7">
        <f>VLOOKUP(F1649,episodes!$A$1:$D$76,4,FALSE)</f>
        <v>15</v>
      </c>
      <c r="L1649" s="40">
        <f>COUNTIFS(A:A,A1648)</f>
        <v>14</v>
      </c>
      <c r="M1649" s="40">
        <f>COUNTIFS(B:B,B1649)</f>
        <v>11</v>
      </c>
      <c r="N1649" s="40">
        <f>LEN(C1649)+LEN(H1649)</f>
        <v>74</v>
      </c>
      <c r="O1649" s="42" t="s">
        <v>2116</v>
      </c>
      <c r="P1649" s="41" t="s">
        <v>516</v>
      </c>
      <c r="Q1649" s="39" t="s">
        <v>1206</v>
      </c>
      <c r="R1649" s="39" t="s">
        <v>2485</v>
      </c>
    </row>
    <row r="1650" spans="1:18" x14ac:dyDescent="0.25">
      <c r="A1650" s="2" t="s">
        <v>1786</v>
      </c>
      <c r="B1650" s="1" t="s">
        <v>676</v>
      </c>
      <c r="C1650" s="37" t="s">
        <v>3009</v>
      </c>
      <c r="D1650" s="2" t="s">
        <v>21</v>
      </c>
      <c r="E1650" s="12">
        <v>1</v>
      </c>
      <c r="F1650" s="61">
        <v>120</v>
      </c>
      <c r="G1650" s="8">
        <f>VLOOKUP(F1650,episodes!$A$1:$B$76,2,FALSE)</f>
        <v>21</v>
      </c>
      <c r="H1650" s="7" t="str">
        <f>VLOOKUP(F1650,episodes!$A$1:$E$76,5,FALSE)</f>
        <v>Court Martial</v>
      </c>
      <c r="I1650" s="7">
        <f>VLOOKUP(F1650,episodes!$A$1:$D$76,3,FALSE)</f>
        <v>1</v>
      </c>
      <c r="J1650" s="7">
        <f>VLOOKUP(F1650,episodes!$A$1:$D$76,4,FALSE)</f>
        <v>20</v>
      </c>
      <c r="L1650" s="40">
        <f>COUNTIFS(A:A,A1649)</f>
        <v>14</v>
      </c>
      <c r="M1650" s="40">
        <f>COUNTIFS(B:B,B1650)</f>
        <v>11</v>
      </c>
      <c r="N1650" s="40">
        <f>LEN(C1650)</f>
        <v>56</v>
      </c>
      <c r="O1650" s="42" t="s">
        <v>2065</v>
      </c>
      <c r="P1650" s="42" t="s">
        <v>553</v>
      </c>
      <c r="Q1650" s="42" t="s">
        <v>1570</v>
      </c>
      <c r="R1650" s="42" t="s">
        <v>2485</v>
      </c>
    </row>
    <row r="1651" spans="1:18" x14ac:dyDescent="0.25">
      <c r="A1651" s="2" t="s">
        <v>1786</v>
      </c>
      <c r="B1651" s="1" t="s">
        <v>676</v>
      </c>
      <c r="C1651" s="37" t="s">
        <v>3281</v>
      </c>
      <c r="D1651" s="2" t="s">
        <v>21</v>
      </c>
      <c r="E1651" s="12">
        <v>1</v>
      </c>
      <c r="F1651" s="61">
        <v>128</v>
      </c>
      <c r="G1651" s="8">
        <f>VLOOKUP(F1651,episodes!$A$1:$B$76,2,FALSE)</f>
        <v>29</v>
      </c>
      <c r="H1651" s="7" t="str">
        <f>VLOOKUP(F1651,episodes!$A$1:$E$76,5,FALSE)</f>
        <v>The City on the Edge of Forever</v>
      </c>
      <c r="I1651" s="7">
        <f>VLOOKUP(F1651,episodes!$A$1:$D$76,3,FALSE)</f>
        <v>1</v>
      </c>
      <c r="J1651" s="7">
        <f>VLOOKUP(F1651,episodes!$A$1:$D$76,4,FALSE)</f>
        <v>28</v>
      </c>
      <c r="L1651" s="40">
        <f>COUNTIFS(A:A,A1650)</f>
        <v>14</v>
      </c>
      <c r="M1651" s="40">
        <f>COUNTIFS(B:B,B1651)</f>
        <v>11</v>
      </c>
      <c r="N1651" s="40">
        <f>LEN(C1651)</f>
        <v>46</v>
      </c>
      <c r="O1651" s="42" t="s">
        <v>2065</v>
      </c>
      <c r="P1651" s="44" t="s">
        <v>554</v>
      </c>
      <c r="Q1651" s="42" t="s">
        <v>1289</v>
      </c>
      <c r="R1651" s="42" t="s">
        <v>2485</v>
      </c>
    </row>
    <row r="1652" spans="1:18" x14ac:dyDescent="0.25">
      <c r="A1652" s="2" t="s">
        <v>1786</v>
      </c>
      <c r="B1652" s="1" t="s">
        <v>676</v>
      </c>
      <c r="C1652" s="23" t="s">
        <v>1324</v>
      </c>
      <c r="D1652" s="2" t="s">
        <v>3655</v>
      </c>
      <c r="E1652" s="12"/>
      <c r="F1652" s="61">
        <v>201</v>
      </c>
      <c r="G1652" s="8">
        <f>VLOOKUP(F1652,episodes!$A$1:$B$76,2,FALSE)</f>
        <v>31</v>
      </c>
      <c r="H1652" s="7" t="str">
        <f>VLOOKUP(F1652,episodes!$A$1:$E$76,5,FALSE)</f>
        <v>Amok Time</v>
      </c>
      <c r="I1652" s="7">
        <f>VLOOKUP(F1652,episodes!$A$1:$D$76,3,FALSE)</f>
        <v>2</v>
      </c>
      <c r="J1652" s="7">
        <f>VLOOKUP(F1652,episodes!$A$1:$D$76,4,FALSE)</f>
        <v>1</v>
      </c>
      <c r="L1652" s="40">
        <f>COUNTIFS(A:A,A1651)</f>
        <v>14</v>
      </c>
      <c r="M1652" s="40">
        <f>COUNTIFS(B:B,B1652)</f>
        <v>11</v>
      </c>
      <c r="N1652" s="40">
        <f>LEN(C1652)</f>
        <v>52</v>
      </c>
      <c r="O1652" s="42" t="s">
        <v>515</v>
      </c>
      <c r="P1652" s="44" t="s">
        <v>2132</v>
      </c>
      <c r="Q1652" s="42" t="s">
        <v>1324</v>
      </c>
      <c r="R1652" s="42" t="s">
        <v>2485</v>
      </c>
    </row>
    <row r="1653" spans="1:18" x14ac:dyDescent="0.25">
      <c r="A1653" s="2" t="s">
        <v>1786</v>
      </c>
      <c r="B1653" s="1" t="s">
        <v>676</v>
      </c>
      <c r="C1653" s="23" t="s">
        <v>1325</v>
      </c>
      <c r="D1653" s="2" t="s">
        <v>3655</v>
      </c>
      <c r="E1653" s="12">
        <v>1</v>
      </c>
      <c r="F1653" s="61">
        <v>201</v>
      </c>
      <c r="G1653" s="8">
        <f>VLOOKUP(F1653,episodes!$A$1:$B$76,2,FALSE)</f>
        <v>31</v>
      </c>
      <c r="H1653" s="7" t="str">
        <f>VLOOKUP(F1653,episodes!$A$1:$E$76,5,FALSE)</f>
        <v>Amok Time</v>
      </c>
      <c r="I1653" s="7">
        <f>VLOOKUP(F1653,episodes!$A$1:$D$76,3,FALSE)</f>
        <v>2</v>
      </c>
      <c r="J1653" s="7">
        <f>VLOOKUP(F1653,episodes!$A$1:$D$76,4,FALSE)</f>
        <v>1</v>
      </c>
      <c r="L1653" s="40">
        <f>COUNTIFS(A:A,A1652)</f>
        <v>14</v>
      </c>
      <c r="M1653" s="40">
        <f>COUNTIFS(B:B,B1653)</f>
        <v>11</v>
      </c>
      <c r="N1653" s="40">
        <f>LEN(C1653)</f>
        <v>40</v>
      </c>
      <c r="O1653" s="42" t="s">
        <v>515</v>
      </c>
      <c r="P1653" s="44" t="s">
        <v>1011</v>
      </c>
      <c r="Q1653" s="42" t="s">
        <v>1325</v>
      </c>
      <c r="R1653" s="42" t="s">
        <v>2485</v>
      </c>
    </row>
    <row r="1654" spans="1:18" x14ac:dyDescent="0.25">
      <c r="A1654" s="2" t="s">
        <v>1786</v>
      </c>
      <c r="B1654" s="1" t="s">
        <v>676</v>
      </c>
      <c r="C1654" s="23" t="s">
        <v>1337</v>
      </c>
      <c r="D1654" s="2" t="s">
        <v>3668</v>
      </c>
      <c r="E1654" s="12"/>
      <c r="F1654" s="60">
        <v>202</v>
      </c>
      <c r="G1654" s="8">
        <f>VLOOKUP(F1654,episodes!$A$1:$B$76,2,FALSE)</f>
        <v>32</v>
      </c>
      <c r="H1654" s="7" t="str">
        <f>VLOOKUP(F1654,episodes!$A$1:$E$76,5,FALSE)</f>
        <v>Who Mourns for Adonais?</v>
      </c>
      <c r="I1654" s="7">
        <f>VLOOKUP(F1654,episodes!$A$1:$D$76,3,FALSE)</f>
        <v>2</v>
      </c>
      <c r="J1654" s="7">
        <f>VLOOKUP(F1654,episodes!$A$1:$D$76,4,FALSE)</f>
        <v>2</v>
      </c>
      <c r="L1654" s="40">
        <f>COUNTIFS(A:A,A1653)</f>
        <v>14</v>
      </c>
      <c r="M1654" s="40">
        <f>COUNTIFS(B:B,B1654)</f>
        <v>11</v>
      </c>
      <c r="N1654" s="40">
        <f>LEN(C1654)</f>
        <v>61</v>
      </c>
      <c r="O1654" s="42" t="s">
        <v>2110</v>
      </c>
      <c r="P1654" s="39" t="s">
        <v>552</v>
      </c>
      <c r="Q1654" s="39" t="s">
        <v>1337</v>
      </c>
      <c r="R1654" s="39" t="s">
        <v>2485</v>
      </c>
    </row>
    <row r="1655" spans="1:18" x14ac:dyDescent="0.25">
      <c r="A1655" s="2" t="s">
        <v>1786</v>
      </c>
      <c r="B1655" s="2" t="s">
        <v>676</v>
      </c>
      <c r="C1655" s="1" t="s">
        <v>2648</v>
      </c>
      <c r="D1655" s="2" t="s">
        <v>21</v>
      </c>
      <c r="E1655" s="12">
        <v>1</v>
      </c>
      <c r="F1655" s="60">
        <v>204</v>
      </c>
      <c r="G1655" s="8">
        <f>VLOOKUP(F1655,episodes!$A$1:$B$81,2,FALSE)</f>
        <v>34</v>
      </c>
      <c r="H1655" s="7" t="str">
        <f>VLOOKUP(F1655,episodes!$A$1:$E$81,5,FALSE)</f>
        <v>Mirror, Mirror</v>
      </c>
      <c r="I1655" s="7">
        <f>VLOOKUP(F1655,episodes!$A$1:$D$81,3,FALSE)</f>
        <v>2</v>
      </c>
      <c r="J1655" s="7">
        <f>VLOOKUP(F1655,episodes!$A$1:$D$81,4,FALSE)</f>
        <v>4</v>
      </c>
      <c r="L1655" s="40">
        <f>COUNTIFS(A:A,A1654)</f>
        <v>14</v>
      </c>
      <c r="M1655" s="40">
        <f>COUNTIFS(B:B,B1655)</f>
        <v>11</v>
      </c>
      <c r="N1655" s="40">
        <f>LEN(C1655)</f>
        <v>102</v>
      </c>
      <c r="P1655" s="39" t="s">
        <v>192</v>
      </c>
      <c r="Q1655" s="50"/>
      <c r="R1655" s="39" t="s">
        <v>2485</v>
      </c>
    </row>
    <row r="1656" spans="1:18" x14ac:dyDescent="0.25">
      <c r="A1656" s="2" t="s">
        <v>1787</v>
      </c>
      <c r="B1656" s="1" t="s">
        <v>825</v>
      </c>
      <c r="C1656" s="25" t="s">
        <v>2151</v>
      </c>
      <c r="D1656" s="2" t="s">
        <v>21</v>
      </c>
      <c r="E1656" s="12">
        <v>1</v>
      </c>
      <c r="F1656" s="60">
        <v>102</v>
      </c>
      <c r="G1656" s="8">
        <f>VLOOKUP(F1656,episodes!$A$1:$B$76,2,FALSE)</f>
        <v>3</v>
      </c>
      <c r="H1656" s="7" t="str">
        <f>VLOOKUP(F1656,episodes!$A$1:$E$76,5,FALSE)</f>
        <v>Charlie X</v>
      </c>
      <c r="I1656" s="7">
        <f>VLOOKUP(F1656,episodes!$A$1:$D$76,3,FALSE)</f>
        <v>1</v>
      </c>
      <c r="J1656" s="7">
        <f>VLOOKUP(F1656,episodes!$A$1:$D$76,4,FALSE)</f>
        <v>2</v>
      </c>
      <c r="L1656" s="40">
        <f>COUNTIFS(A:A,A1655)</f>
        <v>14</v>
      </c>
      <c r="M1656" s="40">
        <f>COUNTIFS(B:B,B1656)</f>
        <v>8</v>
      </c>
      <c r="N1656" s="40">
        <f>LEN(C1656)+LEN(H1656)</f>
        <v>51</v>
      </c>
      <c r="O1656" s="39" t="s">
        <v>2065</v>
      </c>
      <c r="Q1656" s="39" t="s">
        <v>992</v>
      </c>
      <c r="R1656" s="39" t="s">
        <v>2485</v>
      </c>
    </row>
    <row r="1657" spans="1:18" x14ac:dyDescent="0.3">
      <c r="A1657" s="2" t="s">
        <v>1787</v>
      </c>
      <c r="B1657" s="1" t="s">
        <v>825</v>
      </c>
      <c r="C1657" s="25" t="s">
        <v>2152</v>
      </c>
      <c r="D1657" s="2" t="s">
        <v>3305</v>
      </c>
      <c r="F1657" s="60">
        <v>102</v>
      </c>
      <c r="G1657" s="8">
        <f>VLOOKUP(F1657,episodes!$A$1:$B$76,2,FALSE)</f>
        <v>3</v>
      </c>
      <c r="H1657" s="7" t="str">
        <f>VLOOKUP(F1657,episodes!$A$1:$E$76,5,FALSE)</f>
        <v>Charlie X</v>
      </c>
      <c r="I1657" s="7">
        <f>VLOOKUP(F1657,episodes!$A$1:$D$76,3,FALSE)</f>
        <v>1</v>
      </c>
      <c r="J1657" s="7">
        <f>VLOOKUP(F1657,episodes!$A$1:$D$76,4,FALSE)</f>
        <v>2</v>
      </c>
      <c r="L1657" s="40">
        <f>COUNTIFS(A:A,A1656)</f>
        <v>6</v>
      </c>
      <c r="M1657" s="40">
        <f>COUNTIFS(B:B,B1657)</f>
        <v>8</v>
      </c>
      <c r="N1657" s="40">
        <f>LEN(C1657)+LEN(H1657)</f>
        <v>62</v>
      </c>
      <c r="O1657" s="39" t="s">
        <v>93</v>
      </c>
      <c r="Q1657" s="39" t="s">
        <v>372</v>
      </c>
      <c r="R1657" s="39" t="s">
        <v>2485</v>
      </c>
    </row>
    <row r="1658" spans="1:18" x14ac:dyDescent="0.25">
      <c r="A1658" s="2" t="s">
        <v>1787</v>
      </c>
      <c r="B1658" s="1" t="s">
        <v>825</v>
      </c>
      <c r="C1658" s="37" t="s">
        <v>2195</v>
      </c>
      <c r="D1658" s="2" t="s">
        <v>21</v>
      </c>
      <c r="E1658" s="12"/>
      <c r="F1658" s="60">
        <v>104</v>
      </c>
      <c r="G1658" s="8">
        <f>VLOOKUP(F1658,episodes!$A$1:$B$76,2,FALSE)</f>
        <v>5</v>
      </c>
      <c r="H1658" s="7" t="str">
        <f>VLOOKUP(F1658,episodes!$A$1:$E$76,5,FALSE)</f>
        <v>The Naked Time</v>
      </c>
      <c r="I1658" s="7">
        <f>VLOOKUP(F1658,episodes!$A$1:$D$76,3,FALSE)</f>
        <v>1</v>
      </c>
      <c r="J1658" s="7">
        <f>VLOOKUP(F1658,episodes!$A$1:$D$76,4,FALSE)</f>
        <v>4</v>
      </c>
      <c r="L1658" s="40">
        <f>COUNTIFS(A:A,A1657)</f>
        <v>6</v>
      </c>
      <c r="M1658" s="40">
        <f>COUNTIFS(B:B,B1658)</f>
        <v>8</v>
      </c>
      <c r="N1658" s="40">
        <f>LEN(C1658)+LEN(H1658)</f>
        <v>64</v>
      </c>
      <c r="O1658" s="39" t="s">
        <v>2101</v>
      </c>
      <c r="P1658" s="41"/>
      <c r="Q1658" s="39" t="s">
        <v>1194</v>
      </c>
      <c r="R1658" s="39" t="s">
        <v>2485</v>
      </c>
    </row>
    <row r="1659" spans="1:18" x14ac:dyDescent="0.25">
      <c r="A1659" s="2" t="s">
        <v>1787</v>
      </c>
      <c r="B1659" s="1" t="s">
        <v>825</v>
      </c>
      <c r="C1659" s="37" t="s">
        <v>2240</v>
      </c>
      <c r="D1659" s="2" t="s">
        <v>21</v>
      </c>
      <c r="E1659" s="12">
        <v>1</v>
      </c>
      <c r="F1659" s="60">
        <v>105</v>
      </c>
      <c r="G1659" s="8">
        <f>VLOOKUP(F1659,episodes!$A$1:$B$76,2,FALSE)</f>
        <v>6</v>
      </c>
      <c r="H1659" s="7" t="str">
        <f>VLOOKUP(F1659,episodes!$A$1:$E$76,5,FALSE)</f>
        <v>The Enemy Within</v>
      </c>
      <c r="I1659" s="7">
        <f>VLOOKUP(F1659,episodes!$A$1:$D$76,3,FALSE)</f>
        <v>1</v>
      </c>
      <c r="J1659" s="7">
        <f>VLOOKUP(F1659,episodes!$A$1:$D$76,4,FALSE)</f>
        <v>5</v>
      </c>
      <c r="L1659" s="40">
        <f>COUNTIFS(A:A,A1658)</f>
        <v>6</v>
      </c>
      <c r="M1659" s="40">
        <f>COUNTIFS(B:B,B1659)</f>
        <v>8</v>
      </c>
      <c r="N1659" s="40">
        <f>LEN(C1659)+LEN(H1659)</f>
        <v>64</v>
      </c>
      <c r="O1659" s="39" t="s">
        <v>2065</v>
      </c>
      <c r="Q1659" s="39" t="s">
        <v>993</v>
      </c>
      <c r="R1659" s="39" t="s">
        <v>2485</v>
      </c>
    </row>
    <row r="1660" spans="1:18" x14ac:dyDescent="0.25">
      <c r="A1660" s="2" t="s">
        <v>1787</v>
      </c>
      <c r="B1660" s="1" t="s">
        <v>825</v>
      </c>
      <c r="C1660" s="37" t="s">
        <v>2474</v>
      </c>
      <c r="D1660" s="2" t="s">
        <v>21</v>
      </c>
      <c r="E1660" s="12">
        <v>1</v>
      </c>
      <c r="F1660" s="60">
        <v>107</v>
      </c>
      <c r="G1660" s="8">
        <f>VLOOKUP(F1660,episodes!$A$1:$B$76,2,FALSE)</f>
        <v>8</v>
      </c>
      <c r="H1660" s="7" t="str">
        <f>VLOOKUP(F1660,episodes!$A$1:$E$76,5,FALSE)</f>
        <v>What Are Little Girls Made Of?</v>
      </c>
      <c r="I1660" s="7">
        <f>VLOOKUP(F1660,episodes!$A$1:$D$76,3,FALSE)</f>
        <v>1</v>
      </c>
      <c r="J1660" s="7">
        <f>VLOOKUP(F1660,episodes!$A$1:$D$76,4,FALSE)</f>
        <v>7</v>
      </c>
      <c r="L1660" s="40">
        <f>COUNTIFS(A:A,A1659)</f>
        <v>6</v>
      </c>
      <c r="M1660" s="40">
        <f>COUNTIFS(B:B,B1660)</f>
        <v>8</v>
      </c>
      <c r="N1660" s="40">
        <f>LEN(C1660)+LEN(H1660)</f>
        <v>65</v>
      </c>
      <c r="O1660" s="39" t="s">
        <v>2065</v>
      </c>
      <c r="Q1660" s="39" t="s">
        <v>994</v>
      </c>
      <c r="R1660" s="39" t="s">
        <v>2485</v>
      </c>
    </row>
    <row r="1661" spans="1:18" x14ac:dyDescent="0.25">
      <c r="A1661" s="2" t="s">
        <v>1787</v>
      </c>
      <c r="B1661" s="1" t="s">
        <v>825</v>
      </c>
      <c r="C1661" s="37" t="s">
        <v>2524</v>
      </c>
      <c r="D1661" s="2" t="s">
        <v>21</v>
      </c>
      <c r="E1661" s="12">
        <v>1</v>
      </c>
      <c r="F1661" s="60">
        <v>110</v>
      </c>
      <c r="G1661" s="8">
        <f>VLOOKUP(F1661,episodes!$A$1:$B$76,2,FALSE)</f>
        <v>11</v>
      </c>
      <c r="H1661" s="7" t="str">
        <f>VLOOKUP(F1661,episodes!$A$1:$E$76,5,FALSE)</f>
        <v>The Corbomite Maneuver</v>
      </c>
      <c r="I1661" s="7">
        <f>VLOOKUP(F1661,episodes!$A$1:$D$76,3,FALSE)</f>
        <v>1</v>
      </c>
      <c r="J1661" s="7">
        <f>VLOOKUP(F1661,episodes!$A$1:$D$76,4,FALSE)</f>
        <v>10</v>
      </c>
      <c r="L1661" s="40">
        <f>COUNTIFS(A:A,A1660)</f>
        <v>6</v>
      </c>
      <c r="M1661" s="40">
        <f>COUNTIFS(B:B,B1661)</f>
        <v>8</v>
      </c>
      <c r="N1661" s="40">
        <f>LEN(C1661)+LEN(H1661)</f>
        <v>67</v>
      </c>
      <c r="O1661" s="39" t="s">
        <v>2065</v>
      </c>
      <c r="P1661" s="41"/>
      <c r="Q1661" s="39" t="s">
        <v>1124</v>
      </c>
      <c r="R1661" s="39" t="s">
        <v>2485</v>
      </c>
    </row>
    <row r="1662" spans="1:18" x14ac:dyDescent="0.25">
      <c r="A1662" s="2" t="s">
        <v>1788</v>
      </c>
      <c r="B1662" s="11" t="s">
        <v>502</v>
      </c>
      <c r="C1662" s="23" t="s">
        <v>2867</v>
      </c>
      <c r="D1662" s="2" t="s">
        <v>3652</v>
      </c>
      <c r="E1662" s="12">
        <v>1</v>
      </c>
      <c r="F1662" s="61">
        <v>201</v>
      </c>
      <c r="G1662" s="8">
        <f>VLOOKUP(F1662,episodes!$A$1:$B$76,2,FALSE)</f>
        <v>31</v>
      </c>
      <c r="H1662" s="7" t="str">
        <f>VLOOKUP(F1662,episodes!$A$1:$E$76,5,FALSE)</f>
        <v>Amok Time</v>
      </c>
      <c r="I1662" s="7">
        <f>VLOOKUP(F1662,episodes!$A$1:$D$76,3,FALSE)</f>
        <v>2</v>
      </c>
      <c r="J1662" s="7">
        <f>VLOOKUP(F1662,episodes!$A$1:$D$76,4,FALSE)</f>
        <v>1</v>
      </c>
      <c r="L1662" s="40">
        <f>COUNTIFS(A:A,A1661)</f>
        <v>6</v>
      </c>
      <c r="M1662" s="40">
        <f>COUNTIFS(B:B,B1662)</f>
        <v>5</v>
      </c>
      <c r="N1662" s="40">
        <f>LEN(C1662)</f>
        <v>119</v>
      </c>
      <c r="O1662" s="42" t="s">
        <v>2116</v>
      </c>
      <c r="P1662" s="44" t="s">
        <v>2065</v>
      </c>
      <c r="Q1662" s="42" t="s">
        <v>2867</v>
      </c>
      <c r="R1662" s="42" t="s">
        <v>2485</v>
      </c>
    </row>
    <row r="1663" spans="1:18" x14ac:dyDescent="0.3">
      <c r="A1663" s="2" t="s">
        <v>1789</v>
      </c>
      <c r="B1663" s="2" t="s">
        <v>729</v>
      </c>
      <c r="C1663" s="25" t="s">
        <v>2865</v>
      </c>
      <c r="D1663" s="2" t="s">
        <v>3305</v>
      </c>
      <c r="F1663" s="60">
        <v>102</v>
      </c>
      <c r="G1663" s="8">
        <f>VLOOKUP(F1663,episodes!$A$1:$B$76,2,FALSE)</f>
        <v>3</v>
      </c>
      <c r="H1663" s="7" t="str">
        <f>VLOOKUP(F1663,episodes!$A$1:$E$76,5,FALSE)</f>
        <v>Charlie X</v>
      </c>
      <c r="I1663" s="7">
        <f>VLOOKUP(F1663,episodes!$A$1:$D$76,3,FALSE)</f>
        <v>1</v>
      </c>
      <c r="J1663" s="7">
        <f>VLOOKUP(F1663,episodes!$A$1:$D$76,4,FALSE)</f>
        <v>2</v>
      </c>
      <c r="L1663" s="40">
        <f>COUNTIFS(A:A,A1662)</f>
        <v>1</v>
      </c>
      <c r="M1663" s="40">
        <f>COUNTIFS(B:B,B1663)</f>
        <v>9</v>
      </c>
      <c r="N1663" s="40">
        <f>LEN(C1663)+LEN(H1663)</f>
        <v>50</v>
      </c>
      <c r="O1663" s="42" t="s">
        <v>93</v>
      </c>
      <c r="Q1663" s="42" t="s">
        <v>637</v>
      </c>
      <c r="R1663" s="39" t="s">
        <v>2485</v>
      </c>
    </row>
    <row r="1664" spans="1:18" x14ac:dyDescent="0.25">
      <c r="A1664" s="2" t="s">
        <v>1789</v>
      </c>
      <c r="B1664" s="2" t="s">
        <v>729</v>
      </c>
      <c r="C1664" s="25" t="s">
        <v>2153</v>
      </c>
      <c r="D1664" s="2" t="s">
        <v>3675</v>
      </c>
      <c r="E1664" s="12">
        <v>1</v>
      </c>
      <c r="F1664" s="60">
        <v>102</v>
      </c>
      <c r="G1664" s="8">
        <f>VLOOKUP(F1664,episodes!$A$1:$B$76,2,FALSE)</f>
        <v>3</v>
      </c>
      <c r="H1664" s="7" t="str">
        <f>VLOOKUP(F1664,episodes!$A$1:$E$76,5,FALSE)</f>
        <v>Charlie X</v>
      </c>
      <c r="I1664" s="7">
        <f>VLOOKUP(F1664,episodes!$A$1:$D$76,3,FALSE)</f>
        <v>1</v>
      </c>
      <c r="J1664" s="7">
        <f>VLOOKUP(F1664,episodes!$A$1:$D$76,4,FALSE)</f>
        <v>2</v>
      </c>
      <c r="L1664" s="40">
        <f>COUNTIFS(A:A,A1663)</f>
        <v>10</v>
      </c>
      <c r="M1664" s="40">
        <f>COUNTIFS(B:B,B1664)</f>
        <v>9</v>
      </c>
      <c r="N1664" s="40">
        <f>LEN(C1664)+LEN(H1664)</f>
        <v>50</v>
      </c>
      <c r="O1664" s="42" t="s">
        <v>2065</v>
      </c>
      <c r="P1664" s="39" t="s">
        <v>1011</v>
      </c>
      <c r="Q1664" s="39" t="s">
        <v>1076</v>
      </c>
      <c r="R1664" s="39" t="s">
        <v>2485</v>
      </c>
    </row>
    <row r="1665" spans="1:18" x14ac:dyDescent="0.25">
      <c r="A1665" s="2" t="s">
        <v>1789</v>
      </c>
      <c r="B1665" s="2" t="s">
        <v>729</v>
      </c>
      <c r="C1665" s="25" t="s">
        <v>2154</v>
      </c>
      <c r="D1665" s="2" t="s">
        <v>3655</v>
      </c>
      <c r="E1665" s="12">
        <v>1</v>
      </c>
      <c r="F1665" s="60">
        <v>102</v>
      </c>
      <c r="G1665" s="8">
        <f>VLOOKUP(F1665,episodes!$A$1:$B$76,2,FALSE)</f>
        <v>3</v>
      </c>
      <c r="H1665" s="7" t="str">
        <f>VLOOKUP(F1665,episodes!$A$1:$E$76,5,FALSE)</f>
        <v>Charlie X</v>
      </c>
      <c r="I1665" s="7">
        <f>VLOOKUP(F1665,episodes!$A$1:$D$76,3,FALSE)</f>
        <v>1</v>
      </c>
      <c r="J1665" s="7">
        <f>VLOOKUP(F1665,episodes!$A$1:$D$76,4,FALSE)</f>
        <v>2</v>
      </c>
      <c r="L1665" s="40">
        <f>COUNTIFS(A:A,A1664)</f>
        <v>10</v>
      </c>
      <c r="M1665" s="40">
        <f>COUNTIFS(B:B,B1665)</f>
        <v>9</v>
      </c>
      <c r="N1665" s="40">
        <f>LEN(C1665)+LEN(H1665)</f>
        <v>75</v>
      </c>
      <c r="O1665" s="42" t="s">
        <v>1011</v>
      </c>
      <c r="P1665" s="39" t="s">
        <v>566</v>
      </c>
      <c r="Q1665" s="39" t="s">
        <v>1415</v>
      </c>
      <c r="R1665" s="39" t="s">
        <v>2485</v>
      </c>
    </row>
    <row r="1666" spans="1:18" x14ac:dyDescent="0.25">
      <c r="A1666" s="2" t="s">
        <v>1789</v>
      </c>
      <c r="B1666" s="2" t="s">
        <v>729</v>
      </c>
      <c r="C1666" s="37" t="s">
        <v>2153</v>
      </c>
      <c r="D1666" s="2" t="s">
        <v>3675</v>
      </c>
      <c r="E1666" s="12">
        <v>1</v>
      </c>
      <c r="F1666" s="60">
        <v>103</v>
      </c>
      <c r="G1666" s="8">
        <f>VLOOKUP(F1666,episodes!$A$1:$B$76,2,FALSE)</f>
        <v>4</v>
      </c>
      <c r="H1666" s="7" t="str">
        <f>VLOOKUP(F1666,episodes!$A$1:$E$76,5,FALSE)</f>
        <v>Where No Man Has Gone Before</v>
      </c>
      <c r="I1666" s="7">
        <f>VLOOKUP(F1666,episodes!$A$1:$D$76,3,FALSE)</f>
        <v>1</v>
      </c>
      <c r="J1666" s="7">
        <f>VLOOKUP(F1666,episodes!$A$1:$D$76,4,FALSE)</f>
        <v>3</v>
      </c>
      <c r="L1666" s="40">
        <f>COUNTIFS(A:A,A1665)</f>
        <v>10</v>
      </c>
      <c r="M1666" s="40">
        <f>COUNTIFS(B:B,B1666)</f>
        <v>9</v>
      </c>
      <c r="N1666" s="40">
        <f>LEN(C1666)+LEN(H1666)</f>
        <v>69</v>
      </c>
      <c r="O1666" s="42" t="s">
        <v>2065</v>
      </c>
      <c r="P1666" s="39" t="s">
        <v>1011</v>
      </c>
      <c r="Q1666" s="39" t="s">
        <v>1076</v>
      </c>
      <c r="R1666" s="39" t="s">
        <v>2485</v>
      </c>
    </row>
    <row r="1667" spans="1:18" x14ac:dyDescent="0.25">
      <c r="A1667" s="2" t="s">
        <v>1789</v>
      </c>
      <c r="B1667" s="2" t="s">
        <v>729</v>
      </c>
      <c r="C1667" s="37" t="s">
        <v>2196</v>
      </c>
      <c r="D1667" s="2" t="s">
        <v>3305</v>
      </c>
      <c r="E1667" s="12"/>
      <c r="F1667" s="60">
        <v>104</v>
      </c>
      <c r="G1667" s="8">
        <f>VLOOKUP(F1667,episodes!$A$1:$B$76,2,FALSE)</f>
        <v>5</v>
      </c>
      <c r="H1667" s="7" t="str">
        <f>VLOOKUP(F1667,episodes!$A$1:$E$76,5,FALSE)</f>
        <v>The Naked Time</v>
      </c>
      <c r="I1667" s="7">
        <f>VLOOKUP(F1667,episodes!$A$1:$D$76,3,FALSE)</f>
        <v>1</v>
      </c>
      <c r="J1667" s="7">
        <f>VLOOKUP(F1667,episodes!$A$1:$D$76,4,FALSE)</f>
        <v>4</v>
      </c>
      <c r="L1667" s="40">
        <f>COUNTIFS(A:A,A1666)</f>
        <v>10</v>
      </c>
      <c r="M1667" s="40">
        <f>COUNTIFS(B:B,B1667)</f>
        <v>9</v>
      </c>
      <c r="N1667" s="40">
        <f>LEN(C1667)+LEN(H1667)</f>
        <v>54</v>
      </c>
      <c r="O1667" s="39" t="s">
        <v>93</v>
      </c>
      <c r="P1667" s="41"/>
      <c r="Q1667" s="39" t="s">
        <v>366</v>
      </c>
      <c r="R1667" s="39" t="s">
        <v>2485</v>
      </c>
    </row>
    <row r="1668" spans="1:18" x14ac:dyDescent="0.25">
      <c r="A1668" s="2" t="s">
        <v>1789</v>
      </c>
      <c r="B1668" s="2" t="s">
        <v>729</v>
      </c>
      <c r="C1668" s="37" t="s">
        <v>2196</v>
      </c>
      <c r="D1668" s="2" t="s">
        <v>3305</v>
      </c>
      <c r="E1668" s="12"/>
      <c r="F1668" s="60">
        <v>110</v>
      </c>
      <c r="G1668" s="8">
        <f>VLOOKUP(F1668,episodes!$A$1:$B$76,2,FALSE)</f>
        <v>11</v>
      </c>
      <c r="H1668" s="7" t="str">
        <f>VLOOKUP(F1668,episodes!$A$1:$E$76,5,FALSE)</f>
        <v>The Corbomite Maneuver</v>
      </c>
      <c r="I1668" s="7">
        <f>VLOOKUP(F1668,episodes!$A$1:$D$76,3,FALSE)</f>
        <v>1</v>
      </c>
      <c r="J1668" s="7">
        <f>VLOOKUP(F1668,episodes!$A$1:$D$76,4,FALSE)</f>
        <v>10</v>
      </c>
      <c r="L1668" s="40">
        <f>COUNTIFS(A:A,A1667)</f>
        <v>10</v>
      </c>
      <c r="M1668" s="40">
        <f>COUNTIFS(B:B,B1668)</f>
        <v>9</v>
      </c>
      <c r="N1668" s="40">
        <f>LEN(C1668)+LEN(H1668)</f>
        <v>62</v>
      </c>
      <c r="O1668" s="39" t="s">
        <v>93</v>
      </c>
      <c r="Q1668" s="39" t="s">
        <v>366</v>
      </c>
      <c r="R1668" s="39" t="s">
        <v>2485</v>
      </c>
    </row>
    <row r="1669" spans="1:18" x14ac:dyDescent="0.25">
      <c r="A1669" s="2" t="s">
        <v>1789</v>
      </c>
      <c r="B1669" s="2" t="s">
        <v>729</v>
      </c>
      <c r="C1669" s="37" t="s">
        <v>366</v>
      </c>
      <c r="D1669" s="2" t="s">
        <v>3305</v>
      </c>
      <c r="E1669" s="12"/>
      <c r="F1669" s="60">
        <v>113</v>
      </c>
      <c r="G1669" s="8">
        <f>VLOOKUP(F1669,episodes!$A$1:$B$76,2,FALSE)</f>
        <v>14</v>
      </c>
      <c r="H1669" s="7" t="str">
        <f>VLOOKUP(F1669,episodes!$A$1:$E$76,5,FALSE)</f>
        <v>The Conscience of the King</v>
      </c>
      <c r="I1669" s="7">
        <f>VLOOKUP(F1669,episodes!$A$1:$D$76,3,FALSE)</f>
        <v>1</v>
      </c>
      <c r="J1669" s="7">
        <f>VLOOKUP(F1669,episodes!$A$1:$D$76,4,FALSE)</f>
        <v>13</v>
      </c>
      <c r="L1669" s="40">
        <f>COUNTIFS(A:A,A1668)</f>
        <v>10</v>
      </c>
      <c r="M1669" s="40">
        <f>COUNTIFS(B:B,B1669)</f>
        <v>9</v>
      </c>
      <c r="N1669" s="40">
        <f>LEN(C1669)+LEN(H1669)</f>
        <v>65</v>
      </c>
      <c r="O1669" s="39" t="s">
        <v>93</v>
      </c>
      <c r="Q1669" s="39" t="s">
        <v>366</v>
      </c>
      <c r="R1669" s="39" t="s">
        <v>2485</v>
      </c>
    </row>
    <row r="1670" spans="1:18" x14ac:dyDescent="0.25">
      <c r="A1670" s="2" t="s">
        <v>1789</v>
      </c>
      <c r="B1670" s="2" t="s">
        <v>730</v>
      </c>
      <c r="C1670" s="37" t="s">
        <v>367</v>
      </c>
      <c r="D1670" s="2" t="s">
        <v>3305</v>
      </c>
      <c r="E1670" s="12"/>
      <c r="F1670" s="61">
        <v>127</v>
      </c>
      <c r="G1670" s="8">
        <f>VLOOKUP(F1670,episodes!$A$1:$B$76,2,FALSE)</f>
        <v>28</v>
      </c>
      <c r="H1670" s="7" t="str">
        <f>VLOOKUP(F1670,episodes!$A$1:$E$76,5,FALSE)</f>
        <v>The Alternative Factor</v>
      </c>
      <c r="I1670" s="7">
        <f>VLOOKUP(F1670,episodes!$A$1:$D$76,3,FALSE)</f>
        <v>1</v>
      </c>
      <c r="J1670" s="7">
        <f>VLOOKUP(F1670,episodes!$A$1:$D$76,4,FALSE)</f>
        <v>27</v>
      </c>
      <c r="L1670" s="40">
        <f>COUNTIFS(A:A,A1669)</f>
        <v>10</v>
      </c>
      <c r="M1670" s="40">
        <f>COUNTIFS(B:B,B1670)</f>
        <v>1</v>
      </c>
      <c r="N1670" s="40">
        <f>LEN(C1670)</f>
        <v>37</v>
      </c>
      <c r="O1670" s="42" t="s">
        <v>93</v>
      </c>
      <c r="P1670" s="42"/>
      <c r="Q1670" s="39" t="s">
        <v>367</v>
      </c>
      <c r="R1670" s="42" t="s">
        <v>2485</v>
      </c>
    </row>
    <row r="1671" spans="1:18" x14ac:dyDescent="0.25">
      <c r="A1671" s="2" t="s">
        <v>1789</v>
      </c>
      <c r="B1671" s="2" t="s">
        <v>729</v>
      </c>
      <c r="C1671" s="37" t="s">
        <v>366</v>
      </c>
      <c r="D1671" s="2" t="s">
        <v>3305</v>
      </c>
      <c r="E1671" s="12"/>
      <c r="F1671" s="61">
        <v>127</v>
      </c>
      <c r="G1671" s="8">
        <f>VLOOKUP(F1671,episodes!$A$1:$B$76,2,FALSE)</f>
        <v>28</v>
      </c>
      <c r="H1671" s="7" t="str">
        <f>VLOOKUP(F1671,episodes!$A$1:$E$76,5,FALSE)</f>
        <v>The Alternative Factor</v>
      </c>
      <c r="I1671" s="7">
        <f>VLOOKUP(F1671,episodes!$A$1:$D$76,3,FALSE)</f>
        <v>1</v>
      </c>
      <c r="J1671" s="7">
        <f>VLOOKUP(F1671,episodes!$A$1:$D$76,4,FALSE)</f>
        <v>27</v>
      </c>
      <c r="L1671" s="40">
        <f>COUNTIFS(A:A,A1670)</f>
        <v>10</v>
      </c>
      <c r="M1671" s="40">
        <f>COUNTIFS(B:B,B1671)</f>
        <v>9</v>
      </c>
      <c r="N1671" s="40">
        <f>LEN(C1671)</f>
        <v>39</v>
      </c>
      <c r="O1671" s="39" t="s">
        <v>93</v>
      </c>
      <c r="P1671" s="42"/>
      <c r="Q1671" s="39" t="s">
        <v>366</v>
      </c>
      <c r="R1671" s="42" t="s">
        <v>2485</v>
      </c>
    </row>
    <row r="1672" spans="1:18" x14ac:dyDescent="0.25">
      <c r="A1672" s="2" t="s">
        <v>1789</v>
      </c>
      <c r="B1672" s="2" t="s">
        <v>729</v>
      </c>
      <c r="C1672" s="23" t="s">
        <v>1077</v>
      </c>
      <c r="D1672" s="2" t="s">
        <v>3305</v>
      </c>
      <c r="E1672" s="12"/>
      <c r="F1672" s="61">
        <v>201</v>
      </c>
      <c r="G1672" s="8">
        <f>VLOOKUP(F1672,episodes!$A$1:$B$76,2,FALSE)</f>
        <v>31</v>
      </c>
      <c r="H1672" s="7" t="str">
        <f>VLOOKUP(F1672,episodes!$A$1:$E$76,5,FALSE)</f>
        <v>Amok Time</v>
      </c>
      <c r="I1672" s="7">
        <f>VLOOKUP(F1672,episodes!$A$1:$D$76,3,FALSE)</f>
        <v>2</v>
      </c>
      <c r="J1672" s="7">
        <f>VLOOKUP(F1672,episodes!$A$1:$D$76,4,FALSE)</f>
        <v>1</v>
      </c>
      <c r="L1672" s="40">
        <f>COUNTIFS(A:A,A1671)</f>
        <v>10</v>
      </c>
      <c r="M1672" s="40">
        <f>COUNTIFS(B:B,B1672)</f>
        <v>9</v>
      </c>
      <c r="N1672" s="40">
        <f>LEN(C1672)</f>
        <v>33</v>
      </c>
      <c r="O1672" s="42" t="s">
        <v>1011</v>
      </c>
      <c r="P1672" s="44"/>
      <c r="Q1672" s="42" t="s">
        <v>1077</v>
      </c>
      <c r="R1672" s="42" t="s">
        <v>2485</v>
      </c>
    </row>
    <row r="1673" spans="1:18" x14ac:dyDescent="0.25">
      <c r="A1673" s="2" t="s">
        <v>1790</v>
      </c>
      <c r="B1673" s="11" t="s">
        <v>727</v>
      </c>
      <c r="C1673" s="37" t="s">
        <v>2962</v>
      </c>
      <c r="D1673" s="2" t="s">
        <v>85</v>
      </c>
      <c r="E1673" s="12"/>
      <c r="F1673" s="61">
        <v>117</v>
      </c>
      <c r="G1673" s="8">
        <f>VLOOKUP(F1673,episodes!$A$1:$B$76,2,FALSE)</f>
        <v>18</v>
      </c>
      <c r="H1673" s="7" t="str">
        <f>VLOOKUP(F1673,episodes!$A$1:$E$76,5,FALSE)</f>
        <v>The Squire of Gothos</v>
      </c>
      <c r="I1673" s="7">
        <f>VLOOKUP(F1673,episodes!$A$1:$D$76,3,FALSE)</f>
        <v>1</v>
      </c>
      <c r="J1673" s="7">
        <f>VLOOKUP(F1673,episodes!$A$1:$D$76,4,FALSE)</f>
        <v>17</v>
      </c>
      <c r="L1673" s="40">
        <f>COUNTIFS(A:A,A1672)</f>
        <v>10</v>
      </c>
      <c r="M1673" s="40">
        <f>COUNTIFS(B:B,B1673)</f>
        <v>5</v>
      </c>
      <c r="N1673" s="40">
        <f>LEN(C1673)+LEN(H1673)</f>
        <v>110</v>
      </c>
      <c r="O1673" s="42" t="s">
        <v>184</v>
      </c>
      <c r="P1673" s="44"/>
      <c r="Q1673" s="42" t="s">
        <v>1377</v>
      </c>
      <c r="R1673" s="42" t="s">
        <v>2485</v>
      </c>
    </row>
    <row r="1674" spans="1:18" x14ac:dyDescent="0.3">
      <c r="A1674" s="2" t="s">
        <v>1791</v>
      </c>
      <c r="B1674" s="11" t="s">
        <v>784</v>
      </c>
      <c r="C1674" s="25" t="s">
        <v>2063</v>
      </c>
      <c r="D1674" s="2" t="s">
        <v>3305</v>
      </c>
      <c r="F1674" s="60">
        <v>101</v>
      </c>
      <c r="G1674" s="8">
        <f>VLOOKUP(F1674,episodes!$A$1:$B$76,2,FALSE)</f>
        <v>2</v>
      </c>
      <c r="H1674" s="7" t="str">
        <f>VLOOKUP(F1674,episodes!$A$1:$E$76,5,FALSE)</f>
        <v>The Man Trap</v>
      </c>
      <c r="I1674" s="7">
        <f>VLOOKUP(F1674,episodes!$A$1:$D$76,3,FALSE)</f>
        <v>1</v>
      </c>
      <c r="J1674" s="7">
        <f>VLOOKUP(F1674,episodes!$A$1:$D$76,4,FALSE)</f>
        <v>1</v>
      </c>
      <c r="L1674" s="40">
        <f>COUNTIFS(A:A,A1673)</f>
        <v>1</v>
      </c>
      <c r="M1674" s="40">
        <f>COUNTIFS(B:B,B1674)</f>
        <v>1</v>
      </c>
      <c r="N1674" s="40">
        <f>LEN(C1674)+LEN(H1674)</f>
        <v>50</v>
      </c>
      <c r="O1674" s="39" t="s">
        <v>570</v>
      </c>
      <c r="Q1674" s="39" t="s">
        <v>1575</v>
      </c>
      <c r="R1674" s="39" t="s">
        <v>2485</v>
      </c>
    </row>
    <row r="1675" spans="1:18" x14ac:dyDescent="0.25">
      <c r="A1675" s="2" t="s">
        <v>1791</v>
      </c>
      <c r="B1675" s="11" t="s">
        <v>785</v>
      </c>
      <c r="C1675" s="37" t="s">
        <v>2241</v>
      </c>
      <c r="D1675" s="2" t="s">
        <v>3305</v>
      </c>
      <c r="E1675" s="12"/>
      <c r="F1675" s="60">
        <v>105</v>
      </c>
      <c r="G1675" s="8">
        <f>VLOOKUP(F1675,episodes!$A$1:$B$76,2,FALSE)</f>
        <v>6</v>
      </c>
      <c r="H1675" s="7" t="str">
        <f>VLOOKUP(F1675,episodes!$A$1:$E$76,5,FALSE)</f>
        <v>The Enemy Within</v>
      </c>
      <c r="I1675" s="7">
        <f>VLOOKUP(F1675,episodes!$A$1:$D$76,3,FALSE)</f>
        <v>1</v>
      </c>
      <c r="J1675" s="7">
        <f>VLOOKUP(F1675,episodes!$A$1:$D$76,4,FALSE)</f>
        <v>5</v>
      </c>
      <c r="L1675" s="40">
        <f>COUNTIFS(A:A,A1674)</f>
        <v>3</v>
      </c>
      <c r="M1675" s="40">
        <f>COUNTIFS(B:B,B1675)</f>
        <v>1</v>
      </c>
      <c r="N1675" s="40">
        <f>LEN(C1675)+LEN(H1675)</f>
        <v>58</v>
      </c>
      <c r="O1675" s="39" t="s">
        <v>2068</v>
      </c>
      <c r="Q1675" s="39" t="s">
        <v>995</v>
      </c>
      <c r="R1675" s="39" t="s">
        <v>2485</v>
      </c>
    </row>
    <row r="1676" spans="1:18" x14ac:dyDescent="0.25">
      <c r="A1676" s="2" t="s">
        <v>1791</v>
      </c>
      <c r="B1676" s="11" t="s">
        <v>783</v>
      </c>
      <c r="C1676" s="37" t="s">
        <v>2475</v>
      </c>
      <c r="D1676" s="2" t="s">
        <v>3305</v>
      </c>
      <c r="E1676" s="12"/>
      <c r="F1676" s="60">
        <v>107</v>
      </c>
      <c r="G1676" s="8">
        <f>VLOOKUP(F1676,episodes!$A$1:$B$76,2,FALSE)</f>
        <v>8</v>
      </c>
      <c r="H1676" s="7" t="str">
        <f>VLOOKUP(F1676,episodes!$A$1:$E$76,5,FALSE)</f>
        <v>What Are Little Girls Made Of?</v>
      </c>
      <c r="I1676" s="7">
        <f>VLOOKUP(F1676,episodes!$A$1:$D$76,3,FALSE)</f>
        <v>1</v>
      </c>
      <c r="J1676" s="7">
        <f>VLOOKUP(F1676,episodes!$A$1:$D$76,4,FALSE)</f>
        <v>7</v>
      </c>
      <c r="L1676" s="40">
        <f>COUNTIFS(A:A,A1675)</f>
        <v>3</v>
      </c>
      <c r="M1676" s="40">
        <f>COUNTIFS(B:B,B1676)</f>
        <v>1</v>
      </c>
      <c r="N1676" s="40">
        <f>LEN(C1676)+LEN(H1676)</f>
        <v>84</v>
      </c>
      <c r="O1676" s="42" t="s">
        <v>1011</v>
      </c>
      <c r="P1676" s="39" t="s">
        <v>2070</v>
      </c>
      <c r="Q1676" s="39" t="s">
        <v>1492</v>
      </c>
      <c r="R1676" s="39" t="s">
        <v>2485</v>
      </c>
    </row>
    <row r="1677" spans="1:18" x14ac:dyDescent="0.25">
      <c r="A1677" s="2" t="s">
        <v>1792</v>
      </c>
      <c r="B1677" s="1" t="s">
        <v>741</v>
      </c>
      <c r="C1677" s="23" t="s">
        <v>1326</v>
      </c>
      <c r="D1677" s="2" t="s">
        <v>3655</v>
      </c>
      <c r="E1677" s="12"/>
      <c r="F1677" s="61">
        <v>201</v>
      </c>
      <c r="G1677" s="8">
        <f>VLOOKUP(F1677,episodes!$A$1:$B$76,2,FALSE)</f>
        <v>31</v>
      </c>
      <c r="H1677" s="7" t="str">
        <f>VLOOKUP(F1677,episodes!$A$1:$E$76,5,FALSE)</f>
        <v>Amok Time</v>
      </c>
      <c r="I1677" s="7">
        <f>VLOOKUP(F1677,episodes!$A$1:$D$76,3,FALSE)</f>
        <v>2</v>
      </c>
      <c r="J1677" s="7">
        <f>VLOOKUP(F1677,episodes!$A$1:$D$76,4,FALSE)</f>
        <v>1</v>
      </c>
      <c r="L1677" s="40">
        <f>COUNTIFS(A:A,A1676)</f>
        <v>3</v>
      </c>
      <c r="M1677" s="40">
        <f>COUNTIFS(B:B,B1677)</f>
        <v>6</v>
      </c>
      <c r="N1677" s="40">
        <f>LEN(C1677)</f>
        <v>67</v>
      </c>
      <c r="O1677" s="42" t="s">
        <v>515</v>
      </c>
      <c r="P1677" s="44" t="s">
        <v>1011</v>
      </c>
      <c r="Q1677" s="42" t="s">
        <v>1326</v>
      </c>
      <c r="R1677" s="42" t="s">
        <v>2485</v>
      </c>
    </row>
    <row r="1678" spans="1:18" x14ac:dyDescent="0.25">
      <c r="A1678" s="2" t="s">
        <v>1793</v>
      </c>
      <c r="B1678" s="11" t="s">
        <v>2669</v>
      </c>
      <c r="C1678" s="37" t="s">
        <v>2683</v>
      </c>
      <c r="D1678" s="2" t="s">
        <v>3305</v>
      </c>
      <c r="E1678" s="12"/>
      <c r="F1678" s="61">
        <v>104</v>
      </c>
      <c r="G1678" s="8">
        <f>VLOOKUP(F1678,episodes!$A$1:$B$76,2,FALSE)</f>
        <v>5</v>
      </c>
      <c r="H1678" s="7" t="str">
        <f>VLOOKUP(F1678,episodes!$A$1:$E$76,5,FALSE)</f>
        <v>The Naked Time</v>
      </c>
      <c r="I1678" s="7">
        <f>VLOOKUP(F1678,episodes!$A$1:$D$76,3,FALSE)</f>
        <v>1</v>
      </c>
      <c r="J1678" s="7">
        <f>VLOOKUP(F1678,episodes!$A$1:$D$76,4,FALSE)</f>
        <v>4</v>
      </c>
      <c r="L1678" s="40">
        <f>COUNTIFS(A:A,A1656)</f>
        <v>6</v>
      </c>
      <c r="M1678" s="40">
        <f>COUNTIFS(B:B,B1678)</f>
        <v>27</v>
      </c>
      <c r="N1678" s="40">
        <f>LEN(C1678)+LEN(H1678)</f>
        <v>56</v>
      </c>
      <c r="O1678" s="42"/>
      <c r="Q1678" s="44" t="s">
        <v>1365</v>
      </c>
      <c r="R1678" s="42" t="s">
        <v>2485</v>
      </c>
    </row>
    <row r="1679" spans="1:18" x14ac:dyDescent="0.25">
      <c r="A1679" s="2" t="s">
        <v>1793</v>
      </c>
      <c r="B1679" s="11" t="s">
        <v>2669</v>
      </c>
      <c r="C1679" s="37" t="s">
        <v>2686</v>
      </c>
      <c r="D1679" s="2" t="s">
        <v>3305</v>
      </c>
      <c r="E1679" s="12"/>
      <c r="F1679" s="61">
        <v>110</v>
      </c>
      <c r="G1679" s="8">
        <f>VLOOKUP(F1679,episodes!$A$1:$B$76,2,FALSE)</f>
        <v>11</v>
      </c>
      <c r="H1679" s="7" t="str">
        <f>VLOOKUP(F1679,episodes!$A$1:$E$76,5,FALSE)</f>
        <v>The Corbomite Maneuver</v>
      </c>
      <c r="I1679" s="7">
        <f>VLOOKUP(F1679,episodes!$A$1:$D$76,3,FALSE)</f>
        <v>1</v>
      </c>
      <c r="J1679" s="7">
        <f>VLOOKUP(F1679,episodes!$A$1:$D$76,4,FALSE)</f>
        <v>10</v>
      </c>
      <c r="L1679" s="40">
        <f>COUNTIFS(A:A,A1655)</f>
        <v>14</v>
      </c>
      <c r="M1679" s="40">
        <f>COUNTIFS(B:B,B1679)</f>
        <v>27</v>
      </c>
      <c r="N1679" s="40">
        <f>LEN(C1679)+LEN(H1679)</f>
        <v>62</v>
      </c>
      <c r="O1679" s="42"/>
      <c r="Q1679" s="44" t="s">
        <v>1365</v>
      </c>
      <c r="R1679" s="42" t="s">
        <v>2485</v>
      </c>
    </row>
    <row r="1680" spans="1:18" x14ac:dyDescent="0.25">
      <c r="A1680" s="2" t="s">
        <v>1793</v>
      </c>
      <c r="B1680" s="11" t="s">
        <v>2669</v>
      </c>
      <c r="C1680" s="37" t="s">
        <v>2684</v>
      </c>
      <c r="D1680" s="2" t="s">
        <v>3305</v>
      </c>
      <c r="E1680" s="12"/>
      <c r="F1680" s="61">
        <v>110</v>
      </c>
      <c r="G1680" s="8">
        <f>VLOOKUP(F1680,episodes!$A$1:$B$76,2,FALSE)</f>
        <v>11</v>
      </c>
      <c r="H1680" s="7" t="str">
        <f>VLOOKUP(F1680,episodes!$A$1:$E$76,5,FALSE)</f>
        <v>The Corbomite Maneuver</v>
      </c>
      <c r="I1680" s="7">
        <f>VLOOKUP(F1680,episodes!$A$1:$D$76,3,FALSE)</f>
        <v>1</v>
      </c>
      <c r="J1680" s="7">
        <f>VLOOKUP(F1680,episodes!$A$1:$D$76,4,FALSE)</f>
        <v>10</v>
      </c>
      <c r="L1680" s="40">
        <f>COUNTIFS(A:A,A1656)</f>
        <v>6</v>
      </c>
      <c r="M1680" s="40">
        <f>COUNTIFS(B:B,B1680)</f>
        <v>27</v>
      </c>
      <c r="N1680" s="40">
        <f>LEN(C1680)+LEN(H1680)</f>
        <v>76</v>
      </c>
      <c r="O1680" s="42"/>
      <c r="Q1680" s="44" t="s">
        <v>1365</v>
      </c>
      <c r="R1680" s="42" t="s">
        <v>2485</v>
      </c>
    </row>
    <row r="1681" spans="1:18" x14ac:dyDescent="0.25">
      <c r="A1681" s="2" t="s">
        <v>1793</v>
      </c>
      <c r="B1681" s="11" t="s">
        <v>2669</v>
      </c>
      <c r="C1681" s="37" t="s">
        <v>2685</v>
      </c>
      <c r="D1681" s="2" t="s">
        <v>3305</v>
      </c>
      <c r="E1681" s="12"/>
      <c r="F1681" s="61">
        <v>110</v>
      </c>
      <c r="G1681" s="8">
        <f>VLOOKUP(F1681,episodes!$A$1:$B$76,2,FALSE)</f>
        <v>11</v>
      </c>
      <c r="H1681" s="7" t="str">
        <f>VLOOKUP(F1681,episodes!$A$1:$E$76,5,FALSE)</f>
        <v>The Corbomite Maneuver</v>
      </c>
      <c r="I1681" s="7">
        <f>VLOOKUP(F1681,episodes!$A$1:$D$76,3,FALSE)</f>
        <v>1</v>
      </c>
      <c r="J1681" s="7">
        <f>VLOOKUP(F1681,episodes!$A$1:$D$76,4,FALSE)</f>
        <v>10</v>
      </c>
      <c r="L1681" s="40">
        <f>COUNTIFS(A:A,A1657)</f>
        <v>6</v>
      </c>
      <c r="M1681" s="40">
        <f>COUNTIFS(B:B,B1681)</f>
        <v>27</v>
      </c>
      <c r="N1681" s="40">
        <f>LEN(C1681)+LEN(H1681)</f>
        <v>74</v>
      </c>
      <c r="O1681" s="42"/>
      <c r="Q1681" s="44" t="s">
        <v>1365</v>
      </c>
      <c r="R1681" s="42" t="s">
        <v>2485</v>
      </c>
    </row>
    <row r="1682" spans="1:18" x14ac:dyDescent="0.25">
      <c r="A1682" s="2" t="s">
        <v>1793</v>
      </c>
      <c r="B1682" s="11" t="s">
        <v>2669</v>
      </c>
      <c r="C1682" s="37" t="s">
        <v>2688</v>
      </c>
      <c r="D1682" s="2" t="s">
        <v>3305</v>
      </c>
      <c r="E1682" s="12"/>
      <c r="F1682" s="61">
        <v>114</v>
      </c>
      <c r="G1682" s="8">
        <f>VLOOKUP(F1682,episodes!$A$1:$B$76,2,FALSE)</f>
        <v>15</v>
      </c>
      <c r="H1682" s="7" t="str">
        <f>VLOOKUP(F1682,episodes!$A$1:$E$76,5,FALSE)</f>
        <v>Balance of Terror</v>
      </c>
      <c r="I1682" s="7">
        <f>VLOOKUP(F1682,episodes!$A$1:$D$76,3,FALSE)</f>
        <v>1</v>
      </c>
      <c r="J1682" s="7">
        <f>VLOOKUP(F1682,episodes!$A$1:$D$76,4,FALSE)</f>
        <v>14</v>
      </c>
      <c r="L1682" s="40">
        <f>COUNTIFS(A:A,A1659)</f>
        <v>6</v>
      </c>
      <c r="M1682" s="40">
        <f>COUNTIFS(B:B,B1682)</f>
        <v>27</v>
      </c>
      <c r="N1682" s="40">
        <f>LEN(C1682)+LEN(H1682)</f>
        <v>71</v>
      </c>
      <c r="O1682" s="42"/>
      <c r="Q1682" s="44" t="s">
        <v>1365</v>
      </c>
      <c r="R1682" s="42" t="s">
        <v>2485</v>
      </c>
    </row>
    <row r="1683" spans="1:18" x14ac:dyDescent="0.25">
      <c r="A1683" s="2" t="s">
        <v>1793</v>
      </c>
      <c r="B1683" s="11" t="s">
        <v>2669</v>
      </c>
      <c r="C1683" s="37" t="s">
        <v>2687</v>
      </c>
      <c r="D1683" s="2" t="s">
        <v>3305</v>
      </c>
      <c r="E1683" s="12"/>
      <c r="F1683" s="61">
        <v>114</v>
      </c>
      <c r="G1683" s="8">
        <f>VLOOKUP(F1683,episodes!$A$1:$B$76,2,FALSE)</f>
        <v>15</v>
      </c>
      <c r="H1683" s="7" t="str">
        <f>VLOOKUP(F1683,episodes!$A$1:$E$76,5,FALSE)</f>
        <v>Balance of Terror</v>
      </c>
      <c r="I1683" s="7">
        <f>VLOOKUP(F1683,episodes!$A$1:$D$76,3,FALSE)</f>
        <v>1</v>
      </c>
      <c r="J1683" s="7">
        <f>VLOOKUP(F1683,episodes!$A$1:$D$76,4,FALSE)</f>
        <v>14</v>
      </c>
      <c r="L1683" s="40">
        <f>COUNTIFS(A:A,A1675)</f>
        <v>3</v>
      </c>
      <c r="M1683" s="40">
        <f>COUNTIFS(B:B,B1683)</f>
        <v>27</v>
      </c>
      <c r="N1683" s="40">
        <f>LEN(C1683)+LEN(H1683)</f>
        <v>54</v>
      </c>
      <c r="O1683" s="42"/>
      <c r="Q1683" s="44" t="s">
        <v>1365</v>
      </c>
      <c r="R1683" s="42" t="s">
        <v>2485</v>
      </c>
    </row>
    <row r="1684" spans="1:18" x14ac:dyDescent="0.25">
      <c r="A1684" s="2" t="s">
        <v>1793</v>
      </c>
      <c r="B1684" s="11" t="s">
        <v>2669</v>
      </c>
      <c r="C1684" s="37" t="s">
        <v>2689</v>
      </c>
      <c r="D1684" s="2" t="s">
        <v>3305</v>
      </c>
      <c r="E1684" s="12"/>
      <c r="F1684" s="61">
        <v>114</v>
      </c>
      <c r="G1684" s="8">
        <f>VLOOKUP(F1684,episodes!$A$1:$B$76,2,FALSE)</f>
        <v>15</v>
      </c>
      <c r="H1684" s="7" t="str">
        <f>VLOOKUP(F1684,episodes!$A$1:$E$76,5,FALSE)</f>
        <v>Balance of Terror</v>
      </c>
      <c r="I1684" s="7">
        <f>VLOOKUP(F1684,episodes!$A$1:$D$76,3,FALSE)</f>
        <v>1</v>
      </c>
      <c r="J1684" s="7">
        <f>VLOOKUP(F1684,episodes!$A$1:$D$76,4,FALSE)</f>
        <v>14</v>
      </c>
      <c r="L1684" s="40">
        <f>COUNTIFS(A:A,A1662)</f>
        <v>1</v>
      </c>
      <c r="M1684" s="40">
        <f>COUNTIFS(B:B,B1684)</f>
        <v>27</v>
      </c>
      <c r="N1684" s="40">
        <f>LEN(C1684)+LEN(H1684)</f>
        <v>52</v>
      </c>
      <c r="O1684" s="42"/>
      <c r="Q1684" s="44" t="s">
        <v>1365</v>
      </c>
      <c r="R1684" s="42" t="s">
        <v>2485</v>
      </c>
    </row>
    <row r="1685" spans="1:18" x14ac:dyDescent="0.25">
      <c r="A1685" s="2" t="s">
        <v>1793</v>
      </c>
      <c r="B1685" s="11" t="s">
        <v>2669</v>
      </c>
      <c r="C1685" s="37" t="s">
        <v>2689</v>
      </c>
      <c r="D1685" s="2" t="s">
        <v>3305</v>
      </c>
      <c r="E1685" s="12"/>
      <c r="F1685" s="61">
        <v>114</v>
      </c>
      <c r="G1685" s="8">
        <f>VLOOKUP(F1685,episodes!$A$1:$B$76,2,FALSE)</f>
        <v>15</v>
      </c>
      <c r="H1685" s="7" t="str">
        <f>VLOOKUP(F1685,episodes!$A$1:$E$76,5,FALSE)</f>
        <v>Balance of Terror</v>
      </c>
      <c r="I1685" s="7">
        <f>VLOOKUP(F1685,episodes!$A$1:$D$76,3,FALSE)</f>
        <v>1</v>
      </c>
      <c r="J1685" s="7">
        <f>VLOOKUP(F1685,episodes!$A$1:$D$76,4,FALSE)</f>
        <v>14</v>
      </c>
      <c r="L1685" s="40">
        <f>COUNTIFS(A:A,A1663)</f>
        <v>10</v>
      </c>
      <c r="M1685" s="40">
        <f>COUNTIFS(B:B,B1685)</f>
        <v>27</v>
      </c>
      <c r="N1685" s="40">
        <f>LEN(C1685)+LEN(H1685)</f>
        <v>52</v>
      </c>
      <c r="O1685" s="42"/>
      <c r="Q1685" s="44" t="s">
        <v>1365</v>
      </c>
      <c r="R1685" s="42" t="s">
        <v>2485</v>
      </c>
    </row>
    <row r="1686" spans="1:18" x14ac:dyDescent="0.25">
      <c r="A1686" s="2" t="s">
        <v>1793</v>
      </c>
      <c r="B1686" s="11" t="s">
        <v>2669</v>
      </c>
      <c r="C1686" s="37" t="s">
        <v>2689</v>
      </c>
      <c r="D1686" s="2" t="s">
        <v>3305</v>
      </c>
      <c r="E1686" s="12"/>
      <c r="F1686" s="61">
        <v>114</v>
      </c>
      <c r="G1686" s="8">
        <f>VLOOKUP(F1686,episodes!$A$1:$B$76,2,FALSE)</f>
        <v>15</v>
      </c>
      <c r="H1686" s="7" t="str">
        <f>VLOOKUP(F1686,episodes!$A$1:$E$76,5,FALSE)</f>
        <v>Balance of Terror</v>
      </c>
      <c r="I1686" s="7">
        <f>VLOOKUP(F1686,episodes!$A$1:$D$76,3,FALSE)</f>
        <v>1</v>
      </c>
      <c r="J1686" s="7">
        <f>VLOOKUP(F1686,episodes!$A$1:$D$76,4,FALSE)</f>
        <v>14</v>
      </c>
      <c r="L1686" s="40">
        <f>COUNTIFS(A:A,A1664)</f>
        <v>10</v>
      </c>
      <c r="M1686" s="40">
        <f>COUNTIFS(B:B,B1686)</f>
        <v>27</v>
      </c>
      <c r="N1686" s="40">
        <f>LEN(C1686)+LEN(H1686)</f>
        <v>52</v>
      </c>
      <c r="O1686" s="42"/>
      <c r="Q1686" s="44" t="s">
        <v>1365</v>
      </c>
      <c r="R1686" s="42" t="s">
        <v>2485</v>
      </c>
    </row>
    <row r="1687" spans="1:18" x14ac:dyDescent="0.25">
      <c r="A1687" s="2" t="s">
        <v>1793</v>
      </c>
      <c r="B1687" s="11" t="s">
        <v>2669</v>
      </c>
      <c r="C1687" s="37" t="s">
        <v>2690</v>
      </c>
      <c r="D1687" s="2" t="s">
        <v>3305</v>
      </c>
      <c r="E1687" s="12"/>
      <c r="F1687" s="61">
        <v>116</v>
      </c>
      <c r="G1687" s="8">
        <f>VLOOKUP(F1687,episodes!$A$1:$B$76,2,FALSE)</f>
        <v>17</v>
      </c>
      <c r="H1687" s="7" t="str">
        <f>VLOOKUP(F1687,episodes!$A$1:$E$76,5,FALSE)</f>
        <v>The Galileo Seven</v>
      </c>
      <c r="I1687" s="7">
        <f>VLOOKUP(F1687,episodes!$A$1:$D$76,3,FALSE)</f>
        <v>1</v>
      </c>
      <c r="J1687" s="7">
        <f>VLOOKUP(F1687,episodes!$A$1:$D$76,4,FALSE)</f>
        <v>16</v>
      </c>
      <c r="L1687" s="40">
        <f>COUNTIFS(A:A,A1668)</f>
        <v>10</v>
      </c>
      <c r="M1687" s="40">
        <f>COUNTIFS(B:B,B1687)</f>
        <v>27</v>
      </c>
      <c r="N1687" s="40">
        <f>LEN(C1687)+LEN(H1687)</f>
        <v>57</v>
      </c>
      <c r="O1687" s="42"/>
      <c r="Q1687" s="44" t="s">
        <v>1365</v>
      </c>
      <c r="R1687" s="42" t="s">
        <v>2485</v>
      </c>
    </row>
    <row r="1688" spans="1:18" x14ac:dyDescent="0.25">
      <c r="A1688" s="2" t="s">
        <v>1793</v>
      </c>
      <c r="B1688" s="11" t="s">
        <v>2669</v>
      </c>
      <c r="C1688" s="37" t="s">
        <v>2690</v>
      </c>
      <c r="D1688" s="2" t="s">
        <v>3305</v>
      </c>
      <c r="E1688" s="12"/>
      <c r="F1688" s="61">
        <v>116</v>
      </c>
      <c r="G1688" s="8">
        <f>VLOOKUP(F1688,episodes!$A$1:$B$76,2,FALSE)</f>
        <v>17</v>
      </c>
      <c r="H1688" s="7" t="str">
        <f>VLOOKUP(F1688,episodes!$A$1:$E$76,5,FALSE)</f>
        <v>The Galileo Seven</v>
      </c>
      <c r="I1688" s="7">
        <f>VLOOKUP(F1688,episodes!$A$1:$D$76,3,FALSE)</f>
        <v>1</v>
      </c>
      <c r="J1688" s="7">
        <f>VLOOKUP(F1688,episodes!$A$1:$D$76,4,FALSE)</f>
        <v>16</v>
      </c>
      <c r="L1688" s="40">
        <f>COUNTIFS(A:A,A1669)</f>
        <v>10</v>
      </c>
      <c r="M1688" s="40">
        <f>COUNTIFS(B:B,B1688)</f>
        <v>27</v>
      </c>
      <c r="N1688" s="40">
        <f>LEN(C1688)+LEN(H1688)</f>
        <v>57</v>
      </c>
      <c r="O1688" s="42"/>
      <c r="Q1688" s="44" t="s">
        <v>1365</v>
      </c>
      <c r="R1688" s="42" t="s">
        <v>2485</v>
      </c>
    </row>
    <row r="1689" spans="1:18" x14ac:dyDescent="0.25">
      <c r="A1689" s="2" t="s">
        <v>1793</v>
      </c>
      <c r="B1689" s="11" t="s">
        <v>2669</v>
      </c>
      <c r="C1689" s="37" t="s">
        <v>2760</v>
      </c>
      <c r="D1689" s="2" t="s">
        <v>3655</v>
      </c>
      <c r="E1689" s="12">
        <v>1</v>
      </c>
      <c r="F1689" s="61">
        <v>116</v>
      </c>
      <c r="G1689" s="8">
        <f>VLOOKUP(F1689,episodes!$A$1:$B$76,2,FALSE)</f>
        <v>17</v>
      </c>
      <c r="H1689" s="7" t="str">
        <f>VLOOKUP(F1689,episodes!$A$1:$E$76,5,FALSE)</f>
        <v>The Galileo Seven</v>
      </c>
      <c r="I1689" s="7">
        <f>VLOOKUP(F1689,episodes!$A$1:$D$76,3,FALSE)</f>
        <v>1</v>
      </c>
      <c r="J1689" s="7">
        <f>VLOOKUP(F1689,episodes!$A$1:$D$76,4,FALSE)</f>
        <v>16</v>
      </c>
      <c r="L1689" s="40">
        <f>COUNTIFS(A:A,A1670)</f>
        <v>10</v>
      </c>
      <c r="M1689" s="40">
        <f>COUNTIFS(B:B,B1689)</f>
        <v>27</v>
      </c>
      <c r="N1689" s="40">
        <f>LEN(C1689)+LEN(H1689)</f>
        <v>91</v>
      </c>
      <c r="O1689" s="42"/>
      <c r="Q1689" s="44" t="s">
        <v>1365</v>
      </c>
      <c r="R1689" s="42" t="s">
        <v>2485</v>
      </c>
    </row>
    <row r="1690" spans="1:18" x14ac:dyDescent="0.25">
      <c r="A1690" s="2" t="s">
        <v>1793</v>
      </c>
      <c r="B1690" s="11" t="s">
        <v>2669</v>
      </c>
      <c r="C1690" s="37" t="s">
        <v>2692</v>
      </c>
      <c r="D1690" s="2" t="s">
        <v>3305</v>
      </c>
      <c r="E1690" s="12"/>
      <c r="F1690" s="61">
        <v>118</v>
      </c>
      <c r="G1690" s="8">
        <f>VLOOKUP(F1690,episodes!$A$1:$B$76,2,FALSE)</f>
        <v>19</v>
      </c>
      <c r="H1690" s="7" t="str">
        <f>VLOOKUP(F1690,episodes!$A$1:$E$76,5,FALSE)</f>
        <v>Arena</v>
      </c>
      <c r="I1690" s="7">
        <f>VLOOKUP(F1690,episodes!$A$1:$D$76,3,FALSE)</f>
        <v>1</v>
      </c>
      <c r="J1690" s="7">
        <f>VLOOKUP(F1690,episodes!$A$1:$D$76,4,FALSE)</f>
        <v>18</v>
      </c>
      <c r="L1690" s="40">
        <f>COUNTIFS(A:A,A1669)</f>
        <v>10</v>
      </c>
      <c r="M1690" s="40">
        <f>COUNTIFS(B:B,B1690)</f>
        <v>27</v>
      </c>
      <c r="N1690" s="40">
        <f>LEN(C1690)</f>
        <v>73</v>
      </c>
      <c r="O1690" s="42"/>
      <c r="Q1690" s="44" t="s">
        <v>1365</v>
      </c>
      <c r="R1690" s="42" t="s">
        <v>2485</v>
      </c>
    </row>
    <row r="1691" spans="1:18" x14ac:dyDescent="0.25">
      <c r="A1691" s="2" t="s">
        <v>1793</v>
      </c>
      <c r="B1691" s="11" t="s">
        <v>2669</v>
      </c>
      <c r="C1691" s="37" t="s">
        <v>2997</v>
      </c>
      <c r="D1691" s="2" t="s">
        <v>3305</v>
      </c>
      <c r="E1691" s="12"/>
      <c r="F1691" s="61">
        <v>119</v>
      </c>
      <c r="G1691" s="8">
        <f>VLOOKUP(F1691,episodes!$A$1:$B$76,2,FALSE)</f>
        <v>20</v>
      </c>
      <c r="H1691" s="7" t="str">
        <f>VLOOKUP(F1691,episodes!$A$1:$E$76,5,FALSE)</f>
        <v>Tomorrow Is Yesterday</v>
      </c>
      <c r="I1691" s="7">
        <f>VLOOKUP(F1691,episodes!$A$1:$D$76,3,FALSE)</f>
        <v>1</v>
      </c>
      <c r="J1691" s="7">
        <f>VLOOKUP(F1691,episodes!$A$1:$D$76,4,FALSE)</f>
        <v>19</v>
      </c>
      <c r="L1691" s="40">
        <f>COUNTIFS(A:A,A1670)</f>
        <v>10</v>
      </c>
      <c r="M1691" s="40">
        <f>COUNTIFS(B:B,B1691)</f>
        <v>27</v>
      </c>
      <c r="N1691" s="40">
        <f>LEN(C1691)</f>
        <v>85</v>
      </c>
      <c r="O1691" s="42"/>
      <c r="Q1691" s="44" t="s">
        <v>1365</v>
      </c>
      <c r="R1691" s="42" t="s">
        <v>2485</v>
      </c>
    </row>
    <row r="1692" spans="1:18" x14ac:dyDescent="0.25">
      <c r="A1692" s="2" t="s">
        <v>1793</v>
      </c>
      <c r="B1692" s="11" t="s">
        <v>2669</v>
      </c>
      <c r="C1692" s="37" t="s">
        <v>2693</v>
      </c>
      <c r="D1692" s="2" t="s">
        <v>3305</v>
      </c>
      <c r="E1692" s="12"/>
      <c r="F1692" s="61">
        <v>119</v>
      </c>
      <c r="G1692" s="8">
        <f>VLOOKUP(F1692,episodes!$A$1:$B$76,2,FALSE)</f>
        <v>20</v>
      </c>
      <c r="H1692" s="7" t="str">
        <f>VLOOKUP(F1692,episodes!$A$1:$E$76,5,FALSE)</f>
        <v>Tomorrow Is Yesterday</v>
      </c>
      <c r="I1692" s="7">
        <f>VLOOKUP(F1692,episodes!$A$1:$D$76,3,FALSE)</f>
        <v>1</v>
      </c>
      <c r="J1692" s="7">
        <f>VLOOKUP(F1692,episodes!$A$1:$D$76,4,FALSE)</f>
        <v>19</v>
      </c>
      <c r="L1692" s="40">
        <f>COUNTIFS(A:A,A1671)</f>
        <v>10</v>
      </c>
      <c r="M1692" s="40">
        <f>COUNTIFS(B:B,B1692)</f>
        <v>27</v>
      </c>
      <c r="N1692" s="40">
        <f>LEN(C1692)</f>
        <v>75</v>
      </c>
      <c r="O1692" s="42"/>
      <c r="Q1692" s="44" t="s">
        <v>1365</v>
      </c>
      <c r="R1692" s="42" t="s">
        <v>2485</v>
      </c>
    </row>
    <row r="1693" spans="1:18" x14ac:dyDescent="0.25">
      <c r="A1693" s="2" t="s">
        <v>1793</v>
      </c>
      <c r="B1693" s="11" t="s">
        <v>2669</v>
      </c>
      <c r="C1693" s="37" t="s">
        <v>2694</v>
      </c>
      <c r="D1693" s="2" t="s">
        <v>3305</v>
      </c>
      <c r="E1693" s="12"/>
      <c r="F1693" s="61">
        <v>120</v>
      </c>
      <c r="G1693" s="8">
        <f>VLOOKUP(F1693,episodes!$A$1:$B$76,2,FALSE)</f>
        <v>21</v>
      </c>
      <c r="H1693" s="7" t="str">
        <f>VLOOKUP(F1693,episodes!$A$1:$E$76,5,FALSE)</f>
        <v>Court Martial</v>
      </c>
      <c r="I1693" s="7">
        <f>VLOOKUP(F1693,episodes!$A$1:$D$76,3,FALSE)</f>
        <v>1</v>
      </c>
      <c r="J1693" s="7">
        <f>VLOOKUP(F1693,episodes!$A$1:$D$76,4,FALSE)</f>
        <v>20</v>
      </c>
      <c r="L1693" s="40">
        <f>COUNTIFS(A:A,A1672)</f>
        <v>10</v>
      </c>
      <c r="M1693" s="40">
        <f>COUNTIFS(B:B,B1693)</f>
        <v>27</v>
      </c>
      <c r="N1693" s="40">
        <f>LEN(C1693)</f>
        <v>45</v>
      </c>
      <c r="O1693" s="42"/>
      <c r="Q1693" s="44" t="s">
        <v>1365</v>
      </c>
      <c r="R1693" s="42" t="s">
        <v>2485</v>
      </c>
    </row>
    <row r="1694" spans="1:18" x14ac:dyDescent="0.25">
      <c r="A1694" s="2" t="s">
        <v>1793</v>
      </c>
      <c r="B1694" s="11" t="s">
        <v>2669</v>
      </c>
      <c r="C1694" s="37" t="s">
        <v>3074</v>
      </c>
      <c r="D1694" s="2" t="s">
        <v>3305</v>
      </c>
      <c r="E1694" s="12"/>
      <c r="F1694" s="61">
        <v>123</v>
      </c>
      <c r="G1694" s="8">
        <f>VLOOKUP(F1694,episodes!$A$1:$B$76,2,FALSE)</f>
        <v>24</v>
      </c>
      <c r="H1694" s="7" t="str">
        <f>VLOOKUP(F1694,episodes!$A$1:$E$76,5,FALSE)</f>
        <v>A Taste of Armageddon</v>
      </c>
      <c r="I1694" s="7">
        <f>VLOOKUP(F1694,episodes!$A$1:$D$76,3,FALSE)</f>
        <v>1</v>
      </c>
      <c r="J1694" s="7">
        <f>VLOOKUP(F1694,episodes!$A$1:$D$76,4,FALSE)</f>
        <v>23</v>
      </c>
      <c r="L1694" s="40">
        <f>COUNTIFS(A:A,A1693)</f>
        <v>32</v>
      </c>
      <c r="M1694" s="40">
        <f>COUNTIFS(B:B,B1694)</f>
        <v>27</v>
      </c>
      <c r="N1694" s="40">
        <f>LEN(C1694)</f>
        <v>48</v>
      </c>
      <c r="O1694" s="42"/>
      <c r="Q1694" s="44" t="s">
        <v>1365</v>
      </c>
      <c r="R1694" s="42" t="s">
        <v>2485</v>
      </c>
    </row>
    <row r="1695" spans="1:18" x14ac:dyDescent="0.25">
      <c r="A1695" s="2" t="s">
        <v>1793</v>
      </c>
      <c r="B1695" s="11" t="s">
        <v>3230</v>
      </c>
      <c r="C1695" s="37" t="s">
        <v>2695</v>
      </c>
      <c r="D1695" s="2" t="s">
        <v>3305</v>
      </c>
      <c r="E1695" s="12"/>
      <c r="F1695" s="61">
        <v>127</v>
      </c>
      <c r="G1695" s="8">
        <f>VLOOKUP(F1695,episodes!$A$1:$B$76,2,FALSE)</f>
        <v>28</v>
      </c>
      <c r="H1695" s="7" t="str">
        <f>VLOOKUP(F1695,episodes!$A$1:$E$76,5,FALSE)</f>
        <v>The Alternative Factor</v>
      </c>
      <c r="I1695" s="7">
        <f>VLOOKUP(F1695,episodes!$A$1:$D$76,3,FALSE)</f>
        <v>1</v>
      </c>
      <c r="J1695" s="7">
        <f>VLOOKUP(F1695,episodes!$A$1:$D$76,4,FALSE)</f>
        <v>27</v>
      </c>
      <c r="L1695" s="40">
        <f>COUNTIFS(A:A,A1694)</f>
        <v>32</v>
      </c>
      <c r="M1695" s="40">
        <f>COUNTIFS(B:B,B1695)</f>
        <v>5</v>
      </c>
      <c r="N1695" s="40">
        <f>LEN(C1695)</f>
        <v>57</v>
      </c>
      <c r="O1695" s="42"/>
      <c r="Q1695" s="44" t="s">
        <v>1365</v>
      </c>
      <c r="R1695" s="42" t="s">
        <v>2485</v>
      </c>
    </row>
    <row r="1696" spans="1:18" x14ac:dyDescent="0.25">
      <c r="A1696" s="2" t="s">
        <v>1793</v>
      </c>
      <c r="B1696" s="11" t="s">
        <v>3230</v>
      </c>
      <c r="C1696" s="37" t="s">
        <v>3231</v>
      </c>
      <c r="D1696" s="2" t="s">
        <v>3305</v>
      </c>
      <c r="E1696" s="12"/>
      <c r="F1696" s="61">
        <v>127</v>
      </c>
      <c r="G1696" s="8">
        <f>VLOOKUP(F1696,episodes!$A$1:$B$76,2,FALSE)</f>
        <v>28</v>
      </c>
      <c r="H1696" s="7" t="str">
        <f>VLOOKUP(F1696,episodes!$A$1:$E$76,5,FALSE)</f>
        <v>The Alternative Factor</v>
      </c>
      <c r="I1696" s="7">
        <f>VLOOKUP(F1696,episodes!$A$1:$D$76,3,FALSE)</f>
        <v>1</v>
      </c>
      <c r="J1696" s="7">
        <f>VLOOKUP(F1696,episodes!$A$1:$D$76,4,FALSE)</f>
        <v>27</v>
      </c>
      <c r="L1696" s="40">
        <f>COUNTIFS(A:A,A1695)</f>
        <v>32</v>
      </c>
      <c r="M1696" s="40">
        <f>COUNTIFS(B:B,B1696)</f>
        <v>5</v>
      </c>
      <c r="N1696" s="40">
        <f>LEN(C1696)</f>
        <v>52</v>
      </c>
      <c r="O1696" s="42"/>
      <c r="Q1696" s="44" t="s">
        <v>1365</v>
      </c>
      <c r="R1696" s="42" t="s">
        <v>2485</v>
      </c>
    </row>
    <row r="1697" spans="1:18" x14ac:dyDescent="0.25">
      <c r="A1697" s="2" t="s">
        <v>1793</v>
      </c>
      <c r="B1697" s="11" t="s">
        <v>3230</v>
      </c>
      <c r="C1697" s="37" t="s">
        <v>3231</v>
      </c>
      <c r="D1697" s="2" t="s">
        <v>3305</v>
      </c>
      <c r="E1697" s="12"/>
      <c r="F1697" s="61">
        <v>127</v>
      </c>
      <c r="G1697" s="8">
        <f>VLOOKUP(F1697,episodes!$A$1:$B$76,2,FALSE)</f>
        <v>28</v>
      </c>
      <c r="H1697" s="7" t="str">
        <f>VLOOKUP(F1697,episodes!$A$1:$E$76,5,FALSE)</f>
        <v>The Alternative Factor</v>
      </c>
      <c r="I1697" s="7">
        <f>VLOOKUP(F1697,episodes!$A$1:$D$76,3,FALSE)</f>
        <v>1</v>
      </c>
      <c r="J1697" s="7">
        <f>VLOOKUP(F1697,episodes!$A$1:$D$76,4,FALSE)</f>
        <v>27</v>
      </c>
      <c r="L1697" s="40">
        <f>COUNTIFS(A:A,A1696)</f>
        <v>32</v>
      </c>
      <c r="M1697" s="40">
        <f>COUNTIFS(B:B,B1697)</f>
        <v>5</v>
      </c>
      <c r="N1697" s="40">
        <f>LEN(C1697)</f>
        <v>52</v>
      </c>
      <c r="O1697" s="42"/>
      <c r="Q1697" s="44" t="s">
        <v>1365</v>
      </c>
      <c r="R1697" s="42" t="s">
        <v>2485</v>
      </c>
    </row>
    <row r="1698" spans="1:18" x14ac:dyDescent="0.25">
      <c r="A1698" s="2" t="s">
        <v>1793</v>
      </c>
      <c r="B1698" s="11" t="s">
        <v>3230</v>
      </c>
      <c r="C1698" s="37" t="s">
        <v>3232</v>
      </c>
      <c r="D1698" s="2" t="s">
        <v>3305</v>
      </c>
      <c r="E1698" s="12"/>
      <c r="F1698" s="61">
        <v>127</v>
      </c>
      <c r="G1698" s="8">
        <f>VLOOKUP(F1698,episodes!$A$1:$B$76,2,FALSE)</f>
        <v>28</v>
      </c>
      <c r="H1698" s="7" t="str">
        <f>VLOOKUP(F1698,episodes!$A$1:$E$76,5,FALSE)</f>
        <v>The Alternative Factor</v>
      </c>
      <c r="I1698" s="7">
        <f>VLOOKUP(F1698,episodes!$A$1:$D$76,3,FALSE)</f>
        <v>1</v>
      </c>
      <c r="J1698" s="7">
        <f>VLOOKUP(F1698,episodes!$A$1:$D$76,4,FALSE)</f>
        <v>27</v>
      </c>
      <c r="L1698" s="40">
        <f>COUNTIFS(A:A,A1697)</f>
        <v>32</v>
      </c>
      <c r="M1698" s="40">
        <f>COUNTIFS(B:B,B1698)</f>
        <v>5</v>
      </c>
      <c r="N1698" s="40">
        <f>LEN(C1698)</f>
        <v>48</v>
      </c>
      <c r="O1698" s="42"/>
      <c r="Q1698" s="44" t="s">
        <v>1365</v>
      </c>
      <c r="R1698" s="42" t="s">
        <v>2485</v>
      </c>
    </row>
    <row r="1699" spans="1:18" x14ac:dyDescent="0.25">
      <c r="A1699" s="2" t="s">
        <v>1793</v>
      </c>
      <c r="B1699" s="11" t="s">
        <v>3230</v>
      </c>
      <c r="C1699" s="37" t="s">
        <v>3232</v>
      </c>
      <c r="D1699" s="2" t="s">
        <v>3305</v>
      </c>
      <c r="E1699" s="12"/>
      <c r="F1699" s="61">
        <v>127</v>
      </c>
      <c r="G1699" s="8">
        <f>VLOOKUP(F1699,episodes!$A$1:$B$76,2,FALSE)</f>
        <v>28</v>
      </c>
      <c r="H1699" s="7" t="str">
        <f>VLOOKUP(F1699,episodes!$A$1:$E$76,5,FALSE)</f>
        <v>The Alternative Factor</v>
      </c>
      <c r="I1699" s="7">
        <f>VLOOKUP(F1699,episodes!$A$1:$D$76,3,FALSE)</f>
        <v>1</v>
      </c>
      <c r="J1699" s="7">
        <f>VLOOKUP(F1699,episodes!$A$1:$D$76,4,FALSE)</f>
        <v>27</v>
      </c>
      <c r="L1699" s="40">
        <f>COUNTIFS(A:A,A1698)</f>
        <v>32</v>
      </c>
      <c r="M1699" s="40">
        <f>COUNTIFS(B:B,B1699)</f>
        <v>5</v>
      </c>
      <c r="N1699" s="40">
        <f>LEN(C1699)</f>
        <v>48</v>
      </c>
      <c r="O1699" s="42"/>
      <c r="Q1699" s="44" t="s">
        <v>1365</v>
      </c>
      <c r="R1699" s="42" t="s">
        <v>2485</v>
      </c>
    </row>
    <row r="1700" spans="1:18" x14ac:dyDescent="0.25">
      <c r="A1700" s="2" t="s">
        <v>1793</v>
      </c>
      <c r="B1700" s="11" t="s">
        <v>2669</v>
      </c>
      <c r="C1700" s="37" t="s">
        <v>3282</v>
      </c>
      <c r="D1700" s="2" t="s">
        <v>3305</v>
      </c>
      <c r="E1700" s="12"/>
      <c r="F1700" s="61">
        <v>128</v>
      </c>
      <c r="G1700" s="8">
        <f>VLOOKUP(F1700,episodes!$A$1:$B$76,2,FALSE)</f>
        <v>29</v>
      </c>
      <c r="H1700" s="7" t="str">
        <f>VLOOKUP(F1700,episodes!$A$1:$E$76,5,FALSE)</f>
        <v>The City on the Edge of Forever</v>
      </c>
      <c r="I1700" s="7">
        <f>VLOOKUP(F1700,episodes!$A$1:$D$76,3,FALSE)</f>
        <v>1</v>
      </c>
      <c r="J1700" s="7">
        <f>VLOOKUP(F1700,episodes!$A$1:$D$76,4,FALSE)</f>
        <v>28</v>
      </c>
      <c r="L1700" s="40">
        <f>COUNTIFS(A:A,A1699)</f>
        <v>32</v>
      </c>
      <c r="M1700" s="40">
        <f>COUNTIFS(B:B,B1700)</f>
        <v>27</v>
      </c>
      <c r="N1700" s="40">
        <f>LEN(C1700)</f>
        <v>55</v>
      </c>
      <c r="O1700" s="42"/>
      <c r="Q1700" s="44" t="s">
        <v>1365</v>
      </c>
      <c r="R1700" s="42" t="s">
        <v>2485</v>
      </c>
    </row>
    <row r="1701" spans="1:18" x14ac:dyDescent="0.25">
      <c r="A1701" s="2" t="s">
        <v>1793</v>
      </c>
      <c r="B1701" s="11" t="s">
        <v>2669</v>
      </c>
      <c r="C1701" s="37" t="s">
        <v>3283</v>
      </c>
      <c r="D1701" s="2" t="s">
        <v>3305</v>
      </c>
      <c r="E1701" s="12"/>
      <c r="F1701" s="61">
        <v>128</v>
      </c>
      <c r="G1701" s="8">
        <f>VLOOKUP(F1701,episodes!$A$1:$B$76,2,FALSE)</f>
        <v>29</v>
      </c>
      <c r="H1701" s="7" t="str">
        <f>VLOOKUP(F1701,episodes!$A$1:$E$76,5,FALSE)</f>
        <v>The City on the Edge of Forever</v>
      </c>
      <c r="I1701" s="7">
        <f>VLOOKUP(F1701,episodes!$A$1:$D$76,3,FALSE)</f>
        <v>1</v>
      </c>
      <c r="J1701" s="7">
        <f>VLOOKUP(F1701,episodes!$A$1:$D$76,4,FALSE)</f>
        <v>28</v>
      </c>
      <c r="L1701" s="40">
        <f>COUNTIFS(A:A,A1700)</f>
        <v>32</v>
      </c>
      <c r="M1701" s="40">
        <f>COUNTIFS(B:B,B1701)</f>
        <v>27</v>
      </c>
      <c r="N1701" s="40">
        <f>LEN(C1701)</f>
        <v>81</v>
      </c>
      <c r="O1701" s="42"/>
      <c r="Q1701" s="44" t="s">
        <v>1365</v>
      </c>
      <c r="R1701" s="42" t="s">
        <v>2485</v>
      </c>
    </row>
    <row r="1702" spans="1:18" x14ac:dyDescent="0.25">
      <c r="A1702" s="2" t="s">
        <v>1793</v>
      </c>
      <c r="B1702" s="11" t="s">
        <v>2669</v>
      </c>
      <c r="C1702" s="23" t="s">
        <v>2699</v>
      </c>
      <c r="D1702" s="2" t="s">
        <v>3305</v>
      </c>
      <c r="E1702" s="12"/>
      <c r="F1702" s="61">
        <v>202</v>
      </c>
      <c r="G1702" s="8">
        <f>VLOOKUP(F1702,episodes!$A$1:$B$76,2,FALSE)</f>
        <v>32</v>
      </c>
      <c r="H1702" s="7" t="str">
        <f>VLOOKUP(F1702,episodes!$A$1:$E$76,5,FALSE)</f>
        <v>Who Mourns for Adonais?</v>
      </c>
      <c r="I1702" s="7">
        <f>VLOOKUP(F1702,episodes!$A$1:$D$76,3,FALSE)</f>
        <v>2</v>
      </c>
      <c r="J1702" s="7">
        <f>VLOOKUP(F1702,episodes!$A$1:$D$76,4,FALSE)</f>
        <v>2</v>
      </c>
      <c r="L1702" s="40">
        <f>COUNTIFS(A:A,A1701)</f>
        <v>32</v>
      </c>
      <c r="M1702" s="40">
        <f>COUNTIFS(B:B,B1702)</f>
        <v>27</v>
      </c>
      <c r="N1702" s="40">
        <f>LEN(C1702)</f>
        <v>61</v>
      </c>
      <c r="O1702" s="42"/>
      <c r="Q1702" s="44" t="s">
        <v>1234</v>
      </c>
      <c r="R1702" s="42" t="s">
        <v>2485</v>
      </c>
    </row>
    <row r="1703" spans="1:18" x14ac:dyDescent="0.25">
      <c r="A1703" s="2" t="s">
        <v>1793</v>
      </c>
      <c r="B1703" s="11" t="s">
        <v>2669</v>
      </c>
      <c r="C1703" s="23" t="s">
        <v>1365</v>
      </c>
      <c r="D1703" s="2" t="s">
        <v>3305</v>
      </c>
      <c r="E1703" s="12"/>
      <c r="F1703" s="61">
        <v>202</v>
      </c>
      <c r="G1703" s="8">
        <f>VLOOKUP(F1703,episodes!$A$1:$B$76,2,FALSE)</f>
        <v>32</v>
      </c>
      <c r="H1703" s="7" t="str">
        <f>VLOOKUP(F1703,episodes!$A$1:$E$76,5,FALSE)</f>
        <v>Who Mourns for Adonais?</v>
      </c>
      <c r="I1703" s="7">
        <f>VLOOKUP(F1703,episodes!$A$1:$D$76,3,FALSE)</f>
        <v>2</v>
      </c>
      <c r="J1703" s="7">
        <f>VLOOKUP(F1703,episodes!$A$1:$D$76,4,FALSE)</f>
        <v>2</v>
      </c>
      <c r="L1703" s="40">
        <f>COUNTIFS(A:A,A1702)</f>
        <v>32</v>
      </c>
      <c r="M1703" s="40">
        <f>COUNTIFS(B:B,B1703)</f>
        <v>27</v>
      </c>
      <c r="N1703" s="40">
        <f>LEN(C1703)</f>
        <v>36</v>
      </c>
      <c r="O1703" s="42"/>
      <c r="Q1703" s="44" t="s">
        <v>1365</v>
      </c>
      <c r="R1703" s="42" t="s">
        <v>2485</v>
      </c>
    </row>
    <row r="1704" spans="1:18" x14ac:dyDescent="0.25">
      <c r="A1704" s="2" t="s">
        <v>1793</v>
      </c>
      <c r="B1704" s="11" t="s">
        <v>2669</v>
      </c>
      <c r="C1704" s="23" t="s">
        <v>2700</v>
      </c>
      <c r="D1704" s="2" t="s">
        <v>3305</v>
      </c>
      <c r="E1704" s="12"/>
      <c r="F1704" s="61">
        <v>202</v>
      </c>
      <c r="G1704" s="8">
        <f>VLOOKUP(F1704,episodes!$A$1:$B$76,2,FALSE)</f>
        <v>32</v>
      </c>
      <c r="H1704" s="7" t="str">
        <f>VLOOKUP(F1704,episodes!$A$1:$E$76,5,FALSE)</f>
        <v>Who Mourns for Adonais?</v>
      </c>
      <c r="I1704" s="7">
        <f>VLOOKUP(F1704,episodes!$A$1:$D$76,3,FALSE)</f>
        <v>2</v>
      </c>
      <c r="J1704" s="7">
        <f>VLOOKUP(F1704,episodes!$A$1:$D$76,4,FALSE)</f>
        <v>2</v>
      </c>
      <c r="L1704" s="40">
        <f>COUNTIFS(A:A,A1703)</f>
        <v>32</v>
      </c>
      <c r="M1704" s="40">
        <f>COUNTIFS(B:B,B1704)</f>
        <v>27</v>
      </c>
      <c r="N1704" s="40">
        <f>LEN(C1704)</f>
        <v>41</v>
      </c>
      <c r="O1704" s="42"/>
      <c r="Q1704" s="44" t="s">
        <v>1234</v>
      </c>
      <c r="R1704" s="42" t="s">
        <v>2485</v>
      </c>
    </row>
    <row r="1705" spans="1:18" x14ac:dyDescent="0.25">
      <c r="A1705" s="2" t="s">
        <v>1793</v>
      </c>
      <c r="B1705" s="11" t="s">
        <v>2669</v>
      </c>
      <c r="C1705" s="23" t="s">
        <v>2876</v>
      </c>
      <c r="D1705" s="2" t="s">
        <v>3305</v>
      </c>
      <c r="E1705" s="12"/>
      <c r="F1705" s="61">
        <v>202</v>
      </c>
      <c r="G1705" s="8">
        <f>VLOOKUP(F1705,episodes!$A$1:$B$76,2,FALSE)</f>
        <v>32</v>
      </c>
      <c r="H1705" s="7" t="str">
        <f>VLOOKUP(F1705,episodes!$A$1:$E$76,5,FALSE)</f>
        <v>Who Mourns for Adonais?</v>
      </c>
      <c r="I1705" s="7">
        <f>VLOOKUP(F1705,episodes!$A$1:$D$76,3,FALSE)</f>
        <v>2</v>
      </c>
      <c r="J1705" s="7">
        <f>VLOOKUP(F1705,episodes!$A$1:$D$76,4,FALSE)</f>
        <v>2</v>
      </c>
      <c r="L1705" s="40">
        <f>COUNTIFS(A:A,A1704)</f>
        <v>32</v>
      </c>
      <c r="M1705" s="40">
        <f>COUNTIFS(B:B,B1705)</f>
        <v>27</v>
      </c>
      <c r="N1705" s="40">
        <f>LEN(C1705)</f>
        <v>27</v>
      </c>
      <c r="O1705" s="42"/>
      <c r="Q1705" s="44" t="s">
        <v>1233</v>
      </c>
      <c r="R1705" s="42" t="s">
        <v>2485</v>
      </c>
    </row>
    <row r="1706" spans="1:18" x14ac:dyDescent="0.25">
      <c r="A1706" s="2" t="s">
        <v>1793</v>
      </c>
      <c r="B1706" s="11" t="s">
        <v>2669</v>
      </c>
      <c r="C1706" s="23" t="s">
        <v>2701</v>
      </c>
      <c r="D1706" s="2" t="s">
        <v>3305</v>
      </c>
      <c r="E1706" s="12"/>
      <c r="F1706" s="61">
        <v>203</v>
      </c>
      <c r="G1706" s="8">
        <f>VLOOKUP(F1706,episodes!$A$1:$B$76,2,FALSE)</f>
        <v>33</v>
      </c>
      <c r="H1706" s="7" t="str">
        <f>VLOOKUP(F1706,episodes!$A$1:$E$76,5,FALSE)</f>
        <v>The Changeling</v>
      </c>
      <c r="I1706" s="7">
        <f>VLOOKUP(F1706,episodes!$A$1:$D$76,3,FALSE)</f>
        <v>2</v>
      </c>
      <c r="J1706" s="7">
        <f>VLOOKUP(F1706,episodes!$A$1:$D$76,4,FALSE)</f>
        <v>3</v>
      </c>
      <c r="L1706" s="40">
        <f>COUNTIFS(A:A,A1705)</f>
        <v>32</v>
      </c>
      <c r="M1706" s="40">
        <f>COUNTIFS(B:B,B1706)</f>
        <v>27</v>
      </c>
      <c r="N1706" s="40">
        <f>LEN(C1706)</f>
        <v>53</v>
      </c>
      <c r="O1706" s="42"/>
      <c r="Q1706" s="44" t="s">
        <v>1234</v>
      </c>
      <c r="R1706" s="42" t="s">
        <v>2485</v>
      </c>
    </row>
    <row r="1707" spans="1:18" x14ac:dyDescent="0.25">
      <c r="A1707" s="2" t="s">
        <v>1793</v>
      </c>
      <c r="B1707" s="11" t="s">
        <v>2669</v>
      </c>
      <c r="C1707" s="23" t="s">
        <v>2701</v>
      </c>
      <c r="D1707" s="2" t="s">
        <v>3305</v>
      </c>
      <c r="E1707" s="12"/>
      <c r="F1707" s="61">
        <v>203</v>
      </c>
      <c r="G1707" s="8">
        <f>VLOOKUP(F1707,episodes!$A$1:$B$76,2,FALSE)</f>
        <v>33</v>
      </c>
      <c r="H1707" s="7" t="str">
        <f>VLOOKUP(F1707,episodes!$A$1:$E$76,5,FALSE)</f>
        <v>The Changeling</v>
      </c>
      <c r="I1707" s="7">
        <f>VLOOKUP(F1707,episodes!$A$1:$D$76,3,FALSE)</f>
        <v>2</v>
      </c>
      <c r="J1707" s="7">
        <f>VLOOKUP(F1707,episodes!$A$1:$D$76,4,FALSE)</f>
        <v>3</v>
      </c>
      <c r="L1707" s="40">
        <f>COUNTIFS(A:A,A1706)</f>
        <v>32</v>
      </c>
      <c r="M1707" s="40">
        <f>COUNTIFS(B:B,B1707)</f>
        <v>27</v>
      </c>
      <c r="N1707" s="40">
        <f>LEN(C1707)</f>
        <v>53</v>
      </c>
      <c r="O1707" s="42"/>
      <c r="Q1707" s="44" t="s">
        <v>1234</v>
      </c>
      <c r="R1707" s="42" t="s">
        <v>2485</v>
      </c>
    </row>
    <row r="1708" spans="1:18" x14ac:dyDescent="0.25">
      <c r="A1708" s="2" t="s">
        <v>1793</v>
      </c>
      <c r="B1708" s="11" t="s">
        <v>2669</v>
      </c>
      <c r="C1708" s="23" t="s">
        <v>2879</v>
      </c>
      <c r="D1708" s="2" t="s">
        <v>3305</v>
      </c>
      <c r="E1708" s="12"/>
      <c r="F1708" s="61">
        <v>203</v>
      </c>
      <c r="G1708" s="8">
        <f>VLOOKUP(F1708,episodes!$A$1:$B$76,2,FALSE)</f>
        <v>33</v>
      </c>
      <c r="H1708" s="7" t="str">
        <f>VLOOKUP(F1708,episodes!$A$1:$E$76,5,FALSE)</f>
        <v>The Changeling</v>
      </c>
      <c r="I1708" s="7">
        <f>VLOOKUP(F1708,episodes!$A$1:$D$76,3,FALSE)</f>
        <v>2</v>
      </c>
      <c r="J1708" s="7">
        <f>VLOOKUP(F1708,episodes!$A$1:$D$76,4,FALSE)</f>
        <v>3</v>
      </c>
      <c r="L1708" s="40">
        <f>COUNTIFS(A:A,A1707)</f>
        <v>32</v>
      </c>
      <c r="M1708" s="40">
        <f>COUNTIFS(B:B,B1708)</f>
        <v>27</v>
      </c>
      <c r="N1708" s="40">
        <f>LEN(C1708)</f>
        <v>40</v>
      </c>
      <c r="O1708" s="42"/>
      <c r="Q1708" s="44" t="s">
        <v>1234</v>
      </c>
      <c r="R1708" s="42" t="s">
        <v>2485</v>
      </c>
    </row>
    <row r="1709" spans="1:18" x14ac:dyDescent="0.25">
      <c r="A1709" s="2" t="s">
        <v>1793</v>
      </c>
      <c r="B1709" s="11" t="s">
        <v>2669</v>
      </c>
      <c r="C1709" s="23" t="s">
        <v>2752</v>
      </c>
      <c r="D1709" s="2" t="s">
        <v>3305</v>
      </c>
      <c r="E1709" s="12"/>
      <c r="F1709" s="60">
        <v>205</v>
      </c>
      <c r="G1709" s="8">
        <f>VLOOKUP(F1709,episodes!$A$1:$B$81,2,FALSE)</f>
        <v>35</v>
      </c>
      <c r="H1709" s="7" t="str">
        <f>VLOOKUP(F1709,episodes!$A$1:$E$81,5,FALSE)</f>
        <v>The Apple</v>
      </c>
      <c r="I1709" s="7">
        <f>VLOOKUP(F1709,episodes!$A$1:$D$81,3,FALSE)</f>
        <v>2</v>
      </c>
      <c r="J1709" s="7">
        <f>VLOOKUP(F1709,episodes!$A$1:$D$81,4,FALSE)</f>
        <v>5</v>
      </c>
      <c r="L1709" s="40">
        <f>COUNTIFS(A:A,A1708)</f>
        <v>32</v>
      </c>
      <c r="M1709" s="40">
        <f>COUNTIFS(B:B,B1709)</f>
        <v>27</v>
      </c>
      <c r="N1709" s="40">
        <f>LEN(C1709)</f>
        <v>78</v>
      </c>
    </row>
    <row r="1710" spans="1:18" x14ac:dyDescent="0.25">
      <c r="A1710" s="2" t="s">
        <v>1794</v>
      </c>
      <c r="B1710" s="1" t="s">
        <v>28</v>
      </c>
      <c r="C1710" s="37" t="s">
        <v>3111</v>
      </c>
      <c r="D1710" s="2" t="s">
        <v>3655</v>
      </c>
      <c r="E1710" s="12">
        <v>1</v>
      </c>
      <c r="F1710" s="60">
        <v>100</v>
      </c>
      <c r="G1710" s="8">
        <f>VLOOKUP(F1710,episodes!$A$1:$B$76,2,FALSE)</f>
        <v>1</v>
      </c>
      <c r="H1710" s="7" t="str">
        <f>VLOOKUP(F1710,episodes!$A$1:$E$76,5,FALSE)</f>
        <v>The Cage</v>
      </c>
      <c r="I1710" s="7">
        <f>VLOOKUP(F1710,episodes!$A$1:$D$76,3,FALSE)</f>
        <v>1</v>
      </c>
      <c r="J1710" s="7">
        <f>VLOOKUP(F1710,episodes!$A$1:$D$76,4,FALSE)</f>
        <v>0</v>
      </c>
      <c r="L1710" s="40">
        <f>COUNTIFS(A:A,A1709)</f>
        <v>32</v>
      </c>
      <c r="M1710" s="40">
        <f>COUNTIFS(B:B,B1710)</f>
        <v>10</v>
      </c>
      <c r="N1710" s="40">
        <f>LEN(C1710)</f>
        <v>39</v>
      </c>
      <c r="O1710" s="39" t="s">
        <v>1011</v>
      </c>
      <c r="P1710" s="41"/>
      <c r="Q1710" s="39" t="s">
        <v>1078</v>
      </c>
      <c r="R1710" s="39" t="s">
        <v>2485</v>
      </c>
    </row>
    <row r="1711" spans="1:18" x14ac:dyDescent="0.25">
      <c r="A1711" s="2" t="s">
        <v>1794</v>
      </c>
      <c r="B1711" s="1" t="s">
        <v>28</v>
      </c>
      <c r="C1711" s="25" t="s">
        <v>2257</v>
      </c>
      <c r="D1711" s="2" t="s">
        <v>3655</v>
      </c>
      <c r="E1711" s="12">
        <v>1</v>
      </c>
      <c r="F1711" s="60">
        <v>100</v>
      </c>
      <c r="G1711" s="8">
        <f>VLOOKUP(F1711,episodes!$A$1:$B$76,2,FALSE)</f>
        <v>1</v>
      </c>
      <c r="H1711" s="7" t="str">
        <f>VLOOKUP(F1711,episodes!$A$1:$E$76,5,FALSE)</f>
        <v>The Cage</v>
      </c>
      <c r="I1711" s="7">
        <f>VLOOKUP(F1711,episodes!$A$1:$D$76,3,FALSE)</f>
        <v>1</v>
      </c>
      <c r="J1711" s="7">
        <f>VLOOKUP(F1711,episodes!$A$1:$D$76,4,FALSE)</f>
        <v>0</v>
      </c>
      <c r="L1711" s="40">
        <f>COUNTIFS(A:A,A1706)</f>
        <v>32</v>
      </c>
      <c r="M1711" s="40">
        <f>COUNTIFS(B:B,B1711)</f>
        <v>10</v>
      </c>
      <c r="N1711" s="40">
        <f>LEN(C1711)+LEN(H1711)</f>
        <v>75</v>
      </c>
      <c r="O1711" s="39" t="s">
        <v>1011</v>
      </c>
      <c r="P1711" s="41"/>
      <c r="Q1711" s="39" t="s">
        <v>3370</v>
      </c>
      <c r="R1711" s="39" t="s">
        <v>2485</v>
      </c>
    </row>
    <row r="1712" spans="1:18" x14ac:dyDescent="0.25">
      <c r="A1712" s="2" t="s">
        <v>1794</v>
      </c>
      <c r="B1712" s="1" t="s">
        <v>28</v>
      </c>
      <c r="C1712" s="25" t="s">
        <v>2064</v>
      </c>
      <c r="D1712" s="2" t="s">
        <v>3655</v>
      </c>
      <c r="E1712" s="12">
        <v>1</v>
      </c>
      <c r="F1712" s="60">
        <v>101</v>
      </c>
      <c r="G1712" s="8">
        <f>VLOOKUP(F1712,episodes!$A$1:$B$76,2,FALSE)</f>
        <v>2</v>
      </c>
      <c r="H1712" s="7" t="str">
        <f>VLOOKUP(F1712,episodes!$A$1:$E$76,5,FALSE)</f>
        <v>The Man Trap</v>
      </c>
      <c r="I1712" s="7">
        <f>VLOOKUP(F1712,episodes!$A$1:$D$76,3,FALSE)</f>
        <v>1</v>
      </c>
      <c r="J1712" s="7">
        <f>VLOOKUP(F1712,episodes!$A$1:$D$76,4,FALSE)</f>
        <v>1</v>
      </c>
      <c r="L1712" s="40">
        <f>COUNTIFS(A:A,A1711)</f>
        <v>9</v>
      </c>
      <c r="M1712" s="40">
        <f>COUNTIFS(B:B,B1712)</f>
        <v>10</v>
      </c>
      <c r="N1712" s="40">
        <f>LEN(C1712)+LEN(H1712)</f>
        <v>60</v>
      </c>
      <c r="O1712" s="39" t="s">
        <v>1011</v>
      </c>
      <c r="Q1712" s="39" t="s">
        <v>1079</v>
      </c>
      <c r="R1712" s="39" t="s">
        <v>2485</v>
      </c>
    </row>
    <row r="1713" spans="1:18" x14ac:dyDescent="0.25">
      <c r="A1713" s="2" t="s">
        <v>1794</v>
      </c>
      <c r="B1713" s="1" t="s">
        <v>28</v>
      </c>
      <c r="C1713" s="37" t="s">
        <v>2277</v>
      </c>
      <c r="D1713" s="2" t="s">
        <v>3655</v>
      </c>
      <c r="E1713" s="12">
        <v>1</v>
      </c>
      <c r="F1713" s="60">
        <v>103</v>
      </c>
      <c r="G1713" s="8">
        <f>VLOOKUP(F1713,episodes!$A$1:$B$76,2,FALSE)</f>
        <v>4</v>
      </c>
      <c r="H1713" s="7" t="str">
        <f>VLOOKUP(F1713,episodes!$A$1:$E$76,5,FALSE)</f>
        <v>Where No Man Has Gone Before</v>
      </c>
      <c r="I1713" s="7">
        <f>VLOOKUP(F1713,episodes!$A$1:$D$76,3,FALSE)</f>
        <v>1</v>
      </c>
      <c r="J1713" s="7">
        <f>VLOOKUP(F1713,episodes!$A$1:$D$76,4,FALSE)</f>
        <v>3</v>
      </c>
      <c r="L1713" s="40">
        <f>COUNTIFS(A:A,A1712)</f>
        <v>9</v>
      </c>
      <c r="M1713" s="40">
        <f>COUNTIFS(B:B,B1713)</f>
        <v>10</v>
      </c>
      <c r="N1713" s="40">
        <f>LEN(C1713)+LEN(H1713)</f>
        <v>69</v>
      </c>
      <c r="O1713" s="39" t="s">
        <v>1011</v>
      </c>
      <c r="Q1713" s="39" t="s">
        <v>3391</v>
      </c>
      <c r="R1713" s="39" t="s">
        <v>2485</v>
      </c>
    </row>
    <row r="1714" spans="1:18" x14ac:dyDescent="0.25">
      <c r="A1714" s="2" t="s">
        <v>1794</v>
      </c>
      <c r="B1714" s="1" t="s">
        <v>28</v>
      </c>
      <c r="C1714" s="37" t="s">
        <v>2188</v>
      </c>
      <c r="D1714" s="2" t="s">
        <v>3655</v>
      </c>
      <c r="E1714" s="12">
        <v>1</v>
      </c>
      <c r="F1714" s="60">
        <v>103</v>
      </c>
      <c r="G1714" s="8">
        <f>VLOOKUP(F1714,episodes!$A$1:$B$76,2,FALSE)</f>
        <v>4</v>
      </c>
      <c r="H1714" s="7" t="str">
        <f>VLOOKUP(F1714,episodes!$A$1:$E$76,5,FALSE)</f>
        <v>Where No Man Has Gone Before</v>
      </c>
      <c r="I1714" s="7">
        <f>VLOOKUP(F1714,episodes!$A$1:$D$76,3,FALSE)</f>
        <v>1</v>
      </c>
      <c r="J1714" s="7">
        <f>VLOOKUP(F1714,episodes!$A$1:$D$76,4,FALSE)</f>
        <v>3</v>
      </c>
      <c r="L1714" s="40">
        <f>COUNTIFS(A:A,A1713)</f>
        <v>9</v>
      </c>
      <c r="M1714" s="40">
        <f>COUNTIFS(B:B,B1714)</f>
        <v>10</v>
      </c>
      <c r="N1714" s="40">
        <f>LEN(C1714)+LEN(H1714)</f>
        <v>67</v>
      </c>
      <c r="O1714" s="39" t="s">
        <v>1011</v>
      </c>
      <c r="Q1714" s="39" t="s">
        <v>1080</v>
      </c>
      <c r="R1714" s="39" t="s">
        <v>2485</v>
      </c>
    </row>
    <row r="1715" spans="1:18" x14ac:dyDescent="0.25">
      <c r="A1715" s="2" t="s">
        <v>1794</v>
      </c>
      <c r="B1715" s="1" t="s">
        <v>28</v>
      </c>
      <c r="C1715" s="37" t="s">
        <v>2242</v>
      </c>
      <c r="D1715" s="2" t="s">
        <v>3655</v>
      </c>
      <c r="E1715" s="12">
        <v>1</v>
      </c>
      <c r="F1715" s="60">
        <v>105</v>
      </c>
      <c r="G1715" s="8">
        <f>VLOOKUP(F1715,episodes!$A$1:$B$76,2,FALSE)</f>
        <v>6</v>
      </c>
      <c r="H1715" s="7" t="str">
        <f>VLOOKUP(F1715,episodes!$A$1:$E$76,5,FALSE)</f>
        <v>The Enemy Within</v>
      </c>
      <c r="I1715" s="7">
        <f>VLOOKUP(F1715,episodes!$A$1:$D$76,3,FALSE)</f>
        <v>1</v>
      </c>
      <c r="J1715" s="7">
        <f>VLOOKUP(F1715,episodes!$A$1:$D$76,4,FALSE)</f>
        <v>5</v>
      </c>
      <c r="L1715" s="40">
        <f>COUNTIFS(A:A,A1714)</f>
        <v>9</v>
      </c>
      <c r="M1715" s="40">
        <f>COUNTIFS(B:B,B1715)</f>
        <v>10</v>
      </c>
      <c r="N1715" s="40">
        <f>LEN(C1715)+LEN(H1715)</f>
        <v>65</v>
      </c>
      <c r="O1715" s="39" t="s">
        <v>1011</v>
      </c>
      <c r="Q1715" s="39" t="s">
        <v>1081</v>
      </c>
      <c r="R1715" s="39" t="s">
        <v>2485</v>
      </c>
    </row>
    <row r="1716" spans="1:18" x14ac:dyDescent="0.25">
      <c r="A1716" s="2" t="s">
        <v>1794</v>
      </c>
      <c r="B1716" s="1" t="s">
        <v>28</v>
      </c>
      <c r="C1716" s="37" t="s">
        <v>2569</v>
      </c>
      <c r="D1716" s="2" t="s">
        <v>3655</v>
      </c>
      <c r="E1716" s="12">
        <v>1</v>
      </c>
      <c r="F1716" s="60">
        <v>116</v>
      </c>
      <c r="G1716" s="8">
        <f>VLOOKUP(F1716,episodes!$A$1:$B$76,2,FALSE)</f>
        <v>17</v>
      </c>
      <c r="H1716" s="7" t="str">
        <f>VLOOKUP(F1716,episodes!$A$1:$E$76,5,FALSE)</f>
        <v>The Galileo Seven</v>
      </c>
      <c r="I1716" s="7">
        <f>VLOOKUP(F1716,episodes!$A$1:$D$76,3,FALSE)</f>
        <v>1</v>
      </c>
      <c r="J1716" s="7">
        <f>VLOOKUP(F1716,episodes!$A$1:$D$76,4,FALSE)</f>
        <v>16</v>
      </c>
      <c r="L1716" s="40">
        <f>COUNTIFS(A:A,A1715)</f>
        <v>9</v>
      </c>
      <c r="M1716" s="40">
        <f>COUNTIFS(B:B,B1716)</f>
        <v>10</v>
      </c>
      <c r="N1716" s="40">
        <f>LEN(C1716)+LEN(H1716)</f>
        <v>90</v>
      </c>
      <c r="O1716" s="42" t="s">
        <v>1011</v>
      </c>
      <c r="P1716" s="39" t="s">
        <v>577</v>
      </c>
      <c r="Q1716" s="39" t="s">
        <v>1082</v>
      </c>
      <c r="R1716" s="39" t="s">
        <v>2485</v>
      </c>
    </row>
    <row r="1717" spans="1:18" x14ac:dyDescent="0.25">
      <c r="A1717" s="2" t="s">
        <v>1794</v>
      </c>
      <c r="B1717" s="1" t="s">
        <v>28</v>
      </c>
      <c r="C1717" s="23" t="s">
        <v>1327</v>
      </c>
      <c r="D1717" s="2" t="s">
        <v>3655</v>
      </c>
      <c r="E1717" s="12">
        <v>1</v>
      </c>
      <c r="F1717" s="61">
        <v>201</v>
      </c>
      <c r="G1717" s="8">
        <f>VLOOKUP(F1717,episodes!$A$1:$B$76,2,FALSE)</f>
        <v>31</v>
      </c>
      <c r="H1717" s="7" t="str">
        <f>VLOOKUP(F1717,episodes!$A$1:$E$76,5,FALSE)</f>
        <v>Amok Time</v>
      </c>
      <c r="I1717" s="7">
        <f>VLOOKUP(F1717,episodes!$A$1:$D$76,3,FALSE)</f>
        <v>2</v>
      </c>
      <c r="J1717" s="7">
        <f>VLOOKUP(F1717,episodes!$A$1:$D$76,4,FALSE)</f>
        <v>1</v>
      </c>
      <c r="L1717" s="40">
        <f>COUNTIFS(A:A,A1716)</f>
        <v>9</v>
      </c>
      <c r="M1717" s="40">
        <f>COUNTIFS(B:B,B1717)</f>
        <v>10</v>
      </c>
      <c r="N1717" s="40">
        <f>LEN(C1717)</f>
        <v>46</v>
      </c>
      <c r="O1717" s="42" t="s">
        <v>1011</v>
      </c>
      <c r="P1717" s="44" t="s">
        <v>515</v>
      </c>
      <c r="Q1717" s="42" t="s">
        <v>1327</v>
      </c>
      <c r="R1717" s="42" t="s">
        <v>2485</v>
      </c>
    </row>
    <row r="1718" spans="1:18" x14ac:dyDescent="0.25">
      <c r="A1718" s="2" t="s">
        <v>1794</v>
      </c>
      <c r="B1718" s="1" t="s">
        <v>28</v>
      </c>
      <c r="C1718" s="23" t="s">
        <v>1083</v>
      </c>
      <c r="D1718" s="2" t="s">
        <v>3655</v>
      </c>
      <c r="E1718" s="12">
        <v>1</v>
      </c>
      <c r="F1718" s="61">
        <v>201</v>
      </c>
      <c r="G1718" s="8">
        <f>VLOOKUP(F1718,episodes!$A$1:$B$76,2,FALSE)</f>
        <v>31</v>
      </c>
      <c r="H1718" s="7" t="str">
        <f>VLOOKUP(F1718,episodes!$A$1:$E$76,5,FALSE)</f>
        <v>Amok Time</v>
      </c>
      <c r="I1718" s="7">
        <f>VLOOKUP(F1718,episodes!$A$1:$D$76,3,FALSE)</f>
        <v>2</v>
      </c>
      <c r="J1718" s="7">
        <f>VLOOKUP(F1718,episodes!$A$1:$D$76,4,FALSE)</f>
        <v>1</v>
      </c>
      <c r="L1718" s="40">
        <f>COUNTIFS(A:A,A1717)</f>
        <v>9</v>
      </c>
      <c r="M1718" s="40">
        <f>COUNTIFS(B:B,B1718)</f>
        <v>10</v>
      </c>
      <c r="N1718" s="40">
        <f>LEN(C1718)</f>
        <v>68</v>
      </c>
      <c r="O1718" s="42" t="s">
        <v>1011</v>
      </c>
      <c r="P1718" s="44" t="s">
        <v>2065</v>
      </c>
      <c r="Q1718" s="42" t="s">
        <v>1083</v>
      </c>
      <c r="R1718" s="42" t="s">
        <v>2485</v>
      </c>
    </row>
    <row r="1719" spans="1:18" x14ac:dyDescent="0.3">
      <c r="A1719" s="2" t="s">
        <v>1795</v>
      </c>
      <c r="B1719" s="1" t="s">
        <v>745</v>
      </c>
      <c r="C1719" s="25" t="s">
        <v>2155</v>
      </c>
      <c r="D1719" s="2" t="s">
        <v>3305</v>
      </c>
      <c r="F1719" s="17">
        <v>102</v>
      </c>
      <c r="G1719" s="8">
        <f>VLOOKUP(F1719,episodes!$A$1:$B$76,2,FALSE)</f>
        <v>3</v>
      </c>
      <c r="H1719" s="7" t="str">
        <f>VLOOKUP(F1719,episodes!$A$1:$E$76,5,FALSE)</f>
        <v>Charlie X</v>
      </c>
      <c r="I1719" s="7">
        <f>VLOOKUP(F1719,episodes!$A$1:$D$76,3,FALSE)</f>
        <v>1</v>
      </c>
      <c r="J1719" s="7">
        <f>VLOOKUP(F1719,episodes!$A$1:$D$76,4,FALSE)</f>
        <v>2</v>
      </c>
      <c r="L1719" s="40">
        <f>COUNTIFS(A:A,A1718)</f>
        <v>9</v>
      </c>
      <c r="M1719" s="40">
        <f>COUNTIFS(B:B,B1719)</f>
        <v>10</v>
      </c>
      <c r="N1719" s="40">
        <f>LEN(C1719)+LEN(H1719)</f>
        <v>56</v>
      </c>
      <c r="O1719" s="39" t="s">
        <v>88</v>
      </c>
      <c r="Q1719" s="39" t="s">
        <v>1370</v>
      </c>
      <c r="R1719" s="39" t="s">
        <v>2485</v>
      </c>
    </row>
    <row r="1720" spans="1:18" x14ac:dyDescent="0.25">
      <c r="A1720" s="2" t="s">
        <v>1795</v>
      </c>
      <c r="B1720" s="1" t="s">
        <v>745</v>
      </c>
      <c r="C1720" s="37" t="s">
        <v>2476</v>
      </c>
      <c r="D1720" s="2" t="s">
        <v>3305</v>
      </c>
      <c r="E1720" s="12"/>
      <c r="F1720" s="60">
        <v>107</v>
      </c>
      <c r="G1720" s="8">
        <f>VLOOKUP(F1720,episodes!$A$1:$B$76,2,FALSE)</f>
        <v>8</v>
      </c>
      <c r="H1720" s="7" t="str">
        <f>VLOOKUP(F1720,episodes!$A$1:$E$76,5,FALSE)</f>
        <v>What Are Little Girls Made Of?</v>
      </c>
      <c r="I1720" s="7">
        <f>VLOOKUP(F1720,episodes!$A$1:$D$76,3,FALSE)</f>
        <v>1</v>
      </c>
      <c r="J1720" s="7">
        <f>VLOOKUP(F1720,episodes!$A$1:$D$76,4,FALSE)</f>
        <v>7</v>
      </c>
      <c r="L1720" s="40">
        <f>COUNTIFS(A:A,A1719)</f>
        <v>6</v>
      </c>
      <c r="M1720" s="40">
        <f>COUNTIFS(B:B,B1720)</f>
        <v>10</v>
      </c>
      <c r="N1720" s="40">
        <f>LEN(C1720)+LEN(H1720)</f>
        <v>93</v>
      </c>
      <c r="O1720" s="39" t="s">
        <v>508</v>
      </c>
      <c r="Q1720" s="39" t="s">
        <v>639</v>
      </c>
      <c r="R1720" s="39" t="s">
        <v>2485</v>
      </c>
    </row>
    <row r="1721" spans="1:18" x14ac:dyDescent="0.25">
      <c r="A1721" s="2" t="s">
        <v>1795</v>
      </c>
      <c r="B1721" s="1" t="s">
        <v>745</v>
      </c>
      <c r="C1721" s="37" t="s">
        <v>2868</v>
      </c>
      <c r="D1721" s="2" t="s">
        <v>3305</v>
      </c>
      <c r="E1721" s="12"/>
      <c r="F1721" s="60">
        <v>115</v>
      </c>
      <c r="G1721" s="8">
        <f>VLOOKUP(F1721,episodes!$A$1:$B$76,2,FALSE)</f>
        <v>16</v>
      </c>
      <c r="H1721" s="7" t="str">
        <f>VLOOKUP(F1721,episodes!$A$1:$E$76,5,FALSE)</f>
        <v>Shore Leave</v>
      </c>
      <c r="I1721" s="7">
        <f>VLOOKUP(F1721,episodes!$A$1:$D$76,3,FALSE)</f>
        <v>1</v>
      </c>
      <c r="J1721" s="7">
        <f>VLOOKUP(F1721,episodes!$A$1:$D$76,4,FALSE)</f>
        <v>15</v>
      </c>
      <c r="L1721" s="40">
        <f>COUNTIFS(A:A,A1720)</f>
        <v>6</v>
      </c>
      <c r="M1721" s="40">
        <f>COUNTIFS(B:B,B1721)</f>
        <v>10</v>
      </c>
      <c r="N1721" s="40">
        <f>LEN(C1721)+LEN(H1721)</f>
        <v>98</v>
      </c>
      <c r="O1721" s="39" t="s">
        <v>509</v>
      </c>
      <c r="P1721" s="41"/>
      <c r="Q1721" s="39" t="s">
        <v>328</v>
      </c>
      <c r="R1721" s="39" t="s">
        <v>2485</v>
      </c>
    </row>
    <row r="1722" spans="1:18" x14ac:dyDescent="0.25">
      <c r="A1722" s="2" t="s">
        <v>1795</v>
      </c>
      <c r="B1722" s="1" t="s">
        <v>745</v>
      </c>
      <c r="C1722" s="37" t="s">
        <v>2963</v>
      </c>
      <c r="D1722" s="2" t="s">
        <v>3305</v>
      </c>
      <c r="E1722" s="12"/>
      <c r="F1722" s="61">
        <v>117</v>
      </c>
      <c r="G1722" s="8">
        <f>VLOOKUP(F1722,episodes!$A$1:$B$76,2,FALSE)</f>
        <v>18</v>
      </c>
      <c r="H1722" s="7" t="str">
        <f>VLOOKUP(F1722,episodes!$A$1:$E$76,5,FALSE)</f>
        <v>The Squire of Gothos</v>
      </c>
      <c r="I1722" s="7">
        <f>VLOOKUP(F1722,episodes!$A$1:$D$76,3,FALSE)</f>
        <v>1</v>
      </c>
      <c r="J1722" s="7">
        <f>VLOOKUP(F1722,episodes!$A$1:$D$76,4,FALSE)</f>
        <v>17</v>
      </c>
      <c r="L1722" s="40">
        <f>COUNTIFS(A:A,A1721)</f>
        <v>6</v>
      </c>
      <c r="M1722" s="40">
        <f>COUNTIFS(B:B,B1722)</f>
        <v>10</v>
      </c>
      <c r="N1722" s="40">
        <f>LEN(C1722)+LEN(H1722)</f>
        <v>69</v>
      </c>
      <c r="O1722" s="39" t="s">
        <v>133</v>
      </c>
      <c r="P1722" s="42"/>
      <c r="Q1722" s="42" t="s">
        <v>640</v>
      </c>
      <c r="R1722" s="42" t="s">
        <v>2485</v>
      </c>
    </row>
    <row r="1723" spans="1:18" x14ac:dyDescent="0.25">
      <c r="A1723" s="2" t="s">
        <v>1795</v>
      </c>
      <c r="B1723" s="1" t="s">
        <v>745</v>
      </c>
      <c r="C1723" s="37" t="s">
        <v>2978</v>
      </c>
      <c r="D1723" s="2" t="s">
        <v>3305</v>
      </c>
      <c r="E1723" s="12"/>
      <c r="F1723" s="61">
        <v>118</v>
      </c>
      <c r="G1723" s="8">
        <f>VLOOKUP(F1723,episodes!$A$1:$B$76,2,FALSE)</f>
        <v>19</v>
      </c>
      <c r="H1723" s="7" t="str">
        <f>VLOOKUP(F1723,episodes!$A$1:$E$76,5,FALSE)</f>
        <v>Arena</v>
      </c>
      <c r="I1723" s="7">
        <f>VLOOKUP(F1723,episodes!$A$1:$D$76,3,FALSE)</f>
        <v>1</v>
      </c>
      <c r="J1723" s="7">
        <f>VLOOKUP(F1723,episodes!$A$1:$D$76,4,FALSE)</f>
        <v>18</v>
      </c>
      <c r="L1723" s="40">
        <f>COUNTIFS(A:A,#REF!)</f>
        <v>0</v>
      </c>
      <c r="M1723" s="40">
        <f>COUNTIFS(B:B,B1723)</f>
        <v>10</v>
      </c>
      <c r="N1723" s="40">
        <f>LEN(C1723)</f>
        <v>52</v>
      </c>
      <c r="O1723" s="42" t="s">
        <v>330</v>
      </c>
      <c r="P1723" s="42"/>
      <c r="Q1723" s="39" t="s">
        <v>404</v>
      </c>
      <c r="R1723" s="42" t="s">
        <v>2485</v>
      </c>
    </row>
    <row r="1724" spans="1:18" x14ac:dyDescent="0.25">
      <c r="A1724" s="2" t="s">
        <v>1795</v>
      </c>
      <c r="B1724" s="1" t="s">
        <v>745</v>
      </c>
      <c r="C1724" s="37" t="s">
        <v>2978</v>
      </c>
      <c r="D1724" s="2" t="s">
        <v>3305</v>
      </c>
      <c r="E1724" s="12"/>
      <c r="F1724" s="61">
        <v>126</v>
      </c>
      <c r="G1724" s="8">
        <f>VLOOKUP(F1724,episodes!$A$1:$B$76,2,FALSE)</f>
        <v>27</v>
      </c>
      <c r="H1724" s="7" t="str">
        <f>VLOOKUP(F1724,episodes!$A$1:$E$76,5,FALSE)</f>
        <v>Errand of Mercy</v>
      </c>
      <c r="I1724" s="7">
        <f>VLOOKUP(F1724,episodes!$A$1:$D$76,3,FALSE)</f>
        <v>1</v>
      </c>
      <c r="J1724" s="7">
        <f>VLOOKUP(F1724,episodes!$A$1:$D$76,4,FALSE)</f>
        <v>26</v>
      </c>
      <c r="L1724" s="40">
        <f>COUNTIFS(A:A,A1723)</f>
        <v>6</v>
      </c>
      <c r="M1724" s="40">
        <f>COUNTIFS(B:B,B1724)</f>
        <v>10</v>
      </c>
      <c r="N1724" s="40">
        <f>LEN(C1724)</f>
        <v>52</v>
      </c>
      <c r="O1724" s="42" t="s">
        <v>269</v>
      </c>
      <c r="P1724" s="42"/>
      <c r="Q1724" s="39" t="s">
        <v>404</v>
      </c>
      <c r="R1724" s="42" t="s">
        <v>2485</v>
      </c>
    </row>
    <row r="1725" spans="1:18" x14ac:dyDescent="0.25">
      <c r="A1725" s="2" t="s">
        <v>1796</v>
      </c>
      <c r="B1725" s="1" t="s">
        <v>760</v>
      </c>
      <c r="C1725" s="37" t="s">
        <v>2534</v>
      </c>
      <c r="D1725" s="2" t="s">
        <v>3305</v>
      </c>
      <c r="E1725" s="12"/>
      <c r="F1725" s="60">
        <v>113</v>
      </c>
      <c r="G1725" s="8">
        <f>VLOOKUP(F1725,episodes!$A$1:$B$76,2,FALSE)</f>
        <v>14</v>
      </c>
      <c r="H1725" s="7" t="str">
        <f>VLOOKUP(F1725,episodes!$A$1:$E$76,5,FALSE)</f>
        <v>The Conscience of the King</v>
      </c>
      <c r="I1725" s="7">
        <f>VLOOKUP(F1725,episodes!$A$1:$D$76,3,FALSE)</f>
        <v>1</v>
      </c>
      <c r="J1725" s="7">
        <f>VLOOKUP(F1725,episodes!$A$1:$D$76,4,FALSE)</f>
        <v>13</v>
      </c>
      <c r="L1725" s="40">
        <f>COUNTIFS(A:A,A1724)</f>
        <v>6</v>
      </c>
      <c r="M1725" s="40">
        <f>COUNTIFS(B:B,B1725)</f>
        <v>1</v>
      </c>
      <c r="N1725" s="40">
        <f>LEN(C1725)+LEN(H1725)</f>
        <v>102</v>
      </c>
      <c r="O1725" s="39" t="s">
        <v>142</v>
      </c>
      <c r="P1725" s="39" t="s">
        <v>2065</v>
      </c>
      <c r="Q1725" s="39" t="s">
        <v>1533</v>
      </c>
      <c r="R1725" s="39" t="s">
        <v>2485</v>
      </c>
    </row>
    <row r="1726" spans="1:18" x14ac:dyDescent="0.25">
      <c r="A1726" s="2" t="s">
        <v>1797</v>
      </c>
      <c r="B1726" s="1" t="s">
        <v>680</v>
      </c>
      <c r="C1726" s="37" t="s">
        <v>3100</v>
      </c>
      <c r="D1726" s="2" t="s">
        <v>3305</v>
      </c>
      <c r="E1726" s="12"/>
      <c r="F1726" s="60">
        <v>124</v>
      </c>
      <c r="G1726" s="8">
        <f>VLOOKUP(F1726,episodes!$A$1:$B$76,2,FALSE)</f>
        <v>25</v>
      </c>
      <c r="H1726" s="7" t="str">
        <f>VLOOKUP(F1726,episodes!$A$1:$E$76,5,FALSE)</f>
        <v>This Side of Paradise</v>
      </c>
      <c r="I1726" s="7">
        <f>VLOOKUP(F1726,episodes!$A$1:$D$76,3,FALSE)</f>
        <v>1</v>
      </c>
      <c r="J1726" s="7">
        <f>VLOOKUP(F1726,episodes!$A$1:$D$76,4,FALSE)</f>
        <v>24</v>
      </c>
      <c r="L1726" s="40">
        <f>COUNTIFS(A:A,A1725)</f>
        <v>1</v>
      </c>
      <c r="M1726" s="40">
        <f>COUNTIFS(B:B,B1726)</f>
        <v>1</v>
      </c>
      <c r="N1726" s="40">
        <f>LEN(C1726)</f>
        <v>72</v>
      </c>
      <c r="O1726" s="39" t="s">
        <v>215</v>
      </c>
      <c r="P1726" s="41" t="s">
        <v>1011</v>
      </c>
      <c r="Q1726" s="39" t="s">
        <v>1313</v>
      </c>
      <c r="R1726" s="39" t="s">
        <v>2485</v>
      </c>
    </row>
    <row r="1727" spans="1:18" x14ac:dyDescent="0.25">
      <c r="A1727" s="2" t="s">
        <v>1798</v>
      </c>
      <c r="B1727" s="1" t="s">
        <v>501</v>
      </c>
      <c r="C1727" s="37" t="s">
        <v>1125</v>
      </c>
      <c r="D1727" s="2" t="s">
        <v>3652</v>
      </c>
      <c r="E1727" s="12">
        <v>1</v>
      </c>
      <c r="F1727" s="61">
        <v>108</v>
      </c>
      <c r="G1727" s="8">
        <f>VLOOKUP(F1727,episodes!$A$1:$B$76,2,FALSE)</f>
        <v>9</v>
      </c>
      <c r="H1727" s="7" t="str">
        <f>VLOOKUP(F1727,episodes!$A$1:$E$76,5,FALSE)</f>
        <v>Miri</v>
      </c>
      <c r="I1727" s="7">
        <f>VLOOKUP(F1727,episodes!$A$1:$D$76,3,FALSE)</f>
        <v>1</v>
      </c>
      <c r="J1727" s="7">
        <f>VLOOKUP(F1727,episodes!$A$1:$D$76,4,FALSE)</f>
        <v>8</v>
      </c>
      <c r="L1727" s="40">
        <f>COUNTIFS(A:A,A1726)</f>
        <v>1</v>
      </c>
      <c r="M1727" s="40">
        <f>COUNTIFS(B:B,B1727)</f>
        <v>45</v>
      </c>
      <c r="N1727" s="40">
        <f>LEN(C1727)+LEN(H1727)</f>
        <v>86</v>
      </c>
      <c r="O1727" s="42" t="s">
        <v>2116</v>
      </c>
      <c r="P1727" s="44"/>
      <c r="Q1727" s="42" t="s">
        <v>1125</v>
      </c>
      <c r="R1727" s="39" t="s">
        <v>2485</v>
      </c>
    </row>
    <row r="1728" spans="1:18" x14ac:dyDescent="0.25">
      <c r="A1728" s="2" t="s">
        <v>1798</v>
      </c>
      <c r="B1728" s="1" t="s">
        <v>501</v>
      </c>
      <c r="C1728" s="23" t="s">
        <v>2702</v>
      </c>
      <c r="D1728" s="2" t="s">
        <v>3305</v>
      </c>
      <c r="E1728" s="12"/>
      <c r="F1728" s="61">
        <v>204</v>
      </c>
      <c r="G1728" s="8">
        <f>VLOOKUP(F1728,episodes!$A$1:$B$76,2,FALSE)</f>
        <v>34</v>
      </c>
      <c r="H1728" s="7" t="str">
        <f>VLOOKUP(F1728,episodes!$A$1:$E$76,5,FALSE)</f>
        <v>Mirror, Mirror</v>
      </c>
      <c r="I1728" s="7">
        <f>VLOOKUP(F1728,episodes!$A$1:$D$76,3,FALSE)</f>
        <v>2</v>
      </c>
      <c r="J1728" s="7">
        <f>VLOOKUP(F1728,episodes!$A$1:$D$76,4,FALSE)</f>
        <v>4</v>
      </c>
      <c r="L1728" s="40">
        <f>COUNTIFS(A:A,A1727)</f>
        <v>2</v>
      </c>
      <c r="M1728" s="40">
        <f>COUNTIFS(B:B,B1728)</f>
        <v>45</v>
      </c>
      <c r="N1728" s="40">
        <f>LEN(C1728)</f>
        <v>77</v>
      </c>
      <c r="O1728" s="42" t="s">
        <v>2116</v>
      </c>
      <c r="P1728" s="44"/>
      <c r="Q1728" s="42" t="s">
        <v>1125</v>
      </c>
      <c r="R1728" s="39" t="s">
        <v>2485</v>
      </c>
    </row>
    <row r="1729" spans="1:18" x14ac:dyDescent="0.25">
      <c r="A1729" s="2" t="s">
        <v>1799</v>
      </c>
      <c r="B1729" s="2" t="s">
        <v>501</v>
      </c>
      <c r="C1729" s="37" t="s">
        <v>2243</v>
      </c>
      <c r="D1729" s="2" t="s">
        <v>3655</v>
      </c>
      <c r="E1729" s="12">
        <v>1</v>
      </c>
      <c r="F1729" s="60">
        <v>105</v>
      </c>
      <c r="G1729" s="8">
        <f>VLOOKUP(F1729,episodes!$A$1:$B$76,2,FALSE)</f>
        <v>6</v>
      </c>
      <c r="H1729" s="7" t="str">
        <f>VLOOKUP(F1729,episodes!$A$1:$E$76,5,FALSE)</f>
        <v>The Enemy Within</v>
      </c>
      <c r="I1729" s="7">
        <f>VLOOKUP(F1729,episodes!$A$1:$D$76,3,FALSE)</f>
        <v>1</v>
      </c>
      <c r="J1729" s="7">
        <f>VLOOKUP(F1729,episodes!$A$1:$D$76,4,FALSE)</f>
        <v>5</v>
      </c>
      <c r="L1729" s="40">
        <f>COUNTIFS(A:A,A1727)</f>
        <v>2</v>
      </c>
      <c r="M1729" s="40">
        <f>COUNTIFS(B:B,B1729)</f>
        <v>45</v>
      </c>
      <c r="N1729" s="40">
        <f>LEN(C1729)+LEN(H1729)</f>
        <v>57</v>
      </c>
      <c r="O1729" s="39" t="s">
        <v>1011</v>
      </c>
      <c r="Q1729" s="39" t="s">
        <v>1084</v>
      </c>
      <c r="R1729" s="39" t="s">
        <v>2485</v>
      </c>
    </row>
    <row r="1730" spans="1:18" x14ac:dyDescent="0.25">
      <c r="A1730" s="2" t="s">
        <v>1799</v>
      </c>
      <c r="B1730" s="2" t="s">
        <v>501</v>
      </c>
      <c r="C1730" s="23" t="s">
        <v>1126</v>
      </c>
      <c r="D1730" s="2" t="s">
        <v>3652</v>
      </c>
      <c r="E1730" s="12">
        <v>1</v>
      </c>
      <c r="F1730" s="61">
        <v>201</v>
      </c>
      <c r="G1730" s="8">
        <f>VLOOKUP(F1730,episodes!$A$1:$B$76,2,FALSE)</f>
        <v>31</v>
      </c>
      <c r="H1730" s="7" t="str">
        <f>VLOOKUP(F1730,episodes!$A$1:$E$76,5,FALSE)</f>
        <v>Amok Time</v>
      </c>
      <c r="I1730" s="7">
        <f>VLOOKUP(F1730,episodes!$A$1:$D$76,3,FALSE)</f>
        <v>2</v>
      </c>
      <c r="J1730" s="7">
        <f>VLOOKUP(F1730,episodes!$A$1:$D$76,4,FALSE)</f>
        <v>1</v>
      </c>
      <c r="L1730" s="40">
        <f>COUNTIFS(A:A,A1729)</f>
        <v>2</v>
      </c>
      <c r="M1730" s="40">
        <f>COUNTIFS(B:B,B1730)</f>
        <v>45</v>
      </c>
      <c r="N1730" s="40">
        <f>LEN(C1730)</f>
        <v>302</v>
      </c>
      <c r="O1730" s="42" t="s">
        <v>2116</v>
      </c>
      <c r="P1730" s="44"/>
      <c r="Q1730" s="42" t="s">
        <v>1126</v>
      </c>
      <c r="R1730" s="42" t="s">
        <v>2485</v>
      </c>
    </row>
    <row r="1731" spans="1:18" x14ac:dyDescent="0.3">
      <c r="A1731" s="2" t="s">
        <v>1800</v>
      </c>
      <c r="B1731" s="1" t="s">
        <v>763</v>
      </c>
      <c r="C1731" s="25" t="s">
        <v>2052</v>
      </c>
      <c r="D1731" s="2" t="s">
        <v>21</v>
      </c>
      <c r="F1731" s="60">
        <v>100</v>
      </c>
      <c r="G1731" s="8">
        <f>VLOOKUP(F1731,episodes!$A$1:$B$76,2,FALSE)</f>
        <v>1</v>
      </c>
      <c r="H1731" s="7" t="str">
        <f>VLOOKUP(F1731,episodes!$A$1:$E$76,5,FALSE)</f>
        <v>The Cage</v>
      </c>
      <c r="I1731" s="7">
        <f>VLOOKUP(F1731,episodes!$A$1:$D$76,3,FALSE)</f>
        <v>1</v>
      </c>
      <c r="J1731" s="7">
        <f>VLOOKUP(F1731,episodes!$A$1:$D$76,4,FALSE)</f>
        <v>0</v>
      </c>
      <c r="L1731" s="40">
        <f>COUNTIFS(A:A,A1722)</f>
        <v>6</v>
      </c>
      <c r="M1731" s="40">
        <f>COUNTIFS(B:B,B1731)</f>
        <v>78</v>
      </c>
      <c r="N1731" s="40">
        <f>LEN(C1731)+LEN(H1731)</f>
        <v>69</v>
      </c>
      <c r="O1731" s="40" t="s">
        <v>602</v>
      </c>
      <c r="P1731" s="41"/>
      <c r="Q1731" s="42" t="s">
        <v>2197</v>
      </c>
      <c r="R1731" s="39" t="s">
        <v>2485</v>
      </c>
    </row>
    <row r="1732" spans="1:18" x14ac:dyDescent="0.3">
      <c r="A1732" s="2" t="s">
        <v>1800</v>
      </c>
      <c r="B1732" s="1" t="s">
        <v>763</v>
      </c>
      <c r="C1732" s="25" t="s">
        <v>2051</v>
      </c>
      <c r="D1732" s="2" t="s">
        <v>21</v>
      </c>
      <c r="F1732" s="60">
        <v>100</v>
      </c>
      <c r="G1732" s="8">
        <f>VLOOKUP(F1732,episodes!$A$1:$B$76,2,FALSE)</f>
        <v>1</v>
      </c>
      <c r="H1732" s="7" t="str">
        <f>VLOOKUP(F1732,episodes!$A$1:$E$76,5,FALSE)</f>
        <v>The Cage</v>
      </c>
      <c r="I1732" s="7">
        <f>VLOOKUP(F1732,episodes!$A$1:$D$76,3,FALSE)</f>
        <v>1</v>
      </c>
      <c r="J1732" s="7">
        <f>VLOOKUP(F1732,episodes!$A$1:$D$76,4,FALSE)</f>
        <v>0</v>
      </c>
      <c r="L1732" s="40">
        <f>COUNTIFS(A:A,A1731)</f>
        <v>81</v>
      </c>
      <c r="M1732" s="40">
        <f>COUNTIFS(B:B,B1732)</f>
        <v>78</v>
      </c>
      <c r="N1732" s="40">
        <f>LEN(C1732)+LEN(H1732)</f>
        <v>104</v>
      </c>
      <c r="O1732" s="40" t="s">
        <v>2086</v>
      </c>
      <c r="P1732" s="41"/>
      <c r="Q1732" s="39" t="s">
        <v>2198</v>
      </c>
      <c r="R1732" s="39" t="s">
        <v>2485</v>
      </c>
    </row>
    <row r="1733" spans="1:18" x14ac:dyDescent="0.3">
      <c r="A1733" s="2" t="s">
        <v>1800</v>
      </c>
      <c r="B1733" s="1" t="s">
        <v>763</v>
      </c>
      <c r="C1733" s="25" t="s">
        <v>2053</v>
      </c>
      <c r="D1733" s="2" t="s">
        <v>21</v>
      </c>
      <c r="F1733" s="60">
        <v>100</v>
      </c>
      <c r="G1733" s="8">
        <f>VLOOKUP(F1733,episodes!$A$1:$B$76,2,FALSE)</f>
        <v>1</v>
      </c>
      <c r="H1733" s="7" t="str">
        <f>VLOOKUP(F1733,episodes!$A$1:$E$76,5,FALSE)</f>
        <v>The Cage</v>
      </c>
      <c r="I1733" s="7">
        <f>VLOOKUP(F1733,episodes!$A$1:$D$76,3,FALSE)</f>
        <v>1</v>
      </c>
      <c r="J1733" s="7">
        <f>VLOOKUP(F1733,episodes!$A$1:$D$76,4,FALSE)</f>
        <v>0</v>
      </c>
      <c r="L1733" s="40">
        <f>COUNTIFS(A:A,A1732)</f>
        <v>81</v>
      </c>
      <c r="M1733" s="40">
        <f>COUNTIFS(B:B,B1733)</f>
        <v>78</v>
      </c>
      <c r="N1733" s="40">
        <f>LEN(C1733)+LEN(H1733)</f>
        <v>48</v>
      </c>
      <c r="O1733" s="43" t="s">
        <v>130</v>
      </c>
      <c r="P1733" s="41"/>
      <c r="Q1733" s="42" t="s">
        <v>2197</v>
      </c>
      <c r="R1733" s="39" t="s">
        <v>2485</v>
      </c>
    </row>
    <row r="1734" spans="1:18" x14ac:dyDescent="0.3">
      <c r="A1734" s="2" t="s">
        <v>1800</v>
      </c>
      <c r="B1734" s="1" t="s">
        <v>763</v>
      </c>
      <c r="C1734" s="25" t="s">
        <v>2050</v>
      </c>
      <c r="D1734" s="2" t="s">
        <v>21</v>
      </c>
      <c r="F1734" s="60">
        <v>100</v>
      </c>
      <c r="G1734" s="8">
        <f>VLOOKUP(F1734,episodes!$A$1:$B$76,2,FALSE)</f>
        <v>1</v>
      </c>
      <c r="H1734" s="7" t="str">
        <f>VLOOKUP(F1734,episodes!$A$1:$E$76,5,FALSE)</f>
        <v>The Cage</v>
      </c>
      <c r="I1734" s="7">
        <f>VLOOKUP(F1734,episodes!$A$1:$D$76,3,FALSE)</f>
        <v>1</v>
      </c>
      <c r="J1734" s="7">
        <f>VLOOKUP(F1734,episodes!$A$1:$D$76,4,FALSE)</f>
        <v>0</v>
      </c>
      <c r="L1734" s="40">
        <f>COUNTIFS(A:A,A1733)</f>
        <v>81</v>
      </c>
      <c r="M1734" s="40">
        <f>COUNTIFS(B:B,B1734)</f>
        <v>78</v>
      </c>
      <c r="N1734" s="40">
        <f>LEN(C1734)+LEN(H1734)</f>
        <v>70</v>
      </c>
      <c r="O1734" s="40" t="s">
        <v>2085</v>
      </c>
      <c r="P1734" s="41"/>
      <c r="Q1734" s="39" t="s">
        <v>2199</v>
      </c>
      <c r="R1734" s="39" t="s">
        <v>2485</v>
      </c>
    </row>
    <row r="1735" spans="1:18" x14ac:dyDescent="0.25">
      <c r="A1735" s="2" t="s">
        <v>1800</v>
      </c>
      <c r="B1735" s="1" t="s">
        <v>763</v>
      </c>
      <c r="C1735" s="25" t="s">
        <v>2049</v>
      </c>
      <c r="D1735" s="2" t="s">
        <v>3655</v>
      </c>
      <c r="E1735" s="12">
        <v>1</v>
      </c>
      <c r="F1735" s="60">
        <v>100</v>
      </c>
      <c r="G1735" s="8">
        <f>VLOOKUP(F1735,episodes!$A$1:$B$76,2,FALSE)</f>
        <v>1</v>
      </c>
      <c r="H1735" s="7" t="str">
        <f>VLOOKUP(F1735,episodes!$A$1:$E$76,5,FALSE)</f>
        <v>The Cage</v>
      </c>
      <c r="I1735" s="7">
        <f>VLOOKUP(F1735,episodes!$A$1:$D$76,3,FALSE)</f>
        <v>1</v>
      </c>
      <c r="J1735" s="7">
        <f>VLOOKUP(F1735,episodes!$A$1:$D$76,4,FALSE)</f>
        <v>0</v>
      </c>
      <c r="L1735" s="40">
        <f>COUNTIFS(A:A,A1734)</f>
        <v>81</v>
      </c>
      <c r="M1735" s="40">
        <f>COUNTIFS(B:B,B1735)</f>
        <v>78</v>
      </c>
      <c r="N1735" s="40">
        <f>LEN(C1735)+LEN(H1735)</f>
        <v>44</v>
      </c>
      <c r="O1735" s="43" t="s">
        <v>1011</v>
      </c>
      <c r="P1735" s="41"/>
      <c r="Q1735" s="42" t="s">
        <v>2197</v>
      </c>
      <c r="R1735" s="39" t="s">
        <v>2485</v>
      </c>
    </row>
    <row r="1736" spans="1:18" x14ac:dyDescent="0.25">
      <c r="A1736" s="2" t="s">
        <v>1800</v>
      </c>
      <c r="B1736" s="1" t="s">
        <v>763</v>
      </c>
      <c r="C1736" s="25" t="s">
        <v>3113</v>
      </c>
      <c r="D1736" s="2" t="s">
        <v>3672</v>
      </c>
      <c r="E1736" s="12">
        <v>1</v>
      </c>
      <c r="F1736" s="60">
        <v>101</v>
      </c>
      <c r="G1736" s="8">
        <f>VLOOKUP(F1736,episodes!$A$1:$B$76,2,FALSE)</f>
        <v>2</v>
      </c>
      <c r="H1736" s="7" t="str">
        <f>VLOOKUP(F1736,episodes!$A$1:$E$76,5,FALSE)</f>
        <v>The Man Trap</v>
      </c>
      <c r="I1736" s="7">
        <f>VLOOKUP(F1736,episodes!$A$1:$D$76,3,FALSE)</f>
        <v>1</v>
      </c>
      <c r="J1736" s="7">
        <f>VLOOKUP(F1736,episodes!$A$1:$D$76,4,FALSE)</f>
        <v>1</v>
      </c>
      <c r="L1736" s="40">
        <f>COUNTIFS(A:A,A1729)</f>
        <v>2</v>
      </c>
      <c r="M1736" s="40">
        <f>COUNTIFS(B:B,B1736)</f>
        <v>78</v>
      </c>
      <c r="N1736" s="40">
        <f>LEN(C1736)+LEN(H1736)</f>
        <v>62</v>
      </c>
      <c r="O1736" s="42" t="s">
        <v>2138</v>
      </c>
      <c r="Q1736" s="39" t="s">
        <v>2199</v>
      </c>
      <c r="R1736" s="39" t="s">
        <v>2485</v>
      </c>
    </row>
    <row r="1737" spans="1:18" x14ac:dyDescent="0.25">
      <c r="A1737" s="2" t="s">
        <v>1800</v>
      </c>
      <c r="B1737" s="1" t="s">
        <v>763</v>
      </c>
      <c r="C1737" s="25" t="s">
        <v>3112</v>
      </c>
      <c r="D1737" s="2" t="s">
        <v>21</v>
      </c>
      <c r="E1737" s="12">
        <v>1</v>
      </c>
      <c r="F1737" s="60">
        <v>101</v>
      </c>
      <c r="G1737" s="8">
        <f>VLOOKUP(F1737,episodes!$A$1:$B$76,2,FALSE)</f>
        <v>2</v>
      </c>
      <c r="H1737" s="7" t="str">
        <f>VLOOKUP(F1737,episodes!$A$1:$E$76,5,FALSE)</f>
        <v>The Man Trap</v>
      </c>
      <c r="I1737" s="7">
        <f>VLOOKUP(F1737,episodes!$A$1:$D$76,3,FALSE)</f>
        <v>1</v>
      </c>
      <c r="J1737" s="7">
        <f>VLOOKUP(F1737,episodes!$A$1:$D$76,4,FALSE)</f>
        <v>1</v>
      </c>
      <c r="L1737" s="40">
        <f>COUNTIFS(A:A,A1736)</f>
        <v>81</v>
      </c>
      <c r="M1737" s="40">
        <f>COUNTIFS(B:B,B1737)</f>
        <v>78</v>
      </c>
      <c r="N1737" s="40">
        <f>LEN(C1737)+LEN(H1737)</f>
        <v>81</v>
      </c>
      <c r="O1737" s="42" t="s">
        <v>2066</v>
      </c>
      <c r="Q1737" s="39" t="s">
        <v>2197</v>
      </c>
      <c r="R1737" s="39" t="s">
        <v>2485</v>
      </c>
    </row>
    <row r="1738" spans="1:18" x14ac:dyDescent="0.25">
      <c r="A1738" s="2" t="s">
        <v>1800</v>
      </c>
      <c r="B1738" s="1" t="s">
        <v>763</v>
      </c>
      <c r="C1738" s="25" t="s">
        <v>3114</v>
      </c>
      <c r="D1738" s="2" t="s">
        <v>3675</v>
      </c>
      <c r="E1738" s="12">
        <v>1</v>
      </c>
      <c r="F1738" s="60">
        <v>101</v>
      </c>
      <c r="G1738" s="8">
        <f>VLOOKUP(F1738,episodes!$A$1:$B$76,2,FALSE)</f>
        <v>2</v>
      </c>
      <c r="H1738" s="7" t="str">
        <f>VLOOKUP(F1738,episodes!$A$1:$E$76,5,FALSE)</f>
        <v>The Man Trap</v>
      </c>
      <c r="I1738" s="7">
        <f>VLOOKUP(F1738,episodes!$A$1:$D$76,3,FALSE)</f>
        <v>1</v>
      </c>
      <c r="J1738" s="7">
        <f>VLOOKUP(F1738,episodes!$A$1:$D$76,4,FALSE)</f>
        <v>1</v>
      </c>
      <c r="L1738" s="40">
        <f>COUNTIFS(A:A,A1737)</f>
        <v>81</v>
      </c>
      <c r="M1738" s="40">
        <f>COUNTIFS(B:B,B1738)</f>
        <v>78</v>
      </c>
      <c r="N1738" s="40">
        <f>LEN(C1738)+LEN(H1738)</f>
        <v>75</v>
      </c>
      <c r="O1738" s="42" t="s">
        <v>2087</v>
      </c>
      <c r="Q1738" s="39" t="s">
        <v>2197</v>
      </c>
      <c r="R1738" s="39" t="s">
        <v>2485</v>
      </c>
    </row>
    <row r="1739" spans="1:18" x14ac:dyDescent="0.3">
      <c r="A1739" s="2" t="s">
        <v>1800</v>
      </c>
      <c r="B1739" s="1" t="s">
        <v>763</v>
      </c>
      <c r="C1739" s="25" t="s">
        <v>3115</v>
      </c>
      <c r="D1739" s="2" t="s">
        <v>3655</v>
      </c>
      <c r="F1739" s="60">
        <v>101</v>
      </c>
      <c r="G1739" s="8">
        <f>VLOOKUP(F1739,episodes!$A$1:$B$76,2,FALSE)</f>
        <v>2</v>
      </c>
      <c r="H1739" s="7" t="str">
        <f>VLOOKUP(F1739,episodes!$A$1:$E$76,5,FALSE)</f>
        <v>The Man Trap</v>
      </c>
      <c r="I1739" s="7">
        <f>VLOOKUP(F1739,episodes!$A$1:$D$76,3,FALSE)</f>
        <v>1</v>
      </c>
      <c r="J1739" s="7">
        <f>VLOOKUP(F1739,episodes!$A$1:$D$76,4,FALSE)</f>
        <v>1</v>
      </c>
      <c r="L1739" s="40">
        <f>COUNTIFS(A:A,A1738)</f>
        <v>81</v>
      </c>
      <c r="M1739" s="40">
        <f>COUNTIFS(B:B,B1739)</f>
        <v>78</v>
      </c>
      <c r="N1739" s="40">
        <f>LEN(C1739)+LEN(H1739)</f>
        <v>65</v>
      </c>
      <c r="O1739" s="39" t="s">
        <v>604</v>
      </c>
      <c r="Q1739" s="39" t="s">
        <v>2197</v>
      </c>
      <c r="R1739" s="39" t="s">
        <v>2485</v>
      </c>
    </row>
    <row r="1740" spans="1:18" x14ac:dyDescent="0.3">
      <c r="A1740" s="2" t="s">
        <v>1800</v>
      </c>
      <c r="B1740" s="1" t="s">
        <v>763</v>
      </c>
      <c r="C1740" s="25" t="s">
        <v>2176</v>
      </c>
      <c r="D1740" s="2" t="s">
        <v>3305</v>
      </c>
      <c r="F1740" s="60">
        <v>102</v>
      </c>
      <c r="G1740" s="8">
        <f>VLOOKUP(F1740,episodes!$A$1:$B$76,2,FALSE)</f>
        <v>3</v>
      </c>
      <c r="H1740" s="7" t="str">
        <f>VLOOKUP(F1740,episodes!$A$1:$E$76,5,FALSE)</f>
        <v>Charlie X</v>
      </c>
      <c r="I1740" s="7">
        <f>VLOOKUP(F1740,episodes!$A$1:$D$76,3,FALSE)</f>
        <v>1</v>
      </c>
      <c r="J1740" s="7">
        <f>VLOOKUP(F1740,episodes!$A$1:$D$76,4,FALSE)</f>
        <v>2</v>
      </c>
      <c r="L1740" s="40">
        <f>COUNTIFS(A:A,A1739)</f>
        <v>81</v>
      </c>
      <c r="M1740" s="40">
        <f>COUNTIFS(B:B,B1740)</f>
        <v>78</v>
      </c>
      <c r="N1740" s="40">
        <f>LEN(C1740)+LEN(H1740)</f>
        <v>68</v>
      </c>
      <c r="O1740" s="39" t="s">
        <v>605</v>
      </c>
      <c r="Q1740" s="39" t="s">
        <v>2200</v>
      </c>
      <c r="R1740" s="39" t="s">
        <v>2485</v>
      </c>
    </row>
    <row r="1741" spans="1:18" x14ac:dyDescent="0.3">
      <c r="A1741" s="2" t="s">
        <v>1800</v>
      </c>
      <c r="B1741" s="1" t="s">
        <v>763</v>
      </c>
      <c r="C1741" s="25" t="s">
        <v>2177</v>
      </c>
      <c r="D1741" s="2" t="s">
        <v>3305</v>
      </c>
      <c r="F1741" s="60">
        <v>102</v>
      </c>
      <c r="G1741" s="8">
        <f>VLOOKUP(F1741,episodes!$A$1:$B$76,2,FALSE)</f>
        <v>3</v>
      </c>
      <c r="H1741" s="7" t="str">
        <f>VLOOKUP(F1741,episodes!$A$1:$E$76,5,FALSE)</f>
        <v>Charlie X</v>
      </c>
      <c r="I1741" s="7">
        <f>VLOOKUP(F1741,episodes!$A$1:$D$76,3,FALSE)</f>
        <v>1</v>
      </c>
      <c r="J1741" s="7">
        <f>VLOOKUP(F1741,episodes!$A$1:$D$76,4,FALSE)</f>
        <v>2</v>
      </c>
      <c r="L1741" s="40">
        <f>COUNTIFS(A:A,A1740)</f>
        <v>81</v>
      </c>
      <c r="M1741" s="40">
        <f>COUNTIFS(B:B,B1741)</f>
        <v>78</v>
      </c>
      <c r="N1741" s="40">
        <f>LEN(C1741)+LEN(H1741)</f>
        <v>93</v>
      </c>
      <c r="O1741" s="39" t="s">
        <v>878</v>
      </c>
      <c r="Q1741" s="39" t="s">
        <v>2201</v>
      </c>
      <c r="R1741" s="39" t="s">
        <v>2485</v>
      </c>
    </row>
    <row r="1742" spans="1:18" x14ac:dyDescent="0.25">
      <c r="A1742" s="2" t="s">
        <v>1800</v>
      </c>
      <c r="B1742" s="1" t="s">
        <v>763</v>
      </c>
      <c r="C1742" s="37" t="s">
        <v>3119</v>
      </c>
      <c r="D1742" s="2" t="s">
        <v>3305</v>
      </c>
      <c r="E1742" s="12"/>
      <c r="F1742" s="60">
        <v>103</v>
      </c>
      <c r="G1742" s="8">
        <f>VLOOKUP(F1742,episodes!$A$1:$B$76,2,FALSE)</f>
        <v>4</v>
      </c>
      <c r="H1742" s="7" t="str">
        <f>VLOOKUP(F1742,episodes!$A$1:$E$76,5,FALSE)</f>
        <v>Where No Man Has Gone Before</v>
      </c>
      <c r="I1742" s="7">
        <f>VLOOKUP(F1742,episodes!$A$1:$D$76,3,FALSE)</f>
        <v>1</v>
      </c>
      <c r="J1742" s="7">
        <f>VLOOKUP(F1742,episodes!$A$1:$D$76,4,FALSE)</f>
        <v>3</v>
      </c>
      <c r="L1742" s="40">
        <f>COUNTIFS(A:A,A1735)</f>
        <v>81</v>
      </c>
      <c r="M1742" s="40">
        <f>COUNTIFS(B:B,B1742)</f>
        <v>78</v>
      </c>
      <c r="N1742" s="40">
        <f>LEN(C1742)+LEN(H1742)</f>
        <v>86</v>
      </c>
      <c r="Q1742" s="39" t="s">
        <v>2202</v>
      </c>
      <c r="R1742" s="39" t="s">
        <v>2485</v>
      </c>
    </row>
    <row r="1743" spans="1:18" x14ac:dyDescent="0.25">
      <c r="A1743" s="2" t="s">
        <v>1800</v>
      </c>
      <c r="B1743" s="1" t="s">
        <v>763</v>
      </c>
      <c r="C1743" s="37" t="s">
        <v>3120</v>
      </c>
      <c r="D1743" s="2" t="s">
        <v>3305</v>
      </c>
      <c r="E1743" s="12"/>
      <c r="F1743" s="60">
        <v>103</v>
      </c>
      <c r="G1743" s="8">
        <f>VLOOKUP(F1743,episodes!$A$1:$B$76,2,FALSE)</f>
        <v>4</v>
      </c>
      <c r="H1743" s="7" t="str">
        <f>VLOOKUP(F1743,episodes!$A$1:$E$76,5,FALSE)</f>
        <v>Where No Man Has Gone Before</v>
      </c>
      <c r="I1743" s="7">
        <f>VLOOKUP(F1743,episodes!$A$1:$D$76,3,FALSE)</f>
        <v>1</v>
      </c>
      <c r="J1743" s="7">
        <f>VLOOKUP(F1743,episodes!$A$1:$D$76,4,FALSE)</f>
        <v>3</v>
      </c>
      <c r="L1743" s="40">
        <f>COUNTIFS(A:A,A1742)</f>
        <v>81</v>
      </c>
      <c r="M1743" s="40">
        <f>COUNTIFS(B:B,B1743)</f>
        <v>78</v>
      </c>
      <c r="N1743" s="40">
        <f>LEN(C1743)+LEN(H1743)</f>
        <v>69</v>
      </c>
      <c r="Q1743" s="39" t="s">
        <v>2203</v>
      </c>
      <c r="R1743" s="39" t="s">
        <v>2485</v>
      </c>
    </row>
    <row r="1744" spans="1:18" x14ac:dyDescent="0.25">
      <c r="A1744" s="2" t="s">
        <v>1800</v>
      </c>
      <c r="B1744" s="1" t="s">
        <v>763</v>
      </c>
      <c r="C1744" s="37" t="s">
        <v>3122</v>
      </c>
      <c r="D1744" s="2" t="s">
        <v>3655</v>
      </c>
      <c r="E1744" s="12">
        <v>1</v>
      </c>
      <c r="F1744" s="17">
        <v>104</v>
      </c>
      <c r="G1744" s="8">
        <f>VLOOKUP(F1744,episodes!$A$1:$B$76,2,FALSE)</f>
        <v>5</v>
      </c>
      <c r="H1744" s="7" t="str">
        <f>VLOOKUP(F1744,episodes!$A$1:$E$76,5,FALSE)</f>
        <v>The Naked Time</v>
      </c>
      <c r="I1744" s="7">
        <f>VLOOKUP(F1744,episodes!$A$1:$D$76,3,FALSE)</f>
        <v>1</v>
      </c>
      <c r="J1744" s="7">
        <f>VLOOKUP(F1744,episodes!$A$1:$D$76,4,FALSE)</f>
        <v>4</v>
      </c>
      <c r="L1744" s="40">
        <f>COUNTIFS(A:A,A1741)</f>
        <v>81</v>
      </c>
      <c r="M1744" s="40">
        <f>COUNTIFS(B:B,B1744)</f>
        <v>78</v>
      </c>
      <c r="N1744" s="40">
        <f>LEN(C1744)+LEN(H1744)</f>
        <v>97</v>
      </c>
      <c r="O1744" s="40" t="s">
        <v>2089</v>
      </c>
      <c r="Q1744" s="39" t="s">
        <v>2204</v>
      </c>
      <c r="R1744" s="39" t="s">
        <v>2485</v>
      </c>
    </row>
    <row r="1745" spans="1:18" x14ac:dyDescent="0.25">
      <c r="A1745" s="2" t="s">
        <v>1800</v>
      </c>
      <c r="B1745" s="1" t="s">
        <v>763</v>
      </c>
      <c r="C1745" s="37" t="s">
        <v>2849</v>
      </c>
      <c r="D1745" s="2" t="s">
        <v>3305</v>
      </c>
      <c r="E1745" s="12"/>
      <c r="F1745" s="60">
        <v>105</v>
      </c>
      <c r="G1745" s="8">
        <f>VLOOKUP(F1745,episodes!$A$1:$B$76,2,FALSE)</f>
        <v>6</v>
      </c>
      <c r="H1745" s="7" t="str">
        <f>VLOOKUP(F1745,episodes!$A$1:$E$76,5,FALSE)</f>
        <v>The Enemy Within</v>
      </c>
      <c r="I1745" s="7">
        <f>VLOOKUP(F1745,episodes!$A$1:$D$76,3,FALSE)</f>
        <v>1</v>
      </c>
      <c r="J1745" s="7">
        <f>VLOOKUP(F1745,episodes!$A$1:$D$76,4,FALSE)</f>
        <v>5</v>
      </c>
      <c r="L1745" s="40">
        <f>COUNTIFS(A:A,A1744)</f>
        <v>81</v>
      </c>
      <c r="M1745" s="40">
        <f>COUNTIFS(B:B,B1745)</f>
        <v>78</v>
      </c>
      <c r="N1745" s="40">
        <f>LEN(C1745)+LEN(H1745)</f>
        <v>117</v>
      </c>
      <c r="O1745" s="39" t="s">
        <v>2068</v>
      </c>
      <c r="Q1745" s="39" t="s">
        <v>2211</v>
      </c>
      <c r="R1745" s="39" t="s">
        <v>2485</v>
      </c>
    </row>
    <row r="1746" spans="1:18" x14ac:dyDescent="0.25">
      <c r="A1746" s="2" t="s">
        <v>1800</v>
      </c>
      <c r="B1746" s="1" t="s">
        <v>763</v>
      </c>
      <c r="C1746" s="37" t="s">
        <v>2847</v>
      </c>
      <c r="D1746" s="2" t="s">
        <v>3305</v>
      </c>
      <c r="E1746" s="12"/>
      <c r="F1746" s="60">
        <v>105</v>
      </c>
      <c r="G1746" s="8">
        <f>VLOOKUP(F1746,episodes!$A$1:$B$76,2,FALSE)</f>
        <v>6</v>
      </c>
      <c r="H1746" s="7" t="str">
        <f>VLOOKUP(F1746,episodes!$A$1:$E$76,5,FALSE)</f>
        <v>The Enemy Within</v>
      </c>
      <c r="I1746" s="7">
        <f>VLOOKUP(F1746,episodes!$A$1:$D$76,3,FALSE)</f>
        <v>1</v>
      </c>
      <c r="J1746" s="7">
        <f>VLOOKUP(F1746,episodes!$A$1:$D$76,4,FALSE)</f>
        <v>5</v>
      </c>
      <c r="L1746" s="40">
        <f>COUNTIFS(A:A,A1745)</f>
        <v>81</v>
      </c>
      <c r="M1746" s="40">
        <f>COUNTIFS(B:B,B1746)</f>
        <v>78</v>
      </c>
      <c r="N1746" s="40">
        <f>LEN(C1746)+LEN(H1746)</f>
        <v>96</v>
      </c>
      <c r="O1746" s="39" t="s">
        <v>90</v>
      </c>
      <c r="Q1746" s="39" t="s">
        <v>2206</v>
      </c>
      <c r="R1746" s="39" t="s">
        <v>2485</v>
      </c>
    </row>
    <row r="1747" spans="1:18" x14ac:dyDescent="0.25">
      <c r="A1747" s="2" t="s">
        <v>1800</v>
      </c>
      <c r="B1747" s="1" t="s">
        <v>763</v>
      </c>
      <c r="C1747" s="37" t="s">
        <v>3125</v>
      </c>
      <c r="D1747" s="2" t="s">
        <v>21</v>
      </c>
      <c r="E1747" s="12">
        <v>1</v>
      </c>
      <c r="F1747" s="60">
        <v>105</v>
      </c>
      <c r="G1747" s="8">
        <f>VLOOKUP(F1747,episodes!$A$1:$B$76,2,FALSE)</f>
        <v>6</v>
      </c>
      <c r="H1747" s="7" t="str">
        <f>VLOOKUP(F1747,episodes!$A$1:$E$76,5,FALSE)</f>
        <v>The Enemy Within</v>
      </c>
      <c r="I1747" s="7">
        <f>VLOOKUP(F1747,episodes!$A$1:$D$76,3,FALSE)</f>
        <v>1</v>
      </c>
      <c r="J1747" s="7">
        <f>VLOOKUP(F1747,episodes!$A$1:$D$76,4,FALSE)</f>
        <v>5</v>
      </c>
      <c r="L1747" s="40">
        <f>COUNTIFS(A:A,A1746)</f>
        <v>81</v>
      </c>
      <c r="M1747" s="40">
        <f>COUNTIFS(B:B,B1747)</f>
        <v>78</v>
      </c>
      <c r="N1747" s="40">
        <f>LEN(C1747)+LEN(H1747)</f>
        <v>85</v>
      </c>
      <c r="O1747" s="39" t="s">
        <v>2065</v>
      </c>
      <c r="Q1747" s="39" t="s">
        <v>2209</v>
      </c>
      <c r="R1747" s="39" t="s">
        <v>2485</v>
      </c>
    </row>
    <row r="1748" spans="1:18" x14ac:dyDescent="0.25">
      <c r="A1748" s="2" t="s">
        <v>1800</v>
      </c>
      <c r="B1748" s="1" t="s">
        <v>763</v>
      </c>
      <c r="C1748" s="37" t="s">
        <v>2846</v>
      </c>
      <c r="D1748" s="2" t="s">
        <v>3668</v>
      </c>
      <c r="E1748" s="12"/>
      <c r="F1748" s="60">
        <v>105</v>
      </c>
      <c r="G1748" s="8">
        <f>VLOOKUP(F1748,episodes!$A$1:$B$76,2,FALSE)</f>
        <v>6</v>
      </c>
      <c r="H1748" s="7" t="str">
        <f>VLOOKUP(F1748,episodes!$A$1:$E$76,5,FALSE)</f>
        <v>The Enemy Within</v>
      </c>
      <c r="I1748" s="7">
        <f>VLOOKUP(F1748,episodes!$A$1:$D$76,3,FALSE)</f>
        <v>1</v>
      </c>
      <c r="J1748" s="7">
        <f>VLOOKUP(F1748,episodes!$A$1:$D$76,4,FALSE)</f>
        <v>5</v>
      </c>
      <c r="L1748" s="40">
        <f>COUNTIFS(A:A,A1747)</f>
        <v>81</v>
      </c>
      <c r="M1748" s="40">
        <f>COUNTIFS(B:B,B1748)</f>
        <v>78</v>
      </c>
      <c r="N1748" s="40">
        <f>LEN(C1748)+LEN(H1748)</f>
        <v>105</v>
      </c>
      <c r="O1748" s="42" t="s">
        <v>2069</v>
      </c>
      <c r="Q1748" s="39" t="s">
        <v>2205</v>
      </c>
      <c r="R1748" s="39" t="s">
        <v>2485</v>
      </c>
    </row>
    <row r="1749" spans="1:18" x14ac:dyDescent="0.25">
      <c r="A1749" s="2" t="s">
        <v>1800</v>
      </c>
      <c r="B1749" s="1" t="s">
        <v>763</v>
      </c>
      <c r="C1749" s="37" t="s">
        <v>3126</v>
      </c>
      <c r="D1749" s="2" t="s">
        <v>3305</v>
      </c>
      <c r="E1749" s="12"/>
      <c r="F1749" s="60">
        <v>105</v>
      </c>
      <c r="G1749" s="8">
        <f>VLOOKUP(F1749,episodes!$A$1:$B$76,2,FALSE)</f>
        <v>6</v>
      </c>
      <c r="H1749" s="7" t="str">
        <f>VLOOKUP(F1749,episodes!$A$1:$E$76,5,FALSE)</f>
        <v>The Enemy Within</v>
      </c>
      <c r="I1749" s="7">
        <f>VLOOKUP(F1749,episodes!$A$1:$D$76,3,FALSE)</f>
        <v>1</v>
      </c>
      <c r="J1749" s="7">
        <f>VLOOKUP(F1749,episodes!$A$1:$D$76,4,FALSE)</f>
        <v>5</v>
      </c>
      <c r="L1749" s="40">
        <f>COUNTIFS(A:A,A1748)</f>
        <v>81</v>
      </c>
      <c r="M1749" s="40">
        <f>COUNTIFS(B:B,B1749)</f>
        <v>78</v>
      </c>
      <c r="N1749" s="40">
        <f>LEN(C1749)+LEN(H1749)</f>
        <v>129</v>
      </c>
      <c r="O1749" s="39" t="s">
        <v>525</v>
      </c>
      <c r="Q1749" s="39" t="s">
        <v>2210</v>
      </c>
      <c r="R1749" s="39" t="s">
        <v>2485</v>
      </c>
    </row>
    <row r="1750" spans="1:18" x14ac:dyDescent="0.25">
      <c r="A1750" s="2" t="s">
        <v>1800</v>
      </c>
      <c r="B1750" s="1" t="s">
        <v>763</v>
      </c>
      <c r="C1750" s="37" t="s">
        <v>3127</v>
      </c>
      <c r="D1750" s="2" t="s">
        <v>3305</v>
      </c>
      <c r="E1750" s="12"/>
      <c r="F1750" s="60">
        <v>105</v>
      </c>
      <c r="G1750" s="8">
        <f>VLOOKUP(F1750,episodes!$A$1:$B$76,2,FALSE)</f>
        <v>6</v>
      </c>
      <c r="H1750" s="7" t="str">
        <f>VLOOKUP(F1750,episodes!$A$1:$E$76,5,FALSE)</f>
        <v>The Enemy Within</v>
      </c>
      <c r="I1750" s="7">
        <f>VLOOKUP(F1750,episodes!$A$1:$D$76,3,FALSE)</f>
        <v>1</v>
      </c>
      <c r="J1750" s="7">
        <f>VLOOKUP(F1750,episodes!$A$1:$D$76,4,FALSE)</f>
        <v>5</v>
      </c>
      <c r="L1750" s="40">
        <f>COUNTIFS(A:A,A1749)</f>
        <v>81</v>
      </c>
      <c r="M1750" s="40">
        <f>COUNTIFS(B:B,B1750)</f>
        <v>78</v>
      </c>
      <c r="N1750" s="40">
        <f>LEN(C1750)+LEN(H1750)</f>
        <v>87</v>
      </c>
      <c r="O1750" s="39" t="s">
        <v>2102</v>
      </c>
      <c r="Q1750" s="39" t="s">
        <v>2208</v>
      </c>
      <c r="R1750" s="39" t="s">
        <v>2485</v>
      </c>
    </row>
    <row r="1751" spans="1:18" x14ac:dyDescent="0.25">
      <c r="A1751" s="2" t="s">
        <v>1800</v>
      </c>
      <c r="B1751" s="1" t="s">
        <v>763</v>
      </c>
      <c r="C1751" s="37" t="s">
        <v>2848</v>
      </c>
      <c r="D1751" s="2" t="s">
        <v>3305</v>
      </c>
      <c r="E1751" s="12"/>
      <c r="F1751" s="60">
        <v>105</v>
      </c>
      <c r="G1751" s="8">
        <f>VLOOKUP(F1751,episodes!$A$1:$B$76,2,FALSE)</f>
        <v>6</v>
      </c>
      <c r="H1751" s="7" t="str">
        <f>VLOOKUP(F1751,episodes!$A$1:$E$76,5,FALSE)</f>
        <v>The Enemy Within</v>
      </c>
      <c r="I1751" s="7">
        <f>VLOOKUP(F1751,episodes!$A$1:$D$76,3,FALSE)</f>
        <v>1</v>
      </c>
      <c r="J1751" s="7">
        <f>VLOOKUP(F1751,episodes!$A$1:$D$76,4,FALSE)</f>
        <v>5</v>
      </c>
      <c r="L1751" s="40">
        <f>COUNTIFS(A:A,A1750)</f>
        <v>81</v>
      </c>
      <c r="M1751" s="40">
        <f>COUNTIFS(B:B,B1751)</f>
        <v>78</v>
      </c>
      <c r="N1751" s="40">
        <f>LEN(C1751)+LEN(H1751)</f>
        <v>127</v>
      </c>
      <c r="O1751" s="39" t="s">
        <v>89</v>
      </c>
      <c r="Q1751" s="39" t="s">
        <v>2207</v>
      </c>
      <c r="R1751" s="39" t="s">
        <v>2485</v>
      </c>
    </row>
    <row r="1752" spans="1:18" x14ac:dyDescent="0.25">
      <c r="A1752" s="2" t="s">
        <v>1800</v>
      </c>
      <c r="B1752" s="1" t="s">
        <v>763</v>
      </c>
      <c r="C1752" s="37" t="s">
        <v>2850</v>
      </c>
      <c r="D1752" s="2" t="s">
        <v>3305</v>
      </c>
      <c r="E1752" s="12"/>
      <c r="F1752" s="60">
        <v>106</v>
      </c>
      <c r="G1752" s="8">
        <f>VLOOKUP(F1752,episodes!$A$1:$B$76,2,FALSE)</f>
        <v>7</v>
      </c>
      <c r="H1752" s="7" t="str">
        <f>VLOOKUP(F1752,episodes!$A$1:$E$76,5,FALSE)</f>
        <v>Mudd's Women</v>
      </c>
      <c r="I1752" s="7">
        <f>VLOOKUP(F1752,episodes!$A$1:$D$76,3,FALSE)</f>
        <v>1</v>
      </c>
      <c r="J1752" s="7">
        <f>VLOOKUP(F1752,episodes!$A$1:$D$76,4,FALSE)</f>
        <v>6</v>
      </c>
      <c r="L1752" s="40">
        <f>COUNTIFS(A:A,A1751)</f>
        <v>81</v>
      </c>
      <c r="M1752" s="40">
        <f>COUNTIFS(B:B,B1752)</f>
        <v>78</v>
      </c>
      <c r="N1752" s="40">
        <f>LEN(C1752)+LEN(H1752)</f>
        <v>102</v>
      </c>
      <c r="O1752" s="39" t="s">
        <v>574</v>
      </c>
      <c r="Q1752" s="39" t="s">
        <v>2213</v>
      </c>
      <c r="R1752" s="39" t="s">
        <v>2485</v>
      </c>
    </row>
    <row r="1753" spans="1:18" x14ac:dyDescent="0.25">
      <c r="A1753" s="2" t="s">
        <v>1800</v>
      </c>
      <c r="B1753" s="1" t="s">
        <v>763</v>
      </c>
      <c r="C1753" s="37" t="s">
        <v>3128</v>
      </c>
      <c r="D1753" s="2" t="s">
        <v>3305</v>
      </c>
      <c r="E1753" s="12"/>
      <c r="F1753" s="60">
        <v>106</v>
      </c>
      <c r="G1753" s="8">
        <f>VLOOKUP(F1753,episodes!$A$1:$B$76,2,FALSE)</f>
        <v>7</v>
      </c>
      <c r="H1753" s="7" t="str">
        <f>VLOOKUP(F1753,episodes!$A$1:$E$76,5,FALSE)</f>
        <v>Mudd's Women</v>
      </c>
      <c r="I1753" s="7">
        <f>VLOOKUP(F1753,episodes!$A$1:$D$76,3,FALSE)</f>
        <v>1</v>
      </c>
      <c r="J1753" s="7">
        <f>VLOOKUP(F1753,episodes!$A$1:$D$76,4,FALSE)</f>
        <v>6</v>
      </c>
      <c r="L1753" s="40">
        <f>COUNTIFS(A:A,A1752)</f>
        <v>81</v>
      </c>
      <c r="M1753" s="40">
        <f>COUNTIFS(B:B,B1753)</f>
        <v>78</v>
      </c>
      <c r="N1753" s="40">
        <f>LEN(C1753)+LEN(H1753)</f>
        <v>52</v>
      </c>
      <c r="O1753" s="39" t="s">
        <v>599</v>
      </c>
      <c r="Q1753" s="39" t="s">
        <v>2212</v>
      </c>
      <c r="R1753" s="39" t="s">
        <v>2485</v>
      </c>
    </row>
    <row r="1754" spans="1:18" x14ac:dyDescent="0.25">
      <c r="A1754" s="2" t="s">
        <v>1800</v>
      </c>
      <c r="B1754" s="1" t="s">
        <v>763</v>
      </c>
      <c r="C1754" s="37" t="s">
        <v>3341</v>
      </c>
      <c r="D1754" s="2" t="s">
        <v>3675</v>
      </c>
      <c r="E1754" s="12">
        <v>1</v>
      </c>
      <c r="F1754" s="60">
        <v>106</v>
      </c>
      <c r="G1754" s="8">
        <f>VLOOKUP(F1754,episodes!$A$1:$B$76,2,FALSE)</f>
        <v>7</v>
      </c>
      <c r="H1754" s="7" t="str">
        <f>VLOOKUP(F1754,episodes!$A$1:$E$76,5,FALSE)</f>
        <v>Mudd's Women</v>
      </c>
      <c r="I1754" s="7">
        <f>VLOOKUP(F1754,episodes!$A$1:$D$76,3,FALSE)</f>
        <v>1</v>
      </c>
      <c r="J1754" s="7">
        <f>VLOOKUP(F1754,episodes!$A$1:$D$76,4,FALSE)</f>
        <v>6</v>
      </c>
      <c r="L1754" s="40">
        <f>COUNTIFS(A:A,A1753)</f>
        <v>81</v>
      </c>
      <c r="M1754" s="40">
        <f>COUNTIFS(B:B,B1754)</f>
        <v>78</v>
      </c>
      <c r="N1754" s="40">
        <f>LEN(C1754)+LEN(H1754)</f>
        <v>68</v>
      </c>
      <c r="O1754" s="42" t="s">
        <v>2090</v>
      </c>
      <c r="Q1754" s="39" t="s">
        <v>2212</v>
      </c>
      <c r="R1754" s="39" t="s">
        <v>2485</v>
      </c>
    </row>
    <row r="1755" spans="1:18" x14ac:dyDescent="0.25">
      <c r="A1755" s="2" t="s">
        <v>1800</v>
      </c>
      <c r="B1755" s="1" t="s">
        <v>763</v>
      </c>
      <c r="C1755" s="37" t="s">
        <v>3341</v>
      </c>
      <c r="D1755" s="2" t="s">
        <v>3675</v>
      </c>
      <c r="E1755" s="12">
        <v>1</v>
      </c>
      <c r="F1755" s="60">
        <v>106</v>
      </c>
      <c r="G1755" s="8">
        <f>VLOOKUP(F1755,episodes!$A$1:$B$76,2,FALSE)</f>
        <v>7</v>
      </c>
      <c r="H1755" s="7" t="str">
        <f>VLOOKUP(F1755,episodes!$A$1:$E$76,5,FALSE)</f>
        <v>Mudd's Women</v>
      </c>
      <c r="I1755" s="7">
        <f>VLOOKUP(F1755,episodes!$A$1:$D$76,3,FALSE)</f>
        <v>1</v>
      </c>
      <c r="J1755" s="7">
        <f>VLOOKUP(F1755,episodes!$A$1:$D$76,4,FALSE)</f>
        <v>6</v>
      </c>
      <c r="L1755" s="40">
        <f>COUNTIFS(A:A,A1754)</f>
        <v>81</v>
      </c>
      <c r="M1755" s="40">
        <f>COUNTIFS(B:B,B1755)</f>
        <v>78</v>
      </c>
      <c r="N1755" s="40">
        <f>LEN(C1755)+LEN(H1755)</f>
        <v>68</v>
      </c>
      <c r="O1755" s="42" t="s">
        <v>2090</v>
      </c>
      <c r="Q1755" s="39" t="s">
        <v>2213</v>
      </c>
      <c r="R1755" s="39" t="s">
        <v>2485</v>
      </c>
    </row>
    <row r="1756" spans="1:18" x14ac:dyDescent="0.25">
      <c r="A1756" s="2" t="s">
        <v>1800</v>
      </c>
      <c r="B1756" s="1" t="s">
        <v>763</v>
      </c>
      <c r="C1756" s="37" t="s">
        <v>3130</v>
      </c>
      <c r="D1756" s="2" t="s">
        <v>21</v>
      </c>
      <c r="E1756" s="12">
        <v>1</v>
      </c>
      <c r="F1756" s="60">
        <v>107</v>
      </c>
      <c r="G1756" s="8">
        <f>VLOOKUP(F1756,episodes!$A$1:$B$76,2,FALSE)</f>
        <v>8</v>
      </c>
      <c r="H1756" s="7" t="str">
        <f>VLOOKUP(F1756,episodes!$A$1:$E$76,5,FALSE)</f>
        <v>What Are Little Girls Made Of?</v>
      </c>
      <c r="I1756" s="7">
        <f>VLOOKUP(F1756,episodes!$A$1:$D$76,3,FALSE)</f>
        <v>1</v>
      </c>
      <c r="J1756" s="7">
        <f>VLOOKUP(F1756,episodes!$A$1:$D$76,4,FALSE)</f>
        <v>7</v>
      </c>
      <c r="L1756" s="40">
        <f>COUNTIFS(A:A,A1755)</f>
        <v>81</v>
      </c>
      <c r="M1756" s="40">
        <f>COUNTIFS(B:B,B1756)</f>
        <v>78</v>
      </c>
      <c r="N1756" s="40">
        <f>LEN(C1756)+LEN(H1756)</f>
        <v>117</v>
      </c>
      <c r="O1756" s="42" t="s">
        <v>2072</v>
      </c>
      <c r="Q1756" s="39" t="s">
        <v>2199</v>
      </c>
      <c r="R1756" s="39" t="s">
        <v>2485</v>
      </c>
    </row>
    <row r="1757" spans="1:18" x14ac:dyDescent="0.25">
      <c r="A1757" s="2" t="s">
        <v>1800</v>
      </c>
      <c r="B1757" s="1" t="s">
        <v>763</v>
      </c>
      <c r="C1757" s="37" t="s">
        <v>3131</v>
      </c>
      <c r="D1757" s="2" t="s">
        <v>85</v>
      </c>
      <c r="E1757" s="12"/>
      <c r="F1757" s="60">
        <v>107</v>
      </c>
      <c r="G1757" s="8">
        <f>VLOOKUP(F1757,episodes!$A$1:$B$76,2,FALSE)</f>
        <v>8</v>
      </c>
      <c r="H1757" s="7" t="str">
        <f>VLOOKUP(F1757,episodes!$A$1:$E$76,5,FALSE)</f>
        <v>What Are Little Girls Made Of?</v>
      </c>
      <c r="I1757" s="7">
        <f>VLOOKUP(F1757,episodes!$A$1:$D$76,3,FALSE)</f>
        <v>1</v>
      </c>
      <c r="J1757" s="7">
        <f>VLOOKUP(F1757,episodes!$A$1:$D$76,4,FALSE)</f>
        <v>7</v>
      </c>
      <c r="L1757" s="40">
        <f>COUNTIFS(A:A,A1756)</f>
        <v>81</v>
      </c>
      <c r="M1757" s="40">
        <f>COUNTIFS(B:B,B1757)</f>
        <v>78</v>
      </c>
      <c r="N1757" s="40">
        <f>LEN(C1757)+LEN(H1757)</f>
        <v>111</v>
      </c>
      <c r="O1757" s="39" t="s">
        <v>606</v>
      </c>
      <c r="Q1757" s="39" t="s">
        <v>2199</v>
      </c>
      <c r="R1757" s="39" t="s">
        <v>2485</v>
      </c>
    </row>
    <row r="1758" spans="1:18" x14ac:dyDescent="0.25">
      <c r="A1758" s="2" t="s">
        <v>1800</v>
      </c>
      <c r="B1758" s="1" t="s">
        <v>763</v>
      </c>
      <c r="C1758" s="37" t="s">
        <v>2851</v>
      </c>
      <c r="D1758" s="2" t="s">
        <v>21</v>
      </c>
      <c r="E1758" s="12">
        <v>1</v>
      </c>
      <c r="F1758" s="60">
        <v>108</v>
      </c>
      <c r="G1758" s="8">
        <f>VLOOKUP(F1758,episodes!$A$1:$B$76,2,FALSE)</f>
        <v>9</v>
      </c>
      <c r="H1758" s="7" t="str">
        <f>VLOOKUP(F1758,episodes!$A$1:$E$76,5,FALSE)</f>
        <v>Miri</v>
      </c>
      <c r="I1758" s="7">
        <f>VLOOKUP(F1758,episodes!$A$1:$D$76,3,FALSE)</f>
        <v>1</v>
      </c>
      <c r="J1758" s="7">
        <f>VLOOKUP(F1758,episodes!$A$1:$D$76,4,FALSE)</f>
        <v>8</v>
      </c>
      <c r="L1758" s="40">
        <f>COUNTIFS(A:A,A1757)</f>
        <v>81</v>
      </c>
      <c r="M1758" s="40">
        <f>COUNTIFS(B:B,B1758)</f>
        <v>78</v>
      </c>
      <c r="N1758" s="40">
        <f>LEN(C1758)+LEN(H1758)</f>
        <v>80</v>
      </c>
      <c r="O1758" s="42" t="s">
        <v>2119</v>
      </c>
      <c r="Q1758" s="39" t="s">
        <v>2199</v>
      </c>
      <c r="R1758" s="39" t="s">
        <v>2485</v>
      </c>
    </row>
    <row r="1759" spans="1:18" x14ac:dyDescent="0.25">
      <c r="A1759" s="2" t="s">
        <v>1800</v>
      </c>
      <c r="B1759" s="1" t="s">
        <v>763</v>
      </c>
      <c r="C1759" s="37" t="s">
        <v>3132</v>
      </c>
      <c r="D1759" s="2" t="s">
        <v>3305</v>
      </c>
      <c r="E1759" s="12"/>
      <c r="F1759" s="60">
        <v>109</v>
      </c>
      <c r="G1759" s="8">
        <f>VLOOKUP(F1759,episodes!$A$1:$B$76,2,FALSE)</f>
        <v>10</v>
      </c>
      <c r="H1759" s="7" t="str">
        <f>VLOOKUP(F1759,episodes!$A$1:$E$76,5,FALSE)</f>
        <v>Dagger of the Mind</v>
      </c>
      <c r="I1759" s="7">
        <f>VLOOKUP(F1759,episodes!$A$1:$D$76,3,FALSE)</f>
        <v>1</v>
      </c>
      <c r="J1759" s="7">
        <f>VLOOKUP(F1759,episodes!$A$1:$D$76,4,FALSE)</f>
        <v>9</v>
      </c>
      <c r="L1759" s="40">
        <f>COUNTIFS(A:A,A1758)</f>
        <v>81</v>
      </c>
      <c r="M1759" s="40">
        <f>COUNTIFS(B:B,B1759)</f>
        <v>78</v>
      </c>
      <c r="N1759" s="40">
        <f>LEN(C1759)+LEN(H1759)</f>
        <v>62</v>
      </c>
      <c r="P1759" s="41"/>
      <c r="Q1759" s="42" t="s">
        <v>2197</v>
      </c>
      <c r="R1759" s="39" t="s">
        <v>2485</v>
      </c>
    </row>
    <row r="1760" spans="1:18" x14ac:dyDescent="0.25">
      <c r="A1760" s="2" t="s">
        <v>1800</v>
      </c>
      <c r="B1760" s="1" t="s">
        <v>763</v>
      </c>
      <c r="C1760" s="37" t="s">
        <v>3133</v>
      </c>
      <c r="D1760" s="2" t="s">
        <v>3305</v>
      </c>
      <c r="E1760" s="12"/>
      <c r="F1760" s="60">
        <v>109</v>
      </c>
      <c r="G1760" s="8">
        <f>VLOOKUP(F1760,episodes!$A$1:$B$76,2,FALSE)</f>
        <v>10</v>
      </c>
      <c r="H1760" s="7" t="str">
        <f>VLOOKUP(F1760,episodes!$A$1:$E$76,5,FALSE)</f>
        <v>Dagger of the Mind</v>
      </c>
      <c r="I1760" s="7">
        <f>VLOOKUP(F1760,episodes!$A$1:$D$76,3,FALSE)</f>
        <v>1</v>
      </c>
      <c r="J1760" s="7">
        <f>VLOOKUP(F1760,episodes!$A$1:$D$76,4,FALSE)</f>
        <v>9</v>
      </c>
      <c r="L1760" s="40">
        <f>COUNTIFS(A:A,A1759)</f>
        <v>81</v>
      </c>
      <c r="M1760" s="40">
        <f>COUNTIFS(B:B,B1760)</f>
        <v>78</v>
      </c>
      <c r="N1760" s="40">
        <f>LEN(C1760)+LEN(H1760)</f>
        <v>48</v>
      </c>
      <c r="P1760" s="41"/>
      <c r="Q1760" s="39" t="s">
        <v>2214</v>
      </c>
      <c r="R1760" s="39" t="s">
        <v>2485</v>
      </c>
    </row>
    <row r="1761" spans="1:18" x14ac:dyDescent="0.25">
      <c r="A1761" s="2" t="s">
        <v>1800</v>
      </c>
      <c r="B1761" s="1" t="s">
        <v>763</v>
      </c>
      <c r="C1761" s="37" t="s">
        <v>3134</v>
      </c>
      <c r="D1761" s="2" t="s">
        <v>21</v>
      </c>
      <c r="E1761" s="12">
        <v>1</v>
      </c>
      <c r="F1761" s="60">
        <v>109</v>
      </c>
      <c r="G1761" s="8">
        <f>VLOOKUP(F1761,episodes!$A$1:$B$76,2,FALSE)</f>
        <v>10</v>
      </c>
      <c r="H1761" s="7" t="str">
        <f>VLOOKUP(F1761,episodes!$A$1:$E$76,5,FALSE)</f>
        <v>Dagger of the Mind</v>
      </c>
      <c r="I1761" s="7">
        <f>VLOOKUP(F1761,episodes!$A$1:$D$76,3,FALSE)</f>
        <v>1</v>
      </c>
      <c r="J1761" s="7">
        <f>VLOOKUP(F1761,episodes!$A$1:$D$76,4,FALSE)</f>
        <v>9</v>
      </c>
      <c r="L1761" s="40">
        <f>COUNTIFS(A:A,A1760)</f>
        <v>81</v>
      </c>
      <c r="M1761" s="40">
        <f>COUNTIFS(B:B,B1761)</f>
        <v>78</v>
      </c>
      <c r="N1761" s="40">
        <f>LEN(C1761)+LEN(H1761)</f>
        <v>69</v>
      </c>
      <c r="O1761" s="42" t="s">
        <v>2073</v>
      </c>
      <c r="P1761" s="41"/>
      <c r="Q1761" s="39" t="s">
        <v>2199</v>
      </c>
      <c r="R1761" s="39" t="s">
        <v>2485</v>
      </c>
    </row>
    <row r="1762" spans="1:18" x14ac:dyDescent="0.25">
      <c r="A1762" s="2" t="s">
        <v>1800</v>
      </c>
      <c r="B1762" s="1" t="s">
        <v>763</v>
      </c>
      <c r="C1762" s="37" t="s">
        <v>2852</v>
      </c>
      <c r="D1762" s="2" t="s">
        <v>21</v>
      </c>
      <c r="E1762" s="12">
        <v>1</v>
      </c>
      <c r="F1762" s="60">
        <v>110</v>
      </c>
      <c r="G1762" s="8">
        <f>VLOOKUP(F1762,episodes!$A$1:$B$76,2,FALSE)</f>
        <v>11</v>
      </c>
      <c r="H1762" s="7" t="str">
        <f>VLOOKUP(F1762,episodes!$A$1:$E$76,5,FALSE)</f>
        <v>The Corbomite Maneuver</v>
      </c>
      <c r="I1762" s="7">
        <f>VLOOKUP(F1762,episodes!$A$1:$D$76,3,FALSE)</f>
        <v>1</v>
      </c>
      <c r="J1762" s="7">
        <f>VLOOKUP(F1762,episodes!$A$1:$D$76,4,FALSE)</f>
        <v>10</v>
      </c>
      <c r="L1762" s="40">
        <f>COUNTIFS(A:A,A1761)</f>
        <v>81</v>
      </c>
      <c r="M1762" s="40">
        <f>COUNTIFS(B:B,B1762)</f>
        <v>78</v>
      </c>
      <c r="N1762" s="40">
        <f>LEN(C1762)+LEN(H1762)</f>
        <v>92</v>
      </c>
      <c r="O1762" s="42" t="s">
        <v>2074</v>
      </c>
      <c r="P1762" s="41"/>
      <c r="Q1762" s="39" t="s">
        <v>2215</v>
      </c>
      <c r="R1762" s="39" t="s">
        <v>2485</v>
      </c>
    </row>
    <row r="1763" spans="1:18" x14ac:dyDescent="0.25">
      <c r="A1763" s="2" t="s">
        <v>1800</v>
      </c>
      <c r="B1763" s="1" t="s">
        <v>763</v>
      </c>
      <c r="C1763" s="37" t="s">
        <v>2854</v>
      </c>
      <c r="D1763" s="2" t="s">
        <v>21</v>
      </c>
      <c r="E1763" s="12">
        <v>1</v>
      </c>
      <c r="F1763" s="60">
        <v>111</v>
      </c>
      <c r="G1763" s="8">
        <f>VLOOKUP(F1763,episodes!$A$1:$B$76,2,FALSE)</f>
        <v>12</v>
      </c>
      <c r="H1763" s="7" t="str">
        <f>VLOOKUP(F1763,episodes!$A$1:$E$76,5,FALSE)</f>
        <v>The Menagerie, Part I</v>
      </c>
      <c r="I1763" s="7">
        <f>VLOOKUP(F1763,episodes!$A$1:$D$76,3,FALSE)</f>
        <v>1</v>
      </c>
      <c r="J1763" s="7">
        <f>VLOOKUP(F1763,episodes!$A$1:$D$76,4,FALSE)</f>
        <v>11</v>
      </c>
      <c r="L1763" s="40">
        <f>COUNTIFS(A:A,A1762)</f>
        <v>81</v>
      </c>
      <c r="M1763" s="40">
        <f>COUNTIFS(B:B,B1763)</f>
        <v>78</v>
      </c>
      <c r="N1763" s="40">
        <f>LEN(C1763)+LEN(H1763)</f>
        <v>97</v>
      </c>
      <c r="O1763" s="42" t="s">
        <v>2075</v>
      </c>
      <c r="P1763" s="41"/>
      <c r="Q1763" s="39" t="s">
        <v>2216</v>
      </c>
      <c r="R1763" s="39" t="s">
        <v>2485</v>
      </c>
    </row>
    <row r="1764" spans="1:18" x14ac:dyDescent="0.25">
      <c r="A1764" s="2" t="s">
        <v>1800</v>
      </c>
      <c r="B1764" s="1" t="s">
        <v>763</v>
      </c>
      <c r="C1764" s="37" t="s">
        <v>2853</v>
      </c>
      <c r="D1764" s="2" t="s">
        <v>3674</v>
      </c>
      <c r="E1764" s="12">
        <v>1</v>
      </c>
      <c r="F1764" s="60">
        <v>111</v>
      </c>
      <c r="G1764" s="8">
        <f>VLOOKUP(F1764,episodes!$A$1:$B$76,2,FALSE)</f>
        <v>12</v>
      </c>
      <c r="H1764" s="7" t="str">
        <f>VLOOKUP(F1764,episodes!$A$1:$E$76,5,FALSE)</f>
        <v>The Menagerie, Part I</v>
      </c>
      <c r="I1764" s="7">
        <f>VLOOKUP(F1764,episodes!$A$1:$D$76,3,FALSE)</f>
        <v>1</v>
      </c>
      <c r="J1764" s="7">
        <f>VLOOKUP(F1764,episodes!$A$1:$D$76,4,FALSE)</f>
        <v>11</v>
      </c>
      <c r="L1764" s="40">
        <f>COUNTIFS(A:A,A1763)</f>
        <v>81</v>
      </c>
      <c r="M1764" s="40">
        <f>COUNTIFS(B:B,B1764)</f>
        <v>78</v>
      </c>
      <c r="N1764" s="40">
        <f>LEN(C1764)+LEN(H1764)</f>
        <v>66</v>
      </c>
      <c r="O1764" s="42" t="s">
        <v>2117</v>
      </c>
      <c r="Q1764" s="39" t="s">
        <v>2199</v>
      </c>
      <c r="R1764" s="39" t="s">
        <v>2485</v>
      </c>
    </row>
    <row r="1765" spans="1:18" x14ac:dyDescent="0.25">
      <c r="A1765" s="2" t="s">
        <v>1800</v>
      </c>
      <c r="B1765" s="1" t="s">
        <v>763</v>
      </c>
      <c r="C1765" s="37" t="s">
        <v>3136</v>
      </c>
      <c r="D1765" s="2" t="s">
        <v>21</v>
      </c>
      <c r="E1765" s="12">
        <v>1</v>
      </c>
      <c r="F1765" s="60">
        <v>113</v>
      </c>
      <c r="G1765" s="8">
        <f>VLOOKUP(F1765,episodes!$A$1:$B$76,2,FALSE)</f>
        <v>14</v>
      </c>
      <c r="H1765" s="7" t="str">
        <f>VLOOKUP(F1765,episodes!$A$1:$E$76,5,FALSE)</f>
        <v>The Conscience of the King</v>
      </c>
      <c r="I1765" s="7">
        <f>VLOOKUP(F1765,episodes!$A$1:$D$76,3,FALSE)</f>
        <v>1</v>
      </c>
      <c r="J1765" s="7">
        <f>VLOOKUP(F1765,episodes!$A$1:$D$76,4,FALSE)</f>
        <v>13</v>
      </c>
      <c r="L1765" s="40">
        <f>COUNTIFS(A:A,A1764)</f>
        <v>81</v>
      </c>
      <c r="M1765" s="40">
        <f>COUNTIFS(B:B,B1765)</f>
        <v>78</v>
      </c>
      <c r="N1765" s="40">
        <f>LEN(C1765)+LEN(H1765)</f>
        <v>82</v>
      </c>
      <c r="O1765" s="39" t="s">
        <v>2065</v>
      </c>
      <c r="Q1765" s="39" t="s">
        <v>138</v>
      </c>
      <c r="R1765" s="39" t="s">
        <v>2485</v>
      </c>
    </row>
    <row r="1766" spans="1:18" x14ac:dyDescent="0.25">
      <c r="A1766" s="2" t="s">
        <v>1800</v>
      </c>
      <c r="B1766" s="1" t="s">
        <v>763</v>
      </c>
      <c r="C1766" s="37" t="s">
        <v>3135</v>
      </c>
      <c r="D1766" s="2" t="s">
        <v>21</v>
      </c>
      <c r="E1766" s="12">
        <v>1</v>
      </c>
      <c r="F1766" s="60">
        <v>113</v>
      </c>
      <c r="G1766" s="8">
        <f>VLOOKUP(F1766,episodes!$A$1:$B$76,2,FALSE)</f>
        <v>14</v>
      </c>
      <c r="H1766" s="7" t="str">
        <f>VLOOKUP(F1766,episodes!$A$1:$E$76,5,FALSE)</f>
        <v>The Conscience of the King</v>
      </c>
      <c r="I1766" s="7">
        <f>VLOOKUP(F1766,episodes!$A$1:$D$76,3,FALSE)</f>
        <v>1</v>
      </c>
      <c r="J1766" s="7">
        <f>VLOOKUP(F1766,episodes!$A$1:$D$76,4,FALSE)</f>
        <v>13</v>
      </c>
      <c r="L1766" s="40">
        <f>COUNTIFS(A:A,A1765)</f>
        <v>81</v>
      </c>
      <c r="M1766" s="40">
        <f>COUNTIFS(B:B,B1766)</f>
        <v>78</v>
      </c>
      <c r="N1766" s="40">
        <f>LEN(C1766)+LEN(H1766)</f>
        <v>82</v>
      </c>
      <c r="O1766" s="39" t="s">
        <v>2065</v>
      </c>
      <c r="Q1766" s="39" t="s">
        <v>138</v>
      </c>
      <c r="R1766" s="39" t="s">
        <v>2485</v>
      </c>
    </row>
    <row r="1767" spans="1:18" x14ac:dyDescent="0.25">
      <c r="A1767" s="2" t="s">
        <v>1800</v>
      </c>
      <c r="B1767" s="1" t="s">
        <v>763</v>
      </c>
      <c r="C1767" s="37" t="s">
        <v>3137</v>
      </c>
      <c r="D1767" s="2" t="s">
        <v>3305</v>
      </c>
      <c r="E1767" s="12"/>
      <c r="F1767" s="60">
        <v>113</v>
      </c>
      <c r="G1767" s="8">
        <f>VLOOKUP(F1767,episodes!$A$1:$B$76,2,FALSE)</f>
        <v>14</v>
      </c>
      <c r="H1767" s="7" t="str">
        <f>VLOOKUP(F1767,episodes!$A$1:$E$76,5,FALSE)</f>
        <v>The Conscience of the King</v>
      </c>
      <c r="I1767" s="7">
        <f>VLOOKUP(F1767,episodes!$A$1:$D$76,3,FALSE)</f>
        <v>1</v>
      </c>
      <c r="J1767" s="7">
        <f>VLOOKUP(F1767,episodes!$A$1:$D$76,4,FALSE)</f>
        <v>13</v>
      </c>
      <c r="L1767" s="40">
        <f>COUNTIFS(A:A,A1766)</f>
        <v>81</v>
      </c>
      <c r="M1767" s="40">
        <f>COUNTIFS(B:B,B1767)</f>
        <v>78</v>
      </c>
      <c r="N1767" s="40">
        <f>LEN(C1767)+LEN(H1767)</f>
        <v>72</v>
      </c>
      <c r="O1767" s="43" t="s">
        <v>141</v>
      </c>
      <c r="Q1767" s="42" t="s">
        <v>2197</v>
      </c>
      <c r="R1767" s="39" t="s">
        <v>2485</v>
      </c>
    </row>
    <row r="1768" spans="1:18" x14ac:dyDescent="0.25">
      <c r="A1768" s="2" t="s">
        <v>1800</v>
      </c>
      <c r="B1768" s="1" t="s">
        <v>763</v>
      </c>
      <c r="C1768" s="37" t="s">
        <v>3138</v>
      </c>
      <c r="D1768" s="2" t="s">
        <v>21</v>
      </c>
      <c r="E1768" s="12">
        <v>1</v>
      </c>
      <c r="F1768" s="61">
        <v>115</v>
      </c>
      <c r="G1768" s="8">
        <f>VLOOKUP(F1768,episodes!$A$1:$B$76,2,FALSE)</f>
        <v>16</v>
      </c>
      <c r="H1768" s="7" t="str">
        <f>VLOOKUP(F1768,episodes!$A$1:$E$76,5,FALSE)</f>
        <v>Shore Leave</v>
      </c>
      <c r="I1768" s="7">
        <f>VLOOKUP(F1768,episodes!$A$1:$D$76,3,FALSE)</f>
        <v>1</v>
      </c>
      <c r="J1768" s="7">
        <f>VLOOKUP(F1768,episodes!$A$1:$D$76,4,FALSE)</f>
        <v>15</v>
      </c>
      <c r="L1768" s="40">
        <f>COUNTIFS(A:A,A1767)</f>
        <v>81</v>
      </c>
      <c r="M1768" s="40">
        <f>COUNTIFS(B:B,B1768)</f>
        <v>78</v>
      </c>
      <c r="N1768" s="40">
        <f>LEN(C1768)+LEN(H1768)</f>
        <v>99</v>
      </c>
      <c r="O1768" s="42" t="s">
        <v>2076</v>
      </c>
      <c r="P1768" s="42"/>
      <c r="Q1768" s="39" t="s">
        <v>2199</v>
      </c>
      <c r="R1768" s="42" t="s">
        <v>2485</v>
      </c>
    </row>
    <row r="1769" spans="1:18" x14ac:dyDescent="0.25">
      <c r="A1769" s="2" t="s">
        <v>1800</v>
      </c>
      <c r="B1769" s="1" t="s">
        <v>763</v>
      </c>
      <c r="C1769" s="37" t="s">
        <v>3139</v>
      </c>
      <c r="D1769" s="2" t="s">
        <v>3655</v>
      </c>
      <c r="E1769" s="12">
        <v>1</v>
      </c>
      <c r="F1769" s="61">
        <v>115</v>
      </c>
      <c r="G1769" s="8">
        <f>VLOOKUP(F1769,episodes!$A$1:$B$76,2,FALSE)</f>
        <v>16</v>
      </c>
      <c r="H1769" s="7" t="str">
        <f>VLOOKUP(F1769,episodes!$A$1:$E$76,5,FALSE)</f>
        <v>Shore Leave</v>
      </c>
      <c r="I1769" s="7">
        <f>VLOOKUP(F1769,episodes!$A$1:$D$76,3,FALSE)</f>
        <v>1</v>
      </c>
      <c r="J1769" s="7">
        <f>VLOOKUP(F1769,episodes!$A$1:$D$76,4,FALSE)</f>
        <v>15</v>
      </c>
      <c r="L1769" s="40">
        <f>COUNTIFS(A:A,A1768)</f>
        <v>81</v>
      </c>
      <c r="M1769" s="40">
        <f>COUNTIFS(B:B,B1769)</f>
        <v>78</v>
      </c>
      <c r="N1769" s="40">
        <f>LEN(C1769)+LEN(H1769)</f>
        <v>82</v>
      </c>
      <c r="O1769" s="42" t="s">
        <v>1011</v>
      </c>
      <c r="P1769" s="44"/>
      <c r="Q1769" s="39" t="s">
        <v>2199</v>
      </c>
      <c r="R1769" s="42" t="s">
        <v>2485</v>
      </c>
    </row>
    <row r="1770" spans="1:18" x14ac:dyDescent="0.25">
      <c r="A1770" s="2" t="s">
        <v>1800</v>
      </c>
      <c r="B1770" s="1" t="s">
        <v>763</v>
      </c>
      <c r="C1770" s="37" t="s">
        <v>2855</v>
      </c>
      <c r="D1770" s="2" t="s">
        <v>3305</v>
      </c>
      <c r="E1770" s="12"/>
      <c r="F1770" s="61">
        <v>116</v>
      </c>
      <c r="G1770" s="8">
        <f>VLOOKUP(F1770,episodes!$A$1:$B$76,2,FALSE)</f>
        <v>17</v>
      </c>
      <c r="H1770" s="7" t="str">
        <f>VLOOKUP(F1770,episodes!$A$1:$E$76,5,FALSE)</f>
        <v>The Galileo Seven</v>
      </c>
      <c r="I1770" s="7">
        <f>VLOOKUP(F1770,episodes!$A$1:$D$76,3,FALSE)</f>
        <v>1</v>
      </c>
      <c r="J1770" s="7">
        <f>VLOOKUP(F1770,episodes!$A$1:$D$76,4,FALSE)</f>
        <v>16</v>
      </c>
      <c r="L1770" s="40">
        <f>COUNTIFS(A:A,A1769)</f>
        <v>81</v>
      </c>
      <c r="M1770" s="40">
        <f>COUNTIFS(B:B,B1770)</f>
        <v>78</v>
      </c>
      <c r="N1770" s="40">
        <f>LEN(C1770)+LEN(H1770)</f>
        <v>126</v>
      </c>
      <c r="O1770" s="40" t="s">
        <v>2122</v>
      </c>
      <c r="Q1770" s="42" t="s">
        <v>2217</v>
      </c>
      <c r="R1770" s="42" t="s">
        <v>2485</v>
      </c>
    </row>
    <row r="1771" spans="1:18" x14ac:dyDescent="0.25">
      <c r="A1771" s="2" t="s">
        <v>1800</v>
      </c>
      <c r="B1771" s="1" t="s">
        <v>763</v>
      </c>
      <c r="C1771" s="37" t="s">
        <v>2964</v>
      </c>
      <c r="D1771" s="2" t="s">
        <v>21</v>
      </c>
      <c r="E1771" s="12">
        <v>1</v>
      </c>
      <c r="F1771" s="61">
        <v>117</v>
      </c>
      <c r="G1771" s="8">
        <f>VLOOKUP(F1771,episodes!$A$1:$B$76,2,FALSE)</f>
        <v>18</v>
      </c>
      <c r="H1771" s="7" t="str">
        <f>VLOOKUP(F1771,episodes!$A$1:$E$76,5,FALSE)</f>
        <v>The Squire of Gothos</v>
      </c>
      <c r="I1771" s="7">
        <f>VLOOKUP(F1771,episodes!$A$1:$D$76,3,FALSE)</f>
        <v>1</v>
      </c>
      <c r="J1771" s="7">
        <f>VLOOKUP(F1771,episodes!$A$1:$D$76,4,FALSE)</f>
        <v>17</v>
      </c>
      <c r="L1771" s="40">
        <f>COUNTIFS(A:A,A1770)</f>
        <v>81</v>
      </c>
      <c r="M1771" s="40">
        <f>COUNTIFS(B:B,B1771)</f>
        <v>78</v>
      </c>
      <c r="N1771" s="40">
        <f>LEN(C1771)+LEN(H1771)</f>
        <v>105</v>
      </c>
      <c r="O1771" s="42" t="s">
        <v>2104</v>
      </c>
      <c r="P1771" s="42"/>
      <c r="Q1771" s="42" t="s">
        <v>2197</v>
      </c>
      <c r="R1771" s="42" t="s">
        <v>2485</v>
      </c>
    </row>
    <row r="1772" spans="1:18" x14ac:dyDescent="0.25">
      <c r="A1772" s="2" t="s">
        <v>1800</v>
      </c>
      <c r="B1772" s="1" t="s">
        <v>763</v>
      </c>
      <c r="C1772" s="37" t="s">
        <v>2965</v>
      </c>
      <c r="D1772" s="2" t="s">
        <v>3652</v>
      </c>
      <c r="E1772" s="12">
        <v>1</v>
      </c>
      <c r="F1772" s="61">
        <v>117</v>
      </c>
      <c r="G1772" s="8">
        <f>VLOOKUP(F1772,episodes!$A$1:$B$76,2,FALSE)</f>
        <v>18</v>
      </c>
      <c r="H1772" s="7" t="str">
        <f>VLOOKUP(F1772,episodes!$A$1:$E$76,5,FALSE)</f>
        <v>The Squire of Gothos</v>
      </c>
      <c r="I1772" s="7">
        <f>VLOOKUP(F1772,episodes!$A$1:$D$76,3,FALSE)</f>
        <v>1</v>
      </c>
      <c r="J1772" s="7">
        <f>VLOOKUP(F1772,episodes!$A$1:$D$76,4,FALSE)</f>
        <v>17</v>
      </c>
      <c r="L1772" s="40">
        <f>COUNTIFS(A:A,A1771)</f>
        <v>81</v>
      </c>
      <c r="M1772" s="40">
        <f>COUNTIFS(B:B,B1772)</f>
        <v>78</v>
      </c>
      <c r="N1772" s="40">
        <f>LEN(C1772)+LEN(H1772)</f>
        <v>103</v>
      </c>
      <c r="O1772" s="40" t="s">
        <v>2123</v>
      </c>
      <c r="P1772" s="42"/>
      <c r="Q1772" s="39" t="s">
        <v>2199</v>
      </c>
      <c r="R1772" s="42" t="s">
        <v>2485</v>
      </c>
    </row>
    <row r="1773" spans="1:18" x14ac:dyDescent="0.25">
      <c r="A1773" s="2" t="s">
        <v>1800</v>
      </c>
      <c r="B1773" s="1" t="s">
        <v>763</v>
      </c>
      <c r="C1773" s="37" t="s">
        <v>3142</v>
      </c>
      <c r="D1773" s="2" t="s">
        <v>21</v>
      </c>
      <c r="E1773" s="12">
        <v>1</v>
      </c>
      <c r="F1773" s="61">
        <v>118</v>
      </c>
      <c r="G1773" s="8">
        <f>VLOOKUP(F1773,episodes!$A$1:$B$76,2,FALSE)</f>
        <v>19</v>
      </c>
      <c r="H1773" s="7" t="str">
        <f>VLOOKUP(F1773,episodes!$A$1:$E$76,5,FALSE)</f>
        <v>Arena</v>
      </c>
      <c r="I1773" s="7">
        <f>VLOOKUP(F1773,episodes!$A$1:$D$76,3,FALSE)</f>
        <v>1</v>
      </c>
      <c r="J1773" s="7">
        <f>VLOOKUP(F1773,episodes!$A$1:$D$76,4,FALSE)</f>
        <v>18</v>
      </c>
      <c r="L1773" s="40">
        <f>COUNTIFS(A:A,A1772)</f>
        <v>81</v>
      </c>
      <c r="M1773" s="40">
        <f>COUNTIFS(B:B,B1773)</f>
        <v>78</v>
      </c>
      <c r="N1773" s="40">
        <f>LEN(C1773)</f>
        <v>108</v>
      </c>
      <c r="O1773" s="42" t="s">
        <v>2094</v>
      </c>
      <c r="P1773" s="42"/>
      <c r="Q1773" s="39" t="s">
        <v>2199</v>
      </c>
      <c r="R1773" s="42" t="s">
        <v>2485</v>
      </c>
    </row>
    <row r="1774" spans="1:18" x14ac:dyDescent="0.25">
      <c r="A1774" s="2" t="s">
        <v>1800</v>
      </c>
      <c r="B1774" s="1" t="s">
        <v>763</v>
      </c>
      <c r="C1774" s="37" t="s">
        <v>2998</v>
      </c>
      <c r="D1774" s="2" t="s">
        <v>3305</v>
      </c>
      <c r="E1774" s="12"/>
      <c r="F1774" s="61">
        <v>119</v>
      </c>
      <c r="G1774" s="8">
        <f>VLOOKUP(F1774,episodes!$A$1:$B$76,2,FALSE)</f>
        <v>20</v>
      </c>
      <c r="H1774" s="7" t="str">
        <f>VLOOKUP(F1774,episodes!$A$1:$E$76,5,FALSE)</f>
        <v>Tomorrow Is Yesterday</v>
      </c>
      <c r="I1774" s="7">
        <f>VLOOKUP(F1774,episodes!$A$1:$D$76,3,FALSE)</f>
        <v>1</v>
      </c>
      <c r="J1774" s="7">
        <f>VLOOKUP(F1774,episodes!$A$1:$D$76,4,FALSE)</f>
        <v>19</v>
      </c>
      <c r="L1774" s="40">
        <f>COUNTIFS(A:A,A1773)</f>
        <v>81</v>
      </c>
      <c r="M1774" s="40">
        <f>COUNTIFS(B:B,B1774)</f>
        <v>78</v>
      </c>
      <c r="N1774" s="40">
        <f>LEN(C1774)</f>
        <v>66</v>
      </c>
      <c r="O1774" s="42" t="s">
        <v>529</v>
      </c>
      <c r="P1774" s="44"/>
      <c r="Q1774" s="42" t="s">
        <v>2220</v>
      </c>
      <c r="R1774" s="42" t="s">
        <v>2485</v>
      </c>
    </row>
    <row r="1775" spans="1:18" x14ac:dyDescent="0.25">
      <c r="A1775" s="2" t="s">
        <v>1800</v>
      </c>
      <c r="B1775" s="1" t="s">
        <v>763</v>
      </c>
      <c r="C1775" s="37" t="s">
        <v>2999</v>
      </c>
      <c r="D1775" s="2" t="s">
        <v>21</v>
      </c>
      <c r="E1775" s="12">
        <v>1</v>
      </c>
      <c r="F1775" s="61">
        <v>119</v>
      </c>
      <c r="G1775" s="8">
        <f>VLOOKUP(F1775,episodes!$A$1:$B$76,2,FALSE)</f>
        <v>20</v>
      </c>
      <c r="H1775" s="7" t="str">
        <f>VLOOKUP(F1775,episodes!$A$1:$E$76,5,FALSE)</f>
        <v>Tomorrow Is Yesterday</v>
      </c>
      <c r="I1775" s="7">
        <f>VLOOKUP(F1775,episodes!$A$1:$D$76,3,FALSE)</f>
        <v>1</v>
      </c>
      <c r="J1775" s="7">
        <f>VLOOKUP(F1775,episodes!$A$1:$D$76,4,FALSE)</f>
        <v>19</v>
      </c>
      <c r="L1775" s="40">
        <f>COUNTIFS(A:A,A1774)</f>
        <v>81</v>
      </c>
      <c r="M1775" s="40">
        <f>COUNTIFS(B:B,B1775)</f>
        <v>78</v>
      </c>
      <c r="N1775" s="40">
        <f>LEN(C1775)</f>
        <v>78</v>
      </c>
      <c r="O1775" s="42" t="s">
        <v>2105</v>
      </c>
      <c r="P1775" s="41"/>
      <c r="Q1775" s="42" t="s">
        <v>2219</v>
      </c>
      <c r="R1775" s="42" t="s">
        <v>2485</v>
      </c>
    </row>
    <row r="1776" spans="1:18" x14ac:dyDescent="0.25">
      <c r="A1776" s="2" t="s">
        <v>1800</v>
      </c>
      <c r="B1776" s="1" t="s">
        <v>763</v>
      </c>
      <c r="C1776" s="37" t="s">
        <v>3000</v>
      </c>
      <c r="D1776" s="2" t="s">
        <v>3305</v>
      </c>
      <c r="E1776" s="12"/>
      <c r="F1776" s="61">
        <v>119</v>
      </c>
      <c r="G1776" s="8">
        <f>VLOOKUP(F1776,episodes!$A$1:$B$76,2,FALSE)</f>
        <v>20</v>
      </c>
      <c r="H1776" s="7" t="str">
        <f>VLOOKUP(F1776,episodes!$A$1:$E$76,5,FALSE)</f>
        <v>Tomorrow Is Yesterday</v>
      </c>
      <c r="I1776" s="7">
        <f>VLOOKUP(F1776,episodes!$A$1:$D$76,3,FALSE)</f>
        <v>1</v>
      </c>
      <c r="J1776" s="7">
        <f>VLOOKUP(F1776,episodes!$A$1:$D$76,4,FALSE)</f>
        <v>19</v>
      </c>
      <c r="L1776" s="40">
        <f>COUNTIFS(A:A,A1775)</f>
        <v>81</v>
      </c>
      <c r="M1776" s="40">
        <f>COUNTIFS(B:B,B1776)</f>
        <v>78</v>
      </c>
      <c r="N1776" s="40">
        <f>LEN(C1776)</f>
        <v>76</v>
      </c>
      <c r="O1776" s="42" t="s">
        <v>529</v>
      </c>
      <c r="P1776" s="44"/>
      <c r="Q1776" s="42" t="s">
        <v>2218</v>
      </c>
      <c r="R1776" s="42" t="s">
        <v>2485</v>
      </c>
    </row>
    <row r="1777" spans="1:18" x14ac:dyDescent="0.25">
      <c r="A1777" s="2" t="s">
        <v>1800</v>
      </c>
      <c r="B1777" s="1" t="s">
        <v>763</v>
      </c>
      <c r="C1777" s="37" t="s">
        <v>3001</v>
      </c>
      <c r="D1777" s="2" t="s">
        <v>3655</v>
      </c>
      <c r="E1777" s="12">
        <v>1</v>
      </c>
      <c r="F1777" s="61">
        <v>119</v>
      </c>
      <c r="G1777" s="8">
        <f>VLOOKUP(F1777,episodes!$A$1:$B$76,2,FALSE)</f>
        <v>20</v>
      </c>
      <c r="H1777" s="7" t="str">
        <f>VLOOKUP(F1777,episodes!$A$1:$E$76,5,FALSE)</f>
        <v>Tomorrow Is Yesterday</v>
      </c>
      <c r="I1777" s="7">
        <f>VLOOKUP(F1777,episodes!$A$1:$D$76,3,FALSE)</f>
        <v>1</v>
      </c>
      <c r="J1777" s="7">
        <f>VLOOKUP(F1777,episodes!$A$1:$D$76,4,FALSE)</f>
        <v>19</v>
      </c>
      <c r="L1777" s="40">
        <f>COUNTIFS(A:A,A1776)</f>
        <v>81</v>
      </c>
      <c r="M1777" s="40">
        <f>COUNTIFS(B:B,B1777)</f>
        <v>78</v>
      </c>
      <c r="N1777" s="40">
        <f>LEN(C1777)</f>
        <v>94</v>
      </c>
      <c r="O1777" s="40" t="s">
        <v>2106</v>
      </c>
      <c r="P1777" s="44"/>
      <c r="Q1777" s="42" t="s">
        <v>2219</v>
      </c>
      <c r="R1777" s="42" t="s">
        <v>2485</v>
      </c>
    </row>
    <row r="1778" spans="1:18" x14ac:dyDescent="0.25">
      <c r="A1778" s="2" t="s">
        <v>1800</v>
      </c>
      <c r="B1778" s="1" t="s">
        <v>763</v>
      </c>
      <c r="C1778" s="37" t="s">
        <v>3002</v>
      </c>
      <c r="D1778" s="2" t="s">
        <v>3305</v>
      </c>
      <c r="E1778" s="12"/>
      <c r="F1778" s="61">
        <v>119</v>
      </c>
      <c r="G1778" s="8">
        <f>VLOOKUP(F1778,episodes!$A$1:$B$76,2,FALSE)</f>
        <v>20</v>
      </c>
      <c r="H1778" s="7" t="str">
        <f>VLOOKUP(F1778,episodes!$A$1:$E$76,5,FALSE)</f>
        <v>Tomorrow Is Yesterday</v>
      </c>
      <c r="I1778" s="7">
        <f>VLOOKUP(F1778,episodes!$A$1:$D$76,3,FALSE)</f>
        <v>1</v>
      </c>
      <c r="J1778" s="7">
        <f>VLOOKUP(F1778,episodes!$A$1:$D$76,4,FALSE)</f>
        <v>19</v>
      </c>
      <c r="L1778" s="40">
        <f>COUNTIFS(A:A,A1777)</f>
        <v>81</v>
      </c>
      <c r="M1778" s="40">
        <f>COUNTIFS(B:B,B1778)</f>
        <v>78</v>
      </c>
      <c r="N1778" s="40">
        <f>LEN(C1778)</f>
        <v>92</v>
      </c>
      <c r="O1778" s="42" t="s">
        <v>531</v>
      </c>
      <c r="P1778" s="44"/>
      <c r="Q1778" s="42" t="s">
        <v>2221</v>
      </c>
      <c r="R1778" s="42" t="s">
        <v>2485</v>
      </c>
    </row>
    <row r="1779" spans="1:18" x14ac:dyDescent="0.25">
      <c r="A1779" s="2" t="s">
        <v>1800</v>
      </c>
      <c r="B1779" s="1" t="s">
        <v>763</v>
      </c>
      <c r="C1779" s="37" t="s">
        <v>3146</v>
      </c>
      <c r="D1779" s="2" t="s">
        <v>3655</v>
      </c>
      <c r="E1779" s="12">
        <v>1</v>
      </c>
      <c r="F1779" s="61">
        <v>120</v>
      </c>
      <c r="G1779" s="8">
        <f>VLOOKUP(F1779,episodes!$A$1:$B$76,2,FALSE)</f>
        <v>21</v>
      </c>
      <c r="H1779" s="7" t="str">
        <f>VLOOKUP(F1779,episodes!$A$1:$E$76,5,FALSE)</f>
        <v>Court Martial</v>
      </c>
      <c r="I1779" s="7">
        <f>VLOOKUP(F1779,episodes!$A$1:$D$76,3,FALSE)</f>
        <v>1</v>
      </c>
      <c r="J1779" s="7">
        <f>VLOOKUP(F1779,episodes!$A$1:$D$76,4,FALSE)</f>
        <v>20</v>
      </c>
      <c r="L1779" s="40">
        <f>COUNTIFS(A:A,A1778)</f>
        <v>81</v>
      </c>
      <c r="M1779" s="40">
        <f>COUNTIFS(B:B,B1779)</f>
        <v>78</v>
      </c>
      <c r="N1779" s="40">
        <f>LEN(C1779)</f>
        <v>48</v>
      </c>
      <c r="O1779" s="42" t="s">
        <v>1011</v>
      </c>
      <c r="P1779" s="42"/>
      <c r="Q1779" s="42" t="s">
        <v>2222</v>
      </c>
      <c r="R1779" s="42" t="s">
        <v>2485</v>
      </c>
    </row>
    <row r="1780" spans="1:18" x14ac:dyDescent="0.25">
      <c r="A1780" s="2" t="s">
        <v>1800</v>
      </c>
      <c r="B1780" s="1" t="s">
        <v>763</v>
      </c>
      <c r="C1780" s="37" t="s">
        <v>3147</v>
      </c>
      <c r="D1780" s="2" t="s">
        <v>21</v>
      </c>
      <c r="E1780" s="12">
        <v>1</v>
      </c>
      <c r="F1780" s="61">
        <v>121</v>
      </c>
      <c r="G1780" s="8">
        <f>VLOOKUP(F1780,episodes!$A$1:$B$76,2,FALSE)</f>
        <v>22</v>
      </c>
      <c r="H1780" s="7" t="str">
        <f>VLOOKUP(F1780,episodes!$A$1:$E$76,5,FALSE)</f>
        <v>The Return of the Archons</v>
      </c>
      <c r="I1780" s="7">
        <f>VLOOKUP(F1780,episodes!$A$1:$D$76,3,FALSE)</f>
        <v>1</v>
      </c>
      <c r="J1780" s="7">
        <f>VLOOKUP(F1780,episodes!$A$1:$D$76,4,FALSE)</f>
        <v>21</v>
      </c>
      <c r="L1780" s="40">
        <f>COUNTIFS(A:A,A1779)</f>
        <v>81</v>
      </c>
      <c r="M1780" s="40">
        <f>COUNTIFS(B:B,B1780)</f>
        <v>78</v>
      </c>
      <c r="N1780" s="40">
        <f>LEN(C1780)</f>
        <v>104</v>
      </c>
      <c r="O1780" s="42" t="s">
        <v>2125</v>
      </c>
      <c r="Q1780" s="39" t="s">
        <v>2199</v>
      </c>
      <c r="R1780" s="42" t="s">
        <v>2485</v>
      </c>
    </row>
    <row r="1781" spans="1:18" x14ac:dyDescent="0.25">
      <c r="A1781" s="2" t="s">
        <v>1800</v>
      </c>
      <c r="B1781" s="1" t="s">
        <v>763</v>
      </c>
      <c r="C1781" s="37" t="s">
        <v>3148</v>
      </c>
      <c r="D1781" s="2" t="s">
        <v>21</v>
      </c>
      <c r="E1781" s="12"/>
      <c r="F1781" s="61">
        <v>121</v>
      </c>
      <c r="G1781" s="8">
        <f>VLOOKUP(F1781,episodes!$A$1:$B$76,2,FALSE)</f>
        <v>22</v>
      </c>
      <c r="H1781" s="7" t="str">
        <f>VLOOKUP(F1781,episodes!$A$1:$E$76,5,FALSE)</f>
        <v>The Return of the Archons</v>
      </c>
      <c r="I1781" s="7">
        <f>VLOOKUP(F1781,episodes!$A$1:$D$76,3,FALSE)</f>
        <v>1</v>
      </c>
      <c r="J1781" s="7">
        <f>VLOOKUP(F1781,episodes!$A$1:$D$76,4,FALSE)</f>
        <v>21</v>
      </c>
      <c r="L1781" s="40">
        <f>COUNTIFS(A:A,A1780)</f>
        <v>81</v>
      </c>
      <c r="M1781" s="40">
        <f>COUNTIFS(B:B,B1781)</f>
        <v>78</v>
      </c>
      <c r="N1781" s="40">
        <f>LEN(C1781)</f>
        <v>71</v>
      </c>
      <c r="O1781" s="42" t="s">
        <v>2101</v>
      </c>
      <c r="P1781" s="42"/>
      <c r="Q1781" s="42" t="s">
        <v>2197</v>
      </c>
      <c r="R1781" s="42" t="s">
        <v>2485</v>
      </c>
    </row>
    <row r="1782" spans="1:18" x14ac:dyDescent="0.25">
      <c r="A1782" s="2" t="s">
        <v>1800</v>
      </c>
      <c r="B1782" s="1" t="s">
        <v>763</v>
      </c>
      <c r="C1782" s="37" t="s">
        <v>3152</v>
      </c>
      <c r="D1782" s="2" t="s">
        <v>3305</v>
      </c>
      <c r="E1782" s="12"/>
      <c r="F1782" s="61">
        <v>122</v>
      </c>
      <c r="G1782" s="8">
        <f>VLOOKUP(F1782,episodes!$A$1:$B$76,2,FALSE)</f>
        <v>23</v>
      </c>
      <c r="H1782" s="7" t="str">
        <f>VLOOKUP(F1782,episodes!$A$1:$E$76,5,FALSE)</f>
        <v>Space Seed</v>
      </c>
      <c r="I1782" s="7">
        <f>VLOOKUP(F1782,episodes!$A$1:$D$76,3,FALSE)</f>
        <v>1</v>
      </c>
      <c r="J1782" s="7">
        <f>VLOOKUP(F1782,episodes!$A$1:$D$76,4,FALSE)</f>
        <v>22</v>
      </c>
      <c r="L1782" s="40">
        <f>COUNTIFS(A:A,A1781)</f>
        <v>81</v>
      </c>
      <c r="M1782" s="40">
        <f>COUNTIFS(B:B,B1782)</f>
        <v>78</v>
      </c>
      <c r="N1782" s="40">
        <f>LEN(C1782)</f>
        <v>74</v>
      </c>
      <c r="O1782" s="42"/>
      <c r="P1782" s="44"/>
      <c r="R1782" s="42" t="s">
        <v>2485</v>
      </c>
    </row>
    <row r="1783" spans="1:18" x14ac:dyDescent="0.25">
      <c r="A1783" s="2" t="s">
        <v>1800</v>
      </c>
      <c r="B1783" s="1" t="s">
        <v>763</v>
      </c>
      <c r="C1783" s="37" t="s">
        <v>3151</v>
      </c>
      <c r="D1783" s="2" t="s">
        <v>21</v>
      </c>
      <c r="E1783" s="12">
        <v>1</v>
      </c>
      <c r="F1783" s="61">
        <v>122</v>
      </c>
      <c r="G1783" s="8">
        <f>VLOOKUP(F1783,episodes!$A$1:$B$76,2,FALSE)</f>
        <v>23</v>
      </c>
      <c r="H1783" s="7" t="str">
        <f>VLOOKUP(F1783,episodes!$A$1:$E$76,5,FALSE)</f>
        <v>Space Seed</v>
      </c>
      <c r="I1783" s="7">
        <f>VLOOKUP(F1783,episodes!$A$1:$D$76,3,FALSE)</f>
        <v>1</v>
      </c>
      <c r="J1783" s="7">
        <f>VLOOKUP(F1783,episodes!$A$1:$D$76,4,FALSE)</f>
        <v>22</v>
      </c>
      <c r="L1783" s="40">
        <f>COUNTIFS(A:A,A1782)</f>
        <v>81</v>
      </c>
      <c r="M1783" s="40">
        <f>COUNTIFS(B:B,B1783)</f>
        <v>78</v>
      </c>
      <c r="N1783" s="40">
        <f>LEN(C1783)</f>
        <v>79</v>
      </c>
      <c r="O1783" s="42" t="s">
        <v>2080</v>
      </c>
      <c r="P1783" s="44"/>
      <c r="Q1783" s="39" t="s">
        <v>2215</v>
      </c>
      <c r="R1783" s="42" t="s">
        <v>2485</v>
      </c>
    </row>
    <row r="1784" spans="1:18" x14ac:dyDescent="0.25">
      <c r="A1784" s="2" t="s">
        <v>1800</v>
      </c>
      <c r="B1784" s="1" t="s">
        <v>763</v>
      </c>
      <c r="C1784" s="37" t="s">
        <v>3153</v>
      </c>
      <c r="D1784" s="2" t="s">
        <v>3305</v>
      </c>
      <c r="E1784" s="12"/>
      <c r="F1784" s="61">
        <v>123</v>
      </c>
      <c r="G1784" s="8">
        <f>VLOOKUP(F1784,episodes!$A$1:$B$76,2,FALSE)</f>
        <v>24</v>
      </c>
      <c r="H1784" s="7" t="str">
        <f>VLOOKUP(F1784,episodes!$A$1:$E$76,5,FALSE)</f>
        <v>A Taste of Armageddon</v>
      </c>
      <c r="I1784" s="7">
        <f>VLOOKUP(F1784,episodes!$A$1:$D$76,3,FALSE)</f>
        <v>1</v>
      </c>
      <c r="J1784" s="7">
        <f>VLOOKUP(F1784,episodes!$A$1:$D$76,4,FALSE)</f>
        <v>23</v>
      </c>
      <c r="L1784" s="40">
        <f>COUNTIFS(A:A,A1783)</f>
        <v>81</v>
      </c>
      <c r="M1784" s="40">
        <f>COUNTIFS(B:B,B1784)</f>
        <v>78</v>
      </c>
      <c r="N1784" s="40">
        <f>LEN(C1784)</f>
        <v>89</v>
      </c>
      <c r="O1784" s="42" t="s">
        <v>586</v>
      </c>
      <c r="P1784" s="42" t="s">
        <v>225</v>
      </c>
      <c r="Q1784" s="42" t="s">
        <v>2199</v>
      </c>
      <c r="R1784" s="42" t="s">
        <v>2485</v>
      </c>
    </row>
    <row r="1785" spans="1:18" x14ac:dyDescent="0.25">
      <c r="A1785" s="2" t="s">
        <v>1800</v>
      </c>
      <c r="B1785" s="1" t="s">
        <v>763</v>
      </c>
      <c r="C1785" s="37" t="s">
        <v>3154</v>
      </c>
      <c r="D1785" s="2" t="s">
        <v>21</v>
      </c>
      <c r="E1785" s="12">
        <v>1</v>
      </c>
      <c r="F1785" s="61">
        <v>123</v>
      </c>
      <c r="G1785" s="8">
        <f>VLOOKUP(F1785,episodes!$A$1:$B$76,2,FALSE)</f>
        <v>24</v>
      </c>
      <c r="H1785" s="7" t="str">
        <f>VLOOKUP(F1785,episodes!$A$1:$E$76,5,FALSE)</f>
        <v>A Taste of Armageddon</v>
      </c>
      <c r="I1785" s="7">
        <f>VLOOKUP(F1785,episodes!$A$1:$D$76,3,FALSE)</f>
        <v>1</v>
      </c>
      <c r="J1785" s="7">
        <f>VLOOKUP(F1785,episodes!$A$1:$D$76,4,FALSE)</f>
        <v>23</v>
      </c>
      <c r="L1785" s="40">
        <f>COUNTIFS(A:A,A1784)</f>
        <v>81</v>
      </c>
      <c r="M1785" s="40">
        <f>COUNTIFS(B:B,B1785)</f>
        <v>78</v>
      </c>
      <c r="N1785" s="40">
        <f>LEN(C1785)</f>
        <v>103</v>
      </c>
      <c r="O1785" s="42" t="s">
        <v>2095</v>
      </c>
      <c r="P1785" s="42"/>
      <c r="Q1785" s="39" t="s">
        <v>2199</v>
      </c>
      <c r="R1785" s="42" t="s">
        <v>2485</v>
      </c>
    </row>
    <row r="1786" spans="1:18" x14ac:dyDescent="0.25">
      <c r="A1786" s="2" t="s">
        <v>1800</v>
      </c>
      <c r="B1786" s="1" t="s">
        <v>763</v>
      </c>
      <c r="C1786" s="37" t="s">
        <v>3104</v>
      </c>
      <c r="D1786" s="2" t="s">
        <v>21</v>
      </c>
      <c r="E1786" s="12">
        <v>1</v>
      </c>
      <c r="F1786" s="61">
        <v>124</v>
      </c>
      <c r="G1786" s="8">
        <f>VLOOKUP(F1786,episodes!$A$1:$B$76,2,FALSE)</f>
        <v>25</v>
      </c>
      <c r="H1786" s="7" t="str">
        <f>VLOOKUP(F1786,episodes!$A$1:$E$76,5,FALSE)</f>
        <v>This Side of Paradise</v>
      </c>
      <c r="I1786" s="7">
        <f>VLOOKUP(F1786,episodes!$A$1:$D$76,3,FALSE)</f>
        <v>1</v>
      </c>
      <c r="J1786" s="7">
        <f>VLOOKUP(F1786,episodes!$A$1:$D$76,4,FALSE)</f>
        <v>24</v>
      </c>
      <c r="L1786" s="40">
        <f>COUNTIFS(A:A,A1785)</f>
        <v>81</v>
      </c>
      <c r="M1786" s="40">
        <f>COUNTIFS(B:B,B1786)</f>
        <v>78</v>
      </c>
      <c r="N1786" s="40">
        <f>LEN(C1786)</f>
        <v>102</v>
      </c>
      <c r="O1786" s="42" t="s">
        <v>2127</v>
      </c>
      <c r="Q1786" s="39" t="s">
        <v>2199</v>
      </c>
      <c r="R1786" s="42" t="s">
        <v>2485</v>
      </c>
    </row>
    <row r="1787" spans="1:18" x14ac:dyDescent="0.25">
      <c r="A1787" s="2" t="s">
        <v>1800</v>
      </c>
      <c r="B1787" s="1" t="s">
        <v>763</v>
      </c>
      <c r="C1787" s="37" t="s">
        <v>3105</v>
      </c>
      <c r="D1787" s="2" t="s">
        <v>3305</v>
      </c>
      <c r="E1787" s="12"/>
      <c r="F1787" s="61">
        <v>124</v>
      </c>
      <c r="G1787" s="8">
        <f>VLOOKUP(F1787,episodes!$A$1:$B$76,2,FALSE)</f>
        <v>25</v>
      </c>
      <c r="H1787" s="7" t="str">
        <f>VLOOKUP(F1787,episodes!$A$1:$E$76,5,FALSE)</f>
        <v>This Side of Paradise</v>
      </c>
      <c r="I1787" s="7">
        <f>VLOOKUP(F1787,episodes!$A$1:$D$76,3,FALSE)</f>
        <v>1</v>
      </c>
      <c r="J1787" s="7">
        <f>VLOOKUP(F1787,episodes!$A$1:$D$76,4,FALSE)</f>
        <v>24</v>
      </c>
      <c r="L1787" s="40">
        <f>COUNTIFS(A:A,A1786)</f>
        <v>81</v>
      </c>
      <c r="M1787" s="40">
        <f>COUNTIFS(B:B,B1787)</f>
        <v>78</v>
      </c>
      <c r="N1787" s="40">
        <f>LEN(C1787)</f>
        <v>53</v>
      </c>
      <c r="O1787" s="40" t="s">
        <v>215</v>
      </c>
      <c r="P1787" s="44"/>
      <c r="Q1787" s="42" t="s">
        <v>2197</v>
      </c>
      <c r="R1787" s="42" t="s">
        <v>2485</v>
      </c>
    </row>
    <row r="1788" spans="1:18" x14ac:dyDescent="0.25">
      <c r="A1788" s="2" t="s">
        <v>1800</v>
      </c>
      <c r="B1788" s="1" t="s">
        <v>763</v>
      </c>
      <c r="C1788" s="37" t="s">
        <v>3103</v>
      </c>
      <c r="D1788" s="2" t="s">
        <v>3305</v>
      </c>
      <c r="E1788" s="12"/>
      <c r="F1788" s="61">
        <v>124</v>
      </c>
      <c r="G1788" s="8">
        <f>VLOOKUP(F1788,episodes!$A$1:$B$76,2,FALSE)</f>
        <v>25</v>
      </c>
      <c r="H1788" s="7" t="str">
        <f>VLOOKUP(F1788,episodes!$A$1:$E$76,5,FALSE)</f>
        <v>This Side of Paradise</v>
      </c>
      <c r="I1788" s="7">
        <f>VLOOKUP(F1788,episodes!$A$1:$D$76,3,FALSE)</f>
        <v>1</v>
      </c>
      <c r="J1788" s="7">
        <f>VLOOKUP(F1788,episodes!$A$1:$D$76,4,FALSE)</f>
        <v>24</v>
      </c>
      <c r="L1788" s="40">
        <f>COUNTIFS(A:A,A1787)</f>
        <v>81</v>
      </c>
      <c r="M1788" s="40">
        <f>COUNTIFS(B:B,B1788)</f>
        <v>78</v>
      </c>
      <c r="N1788" s="40">
        <f>LEN(C1788)</f>
        <v>63</v>
      </c>
      <c r="O1788" s="40" t="s">
        <v>608</v>
      </c>
      <c r="P1788" s="44"/>
      <c r="Q1788" s="39" t="s">
        <v>2199</v>
      </c>
      <c r="R1788" s="42" t="s">
        <v>2485</v>
      </c>
    </row>
    <row r="1789" spans="1:18" x14ac:dyDescent="0.25">
      <c r="A1789" s="2" t="s">
        <v>1800</v>
      </c>
      <c r="B1789" s="1" t="s">
        <v>763</v>
      </c>
      <c r="C1789" s="37" t="s">
        <v>3106</v>
      </c>
      <c r="D1789" s="2" t="s">
        <v>3655</v>
      </c>
      <c r="E1789" s="12">
        <v>1</v>
      </c>
      <c r="F1789" s="61">
        <v>124</v>
      </c>
      <c r="G1789" s="8">
        <f>VLOOKUP(F1789,episodes!$A$1:$B$76,2,FALSE)</f>
        <v>25</v>
      </c>
      <c r="H1789" s="7" t="str">
        <f>VLOOKUP(F1789,episodes!$A$1:$E$76,5,FALSE)</f>
        <v>This Side of Paradise</v>
      </c>
      <c r="I1789" s="7">
        <f>VLOOKUP(F1789,episodes!$A$1:$D$76,3,FALSE)</f>
        <v>1</v>
      </c>
      <c r="J1789" s="7">
        <f>VLOOKUP(F1789,episodes!$A$1:$D$76,4,FALSE)</f>
        <v>24</v>
      </c>
      <c r="L1789" s="40">
        <f>COUNTIFS(A:A,A1788)</f>
        <v>81</v>
      </c>
      <c r="M1789" s="40">
        <f>COUNTIFS(B:B,B1789)</f>
        <v>78</v>
      </c>
      <c r="N1789" s="40">
        <f>LEN(C1789)</f>
        <v>53</v>
      </c>
      <c r="O1789" s="42" t="s">
        <v>1011</v>
      </c>
      <c r="P1789" s="44"/>
      <c r="Q1789" s="42" t="s">
        <v>2197</v>
      </c>
      <c r="R1789" s="42" t="s">
        <v>2485</v>
      </c>
    </row>
    <row r="1790" spans="1:18" x14ac:dyDescent="0.25">
      <c r="A1790" s="2" t="s">
        <v>1800</v>
      </c>
      <c r="B1790" s="1" t="s">
        <v>763</v>
      </c>
      <c r="C1790" s="37" t="s">
        <v>3156</v>
      </c>
      <c r="D1790" s="2" t="s">
        <v>3674</v>
      </c>
      <c r="E1790" s="12">
        <v>1</v>
      </c>
      <c r="F1790" s="61">
        <v>125</v>
      </c>
      <c r="G1790" s="8">
        <f>VLOOKUP(F1790,episodes!$A$1:$B$76,2,FALSE)</f>
        <v>26</v>
      </c>
      <c r="H1790" s="7" t="str">
        <f>VLOOKUP(F1790,episodes!$A$1:$E$76,5,FALSE)</f>
        <v>The Devil in the Dark</v>
      </c>
      <c r="I1790" s="7">
        <f>VLOOKUP(F1790,episodes!$A$1:$D$76,3,FALSE)</f>
        <v>1</v>
      </c>
      <c r="J1790" s="7">
        <f>VLOOKUP(F1790,episodes!$A$1:$D$76,4,FALSE)</f>
        <v>25</v>
      </c>
      <c r="L1790" s="40">
        <f>COUNTIFS(A:A,A1789)</f>
        <v>81</v>
      </c>
      <c r="M1790" s="40">
        <f>COUNTIFS(B:B,B1790)</f>
        <v>78</v>
      </c>
      <c r="N1790" s="40">
        <f>LEN(C1790)</f>
        <v>62</v>
      </c>
      <c r="O1790" s="42" t="s">
        <v>2117</v>
      </c>
      <c r="Q1790" s="39" t="s">
        <v>2199</v>
      </c>
      <c r="R1790" s="42" t="s">
        <v>2485</v>
      </c>
    </row>
    <row r="1791" spans="1:18" x14ac:dyDescent="0.25">
      <c r="A1791" s="2" t="s">
        <v>1800</v>
      </c>
      <c r="B1791" s="1" t="s">
        <v>763</v>
      </c>
      <c r="C1791" s="37" t="s">
        <v>3157</v>
      </c>
      <c r="D1791" s="2" t="s">
        <v>3675</v>
      </c>
      <c r="E1791" s="12">
        <v>1</v>
      </c>
      <c r="F1791" s="11">
        <v>126</v>
      </c>
      <c r="G1791" s="8">
        <f>VLOOKUP(F1791,episodes!$A$1:$B$76,2,FALSE)</f>
        <v>27</v>
      </c>
      <c r="H1791" s="7" t="str">
        <f>VLOOKUP(F1791,episodes!$A$1:$E$76,5,FALSE)</f>
        <v>Errand of Mercy</v>
      </c>
      <c r="I1791" s="7">
        <f>VLOOKUP(F1791,episodes!$A$1:$D$76,3,FALSE)</f>
        <v>1</v>
      </c>
      <c r="J1791" s="7">
        <f>VLOOKUP(F1791,episodes!$A$1:$D$76,4,FALSE)</f>
        <v>26</v>
      </c>
      <c r="L1791" s="40">
        <f>COUNTIFS(A:A,A1790)</f>
        <v>81</v>
      </c>
      <c r="M1791" s="40">
        <f>COUNTIFS(B:B,B1791)</f>
        <v>78</v>
      </c>
      <c r="N1791" s="40">
        <f>LEN(C1791)</f>
        <v>52</v>
      </c>
      <c r="O1791" s="42" t="s">
        <v>2098</v>
      </c>
      <c r="Q1791" s="39" t="s">
        <v>2199</v>
      </c>
      <c r="R1791" s="42" t="s">
        <v>2485</v>
      </c>
    </row>
    <row r="1792" spans="1:18" x14ac:dyDescent="0.25">
      <c r="A1792" s="2" t="s">
        <v>1800</v>
      </c>
      <c r="B1792" s="1" t="s">
        <v>763</v>
      </c>
      <c r="C1792" s="37" t="s">
        <v>2857</v>
      </c>
      <c r="D1792" s="2" t="s">
        <v>21</v>
      </c>
      <c r="E1792" s="12">
        <v>1</v>
      </c>
      <c r="F1792" s="61">
        <v>127</v>
      </c>
      <c r="G1792" s="8">
        <f>VLOOKUP(F1792,episodes!$A$1:$B$76,2,FALSE)</f>
        <v>28</v>
      </c>
      <c r="H1792" s="7" t="str">
        <f>VLOOKUP(F1792,episodes!$A$1:$E$76,5,FALSE)</f>
        <v>The Alternative Factor</v>
      </c>
      <c r="I1792" s="7">
        <f>VLOOKUP(F1792,episodes!$A$1:$D$76,3,FALSE)</f>
        <v>1</v>
      </c>
      <c r="J1792" s="7">
        <f>VLOOKUP(F1792,episodes!$A$1:$D$76,4,FALSE)</f>
        <v>27</v>
      </c>
      <c r="L1792" s="40">
        <f>COUNTIFS(A:A,A1791)</f>
        <v>81</v>
      </c>
      <c r="M1792" s="40">
        <f>COUNTIFS(B:B,B1792)</f>
        <v>78</v>
      </c>
      <c r="N1792" s="40">
        <f>LEN(C1792)</f>
        <v>42</v>
      </c>
      <c r="O1792" s="42" t="s">
        <v>2065</v>
      </c>
      <c r="P1792" s="42"/>
      <c r="Q1792" s="42" t="s">
        <v>2199</v>
      </c>
      <c r="R1792" s="42" t="s">
        <v>2485</v>
      </c>
    </row>
    <row r="1793" spans="1:18" x14ac:dyDescent="0.25">
      <c r="A1793" s="2" t="s">
        <v>1800</v>
      </c>
      <c r="B1793" s="1" t="s">
        <v>763</v>
      </c>
      <c r="C1793" s="37" t="s">
        <v>2858</v>
      </c>
      <c r="D1793" s="2" t="s">
        <v>3675</v>
      </c>
      <c r="E1793" s="12">
        <v>1</v>
      </c>
      <c r="F1793" s="61">
        <v>127</v>
      </c>
      <c r="G1793" s="8">
        <f>VLOOKUP(F1793,episodes!$A$1:$B$76,2,FALSE)</f>
        <v>28</v>
      </c>
      <c r="H1793" s="7" t="str">
        <f>VLOOKUP(F1793,episodes!$A$1:$E$76,5,FALSE)</f>
        <v>The Alternative Factor</v>
      </c>
      <c r="I1793" s="7">
        <f>VLOOKUP(F1793,episodes!$A$1:$D$76,3,FALSE)</f>
        <v>1</v>
      </c>
      <c r="J1793" s="7">
        <f>VLOOKUP(F1793,episodes!$A$1:$D$76,4,FALSE)</f>
        <v>27</v>
      </c>
      <c r="L1793" s="40">
        <f>COUNTIFS(A:A,A1792)</f>
        <v>81</v>
      </c>
      <c r="M1793" s="40">
        <f>COUNTIFS(B:B,B1793)</f>
        <v>78</v>
      </c>
      <c r="N1793" s="40">
        <f>LEN(C1793)</f>
        <v>68</v>
      </c>
      <c r="O1793" s="42" t="s">
        <v>2099</v>
      </c>
      <c r="P1793" s="42"/>
      <c r="Q1793" s="39" t="s">
        <v>2199</v>
      </c>
      <c r="R1793" s="42" t="s">
        <v>2485</v>
      </c>
    </row>
    <row r="1794" spans="1:18" x14ac:dyDescent="0.25">
      <c r="A1794" s="2" t="s">
        <v>1800</v>
      </c>
      <c r="B1794" s="1" t="s">
        <v>763</v>
      </c>
      <c r="C1794" s="37" t="s">
        <v>2859</v>
      </c>
      <c r="D1794" s="2" t="s">
        <v>3305</v>
      </c>
      <c r="E1794" s="12"/>
      <c r="F1794" s="61">
        <v>127</v>
      </c>
      <c r="G1794" s="8">
        <f>VLOOKUP(F1794,episodes!$A$1:$B$76,2,FALSE)</f>
        <v>28</v>
      </c>
      <c r="H1794" s="7" t="str">
        <f>VLOOKUP(F1794,episodes!$A$1:$E$76,5,FALSE)</f>
        <v>The Alternative Factor</v>
      </c>
      <c r="I1794" s="7">
        <f>VLOOKUP(F1794,episodes!$A$1:$D$76,3,FALSE)</f>
        <v>1</v>
      </c>
      <c r="J1794" s="7">
        <f>VLOOKUP(F1794,episodes!$A$1:$D$76,4,FALSE)</f>
        <v>27</v>
      </c>
      <c r="L1794" s="40">
        <f>COUNTIFS(A:A,A1793)</f>
        <v>81</v>
      </c>
      <c r="M1794" s="40">
        <f>COUNTIFS(B:B,B1794)</f>
        <v>78</v>
      </c>
      <c r="N1794" s="40">
        <f>LEN(C1794)</f>
        <v>45</v>
      </c>
      <c r="O1794" s="40" t="s">
        <v>261</v>
      </c>
      <c r="P1794" s="42"/>
      <c r="Q1794" s="39" t="s">
        <v>2199</v>
      </c>
      <c r="R1794" s="42" t="s">
        <v>2485</v>
      </c>
    </row>
    <row r="1795" spans="1:18" x14ac:dyDescent="0.25">
      <c r="A1795" s="2" t="s">
        <v>1800</v>
      </c>
      <c r="B1795" s="1" t="s">
        <v>763</v>
      </c>
      <c r="C1795" s="23" t="s">
        <v>3159</v>
      </c>
      <c r="D1795" s="2" t="s">
        <v>21</v>
      </c>
      <c r="E1795" s="12">
        <v>1</v>
      </c>
      <c r="F1795" s="61">
        <v>128</v>
      </c>
      <c r="G1795" s="8">
        <f>VLOOKUP(F1795,episodes!$A$1:$B$76,2,FALSE)</f>
        <v>29</v>
      </c>
      <c r="H1795" s="7" t="str">
        <f>VLOOKUP(F1795,episodes!$A$1:$E$76,5,FALSE)</f>
        <v>The City on the Edge of Forever</v>
      </c>
      <c r="I1795" s="7">
        <f>VLOOKUP(F1795,episodes!$A$1:$D$76,3,FALSE)</f>
        <v>1</v>
      </c>
      <c r="J1795" s="7">
        <f>VLOOKUP(F1795,episodes!$A$1:$D$76,4,FALSE)</f>
        <v>28</v>
      </c>
      <c r="L1795" s="40">
        <f>COUNTIFS(A:A,A1794)</f>
        <v>81</v>
      </c>
      <c r="M1795" s="40">
        <f>COUNTIFS(B:B,B1795)</f>
        <v>78</v>
      </c>
      <c r="N1795" s="40">
        <f>LEN(C1795)</f>
        <v>98</v>
      </c>
      <c r="O1795" s="42" t="s">
        <v>2114</v>
      </c>
      <c r="P1795" s="44"/>
      <c r="Q1795" s="39" t="s">
        <v>2199</v>
      </c>
      <c r="R1795" s="42" t="s">
        <v>2485</v>
      </c>
    </row>
    <row r="1796" spans="1:18" x14ac:dyDescent="0.25">
      <c r="A1796" s="2" t="s">
        <v>1800</v>
      </c>
      <c r="B1796" s="1" t="s">
        <v>763</v>
      </c>
      <c r="C1796" s="23" t="s">
        <v>3160</v>
      </c>
      <c r="D1796" s="2" t="s">
        <v>21</v>
      </c>
      <c r="E1796" s="12">
        <v>1</v>
      </c>
      <c r="F1796" s="61">
        <v>128</v>
      </c>
      <c r="G1796" s="8">
        <f>VLOOKUP(F1796,episodes!$A$1:$B$76,2,FALSE)</f>
        <v>29</v>
      </c>
      <c r="H1796" s="7" t="str">
        <f>VLOOKUP(F1796,episodes!$A$1:$E$76,5,FALSE)</f>
        <v>The City on the Edge of Forever</v>
      </c>
      <c r="I1796" s="7">
        <f>VLOOKUP(F1796,episodes!$A$1:$D$76,3,FALSE)</f>
        <v>1</v>
      </c>
      <c r="J1796" s="7">
        <f>VLOOKUP(F1796,episodes!$A$1:$D$76,4,FALSE)</f>
        <v>28</v>
      </c>
      <c r="L1796" s="40">
        <f>COUNTIFS(A:A,A1795)</f>
        <v>81</v>
      </c>
      <c r="M1796" s="40">
        <f>COUNTIFS(B:B,B1796)</f>
        <v>78</v>
      </c>
      <c r="N1796" s="40">
        <f>LEN(C1796)</f>
        <v>93</v>
      </c>
      <c r="O1796" s="42" t="s">
        <v>2114</v>
      </c>
      <c r="P1796" s="44"/>
      <c r="Q1796" s="42" t="s">
        <v>2197</v>
      </c>
      <c r="R1796" s="42" t="s">
        <v>2485</v>
      </c>
    </row>
    <row r="1797" spans="1:18" x14ac:dyDescent="0.25">
      <c r="A1797" s="2" t="s">
        <v>1800</v>
      </c>
      <c r="B1797" s="1" t="s">
        <v>763</v>
      </c>
      <c r="C1797" s="23" t="s">
        <v>3161</v>
      </c>
      <c r="D1797" s="2" t="s">
        <v>3652</v>
      </c>
      <c r="E1797" s="12">
        <v>1</v>
      </c>
      <c r="F1797" s="61">
        <v>128</v>
      </c>
      <c r="G1797" s="8">
        <f>VLOOKUP(F1797,episodes!$A$1:$B$76,2,FALSE)</f>
        <v>29</v>
      </c>
      <c r="H1797" s="7" t="str">
        <f>VLOOKUP(F1797,episodes!$A$1:$E$76,5,FALSE)</f>
        <v>The City on the Edge of Forever</v>
      </c>
      <c r="I1797" s="7">
        <f>VLOOKUP(F1797,episodes!$A$1:$D$76,3,FALSE)</f>
        <v>1</v>
      </c>
      <c r="J1797" s="7">
        <f>VLOOKUP(F1797,episodes!$A$1:$D$76,4,FALSE)</f>
        <v>28</v>
      </c>
      <c r="L1797" s="40">
        <f>COUNTIFS(A:A,A1796)</f>
        <v>81</v>
      </c>
      <c r="M1797" s="40">
        <f>COUNTIFS(B:B,B1797)</f>
        <v>78</v>
      </c>
      <c r="N1797" s="40">
        <f>LEN(C1797)</f>
        <v>58</v>
      </c>
      <c r="O1797" s="40" t="s">
        <v>2116</v>
      </c>
      <c r="P1797" s="44"/>
      <c r="Q1797" s="39" t="s">
        <v>2199</v>
      </c>
      <c r="R1797" s="42" t="s">
        <v>2485</v>
      </c>
    </row>
    <row r="1798" spans="1:18" x14ac:dyDescent="0.25">
      <c r="A1798" s="2" t="s">
        <v>1800</v>
      </c>
      <c r="B1798" s="1" t="s">
        <v>763</v>
      </c>
      <c r="C1798" s="23" t="s">
        <v>3164</v>
      </c>
      <c r="D1798" s="2" t="s">
        <v>21</v>
      </c>
      <c r="E1798" s="12">
        <v>1</v>
      </c>
      <c r="F1798" s="61">
        <v>129</v>
      </c>
      <c r="G1798" s="8">
        <f>VLOOKUP(F1798,episodes!$A$1:$B$76,2,FALSE)</f>
        <v>30</v>
      </c>
      <c r="H1798" s="7" t="str">
        <f>VLOOKUP(F1798,episodes!$A$1:$E$76,5,FALSE)</f>
        <v>Operation: Annihilate!</v>
      </c>
      <c r="I1798" s="7">
        <f>VLOOKUP(F1798,episodes!$A$1:$D$76,3,FALSE)</f>
        <v>1</v>
      </c>
      <c r="J1798" s="7">
        <f>VLOOKUP(F1798,episodes!$A$1:$D$76,4,FALSE)</f>
        <v>29</v>
      </c>
      <c r="L1798" s="40">
        <f>COUNTIFS(A:A,A1797)</f>
        <v>81</v>
      </c>
      <c r="M1798" s="40">
        <f>COUNTIFS(B:B,B1798)</f>
        <v>78</v>
      </c>
      <c r="N1798" s="40">
        <f>LEN(C1798)</f>
        <v>42</v>
      </c>
      <c r="O1798" s="42" t="s">
        <v>2065</v>
      </c>
      <c r="P1798" s="42"/>
      <c r="Q1798" s="42" t="s">
        <v>2199</v>
      </c>
      <c r="R1798" s="42" t="s">
        <v>2485</v>
      </c>
    </row>
    <row r="1799" spans="1:18" x14ac:dyDescent="0.25">
      <c r="A1799" s="2" t="s">
        <v>1800</v>
      </c>
      <c r="B1799" s="1" t="s">
        <v>763</v>
      </c>
      <c r="C1799" s="23" t="s">
        <v>3165</v>
      </c>
      <c r="D1799" s="2" t="s">
        <v>21</v>
      </c>
      <c r="E1799" s="12">
        <v>1</v>
      </c>
      <c r="F1799" s="61">
        <v>129</v>
      </c>
      <c r="G1799" s="8">
        <f>VLOOKUP(F1799,episodes!$A$1:$B$76,2,FALSE)</f>
        <v>30</v>
      </c>
      <c r="H1799" s="7" t="str">
        <f>VLOOKUP(F1799,episodes!$A$1:$E$76,5,FALSE)</f>
        <v>Operation: Annihilate!</v>
      </c>
      <c r="I1799" s="7">
        <f>VLOOKUP(F1799,episodes!$A$1:$D$76,3,FALSE)</f>
        <v>1</v>
      </c>
      <c r="J1799" s="7">
        <f>VLOOKUP(F1799,episodes!$A$1:$D$76,4,FALSE)</f>
        <v>29</v>
      </c>
      <c r="L1799" s="40">
        <f>COUNTIFS(A:A,A1798)</f>
        <v>81</v>
      </c>
      <c r="M1799" s="40">
        <f>COUNTIFS(B:B,B1799)</f>
        <v>78</v>
      </c>
      <c r="N1799" s="40">
        <f>LEN(C1799)</f>
        <v>91</v>
      </c>
      <c r="O1799" s="42" t="s">
        <v>2130</v>
      </c>
      <c r="P1799" s="42"/>
      <c r="Q1799" s="39" t="s">
        <v>2199</v>
      </c>
      <c r="R1799" s="42" t="s">
        <v>2485</v>
      </c>
    </row>
    <row r="1800" spans="1:18" x14ac:dyDescent="0.25">
      <c r="A1800" s="2" t="s">
        <v>1800</v>
      </c>
      <c r="B1800" s="1" t="s">
        <v>763</v>
      </c>
      <c r="C1800" s="23" t="s">
        <v>3166</v>
      </c>
      <c r="D1800" s="2" t="s">
        <v>3655</v>
      </c>
      <c r="E1800" s="12">
        <v>1</v>
      </c>
      <c r="F1800" s="61">
        <v>129</v>
      </c>
      <c r="G1800" s="8">
        <f>VLOOKUP(F1800,episodes!$A$1:$B$76,2,FALSE)</f>
        <v>30</v>
      </c>
      <c r="H1800" s="7" t="str">
        <f>VLOOKUP(F1800,episodes!$A$1:$E$76,5,FALSE)</f>
        <v>Operation: Annihilate!</v>
      </c>
      <c r="I1800" s="7">
        <f>VLOOKUP(F1800,episodes!$A$1:$D$76,3,FALSE)</f>
        <v>1</v>
      </c>
      <c r="J1800" s="7">
        <f>VLOOKUP(F1800,episodes!$A$1:$D$76,4,FALSE)</f>
        <v>29</v>
      </c>
      <c r="L1800" s="40">
        <f>COUNTIFS(A:A,A1799)</f>
        <v>81</v>
      </c>
      <c r="M1800" s="40">
        <f>COUNTIFS(B:B,B1800)</f>
        <v>78</v>
      </c>
      <c r="N1800" s="40">
        <f>LEN(C1800)</f>
        <v>43</v>
      </c>
      <c r="O1800" s="42" t="s">
        <v>1011</v>
      </c>
      <c r="P1800" s="42"/>
      <c r="Q1800" s="39" t="s">
        <v>2199</v>
      </c>
      <c r="R1800" s="42" t="s">
        <v>2485</v>
      </c>
    </row>
    <row r="1801" spans="1:18" x14ac:dyDescent="0.25">
      <c r="A1801" s="2" t="s">
        <v>1800</v>
      </c>
      <c r="B1801" s="1" t="s">
        <v>763</v>
      </c>
      <c r="C1801" s="23" t="s">
        <v>2861</v>
      </c>
      <c r="D1801" s="2" t="s">
        <v>21</v>
      </c>
      <c r="E1801" s="12">
        <v>1</v>
      </c>
      <c r="F1801" s="61">
        <v>201</v>
      </c>
      <c r="G1801" s="8">
        <f>VLOOKUP(F1801,episodes!$A$1:$B$76,2,FALSE)</f>
        <v>31</v>
      </c>
      <c r="H1801" s="7" t="str">
        <f>VLOOKUP(F1801,episodes!$A$1:$E$76,5,FALSE)</f>
        <v>Amok Time</v>
      </c>
      <c r="I1801" s="7">
        <f>VLOOKUP(F1801,episodes!$A$1:$D$76,3,FALSE)</f>
        <v>2</v>
      </c>
      <c r="J1801" s="7">
        <f>VLOOKUP(F1801,episodes!$A$1:$D$76,4,FALSE)</f>
        <v>1</v>
      </c>
      <c r="L1801" s="40">
        <f>COUNTIFS(A:A,A1800)</f>
        <v>81</v>
      </c>
      <c r="M1801" s="40">
        <f>COUNTIFS(B:B,B1801)</f>
        <v>78</v>
      </c>
      <c r="N1801" s="40">
        <f>LEN(C1801)</f>
        <v>69</v>
      </c>
      <c r="O1801" s="42" t="s">
        <v>2133</v>
      </c>
      <c r="P1801" s="44"/>
      <c r="Q1801" s="42" t="s">
        <v>2197</v>
      </c>
      <c r="R1801" s="42" t="s">
        <v>2485</v>
      </c>
    </row>
    <row r="1802" spans="1:18" x14ac:dyDescent="0.25">
      <c r="A1802" s="2" t="s">
        <v>1800</v>
      </c>
      <c r="B1802" s="1" t="s">
        <v>763</v>
      </c>
      <c r="C1802" s="23" t="s">
        <v>3169</v>
      </c>
      <c r="D1802" s="2" t="s">
        <v>3674</v>
      </c>
      <c r="E1802" s="12">
        <v>1</v>
      </c>
      <c r="F1802" s="61">
        <v>201</v>
      </c>
      <c r="G1802" s="8">
        <f>VLOOKUP(F1802,episodes!$A$1:$B$76,2,FALSE)</f>
        <v>31</v>
      </c>
      <c r="H1802" s="7" t="str">
        <f>VLOOKUP(F1802,episodes!$A$1:$E$76,5,FALSE)</f>
        <v>Amok Time</v>
      </c>
      <c r="I1802" s="7">
        <f>VLOOKUP(F1802,episodes!$A$1:$D$76,3,FALSE)</f>
        <v>2</v>
      </c>
      <c r="J1802" s="7">
        <f>VLOOKUP(F1802,episodes!$A$1:$D$76,4,FALSE)</f>
        <v>1</v>
      </c>
      <c r="L1802" s="40">
        <f>COUNTIFS(A:A,A1801)</f>
        <v>81</v>
      </c>
      <c r="M1802" s="40">
        <f>COUNTIFS(B:B,B1802)</f>
        <v>78</v>
      </c>
      <c r="N1802" s="40">
        <f>LEN(C1802)</f>
        <v>59</v>
      </c>
      <c r="O1802" s="42" t="s">
        <v>2117</v>
      </c>
      <c r="P1802" s="44"/>
      <c r="Q1802" s="39" t="s">
        <v>2199</v>
      </c>
      <c r="R1802" s="42" t="s">
        <v>2485</v>
      </c>
    </row>
    <row r="1803" spans="1:18" x14ac:dyDescent="0.25">
      <c r="A1803" s="2" t="s">
        <v>1800</v>
      </c>
      <c r="B1803" s="1" t="s">
        <v>763</v>
      </c>
      <c r="C1803" s="23" t="s">
        <v>3170</v>
      </c>
      <c r="D1803" s="2" t="s">
        <v>21</v>
      </c>
      <c r="E1803" s="12">
        <v>1</v>
      </c>
      <c r="F1803" s="61">
        <v>202</v>
      </c>
      <c r="G1803" s="8">
        <f>VLOOKUP(F1803,episodes!$A$1:$B$76,2,FALSE)</f>
        <v>32</v>
      </c>
      <c r="H1803" s="7" t="str">
        <f>VLOOKUP(F1803,episodes!$A$1:$E$76,5,FALSE)</f>
        <v>Who Mourns for Adonais?</v>
      </c>
      <c r="I1803" s="7">
        <f>VLOOKUP(F1803,episodes!$A$1:$D$76,3,FALSE)</f>
        <v>2</v>
      </c>
      <c r="J1803" s="7">
        <f>VLOOKUP(F1803,episodes!$A$1:$D$76,4,FALSE)</f>
        <v>2</v>
      </c>
      <c r="L1803" s="40">
        <f>COUNTIFS(A:A,A1802)</f>
        <v>81</v>
      </c>
      <c r="M1803" s="40">
        <f>COUNTIFS(B:B,B1803)</f>
        <v>78</v>
      </c>
      <c r="N1803" s="40">
        <f>LEN(C1803)</f>
        <v>92</v>
      </c>
      <c r="O1803" s="42" t="s">
        <v>2134</v>
      </c>
      <c r="P1803" s="44"/>
      <c r="Q1803" s="39" t="s">
        <v>2199</v>
      </c>
      <c r="R1803" s="42" t="s">
        <v>2485</v>
      </c>
    </row>
    <row r="1804" spans="1:18" x14ac:dyDescent="0.25">
      <c r="A1804" s="2" t="s">
        <v>1800</v>
      </c>
      <c r="B1804" s="1" t="s">
        <v>763</v>
      </c>
      <c r="C1804" s="23" t="s">
        <v>2862</v>
      </c>
      <c r="D1804" s="2" t="s">
        <v>3305</v>
      </c>
      <c r="E1804" s="12"/>
      <c r="F1804" s="60">
        <v>203</v>
      </c>
      <c r="G1804" s="8">
        <f>VLOOKUP(F1804,episodes!$A$1:$B$76,2,FALSE)</f>
        <v>33</v>
      </c>
      <c r="H1804" s="7" t="str">
        <f>VLOOKUP(F1804,episodes!$A$1:$E$76,5,FALSE)</f>
        <v>The Changeling</v>
      </c>
      <c r="I1804" s="7">
        <f>VLOOKUP(F1804,episodes!$A$1:$D$76,3,FALSE)</f>
        <v>2</v>
      </c>
      <c r="J1804" s="7">
        <f>VLOOKUP(F1804,episodes!$A$1:$D$76,4,FALSE)</f>
        <v>3</v>
      </c>
      <c r="L1804" s="40">
        <f>COUNTIFS(A:A,A1803)</f>
        <v>81</v>
      </c>
      <c r="M1804" s="40">
        <f>COUNTIFS(B:B,B1804)</f>
        <v>78</v>
      </c>
      <c r="N1804" s="40">
        <f>LEN(C1804)</f>
        <v>43</v>
      </c>
      <c r="O1804" s="42" t="s">
        <v>833</v>
      </c>
      <c r="P1804" s="39" t="s">
        <v>2110</v>
      </c>
      <c r="Q1804" s="39" t="s">
        <v>2225</v>
      </c>
      <c r="R1804" s="39" t="s">
        <v>2485</v>
      </c>
    </row>
    <row r="1805" spans="1:18" x14ac:dyDescent="0.25">
      <c r="A1805" s="2" t="s">
        <v>1800</v>
      </c>
      <c r="B1805" s="1" t="s">
        <v>763</v>
      </c>
      <c r="C1805" s="23" t="s">
        <v>2863</v>
      </c>
      <c r="D1805" s="2" t="s">
        <v>3305</v>
      </c>
      <c r="E1805" s="12"/>
      <c r="F1805" s="60">
        <v>203</v>
      </c>
      <c r="G1805" s="8">
        <f>VLOOKUP(F1805,episodes!$A$1:$B$76,2,FALSE)</f>
        <v>33</v>
      </c>
      <c r="H1805" s="7" t="str">
        <f>VLOOKUP(F1805,episodes!$A$1:$E$76,5,FALSE)</f>
        <v>The Changeling</v>
      </c>
      <c r="I1805" s="7">
        <f>VLOOKUP(F1805,episodes!$A$1:$D$76,3,FALSE)</f>
        <v>2</v>
      </c>
      <c r="J1805" s="7">
        <f>VLOOKUP(F1805,episodes!$A$1:$D$76,4,FALSE)</f>
        <v>3</v>
      </c>
      <c r="L1805" s="40">
        <f>COUNTIFS(A:A,A1804)</f>
        <v>81</v>
      </c>
      <c r="M1805" s="40">
        <f>COUNTIFS(B:B,B1805)</f>
        <v>78</v>
      </c>
      <c r="N1805" s="40">
        <f>LEN(C1805)</f>
        <v>89</v>
      </c>
      <c r="O1805" s="42" t="s">
        <v>833</v>
      </c>
      <c r="P1805" s="39" t="s">
        <v>2110</v>
      </c>
      <c r="Q1805" s="39" t="s">
        <v>2226</v>
      </c>
      <c r="R1805" s="39" t="s">
        <v>2485</v>
      </c>
    </row>
    <row r="1806" spans="1:18" x14ac:dyDescent="0.25">
      <c r="A1806" s="2" t="s">
        <v>1800</v>
      </c>
      <c r="B1806" s="2" t="s">
        <v>763</v>
      </c>
      <c r="C1806" s="1" t="s">
        <v>3173</v>
      </c>
      <c r="D1806" s="2" t="s">
        <v>21</v>
      </c>
      <c r="E1806" s="12">
        <v>1</v>
      </c>
      <c r="F1806" s="60">
        <v>204</v>
      </c>
      <c r="G1806" s="8">
        <f>VLOOKUP(F1806,episodes!$A$1:$B$81,2,FALSE)</f>
        <v>34</v>
      </c>
      <c r="H1806" s="7" t="str">
        <f>VLOOKUP(F1806,episodes!$A$1:$E$81,5,FALSE)</f>
        <v>Mirror, Mirror</v>
      </c>
      <c r="I1806" s="7">
        <f>VLOOKUP(F1806,episodes!$A$1:$D$81,3,FALSE)</f>
        <v>2</v>
      </c>
      <c r="J1806" s="7">
        <f>VLOOKUP(F1806,episodes!$A$1:$D$81,4,FALSE)</f>
        <v>4</v>
      </c>
      <c r="L1806" s="40">
        <f>COUNTIFS(A:A,A1805)</f>
        <v>81</v>
      </c>
      <c r="M1806" s="40">
        <f>COUNTIFS(B:B,B1806)</f>
        <v>78</v>
      </c>
      <c r="N1806" s="40">
        <f>LEN(C1806)</f>
        <v>73</v>
      </c>
      <c r="P1806" s="39" t="s">
        <v>192</v>
      </c>
      <c r="Q1806" s="50"/>
      <c r="R1806" s="39" t="s">
        <v>2485</v>
      </c>
    </row>
    <row r="1807" spans="1:18" x14ac:dyDescent="0.25">
      <c r="A1807" s="2" t="s">
        <v>1800</v>
      </c>
      <c r="B1807" s="2" t="s">
        <v>763</v>
      </c>
      <c r="C1807" s="1" t="s">
        <v>2864</v>
      </c>
      <c r="D1807" s="2" t="s">
        <v>21</v>
      </c>
      <c r="E1807" s="12">
        <v>1</v>
      </c>
      <c r="F1807" s="60">
        <v>204</v>
      </c>
      <c r="G1807" s="8">
        <f>VLOOKUP(F1807,episodes!$A$1:$B$81,2,FALSE)</f>
        <v>34</v>
      </c>
      <c r="H1807" s="7" t="str">
        <f>VLOOKUP(F1807,episodes!$A$1:$E$81,5,FALSE)</f>
        <v>Mirror, Mirror</v>
      </c>
      <c r="I1807" s="7">
        <f>VLOOKUP(F1807,episodes!$A$1:$D$81,3,FALSE)</f>
        <v>2</v>
      </c>
      <c r="J1807" s="7">
        <f>VLOOKUP(F1807,episodes!$A$1:$D$81,4,FALSE)</f>
        <v>4</v>
      </c>
      <c r="L1807" s="40">
        <f>COUNTIFS(A:A,A1806)</f>
        <v>81</v>
      </c>
      <c r="M1807" s="40">
        <f>COUNTIFS(B:B,B1807)</f>
        <v>78</v>
      </c>
      <c r="N1807" s="40">
        <f>LEN(C1807)</f>
        <v>77</v>
      </c>
      <c r="P1807" s="39" t="s">
        <v>192</v>
      </c>
      <c r="Q1807" s="50"/>
      <c r="R1807" s="39" t="s">
        <v>2485</v>
      </c>
    </row>
    <row r="1808" spans="1:18" x14ac:dyDescent="0.25">
      <c r="A1808" s="2" t="s">
        <v>1800</v>
      </c>
      <c r="B1808" s="2" t="s">
        <v>763</v>
      </c>
      <c r="C1808" s="1" t="s">
        <v>3174</v>
      </c>
      <c r="D1808" s="2" t="s">
        <v>21</v>
      </c>
      <c r="E1808" s="12">
        <v>1</v>
      </c>
      <c r="F1808" s="60">
        <v>204</v>
      </c>
      <c r="G1808" s="8">
        <f>VLOOKUP(F1808,episodes!$A$1:$B$81,2,FALSE)</f>
        <v>34</v>
      </c>
      <c r="H1808" s="7" t="str">
        <f>VLOOKUP(F1808,episodes!$A$1:$E$81,5,FALSE)</f>
        <v>Mirror, Mirror</v>
      </c>
      <c r="I1808" s="7">
        <f>VLOOKUP(F1808,episodes!$A$1:$D$81,3,FALSE)</f>
        <v>2</v>
      </c>
      <c r="J1808" s="7">
        <f>VLOOKUP(F1808,episodes!$A$1:$D$81,4,FALSE)</f>
        <v>4</v>
      </c>
      <c r="L1808" s="40">
        <f>COUNTIFS(A:A,A1807)</f>
        <v>81</v>
      </c>
      <c r="M1808" s="40">
        <f>COUNTIFS(B:B,B1808)</f>
        <v>78</v>
      </c>
      <c r="N1808" s="40">
        <f>LEN(C1808)</f>
        <v>84</v>
      </c>
      <c r="P1808" s="39" t="s">
        <v>192</v>
      </c>
      <c r="Q1808" s="50"/>
      <c r="R1808" s="39" t="s">
        <v>2485</v>
      </c>
    </row>
    <row r="1809" spans="1:18" x14ac:dyDescent="0.25">
      <c r="A1809" s="2" t="s">
        <v>1800</v>
      </c>
      <c r="B1809" s="2" t="s">
        <v>2199</v>
      </c>
      <c r="C1809" s="23" t="s">
        <v>3649</v>
      </c>
      <c r="D1809" s="2" t="s">
        <v>21</v>
      </c>
      <c r="E1809" s="12">
        <v>1</v>
      </c>
      <c r="F1809" s="60">
        <v>205</v>
      </c>
      <c r="G1809" s="8">
        <f>VLOOKUP(F1809,episodes!$A$1:$B$81,2,FALSE)</f>
        <v>35</v>
      </c>
      <c r="H1809" s="7" t="str">
        <f>VLOOKUP(F1809,episodes!$A$1:$E$81,5,FALSE)</f>
        <v>The Apple</v>
      </c>
      <c r="I1809" s="7">
        <f>VLOOKUP(F1809,episodes!$A$1:$D$81,3,FALSE)</f>
        <v>2</v>
      </c>
      <c r="J1809" s="7">
        <f>VLOOKUP(F1809,episodes!$A$1:$D$81,4,FALSE)</f>
        <v>5</v>
      </c>
      <c r="L1809" s="40">
        <f>COUNTIFS(A:A,A1808)</f>
        <v>81</v>
      </c>
      <c r="M1809" s="40">
        <f>COUNTIFS(B:B,B1809)</f>
        <v>3</v>
      </c>
      <c r="N1809" s="40">
        <f>LEN(C1809)</f>
        <v>89</v>
      </c>
      <c r="O1809" s="39" t="s">
        <v>192</v>
      </c>
      <c r="P1809" s="39" t="s">
        <v>192</v>
      </c>
      <c r="Q1809" s="39" t="s">
        <v>192</v>
      </c>
      <c r="R1809" s="39" t="s">
        <v>2485</v>
      </c>
    </row>
    <row r="1810" spans="1:18" x14ac:dyDescent="0.25">
      <c r="A1810" s="2" t="s">
        <v>1800</v>
      </c>
      <c r="B1810" s="2" t="s">
        <v>2199</v>
      </c>
      <c r="C1810" s="23" t="s">
        <v>3175</v>
      </c>
      <c r="D1810" s="2" t="s">
        <v>21</v>
      </c>
      <c r="E1810" s="12">
        <v>1</v>
      </c>
      <c r="F1810" s="60">
        <v>205</v>
      </c>
      <c r="G1810" s="8">
        <f>VLOOKUP(F1810,episodes!$A$1:$B$81,2,FALSE)</f>
        <v>35</v>
      </c>
      <c r="H1810" s="7" t="str">
        <f>VLOOKUP(F1810,episodes!$A$1:$E$81,5,FALSE)</f>
        <v>The Apple</v>
      </c>
      <c r="I1810" s="7">
        <f>VLOOKUP(F1810,episodes!$A$1:$D$81,3,FALSE)</f>
        <v>2</v>
      </c>
      <c r="J1810" s="7">
        <f>VLOOKUP(F1810,episodes!$A$1:$D$81,4,FALSE)</f>
        <v>5</v>
      </c>
      <c r="L1810" s="40">
        <f>COUNTIFS(A:A,A1809)</f>
        <v>81</v>
      </c>
      <c r="M1810" s="40">
        <f>COUNTIFS(B:B,B1810)</f>
        <v>3</v>
      </c>
      <c r="N1810" s="40">
        <f>LEN(C1810)</f>
        <v>102</v>
      </c>
      <c r="O1810" s="39" t="s">
        <v>192</v>
      </c>
      <c r="P1810" s="39" t="s">
        <v>192</v>
      </c>
      <c r="Q1810" s="39" t="s">
        <v>192</v>
      </c>
      <c r="R1810" s="39" t="s">
        <v>2485</v>
      </c>
    </row>
    <row r="1811" spans="1:18" x14ac:dyDescent="0.25">
      <c r="A1811" s="2" t="s">
        <v>1800</v>
      </c>
      <c r="B1811" s="2" t="s">
        <v>2199</v>
      </c>
      <c r="C1811" s="23" t="s">
        <v>3176</v>
      </c>
      <c r="D1811" s="2" t="s">
        <v>3652</v>
      </c>
      <c r="E1811" s="12">
        <v>1</v>
      </c>
      <c r="F1811" s="60">
        <v>205</v>
      </c>
      <c r="G1811" s="8">
        <f>VLOOKUP(F1811,episodes!$A$1:$B$81,2,FALSE)</f>
        <v>35</v>
      </c>
      <c r="H1811" s="7" t="str">
        <f>VLOOKUP(F1811,episodes!$A$1:$E$81,5,FALSE)</f>
        <v>The Apple</v>
      </c>
      <c r="I1811" s="7">
        <f>VLOOKUP(F1811,episodes!$A$1:$D$81,3,FALSE)</f>
        <v>2</v>
      </c>
      <c r="J1811" s="7">
        <f>VLOOKUP(F1811,episodes!$A$1:$D$81,4,FALSE)</f>
        <v>5</v>
      </c>
      <c r="L1811" s="40">
        <f>COUNTIFS(A:A,A1810)</f>
        <v>81</v>
      </c>
      <c r="M1811" s="40">
        <f>COUNTIFS(B:B,B1811)</f>
        <v>3</v>
      </c>
      <c r="N1811" s="40">
        <f>LEN(C1811)</f>
        <v>76</v>
      </c>
      <c r="O1811" s="39" t="s">
        <v>192</v>
      </c>
      <c r="P1811" s="39" t="s">
        <v>192</v>
      </c>
      <c r="Q1811" s="39" t="s">
        <v>192</v>
      </c>
      <c r="R1811" s="39" t="s">
        <v>2485</v>
      </c>
    </row>
    <row r="1812" spans="1:18" x14ac:dyDescent="0.25">
      <c r="A1812" s="2" t="s">
        <v>2719</v>
      </c>
      <c r="B1812" s="1" t="s">
        <v>771</v>
      </c>
      <c r="C1812" s="1" t="s">
        <v>1995</v>
      </c>
      <c r="D1812" s="2" t="s">
        <v>21</v>
      </c>
      <c r="E1812" s="12">
        <v>1</v>
      </c>
      <c r="F1812" s="61">
        <v>128</v>
      </c>
      <c r="G1812" s="8">
        <f>VLOOKUP(F1812,episodes!$A$1:$B$76,2,FALSE)</f>
        <v>29</v>
      </c>
      <c r="H1812" s="7" t="str">
        <f>VLOOKUP(F1812,episodes!$A$1:$E$76,5,FALSE)</f>
        <v>The City on the Edge of Forever</v>
      </c>
      <c r="I1812" s="7">
        <f>VLOOKUP(F1812,episodes!$A$1:$D$76,3,FALSE)</f>
        <v>1</v>
      </c>
      <c r="J1812" s="7">
        <f>VLOOKUP(F1812,episodes!$A$1:$D$76,4,FALSE)</f>
        <v>28</v>
      </c>
      <c r="L1812" s="40">
        <f>COUNTIFS(A:A,A1811)</f>
        <v>81</v>
      </c>
      <c r="M1812" s="40">
        <f>COUNTIFS(B:B,B1812)</f>
        <v>1</v>
      </c>
      <c r="N1812" s="40">
        <f>LEN(C1812)</f>
        <v>44</v>
      </c>
      <c r="O1812" s="42" t="s">
        <v>557</v>
      </c>
      <c r="P1812" s="44"/>
      <c r="Q1812" s="42" t="s">
        <v>1287</v>
      </c>
      <c r="R1812" s="42" t="s">
        <v>2485</v>
      </c>
    </row>
    <row r="1813" spans="1:18" x14ac:dyDescent="0.25">
      <c r="A1813" s="2" t="s">
        <v>1801</v>
      </c>
      <c r="B1813" s="1" t="s">
        <v>693</v>
      </c>
      <c r="C1813" s="37" t="s">
        <v>2511</v>
      </c>
      <c r="D1813" s="2" t="s">
        <v>3655</v>
      </c>
      <c r="E1813" s="12"/>
      <c r="F1813" s="60">
        <v>109</v>
      </c>
      <c r="G1813" s="8">
        <f>VLOOKUP(F1813,episodes!$A$1:$B$76,2,FALSE)</f>
        <v>10</v>
      </c>
      <c r="H1813" s="7" t="str">
        <f>VLOOKUP(F1813,episodes!$A$1:$E$76,5,FALSE)</f>
        <v>Dagger of the Mind</v>
      </c>
      <c r="I1813" s="7">
        <f>VLOOKUP(F1813,episodes!$A$1:$D$76,3,FALSE)</f>
        <v>1</v>
      </c>
      <c r="J1813" s="7">
        <f>VLOOKUP(F1813,episodes!$A$1:$D$76,4,FALSE)</f>
        <v>9</v>
      </c>
      <c r="L1813" s="40">
        <f>COUNTIFS(A:A,A1810)</f>
        <v>81</v>
      </c>
      <c r="M1813" s="40">
        <f>COUNTIFS(B:B,B1813)</f>
        <v>9</v>
      </c>
      <c r="N1813" s="40">
        <f>LEN(C1813)+LEN(H1813)</f>
        <v>95</v>
      </c>
      <c r="O1813" s="39" t="s">
        <v>510</v>
      </c>
      <c r="P1813" s="41" t="s">
        <v>2065</v>
      </c>
      <c r="Q1813" s="39" t="s">
        <v>1445</v>
      </c>
      <c r="R1813" s="39" t="s">
        <v>2485</v>
      </c>
    </row>
    <row r="1814" spans="1:18" x14ac:dyDescent="0.25">
      <c r="A1814" s="2" t="s">
        <v>1801</v>
      </c>
      <c r="B1814" s="1" t="s">
        <v>741</v>
      </c>
      <c r="C1814" s="23" t="s">
        <v>1290</v>
      </c>
      <c r="D1814" s="2" t="s">
        <v>3305</v>
      </c>
      <c r="E1814" s="12"/>
      <c r="F1814" s="60">
        <v>128</v>
      </c>
      <c r="G1814" s="8">
        <f>VLOOKUP(F1814,episodes!$A$1:$B$76,2,FALSE)</f>
        <v>29</v>
      </c>
      <c r="H1814" s="7" t="str">
        <f>VLOOKUP(F1814,episodes!$A$1:$E$76,5,FALSE)</f>
        <v>The City on the Edge of Forever</v>
      </c>
      <c r="I1814" s="7">
        <f>VLOOKUP(F1814,episodes!$A$1:$D$76,3,FALSE)</f>
        <v>1</v>
      </c>
      <c r="J1814" s="7">
        <f>VLOOKUP(F1814,episodes!$A$1:$D$76,4,FALSE)</f>
        <v>28</v>
      </c>
      <c r="L1814" s="40">
        <f>COUNTIFS(A:A,A1813)</f>
        <v>2</v>
      </c>
      <c r="M1814" s="40">
        <f>COUNTIFS(B:B,B1814)</f>
        <v>6</v>
      </c>
      <c r="N1814" s="40">
        <f>LEN(C1814)</f>
        <v>51</v>
      </c>
      <c r="O1814" s="39" t="s">
        <v>557</v>
      </c>
      <c r="P1814" s="41" t="s">
        <v>2065</v>
      </c>
      <c r="Q1814" s="39" t="s">
        <v>1290</v>
      </c>
      <c r="R1814" s="39" t="s">
        <v>2485</v>
      </c>
    </row>
    <row r="1815" spans="1:18" x14ac:dyDescent="0.25">
      <c r="A1815" s="24" t="s">
        <v>488</v>
      </c>
      <c r="B1815" s="24" t="s">
        <v>691</v>
      </c>
      <c r="C1815" s="23" t="s">
        <v>2893</v>
      </c>
      <c r="D1815" s="2" t="s">
        <v>3305</v>
      </c>
      <c r="E1815" s="12"/>
      <c r="F1815" s="60">
        <v>319</v>
      </c>
      <c r="G1815" s="8">
        <f>VLOOKUP(F1815,episodes!$A$1:$B$81,2,FALSE)</f>
        <v>75</v>
      </c>
      <c r="H1815" s="7" t="str">
        <f>VLOOKUP(F1815,episodes!$A$1:$E$81,5,FALSE)</f>
        <v>Requiem for Methuselah</v>
      </c>
      <c r="I1815" s="7">
        <f>VLOOKUP(F1815,episodes!$A$1:$D$81,3,FALSE)</f>
        <v>3</v>
      </c>
      <c r="J1815" s="7">
        <f>VLOOKUP(F1815,episodes!$A$1:$D$81,4,FALSE)</f>
        <v>19</v>
      </c>
      <c r="L1815" s="40">
        <f>COUNTIFS(A:A,A1814)</f>
        <v>2</v>
      </c>
      <c r="M1815" s="40">
        <f>COUNTIFS(B:B,B1815)</f>
        <v>1</v>
      </c>
      <c r="N1815" s="40">
        <f>LEN(C1815)</f>
        <v>45</v>
      </c>
      <c r="O1815" s="39" t="s">
        <v>2065</v>
      </c>
      <c r="P1815" s="41"/>
      <c r="Q1815" s="39" t="s">
        <v>489</v>
      </c>
      <c r="R1815" s="39" t="s">
        <v>2485</v>
      </c>
    </row>
    <row r="1816" spans="1:18" x14ac:dyDescent="0.25">
      <c r="A1816" s="2" t="s">
        <v>2654</v>
      </c>
      <c r="B1816" s="2" t="s">
        <v>677</v>
      </c>
      <c r="C1816" s="1" t="s">
        <v>3664</v>
      </c>
      <c r="D1816" s="2" t="s">
        <v>21</v>
      </c>
      <c r="F1816" s="60">
        <v>204</v>
      </c>
      <c r="G1816" s="8">
        <f>VLOOKUP(F1816,episodes!$A$1:$B$81,2,FALSE)</f>
        <v>34</v>
      </c>
      <c r="H1816" s="7" t="str">
        <f>VLOOKUP(F1816,episodes!$A$1:$E$81,5,FALSE)</f>
        <v>Mirror, Mirror</v>
      </c>
      <c r="I1816" s="7">
        <f>VLOOKUP(F1816,episodes!$A$1:$D$81,3,FALSE)</f>
        <v>2</v>
      </c>
      <c r="J1816" s="7">
        <f>VLOOKUP(F1816,episodes!$A$1:$D$81,4,FALSE)</f>
        <v>4</v>
      </c>
      <c r="L1816" s="40">
        <f>COUNTIFS(A:A,A1815)</f>
        <v>1</v>
      </c>
      <c r="M1816" s="40">
        <f>COUNTIFS(B:B,B1816)</f>
        <v>20</v>
      </c>
      <c r="N1816" s="40">
        <f>LEN(C1816)</f>
        <v>43</v>
      </c>
      <c r="P1816" s="39" t="s">
        <v>192</v>
      </c>
      <c r="Q1816" s="50"/>
      <c r="R1816" s="39" t="s">
        <v>2485</v>
      </c>
    </row>
    <row r="1817" spans="1:18" x14ac:dyDescent="0.25">
      <c r="A1817" s="2" t="s">
        <v>1802</v>
      </c>
      <c r="B1817" s="1" t="s">
        <v>681</v>
      </c>
      <c r="C1817" s="25" t="s">
        <v>1602</v>
      </c>
      <c r="D1817" s="2" t="s">
        <v>3652</v>
      </c>
      <c r="E1817" s="12">
        <v>1</v>
      </c>
      <c r="F1817" s="60">
        <v>101</v>
      </c>
      <c r="G1817" s="8">
        <f>VLOOKUP(F1817,episodes!$A$1:$B$76,2,FALSE)</f>
        <v>2</v>
      </c>
      <c r="H1817" s="7" t="str">
        <f>VLOOKUP(F1817,episodes!$A$1:$E$76,5,FALSE)</f>
        <v>The Man Trap</v>
      </c>
      <c r="I1817" s="7">
        <f>VLOOKUP(F1817,episodes!$A$1:$D$76,3,FALSE)</f>
        <v>1</v>
      </c>
      <c r="J1817" s="7">
        <f>VLOOKUP(F1817,episodes!$A$1:$D$76,4,FALSE)</f>
        <v>1</v>
      </c>
      <c r="L1817" s="40">
        <f>COUNTIFS(A:A,A1816)</f>
        <v>1</v>
      </c>
      <c r="M1817" s="40">
        <f>COUNTIFS(B:B,B1817)</f>
        <v>16</v>
      </c>
      <c r="N1817" s="40">
        <f>LEN(C1817)+LEN(H1817)</f>
        <v>45</v>
      </c>
      <c r="O1817" s="42" t="s">
        <v>2116</v>
      </c>
      <c r="P1817" s="39" t="s">
        <v>558</v>
      </c>
      <c r="Q1817" s="39" t="s">
        <v>1602</v>
      </c>
      <c r="R1817" s="39" t="s">
        <v>2485</v>
      </c>
    </row>
    <row r="1818" spans="1:18" x14ac:dyDescent="0.25">
      <c r="A1818" s="2" t="s">
        <v>1802</v>
      </c>
      <c r="B1818" s="1" t="s">
        <v>681</v>
      </c>
      <c r="C1818" s="25" t="s">
        <v>1600</v>
      </c>
      <c r="D1818" s="2" t="s">
        <v>3652</v>
      </c>
      <c r="E1818" s="12">
        <v>1</v>
      </c>
      <c r="F1818" s="60">
        <v>101</v>
      </c>
      <c r="G1818" s="8">
        <f>VLOOKUP(F1818,episodes!$A$1:$B$76,2,FALSE)</f>
        <v>2</v>
      </c>
      <c r="H1818" s="7" t="str">
        <f>VLOOKUP(F1818,episodes!$A$1:$E$76,5,FALSE)</f>
        <v>The Man Trap</v>
      </c>
      <c r="I1818" s="7">
        <f>VLOOKUP(F1818,episodes!$A$1:$D$76,3,FALSE)</f>
        <v>1</v>
      </c>
      <c r="J1818" s="7">
        <f>VLOOKUP(F1818,episodes!$A$1:$D$76,4,FALSE)</f>
        <v>1</v>
      </c>
      <c r="L1818" s="40">
        <f>COUNTIFS(A:A,A1817)</f>
        <v>45</v>
      </c>
      <c r="M1818" s="40">
        <f>COUNTIFS(B:B,B1818)</f>
        <v>16</v>
      </c>
      <c r="N1818" s="40">
        <f>LEN(C1818)+LEN(H1818)</f>
        <v>37</v>
      </c>
      <c r="O1818" s="42" t="s">
        <v>2116</v>
      </c>
      <c r="P1818" s="39" t="s">
        <v>558</v>
      </c>
      <c r="Q1818" s="39" t="s">
        <v>1600</v>
      </c>
      <c r="R1818" s="39" t="s">
        <v>2485</v>
      </c>
    </row>
    <row r="1819" spans="1:18" x14ac:dyDescent="0.25">
      <c r="A1819" s="2" t="s">
        <v>1802</v>
      </c>
      <c r="B1819" s="1" t="s">
        <v>715</v>
      </c>
      <c r="C1819" s="25" t="s">
        <v>2140</v>
      </c>
      <c r="D1819" s="2" t="s">
        <v>3652</v>
      </c>
      <c r="E1819" s="12">
        <v>1</v>
      </c>
      <c r="F1819" s="60">
        <v>101</v>
      </c>
      <c r="G1819" s="8">
        <f>VLOOKUP(F1819,episodes!$A$1:$B$76,2,FALSE)</f>
        <v>2</v>
      </c>
      <c r="H1819" s="7" t="str">
        <f>VLOOKUP(F1819,episodes!$A$1:$E$76,5,FALSE)</f>
        <v>The Man Trap</v>
      </c>
      <c r="I1819" s="7">
        <f>VLOOKUP(F1819,episodes!$A$1:$D$76,3,FALSE)</f>
        <v>1</v>
      </c>
      <c r="J1819" s="7">
        <f>VLOOKUP(F1819,episodes!$A$1:$D$76,4,FALSE)</f>
        <v>1</v>
      </c>
      <c r="L1819" s="40">
        <f>COUNTIFS(A:A,A1818)</f>
        <v>45</v>
      </c>
      <c r="M1819" s="40">
        <f>COUNTIFS(B:B,B1819)</f>
        <v>26</v>
      </c>
      <c r="N1819" s="40">
        <f>LEN(C1819)+LEN(H1819)</f>
        <v>47</v>
      </c>
      <c r="O1819" s="42" t="s">
        <v>2116</v>
      </c>
      <c r="P1819" s="39" t="s">
        <v>2109</v>
      </c>
      <c r="Q1819" s="42" t="s">
        <v>1136</v>
      </c>
      <c r="R1819" s="39" t="s">
        <v>2485</v>
      </c>
    </row>
    <row r="1820" spans="1:18" x14ac:dyDescent="0.3">
      <c r="A1820" s="2" t="s">
        <v>1802</v>
      </c>
      <c r="B1820" s="1" t="s">
        <v>715</v>
      </c>
      <c r="C1820" s="25" t="s">
        <v>2141</v>
      </c>
      <c r="D1820" s="2" t="s">
        <v>3305</v>
      </c>
      <c r="F1820" s="60">
        <v>101</v>
      </c>
      <c r="G1820" s="8">
        <f>VLOOKUP(F1820,episodes!$A$1:$B$76,2,FALSE)</f>
        <v>2</v>
      </c>
      <c r="H1820" s="7" t="str">
        <f>VLOOKUP(F1820,episodes!$A$1:$E$76,5,FALSE)</f>
        <v>The Man Trap</v>
      </c>
      <c r="I1820" s="7">
        <f>VLOOKUP(F1820,episodes!$A$1:$D$76,3,FALSE)</f>
        <v>1</v>
      </c>
      <c r="J1820" s="7">
        <f>VLOOKUP(F1820,episodes!$A$1:$D$76,4,FALSE)</f>
        <v>1</v>
      </c>
      <c r="L1820" s="40">
        <f>COUNTIFS(A:A,A1819)</f>
        <v>45</v>
      </c>
      <c r="M1820" s="40">
        <f>COUNTIFS(B:B,B1820)</f>
        <v>26</v>
      </c>
      <c r="N1820" s="40">
        <f>LEN(C1820)+LEN(H1820)</f>
        <v>35</v>
      </c>
      <c r="O1820" s="39" t="s">
        <v>249</v>
      </c>
      <c r="P1820" s="39" t="s">
        <v>1011</v>
      </c>
      <c r="Q1820" s="42" t="s">
        <v>1087</v>
      </c>
      <c r="R1820" s="39" t="s">
        <v>2485</v>
      </c>
    </row>
    <row r="1821" spans="1:18" x14ac:dyDescent="0.25">
      <c r="A1821" s="2" t="s">
        <v>1802</v>
      </c>
      <c r="B1821" s="1" t="s">
        <v>715</v>
      </c>
      <c r="C1821" s="25" t="s">
        <v>2158</v>
      </c>
      <c r="D1821" s="2" t="s">
        <v>3652</v>
      </c>
      <c r="E1821" s="12">
        <v>1</v>
      </c>
      <c r="F1821" s="60">
        <v>102</v>
      </c>
      <c r="G1821" s="8">
        <f>VLOOKUP(F1821,episodes!$A$1:$B$76,2,FALSE)</f>
        <v>3</v>
      </c>
      <c r="H1821" s="7" t="str">
        <f>VLOOKUP(F1821,episodes!$A$1:$E$76,5,FALSE)</f>
        <v>Charlie X</v>
      </c>
      <c r="I1821" s="7">
        <f>VLOOKUP(F1821,episodes!$A$1:$D$76,3,FALSE)</f>
        <v>1</v>
      </c>
      <c r="J1821" s="7">
        <f>VLOOKUP(F1821,episodes!$A$1:$D$76,4,FALSE)</f>
        <v>2</v>
      </c>
      <c r="L1821" s="40">
        <f>COUNTIFS(A:A,A1820)</f>
        <v>45</v>
      </c>
      <c r="M1821" s="40">
        <f>COUNTIFS(B:B,B1821)</f>
        <v>26</v>
      </c>
      <c r="N1821" s="40">
        <f>LEN(C1821)+LEN(H1821)</f>
        <v>50</v>
      </c>
      <c r="O1821" s="42" t="s">
        <v>2116</v>
      </c>
      <c r="P1821" s="39" t="s">
        <v>566</v>
      </c>
      <c r="Q1821" s="42" t="s">
        <v>1416</v>
      </c>
      <c r="R1821" s="39" t="s">
        <v>2485</v>
      </c>
    </row>
    <row r="1822" spans="1:18" x14ac:dyDescent="0.25">
      <c r="A1822" s="2" t="s">
        <v>1802</v>
      </c>
      <c r="B1822" s="1" t="s">
        <v>715</v>
      </c>
      <c r="C1822" s="37" t="s">
        <v>2189</v>
      </c>
      <c r="D1822" s="2" t="s">
        <v>3655</v>
      </c>
      <c r="E1822" s="12"/>
      <c r="F1822" s="60">
        <v>103</v>
      </c>
      <c r="G1822" s="8">
        <f>VLOOKUP(F1822,episodes!$A$1:$B$76,2,FALSE)</f>
        <v>4</v>
      </c>
      <c r="H1822" s="7" t="str">
        <f>VLOOKUP(F1822,episodes!$A$1:$E$76,5,FALSE)</f>
        <v>Where No Man Has Gone Before</v>
      </c>
      <c r="I1822" s="7">
        <f>VLOOKUP(F1822,episodes!$A$1:$D$76,3,FALSE)</f>
        <v>1</v>
      </c>
      <c r="J1822" s="7">
        <f>VLOOKUP(F1822,episodes!$A$1:$D$76,4,FALSE)</f>
        <v>3</v>
      </c>
      <c r="L1822" s="40">
        <f>COUNTIFS(A:A,A1821)</f>
        <v>45</v>
      </c>
      <c r="M1822" s="40">
        <f>COUNTIFS(B:B,B1822)</f>
        <v>26</v>
      </c>
      <c r="N1822" s="40">
        <f>LEN(C1822)+LEN(H1822)</f>
        <v>60</v>
      </c>
      <c r="O1822" s="39" t="s">
        <v>563</v>
      </c>
      <c r="P1822" s="39" t="s">
        <v>504</v>
      </c>
      <c r="Q1822" s="42" t="s">
        <v>1214</v>
      </c>
      <c r="R1822" s="39" t="s">
        <v>2485</v>
      </c>
    </row>
    <row r="1823" spans="1:18" x14ac:dyDescent="0.25">
      <c r="A1823" s="2" t="s">
        <v>1802</v>
      </c>
      <c r="B1823" s="1" t="s">
        <v>715</v>
      </c>
      <c r="C1823" s="37" t="s">
        <v>2227</v>
      </c>
      <c r="D1823" s="2" t="s">
        <v>3652</v>
      </c>
      <c r="E1823" s="12">
        <v>1</v>
      </c>
      <c r="F1823" s="17">
        <v>104</v>
      </c>
      <c r="G1823" s="8">
        <f>VLOOKUP(F1823,episodes!$A$1:$B$76,2,FALSE)</f>
        <v>5</v>
      </c>
      <c r="H1823" s="7" t="str">
        <f>VLOOKUP(F1823,episodes!$A$1:$E$76,5,FALSE)</f>
        <v>The Naked Time</v>
      </c>
      <c r="I1823" s="7">
        <f>VLOOKUP(F1823,episodes!$A$1:$D$76,3,FALSE)</f>
        <v>1</v>
      </c>
      <c r="J1823" s="7">
        <f>VLOOKUP(F1823,episodes!$A$1:$D$76,4,FALSE)</f>
        <v>4</v>
      </c>
      <c r="L1823" s="40">
        <f>COUNTIFS(A:A,A1822)</f>
        <v>45</v>
      </c>
      <c r="M1823" s="40">
        <f>COUNTIFS(B:B,B1823)</f>
        <v>26</v>
      </c>
      <c r="N1823" s="40">
        <f>LEN(C1823)+LEN(H1823)</f>
        <v>54</v>
      </c>
      <c r="O1823" s="42" t="s">
        <v>2116</v>
      </c>
      <c r="P1823" s="41" t="s">
        <v>537</v>
      </c>
      <c r="Q1823" s="42" t="s">
        <v>1137</v>
      </c>
      <c r="R1823" s="39" t="s">
        <v>2485</v>
      </c>
    </row>
    <row r="1824" spans="1:18" x14ac:dyDescent="0.25">
      <c r="A1824" s="2" t="s">
        <v>1802</v>
      </c>
      <c r="B1824" s="1" t="s">
        <v>715</v>
      </c>
      <c r="C1824" s="37" t="s">
        <v>2228</v>
      </c>
      <c r="D1824" s="2" t="s">
        <v>3652</v>
      </c>
      <c r="E1824" s="12">
        <v>1</v>
      </c>
      <c r="F1824" s="17">
        <v>104</v>
      </c>
      <c r="G1824" s="8">
        <f>VLOOKUP(F1824,episodes!$A$1:$B$76,2,FALSE)</f>
        <v>5</v>
      </c>
      <c r="H1824" s="7" t="str">
        <f>VLOOKUP(F1824,episodes!$A$1:$E$76,5,FALSE)</f>
        <v>The Naked Time</v>
      </c>
      <c r="I1824" s="7">
        <f>VLOOKUP(F1824,episodes!$A$1:$D$76,3,FALSE)</f>
        <v>1</v>
      </c>
      <c r="J1824" s="7">
        <f>VLOOKUP(F1824,episodes!$A$1:$D$76,4,FALSE)</f>
        <v>4</v>
      </c>
      <c r="L1824" s="40">
        <f>COUNTIFS(A:A,A1823)</f>
        <v>45</v>
      </c>
      <c r="M1824" s="40">
        <f>COUNTIFS(B:B,B1824)</f>
        <v>26</v>
      </c>
      <c r="N1824" s="40">
        <f>LEN(C1824)+LEN(H1824)</f>
        <v>47</v>
      </c>
      <c r="O1824" s="42" t="s">
        <v>2116</v>
      </c>
      <c r="P1824" s="41" t="s">
        <v>1011</v>
      </c>
      <c r="Q1824" s="42" t="s">
        <v>1138</v>
      </c>
      <c r="R1824" s="39" t="s">
        <v>2485</v>
      </c>
    </row>
    <row r="1825" spans="1:18" x14ac:dyDescent="0.25">
      <c r="A1825" s="2" t="s">
        <v>1802</v>
      </c>
      <c r="B1825" s="1" t="s">
        <v>715</v>
      </c>
      <c r="C1825" s="37" t="s">
        <v>2229</v>
      </c>
      <c r="D1825" s="2" t="s">
        <v>3652</v>
      </c>
      <c r="E1825" s="12">
        <v>1</v>
      </c>
      <c r="F1825" s="17">
        <v>104</v>
      </c>
      <c r="G1825" s="8">
        <f>VLOOKUP(F1825,episodes!$A$1:$B$76,2,FALSE)</f>
        <v>5</v>
      </c>
      <c r="H1825" s="7" t="str">
        <f>VLOOKUP(F1825,episodes!$A$1:$E$76,5,FALSE)</f>
        <v>The Naked Time</v>
      </c>
      <c r="I1825" s="7">
        <f>VLOOKUP(F1825,episodes!$A$1:$D$76,3,FALSE)</f>
        <v>1</v>
      </c>
      <c r="J1825" s="7">
        <f>VLOOKUP(F1825,episodes!$A$1:$D$76,4,FALSE)</f>
        <v>4</v>
      </c>
      <c r="L1825" s="40">
        <f>COUNTIFS(A:A,A1824)</f>
        <v>45</v>
      </c>
      <c r="M1825" s="40">
        <f>COUNTIFS(B:B,B1825)</f>
        <v>26</v>
      </c>
      <c r="N1825" s="40">
        <f>LEN(C1825)+LEN(H1825)</f>
        <v>46</v>
      </c>
      <c r="O1825" s="42" t="s">
        <v>2116</v>
      </c>
      <c r="P1825" s="41" t="s">
        <v>2101</v>
      </c>
      <c r="Q1825" s="42" t="s">
        <v>1195</v>
      </c>
      <c r="R1825" s="39" t="s">
        <v>2485</v>
      </c>
    </row>
    <row r="1826" spans="1:18" x14ac:dyDescent="0.25">
      <c r="A1826" s="2" t="s">
        <v>1802</v>
      </c>
      <c r="B1826" s="1" t="s">
        <v>716</v>
      </c>
      <c r="C1826" s="37" t="s">
        <v>2230</v>
      </c>
      <c r="D1826" s="2" t="s">
        <v>3652</v>
      </c>
      <c r="E1826" s="12">
        <v>1</v>
      </c>
      <c r="F1826" s="17">
        <v>104</v>
      </c>
      <c r="G1826" s="8">
        <f>VLOOKUP(F1826,episodes!$A$1:$B$76,2,FALSE)</f>
        <v>5</v>
      </c>
      <c r="H1826" s="7" t="str">
        <f>VLOOKUP(F1826,episodes!$A$1:$E$76,5,FALSE)</f>
        <v>The Naked Time</v>
      </c>
      <c r="I1826" s="7">
        <f>VLOOKUP(F1826,episodes!$A$1:$D$76,3,FALSE)</f>
        <v>1</v>
      </c>
      <c r="J1826" s="7">
        <f>VLOOKUP(F1826,episodes!$A$1:$D$76,4,FALSE)</f>
        <v>4</v>
      </c>
      <c r="L1826" s="40">
        <f>COUNTIFS(A:A,A1825)</f>
        <v>45</v>
      </c>
      <c r="M1826" s="40">
        <f>COUNTIFS(B:B,B1826)</f>
        <v>2</v>
      </c>
      <c r="N1826" s="40">
        <f>LEN(C1826)+LEN(H1826)</f>
        <v>97</v>
      </c>
      <c r="O1826" s="42" t="s">
        <v>2116</v>
      </c>
      <c r="P1826" s="41" t="s">
        <v>537</v>
      </c>
      <c r="Q1826" s="39" t="s">
        <v>1146</v>
      </c>
      <c r="R1826" s="39" t="s">
        <v>2485</v>
      </c>
    </row>
    <row r="1827" spans="1:18" x14ac:dyDescent="0.25">
      <c r="A1827" s="2" t="s">
        <v>1802</v>
      </c>
      <c r="B1827" s="1" t="s">
        <v>715</v>
      </c>
      <c r="C1827" s="37" t="s">
        <v>2244</v>
      </c>
      <c r="D1827" s="2" t="s">
        <v>3652</v>
      </c>
      <c r="E1827" s="12">
        <v>1</v>
      </c>
      <c r="F1827" s="60">
        <v>105</v>
      </c>
      <c r="G1827" s="8">
        <f>VLOOKUP(F1827,episodes!$A$1:$B$76,2,FALSE)</f>
        <v>6</v>
      </c>
      <c r="H1827" s="7" t="str">
        <f>VLOOKUP(F1827,episodes!$A$1:$E$76,5,FALSE)</f>
        <v>The Enemy Within</v>
      </c>
      <c r="I1827" s="7">
        <f>VLOOKUP(F1827,episodes!$A$1:$D$76,3,FALSE)</f>
        <v>1</v>
      </c>
      <c r="J1827" s="7">
        <f>VLOOKUP(F1827,episodes!$A$1:$D$76,4,FALSE)</f>
        <v>5</v>
      </c>
      <c r="L1827" s="40">
        <f>COUNTIFS(A:A,A1820)</f>
        <v>45</v>
      </c>
      <c r="M1827" s="40">
        <f>COUNTIFS(B:B,B1827)</f>
        <v>26</v>
      </c>
      <c r="N1827" s="40">
        <f>LEN(C1827)+LEN(H1827)</f>
        <v>47</v>
      </c>
      <c r="O1827" s="42" t="s">
        <v>2116</v>
      </c>
      <c r="P1827" s="39" t="s">
        <v>89</v>
      </c>
      <c r="Q1827" s="42" t="s">
        <v>1139</v>
      </c>
      <c r="R1827" s="39" t="s">
        <v>2485</v>
      </c>
    </row>
    <row r="1828" spans="1:18" x14ac:dyDescent="0.25">
      <c r="A1828" s="2" t="s">
        <v>1802</v>
      </c>
      <c r="B1828" s="1" t="s">
        <v>715</v>
      </c>
      <c r="C1828" s="37" t="s">
        <v>2244</v>
      </c>
      <c r="D1828" s="2" t="s">
        <v>3652</v>
      </c>
      <c r="E1828" s="12">
        <v>1</v>
      </c>
      <c r="F1828" s="60">
        <v>105</v>
      </c>
      <c r="G1828" s="8">
        <f>VLOOKUP(F1828,episodes!$A$1:$B$76,2,FALSE)</f>
        <v>6</v>
      </c>
      <c r="H1828" s="7" t="str">
        <f>VLOOKUP(F1828,episodes!$A$1:$E$76,5,FALSE)</f>
        <v>The Enemy Within</v>
      </c>
      <c r="I1828" s="7">
        <f>VLOOKUP(F1828,episodes!$A$1:$D$76,3,FALSE)</f>
        <v>1</v>
      </c>
      <c r="J1828" s="7">
        <f>VLOOKUP(F1828,episodes!$A$1:$D$76,4,FALSE)</f>
        <v>5</v>
      </c>
      <c r="L1828" s="40">
        <f>COUNTIFS(A:A,A1827)</f>
        <v>45</v>
      </c>
      <c r="M1828" s="40">
        <f>COUNTIFS(B:B,B1828)</f>
        <v>26</v>
      </c>
      <c r="N1828" s="40">
        <f>LEN(C1828)+LEN(H1828)</f>
        <v>47</v>
      </c>
      <c r="O1828" s="42" t="s">
        <v>2116</v>
      </c>
      <c r="P1828" s="39" t="s">
        <v>89</v>
      </c>
      <c r="Q1828" s="42" t="s">
        <v>1139</v>
      </c>
      <c r="R1828" s="39" t="s">
        <v>2485</v>
      </c>
    </row>
    <row r="1829" spans="1:18" x14ac:dyDescent="0.25">
      <c r="A1829" s="2" t="s">
        <v>1802</v>
      </c>
      <c r="B1829" s="1" t="s">
        <v>715</v>
      </c>
      <c r="C1829" s="37" t="s">
        <v>2245</v>
      </c>
      <c r="D1829" s="2" t="s">
        <v>3652</v>
      </c>
      <c r="E1829" s="12">
        <v>1</v>
      </c>
      <c r="F1829" s="60">
        <v>105</v>
      </c>
      <c r="G1829" s="8">
        <f>VLOOKUP(F1829,episodes!$A$1:$B$76,2,FALSE)</f>
        <v>6</v>
      </c>
      <c r="H1829" s="7" t="str">
        <f>VLOOKUP(F1829,episodes!$A$1:$E$76,5,FALSE)</f>
        <v>The Enemy Within</v>
      </c>
      <c r="I1829" s="7">
        <f>VLOOKUP(F1829,episodes!$A$1:$D$76,3,FALSE)</f>
        <v>1</v>
      </c>
      <c r="J1829" s="7">
        <f>VLOOKUP(F1829,episodes!$A$1:$D$76,4,FALSE)</f>
        <v>5</v>
      </c>
      <c r="L1829" s="40">
        <f>COUNTIFS(A:A,A1828)</f>
        <v>45</v>
      </c>
      <c r="M1829" s="40">
        <f>COUNTIFS(B:B,B1829)</f>
        <v>26</v>
      </c>
      <c r="N1829" s="40">
        <f>LEN(C1829)+LEN(H1829)</f>
        <v>53</v>
      </c>
      <c r="O1829" s="42" t="s">
        <v>2116</v>
      </c>
      <c r="P1829" s="39" t="s">
        <v>2068</v>
      </c>
      <c r="Q1829" s="42" t="s">
        <v>1462</v>
      </c>
      <c r="R1829" s="39" t="s">
        <v>2485</v>
      </c>
    </row>
    <row r="1830" spans="1:18" x14ac:dyDescent="0.25">
      <c r="A1830" s="2" t="s">
        <v>1802</v>
      </c>
      <c r="B1830" s="1" t="s">
        <v>715</v>
      </c>
      <c r="C1830" s="37" t="s">
        <v>2245</v>
      </c>
      <c r="D1830" s="2" t="s">
        <v>3652</v>
      </c>
      <c r="E1830" s="12">
        <v>1</v>
      </c>
      <c r="F1830" s="60">
        <v>105</v>
      </c>
      <c r="G1830" s="8">
        <f>VLOOKUP(F1830,episodes!$A$1:$B$76,2,FALSE)</f>
        <v>6</v>
      </c>
      <c r="H1830" s="7" t="str">
        <f>VLOOKUP(F1830,episodes!$A$1:$E$76,5,FALSE)</f>
        <v>The Enemy Within</v>
      </c>
      <c r="I1830" s="7">
        <f>VLOOKUP(F1830,episodes!$A$1:$D$76,3,FALSE)</f>
        <v>1</v>
      </c>
      <c r="J1830" s="7">
        <f>VLOOKUP(F1830,episodes!$A$1:$D$76,4,FALSE)</f>
        <v>5</v>
      </c>
      <c r="L1830" s="40">
        <f>COUNTIFS(A:A,A1829)</f>
        <v>45</v>
      </c>
      <c r="M1830" s="40">
        <f>COUNTIFS(B:B,B1830)</f>
        <v>26</v>
      </c>
      <c r="N1830" s="40">
        <f>LEN(C1830)+LEN(H1830)</f>
        <v>53</v>
      </c>
      <c r="O1830" s="42" t="s">
        <v>2116</v>
      </c>
      <c r="P1830" s="39" t="s">
        <v>2068</v>
      </c>
      <c r="Q1830" s="42" t="s">
        <v>1462</v>
      </c>
      <c r="R1830" s="39" t="s">
        <v>2485</v>
      </c>
    </row>
    <row r="1831" spans="1:18" x14ac:dyDescent="0.25">
      <c r="A1831" s="2" t="s">
        <v>1802</v>
      </c>
      <c r="B1831" s="1" t="s">
        <v>715</v>
      </c>
      <c r="C1831" s="37" t="s">
        <v>2246</v>
      </c>
      <c r="D1831" s="2" t="s">
        <v>3652</v>
      </c>
      <c r="E1831" s="12">
        <v>1</v>
      </c>
      <c r="F1831" s="60">
        <v>105</v>
      </c>
      <c r="G1831" s="8">
        <f>VLOOKUP(F1831,episodes!$A$1:$B$76,2,FALSE)</f>
        <v>6</v>
      </c>
      <c r="H1831" s="7" t="str">
        <f>VLOOKUP(F1831,episodes!$A$1:$E$76,5,FALSE)</f>
        <v>The Enemy Within</v>
      </c>
      <c r="I1831" s="7">
        <f>VLOOKUP(F1831,episodes!$A$1:$D$76,3,FALSE)</f>
        <v>1</v>
      </c>
      <c r="J1831" s="7">
        <f>VLOOKUP(F1831,episodes!$A$1:$D$76,4,FALSE)</f>
        <v>5</v>
      </c>
      <c r="L1831" s="40">
        <f>COUNTIFS(A:A,A1830)</f>
        <v>45</v>
      </c>
      <c r="M1831" s="40">
        <f>COUNTIFS(B:B,B1831)</f>
        <v>26</v>
      </c>
      <c r="N1831" s="40">
        <f>LEN(C1831)+LEN(H1831)</f>
        <v>61</v>
      </c>
      <c r="O1831" s="42" t="s">
        <v>2116</v>
      </c>
      <c r="P1831" s="39" t="s">
        <v>525</v>
      </c>
      <c r="Q1831" s="42" t="s">
        <v>1140</v>
      </c>
      <c r="R1831" s="39" t="s">
        <v>2485</v>
      </c>
    </row>
    <row r="1832" spans="1:18" x14ac:dyDescent="0.25">
      <c r="A1832" s="2" t="s">
        <v>1802</v>
      </c>
      <c r="B1832" s="1" t="s">
        <v>715</v>
      </c>
      <c r="C1832" s="37" t="s">
        <v>2448</v>
      </c>
      <c r="D1832" s="2" t="s">
        <v>3652</v>
      </c>
      <c r="E1832" s="12"/>
      <c r="F1832" s="60">
        <v>106</v>
      </c>
      <c r="G1832" s="8">
        <f>VLOOKUP(F1832,episodes!$A$1:$B$76,2,FALSE)</f>
        <v>7</v>
      </c>
      <c r="H1832" s="7" t="str">
        <f>VLOOKUP(F1832,episodes!$A$1:$E$76,5,FALSE)</f>
        <v>Mudd's Women</v>
      </c>
      <c r="I1832" s="7">
        <f>VLOOKUP(F1832,episodes!$A$1:$D$76,3,FALSE)</f>
        <v>1</v>
      </c>
      <c r="J1832" s="7">
        <f>VLOOKUP(F1832,episodes!$A$1:$D$76,4,FALSE)</f>
        <v>6</v>
      </c>
      <c r="L1832" s="40">
        <f>COUNTIFS(A:A,A1829)</f>
        <v>45</v>
      </c>
      <c r="M1832" s="40">
        <f>COUNTIFS(B:B,B1832)</f>
        <v>26</v>
      </c>
      <c r="N1832" s="40">
        <f>LEN(C1832)+LEN(H1832)</f>
        <v>51</v>
      </c>
      <c r="O1832" s="39" t="s">
        <v>564</v>
      </c>
      <c r="P1832" s="39" t="s">
        <v>2116</v>
      </c>
      <c r="Q1832" s="42" t="s">
        <v>1141</v>
      </c>
      <c r="R1832" s="39" t="s">
        <v>2485</v>
      </c>
    </row>
    <row r="1833" spans="1:18" x14ac:dyDescent="0.25">
      <c r="A1833" s="2" t="s">
        <v>1802</v>
      </c>
      <c r="B1833" s="1" t="s">
        <v>681</v>
      </c>
      <c r="C1833" s="37" t="s">
        <v>2502</v>
      </c>
      <c r="D1833" s="2" t="s">
        <v>3652</v>
      </c>
      <c r="E1833" s="12">
        <v>1</v>
      </c>
      <c r="F1833" s="60">
        <v>108</v>
      </c>
      <c r="G1833" s="8">
        <f>VLOOKUP(F1833,episodes!$A$1:$B$76,2,FALSE)</f>
        <v>9</v>
      </c>
      <c r="H1833" s="7" t="str">
        <f>VLOOKUP(F1833,episodes!$A$1:$E$76,5,FALSE)</f>
        <v>Miri</v>
      </c>
      <c r="I1833" s="7">
        <f>VLOOKUP(F1833,episodes!$A$1:$D$76,3,FALSE)</f>
        <v>1</v>
      </c>
      <c r="J1833" s="7">
        <f>VLOOKUP(F1833,episodes!$A$1:$D$76,4,FALSE)</f>
        <v>8</v>
      </c>
      <c r="L1833" s="40">
        <f>COUNTIFS(A:A,A1826)</f>
        <v>45</v>
      </c>
      <c r="M1833" s="40">
        <f>COUNTIFS(B:B,B1833)</f>
        <v>16</v>
      </c>
      <c r="N1833" s="40">
        <f>LEN(C1833)+LEN(H1833)</f>
        <v>36</v>
      </c>
      <c r="O1833" s="42" t="s">
        <v>2116</v>
      </c>
      <c r="P1833" s="41" t="s">
        <v>239</v>
      </c>
      <c r="Q1833" s="39" t="s">
        <v>1127</v>
      </c>
      <c r="R1833" s="39" t="s">
        <v>2485</v>
      </c>
    </row>
    <row r="1834" spans="1:18" x14ac:dyDescent="0.25">
      <c r="A1834" s="2" t="s">
        <v>1802</v>
      </c>
      <c r="B1834" s="1" t="s">
        <v>715</v>
      </c>
      <c r="C1834" s="37" t="s">
        <v>2512</v>
      </c>
      <c r="D1834" s="2" t="s">
        <v>3652</v>
      </c>
      <c r="E1834" s="12">
        <v>1</v>
      </c>
      <c r="F1834" s="60">
        <v>109</v>
      </c>
      <c r="G1834" s="8">
        <f>VLOOKUP(F1834,episodes!$A$1:$B$76,2,FALSE)</f>
        <v>10</v>
      </c>
      <c r="H1834" s="7" t="str">
        <f>VLOOKUP(F1834,episodes!$A$1:$E$76,5,FALSE)</f>
        <v>Dagger of the Mind</v>
      </c>
      <c r="I1834" s="7">
        <f>VLOOKUP(F1834,episodes!$A$1:$D$76,3,FALSE)</f>
        <v>1</v>
      </c>
      <c r="J1834" s="7">
        <f>VLOOKUP(F1834,episodes!$A$1:$D$76,4,FALSE)</f>
        <v>9</v>
      </c>
      <c r="L1834" s="40">
        <f>COUNTIFS(A:A,A1833)</f>
        <v>45</v>
      </c>
      <c r="M1834" s="40">
        <f>COUNTIFS(B:B,B1834)</f>
        <v>26</v>
      </c>
      <c r="N1834" s="40">
        <f>LEN(C1834)+LEN(H1834)</f>
        <v>60</v>
      </c>
      <c r="O1834" s="42" t="s">
        <v>2116</v>
      </c>
      <c r="P1834" s="41" t="s">
        <v>527</v>
      </c>
      <c r="Q1834" s="39" t="s">
        <v>1469</v>
      </c>
      <c r="R1834" s="39" t="s">
        <v>2485</v>
      </c>
    </row>
    <row r="1835" spans="1:18" x14ac:dyDescent="0.25">
      <c r="A1835" s="2" t="s">
        <v>1802</v>
      </c>
      <c r="B1835" s="1" t="s">
        <v>715</v>
      </c>
      <c r="C1835" s="37" t="s">
        <v>2525</v>
      </c>
      <c r="D1835" s="2" t="s">
        <v>3652</v>
      </c>
      <c r="E1835" s="12">
        <v>1</v>
      </c>
      <c r="F1835" s="60">
        <v>110</v>
      </c>
      <c r="G1835" s="8">
        <f>VLOOKUP(F1835,episodes!$A$1:$B$76,2,FALSE)</f>
        <v>11</v>
      </c>
      <c r="H1835" s="7" t="str">
        <f>VLOOKUP(F1835,episodes!$A$1:$E$76,5,FALSE)</f>
        <v>The Corbomite Maneuver</v>
      </c>
      <c r="I1835" s="7">
        <f>VLOOKUP(F1835,episodes!$A$1:$D$76,3,FALSE)</f>
        <v>1</v>
      </c>
      <c r="J1835" s="7">
        <f>VLOOKUP(F1835,episodes!$A$1:$D$76,4,FALSE)</f>
        <v>10</v>
      </c>
      <c r="L1835" s="40">
        <f>COUNTIFS(A:A,A1831)</f>
        <v>45</v>
      </c>
      <c r="M1835" s="40">
        <f>COUNTIFS(B:B,B1835)</f>
        <v>26</v>
      </c>
      <c r="N1835" s="40">
        <f>LEN(C1835)+LEN(H1835)</f>
        <v>53</v>
      </c>
      <c r="O1835" s="42" t="s">
        <v>2116</v>
      </c>
      <c r="P1835" s="41" t="s">
        <v>2065</v>
      </c>
      <c r="Q1835" s="39" t="s">
        <v>1142</v>
      </c>
      <c r="R1835" s="39" t="s">
        <v>2485</v>
      </c>
    </row>
    <row r="1836" spans="1:18" x14ac:dyDescent="0.25">
      <c r="A1836" s="2" t="s">
        <v>1802</v>
      </c>
      <c r="B1836" s="1" t="s">
        <v>715</v>
      </c>
      <c r="C1836" s="37" t="s">
        <v>2535</v>
      </c>
      <c r="D1836" s="2" t="s">
        <v>3652</v>
      </c>
      <c r="E1836" s="12">
        <v>1</v>
      </c>
      <c r="F1836" s="60">
        <v>113</v>
      </c>
      <c r="G1836" s="8">
        <f>VLOOKUP(F1836,episodes!$A$1:$B$76,2,FALSE)</f>
        <v>14</v>
      </c>
      <c r="H1836" s="7" t="str">
        <f>VLOOKUP(F1836,episodes!$A$1:$E$76,5,FALSE)</f>
        <v>The Conscience of the King</v>
      </c>
      <c r="I1836" s="7">
        <f>VLOOKUP(F1836,episodes!$A$1:$D$76,3,FALSE)</f>
        <v>1</v>
      </c>
      <c r="J1836" s="7">
        <f>VLOOKUP(F1836,episodes!$A$1:$D$76,4,FALSE)</f>
        <v>13</v>
      </c>
      <c r="L1836" s="40">
        <f>COUNTIFS(A:A,A1835)</f>
        <v>45</v>
      </c>
      <c r="M1836" s="40">
        <f>COUNTIFS(B:B,B1836)</f>
        <v>26</v>
      </c>
      <c r="N1836" s="40">
        <f>LEN(C1836)+LEN(H1836)</f>
        <v>59</v>
      </c>
      <c r="O1836" s="42" t="s">
        <v>2116</v>
      </c>
      <c r="P1836" s="39" t="s">
        <v>240</v>
      </c>
      <c r="Q1836" s="39" t="s">
        <v>1143</v>
      </c>
      <c r="R1836" s="39" t="s">
        <v>2485</v>
      </c>
    </row>
    <row r="1837" spans="1:18" x14ac:dyDescent="0.25">
      <c r="A1837" s="2" t="s">
        <v>1802</v>
      </c>
      <c r="B1837" s="1" t="s">
        <v>715</v>
      </c>
      <c r="C1837" s="37" t="s">
        <v>2548</v>
      </c>
      <c r="D1837" s="2" t="s">
        <v>3652</v>
      </c>
      <c r="E1837" s="12">
        <v>1</v>
      </c>
      <c r="F1837" s="61">
        <v>114</v>
      </c>
      <c r="G1837" s="8">
        <f>VLOOKUP(F1837,episodes!$A$1:$B$76,2,FALSE)</f>
        <v>15</v>
      </c>
      <c r="H1837" s="7" t="str">
        <f>VLOOKUP(F1837,episodes!$A$1:$E$76,5,FALSE)</f>
        <v>Balance of Terror</v>
      </c>
      <c r="I1837" s="7">
        <f>VLOOKUP(F1837,episodes!$A$1:$D$76,3,FALSE)</f>
        <v>1</v>
      </c>
      <c r="J1837" s="7">
        <f>VLOOKUP(F1837,episodes!$A$1:$D$76,4,FALSE)</f>
        <v>14</v>
      </c>
      <c r="L1837" s="40">
        <f>COUNTIFS(A:A,A1836)</f>
        <v>45</v>
      </c>
      <c r="M1837" s="40">
        <f>COUNTIFS(B:B,B1837)</f>
        <v>26</v>
      </c>
      <c r="N1837" s="40">
        <f>LEN(C1837)+LEN(H1837)</f>
        <v>54</v>
      </c>
      <c r="O1837" s="42" t="s">
        <v>2116</v>
      </c>
      <c r="P1837" s="42" t="s">
        <v>565</v>
      </c>
      <c r="Q1837" s="39" t="s">
        <v>1144</v>
      </c>
      <c r="R1837" s="42" t="s">
        <v>2485</v>
      </c>
    </row>
    <row r="1838" spans="1:18" x14ac:dyDescent="0.25">
      <c r="A1838" s="2" t="s">
        <v>1802</v>
      </c>
      <c r="B1838" s="1" t="s">
        <v>681</v>
      </c>
      <c r="C1838" s="37" t="s">
        <v>3141</v>
      </c>
      <c r="D1838" s="2" t="s">
        <v>3652</v>
      </c>
      <c r="E1838" s="12">
        <v>1</v>
      </c>
      <c r="F1838" s="60">
        <v>116</v>
      </c>
      <c r="G1838" s="8">
        <f>VLOOKUP(F1838,episodes!$A$1:$B$76,2,FALSE)</f>
        <v>17</v>
      </c>
      <c r="H1838" s="7" t="str">
        <f>VLOOKUP(F1838,episodes!$A$1:$E$76,5,FALSE)</f>
        <v>The Galileo Seven</v>
      </c>
      <c r="I1838" s="7">
        <f>VLOOKUP(F1838,episodes!$A$1:$D$76,3,FALSE)</f>
        <v>1</v>
      </c>
      <c r="J1838" s="7">
        <f>VLOOKUP(F1838,episodes!$A$1:$D$76,4,FALSE)</f>
        <v>16</v>
      </c>
      <c r="L1838" s="40">
        <f>COUNTIFS(A:A,#REF!)</f>
        <v>0</v>
      </c>
      <c r="M1838" s="40">
        <f>COUNTIFS(B:B,B1838)</f>
        <v>16</v>
      </c>
      <c r="N1838" s="40">
        <f>LEN(C1838)+LEN(H1838)</f>
        <v>84</v>
      </c>
      <c r="O1838" s="42" t="s">
        <v>2116</v>
      </c>
      <c r="P1838" s="41" t="s">
        <v>559</v>
      </c>
      <c r="Q1838" s="39" t="s">
        <v>1128</v>
      </c>
      <c r="R1838" s="39" t="s">
        <v>2485</v>
      </c>
    </row>
    <row r="1839" spans="1:18" x14ac:dyDescent="0.25">
      <c r="A1839" s="2" t="s">
        <v>1802</v>
      </c>
      <c r="B1839" s="1" t="s">
        <v>681</v>
      </c>
      <c r="C1839" s="37" t="s">
        <v>2581</v>
      </c>
      <c r="D1839" s="2" t="s">
        <v>3652</v>
      </c>
      <c r="E1839" s="12">
        <v>1</v>
      </c>
      <c r="F1839" s="60">
        <v>117</v>
      </c>
      <c r="G1839" s="8">
        <f>VLOOKUP(F1839,episodes!$A$1:$B$76,2,FALSE)</f>
        <v>18</v>
      </c>
      <c r="H1839" s="7" t="str">
        <f>VLOOKUP(F1839,episodes!$A$1:$E$76,5,FALSE)</f>
        <v>The Squire of Gothos</v>
      </c>
      <c r="I1839" s="7">
        <f>VLOOKUP(F1839,episodes!$A$1:$D$76,3,FALSE)</f>
        <v>1</v>
      </c>
      <c r="J1839" s="7">
        <f>VLOOKUP(F1839,episodes!$A$1:$D$76,4,FALSE)</f>
        <v>17</v>
      </c>
      <c r="L1839" s="40">
        <f>COUNTIFS(A:A,A1838)</f>
        <v>45</v>
      </c>
      <c r="M1839" s="40">
        <f>COUNTIFS(B:B,B1839)</f>
        <v>16</v>
      </c>
      <c r="N1839" s="40">
        <f>LEN(C1839)+LEN(H1839)</f>
        <v>58</v>
      </c>
      <c r="O1839" s="42" t="s">
        <v>2116</v>
      </c>
      <c r="P1839" s="42" t="s">
        <v>184</v>
      </c>
      <c r="Q1839" s="39" t="s">
        <v>1378</v>
      </c>
      <c r="R1839" s="39" t="s">
        <v>2485</v>
      </c>
    </row>
    <row r="1840" spans="1:18" x14ac:dyDescent="0.25">
      <c r="A1840" s="2" t="s">
        <v>1802</v>
      </c>
      <c r="B1840" s="1" t="s">
        <v>681</v>
      </c>
      <c r="C1840" s="37" t="s">
        <v>3143</v>
      </c>
      <c r="D1840" s="2" t="s">
        <v>3652</v>
      </c>
      <c r="E1840" s="12">
        <v>1</v>
      </c>
      <c r="F1840" s="61">
        <v>118</v>
      </c>
      <c r="G1840" s="8">
        <f>VLOOKUP(F1840,episodes!$A$1:$B$76,2,FALSE)</f>
        <v>19</v>
      </c>
      <c r="H1840" s="7" t="str">
        <f>VLOOKUP(F1840,episodes!$A$1:$E$76,5,FALSE)</f>
        <v>Arena</v>
      </c>
      <c r="I1840" s="7">
        <f>VLOOKUP(F1840,episodes!$A$1:$D$76,3,FALSE)</f>
        <v>1</v>
      </c>
      <c r="J1840" s="7">
        <f>VLOOKUP(F1840,episodes!$A$1:$D$76,4,FALSE)</f>
        <v>18</v>
      </c>
      <c r="L1840" s="40">
        <f>COUNTIFS(A:A,A1834)</f>
        <v>45</v>
      </c>
      <c r="M1840" s="40">
        <f>COUNTIFS(B:B,B1840)</f>
        <v>16</v>
      </c>
      <c r="N1840" s="40">
        <f>LEN(C1840)</f>
        <v>78</v>
      </c>
      <c r="O1840" s="42" t="s">
        <v>2116</v>
      </c>
      <c r="P1840" s="42" t="s">
        <v>560</v>
      </c>
      <c r="Q1840" s="39" t="s">
        <v>1129</v>
      </c>
      <c r="R1840" s="42" t="s">
        <v>2485</v>
      </c>
    </row>
    <row r="1841" spans="1:18" x14ac:dyDescent="0.25">
      <c r="A1841" s="2" t="s">
        <v>1802</v>
      </c>
      <c r="B1841" s="1" t="s">
        <v>715</v>
      </c>
      <c r="C1841" s="37" t="s">
        <v>2584</v>
      </c>
      <c r="D1841" s="2" t="s">
        <v>3652</v>
      </c>
      <c r="E1841" s="12">
        <v>1</v>
      </c>
      <c r="F1841" s="61">
        <v>118</v>
      </c>
      <c r="G1841" s="8">
        <f>VLOOKUP(F1841,episodes!$A$1:$B$76,2,FALSE)</f>
        <v>19</v>
      </c>
      <c r="H1841" s="7" t="str">
        <f>VLOOKUP(F1841,episodes!$A$1:$E$76,5,FALSE)</f>
        <v>Arena</v>
      </c>
      <c r="I1841" s="7">
        <f>VLOOKUP(F1841,episodes!$A$1:$D$76,3,FALSE)</f>
        <v>1</v>
      </c>
      <c r="J1841" s="7">
        <f>VLOOKUP(F1841,episodes!$A$1:$D$76,4,FALSE)</f>
        <v>18</v>
      </c>
      <c r="L1841" s="40">
        <f>COUNTIFS(A:A,A1840)</f>
        <v>45</v>
      </c>
      <c r="M1841" s="40">
        <f>COUNTIFS(B:B,B1841)</f>
        <v>26</v>
      </c>
      <c r="N1841" s="40">
        <f>LEN(C1841)</f>
        <v>35</v>
      </c>
      <c r="O1841" s="42" t="s">
        <v>2116</v>
      </c>
      <c r="P1841" s="42" t="s">
        <v>651</v>
      </c>
      <c r="Q1841" s="39" t="s">
        <v>1145</v>
      </c>
      <c r="R1841" s="42" t="s">
        <v>2485</v>
      </c>
    </row>
    <row r="1842" spans="1:18" x14ac:dyDescent="0.25">
      <c r="A1842" s="2" t="s">
        <v>1802</v>
      </c>
      <c r="B1842" s="1" t="s">
        <v>715</v>
      </c>
      <c r="C1842" s="37" t="s">
        <v>2592</v>
      </c>
      <c r="D1842" s="2" t="s">
        <v>3652</v>
      </c>
      <c r="E1842" s="12">
        <v>1</v>
      </c>
      <c r="F1842" s="61">
        <v>119</v>
      </c>
      <c r="G1842" s="8">
        <f>VLOOKUP(F1842,episodes!$A$1:$B$76,2,FALSE)</f>
        <v>20</v>
      </c>
      <c r="H1842" s="7" t="str">
        <f>VLOOKUP(F1842,episodes!$A$1:$E$76,5,FALSE)</f>
        <v>Tomorrow Is Yesterday</v>
      </c>
      <c r="I1842" s="7">
        <f>VLOOKUP(F1842,episodes!$A$1:$D$76,3,FALSE)</f>
        <v>1</v>
      </c>
      <c r="J1842" s="7">
        <f>VLOOKUP(F1842,episodes!$A$1:$D$76,4,FALSE)</f>
        <v>19</v>
      </c>
      <c r="L1842" s="40">
        <f>COUNTIFS(A:A,#REF!)</f>
        <v>0</v>
      </c>
      <c r="M1842" s="40">
        <f>COUNTIFS(B:B,B1842)</f>
        <v>26</v>
      </c>
      <c r="N1842" s="40">
        <f>LEN(C1842)</f>
        <v>47</v>
      </c>
      <c r="O1842" s="42" t="s">
        <v>2116</v>
      </c>
      <c r="P1842" s="44" t="s">
        <v>529</v>
      </c>
      <c r="Q1842" s="39" t="s">
        <v>1535</v>
      </c>
      <c r="R1842" s="42" t="s">
        <v>2485</v>
      </c>
    </row>
    <row r="1843" spans="1:18" x14ac:dyDescent="0.25">
      <c r="A1843" s="2" t="s">
        <v>1802</v>
      </c>
      <c r="B1843" s="1" t="s">
        <v>681</v>
      </c>
      <c r="C1843" s="37" t="s">
        <v>3149</v>
      </c>
      <c r="D1843" s="2" t="s">
        <v>3652</v>
      </c>
      <c r="E1843" s="12">
        <v>1</v>
      </c>
      <c r="F1843" s="61">
        <v>121</v>
      </c>
      <c r="G1843" s="8">
        <f>VLOOKUP(F1843,episodes!$A$1:$B$76,2,FALSE)</f>
        <v>22</v>
      </c>
      <c r="H1843" s="7" t="str">
        <f>VLOOKUP(F1843,episodes!$A$1:$E$76,5,FALSE)</f>
        <v>The Return of the Archons</v>
      </c>
      <c r="I1843" s="7">
        <f>VLOOKUP(F1843,episodes!$A$1:$D$76,3,FALSE)</f>
        <v>1</v>
      </c>
      <c r="J1843" s="7">
        <f>VLOOKUP(F1843,episodes!$A$1:$D$76,4,FALSE)</f>
        <v>21</v>
      </c>
      <c r="L1843" s="40">
        <f>COUNTIFS(A:A,A1833)</f>
        <v>45</v>
      </c>
      <c r="M1843" s="40">
        <f>COUNTIFS(B:B,B1843)</f>
        <v>16</v>
      </c>
      <c r="N1843" s="40">
        <f>LEN(C1843)</f>
        <v>65</v>
      </c>
      <c r="O1843" s="42" t="s">
        <v>2116</v>
      </c>
      <c r="P1843" s="42" t="s">
        <v>561</v>
      </c>
      <c r="Q1843" s="39" t="s">
        <v>1131</v>
      </c>
      <c r="R1843" s="42" t="s">
        <v>2485</v>
      </c>
    </row>
    <row r="1844" spans="1:18" x14ac:dyDescent="0.25">
      <c r="A1844" s="2" t="s">
        <v>1802</v>
      </c>
      <c r="B1844" s="1" t="s">
        <v>681</v>
      </c>
      <c r="C1844" s="37" t="s">
        <v>2229</v>
      </c>
      <c r="D1844" s="2" t="s">
        <v>3652</v>
      </c>
      <c r="E1844" s="12">
        <v>1</v>
      </c>
      <c r="F1844" s="61">
        <v>121</v>
      </c>
      <c r="G1844" s="8">
        <f>VLOOKUP(F1844,episodes!$A$1:$B$76,2,FALSE)</f>
        <v>22</v>
      </c>
      <c r="H1844" s="7" t="str">
        <f>VLOOKUP(F1844,episodes!$A$1:$E$76,5,FALSE)</f>
        <v>The Return of the Archons</v>
      </c>
      <c r="I1844" s="7">
        <f>VLOOKUP(F1844,episodes!$A$1:$D$76,3,FALSE)</f>
        <v>1</v>
      </c>
      <c r="J1844" s="7">
        <f>VLOOKUP(F1844,episodes!$A$1:$D$76,4,FALSE)</f>
        <v>21</v>
      </c>
      <c r="L1844" s="40">
        <f>COUNTIFS(A:A,A1843)</f>
        <v>45</v>
      </c>
      <c r="M1844" s="40">
        <f>COUNTIFS(B:B,B1844)</f>
        <v>16</v>
      </c>
      <c r="N1844" s="40">
        <f>LEN(C1844)</f>
        <v>32</v>
      </c>
      <c r="O1844" s="42" t="s">
        <v>2116</v>
      </c>
      <c r="P1844" s="42"/>
      <c r="Q1844" s="39" t="s">
        <v>1130</v>
      </c>
      <c r="R1844" s="42" t="s">
        <v>2485</v>
      </c>
    </row>
    <row r="1845" spans="1:18" x14ac:dyDescent="0.25">
      <c r="A1845" s="2" t="s">
        <v>1802</v>
      </c>
      <c r="B1845" s="1" t="s">
        <v>715</v>
      </c>
      <c r="C1845" s="37" t="s">
        <v>3052</v>
      </c>
      <c r="D1845" s="2" t="s">
        <v>3652</v>
      </c>
      <c r="E1845" s="12">
        <v>1</v>
      </c>
      <c r="F1845" s="61">
        <v>122</v>
      </c>
      <c r="G1845" s="8">
        <f>VLOOKUP(F1845,episodes!$A$1:$B$76,2,FALSE)</f>
        <v>23</v>
      </c>
      <c r="H1845" s="7" t="str">
        <f>VLOOKUP(F1845,episodes!$A$1:$E$76,5,FALSE)</f>
        <v>Space Seed</v>
      </c>
      <c r="I1845" s="7">
        <f>VLOOKUP(F1845,episodes!$A$1:$D$76,3,FALSE)</f>
        <v>1</v>
      </c>
      <c r="J1845" s="7">
        <f>VLOOKUP(F1845,episodes!$A$1:$D$76,4,FALSE)</f>
        <v>22</v>
      </c>
      <c r="L1845" s="40">
        <f>COUNTIFS(A:A,A1844)</f>
        <v>45</v>
      </c>
      <c r="M1845" s="40">
        <f>COUNTIFS(B:B,B1845)</f>
        <v>26</v>
      </c>
      <c r="N1845" s="40">
        <f>LEN(C1845)</f>
        <v>44</v>
      </c>
      <c r="O1845" s="42" t="s">
        <v>2116</v>
      </c>
      <c r="P1845" s="44" t="s">
        <v>207</v>
      </c>
      <c r="Q1845" s="39" t="s">
        <v>1431</v>
      </c>
      <c r="R1845" s="42" t="s">
        <v>2485</v>
      </c>
    </row>
    <row r="1846" spans="1:18" s="2" customFormat="1" x14ac:dyDescent="0.25">
      <c r="A1846" s="2" t="s">
        <v>1802</v>
      </c>
      <c r="B1846" s="2" t="s">
        <v>716</v>
      </c>
      <c r="C1846" s="37" t="s">
        <v>3053</v>
      </c>
      <c r="D1846" s="2" t="s">
        <v>3652</v>
      </c>
      <c r="E1846" s="12">
        <v>1</v>
      </c>
      <c r="F1846" s="61">
        <v>122</v>
      </c>
      <c r="G1846" s="8">
        <f>VLOOKUP(F1846,episodes!$A$1:$B$76,2,FALSE)</f>
        <v>23</v>
      </c>
      <c r="H1846" s="7" t="str">
        <f>VLOOKUP(F1846,episodes!$A$1:$E$76,5,FALSE)</f>
        <v>Space Seed</v>
      </c>
      <c r="I1846" s="7">
        <f>VLOOKUP(F1846,episodes!$A$1:$D$76,3,FALSE)</f>
        <v>1</v>
      </c>
      <c r="J1846" s="7">
        <f>VLOOKUP(F1846,episodes!$A$1:$D$76,4,FALSE)</f>
        <v>22</v>
      </c>
      <c r="K1846" s="10"/>
      <c r="L1846" s="40">
        <f>COUNTIFS(A:A,A1845)</f>
        <v>45</v>
      </c>
      <c r="M1846" s="40">
        <f>COUNTIFS(B:B,B1846)</f>
        <v>2</v>
      </c>
      <c r="N1846" s="40">
        <f>LEN(C1846)</f>
        <v>48</v>
      </c>
      <c r="O1846" s="42" t="s">
        <v>2116</v>
      </c>
      <c r="P1846" s="44"/>
      <c r="Q1846" s="42" t="s">
        <v>1432</v>
      </c>
      <c r="R1846" s="42" t="s">
        <v>2485</v>
      </c>
    </row>
    <row r="1847" spans="1:18" x14ac:dyDescent="0.25">
      <c r="A1847" s="2" t="s">
        <v>1802</v>
      </c>
      <c r="B1847" s="1" t="s">
        <v>681</v>
      </c>
      <c r="C1847" s="37" t="s">
        <v>3107</v>
      </c>
      <c r="D1847" s="2" t="s">
        <v>3652</v>
      </c>
      <c r="E1847" s="12">
        <v>1</v>
      </c>
      <c r="F1847" s="61">
        <v>124</v>
      </c>
      <c r="G1847" s="8">
        <f>VLOOKUP(F1847,episodes!$A$1:$B$76,2,FALSE)</f>
        <v>25</v>
      </c>
      <c r="H1847" s="7" t="str">
        <f>VLOOKUP(F1847,episodes!$A$1:$E$76,5,FALSE)</f>
        <v>This Side of Paradise</v>
      </c>
      <c r="I1847" s="7">
        <f>VLOOKUP(F1847,episodes!$A$1:$D$76,3,FALSE)</f>
        <v>1</v>
      </c>
      <c r="J1847" s="7">
        <f>VLOOKUP(F1847,episodes!$A$1:$D$76,4,FALSE)</f>
        <v>24</v>
      </c>
      <c r="L1847" s="40">
        <f>COUNTIFS(A:A,A1846)</f>
        <v>45</v>
      </c>
      <c r="M1847" s="40">
        <f>COUNTIFS(B:B,B1847)</f>
        <v>16</v>
      </c>
      <c r="N1847" s="40">
        <f>LEN(C1847)</f>
        <v>40</v>
      </c>
      <c r="O1847" s="42" t="s">
        <v>2116</v>
      </c>
      <c r="P1847" s="44" t="s">
        <v>241</v>
      </c>
      <c r="Q1847" s="39" t="s">
        <v>1132</v>
      </c>
      <c r="R1847" s="42" t="s">
        <v>2485</v>
      </c>
    </row>
    <row r="1848" spans="1:18" x14ac:dyDescent="0.25">
      <c r="A1848" s="2" t="s">
        <v>1802</v>
      </c>
      <c r="B1848" s="1" t="s">
        <v>681</v>
      </c>
      <c r="C1848" s="37" t="s">
        <v>3198</v>
      </c>
      <c r="D1848" s="2" t="s">
        <v>3652</v>
      </c>
      <c r="E1848" s="12">
        <v>1</v>
      </c>
      <c r="F1848" s="61">
        <v>125</v>
      </c>
      <c r="G1848" s="8">
        <f>VLOOKUP(F1848,episodes!$A$1:$B$76,2,FALSE)</f>
        <v>26</v>
      </c>
      <c r="H1848" s="7" t="str">
        <f>VLOOKUP(F1848,episodes!$A$1:$E$76,5,FALSE)</f>
        <v>The Devil in the Dark</v>
      </c>
      <c r="I1848" s="7">
        <f>VLOOKUP(F1848,episodes!$A$1:$D$76,3,FALSE)</f>
        <v>1</v>
      </c>
      <c r="J1848" s="7">
        <f>VLOOKUP(F1848,episodes!$A$1:$D$76,4,FALSE)</f>
        <v>25</v>
      </c>
      <c r="L1848" s="40">
        <f>COUNTIFS(A:A,A1847)</f>
        <v>45</v>
      </c>
      <c r="M1848" s="40">
        <f>COUNTIFS(B:B,B1848)</f>
        <v>16</v>
      </c>
      <c r="N1848" s="40">
        <f>LEN(C1848)</f>
        <v>44</v>
      </c>
      <c r="O1848" s="42" t="s">
        <v>2116</v>
      </c>
      <c r="P1848" s="39" t="s">
        <v>253</v>
      </c>
      <c r="Q1848" s="39" t="s">
        <v>1586</v>
      </c>
      <c r="R1848" s="42" t="s">
        <v>2485</v>
      </c>
    </row>
    <row r="1849" spans="1:18" x14ac:dyDescent="0.25">
      <c r="A1849" s="2" t="s">
        <v>1802</v>
      </c>
      <c r="B1849" s="1" t="s">
        <v>681</v>
      </c>
      <c r="C1849" s="37" t="s">
        <v>3199</v>
      </c>
      <c r="D1849" s="2" t="s">
        <v>3652</v>
      </c>
      <c r="E1849" s="12">
        <v>1</v>
      </c>
      <c r="F1849" s="61">
        <v>125</v>
      </c>
      <c r="G1849" s="8">
        <f>VLOOKUP(F1849,episodes!$A$1:$B$76,2,FALSE)</f>
        <v>26</v>
      </c>
      <c r="H1849" s="7" t="str">
        <f>VLOOKUP(F1849,episodes!$A$1:$E$76,5,FALSE)</f>
        <v>The Devil in the Dark</v>
      </c>
      <c r="I1849" s="7">
        <f>VLOOKUP(F1849,episodes!$A$1:$D$76,3,FALSE)</f>
        <v>1</v>
      </c>
      <c r="J1849" s="7">
        <f>VLOOKUP(F1849,episodes!$A$1:$D$76,4,FALSE)</f>
        <v>25</v>
      </c>
      <c r="L1849" s="40">
        <f>COUNTIFS(A:A,A1848)</f>
        <v>45</v>
      </c>
      <c r="M1849" s="40">
        <f>COUNTIFS(B:B,B1849)</f>
        <v>16</v>
      </c>
      <c r="N1849" s="40">
        <f>LEN(C1849)</f>
        <v>36</v>
      </c>
      <c r="O1849" s="42" t="s">
        <v>2116</v>
      </c>
      <c r="P1849" s="39" t="s">
        <v>254</v>
      </c>
      <c r="Q1849" s="42" t="s">
        <v>1133</v>
      </c>
      <c r="R1849" s="42" t="s">
        <v>2485</v>
      </c>
    </row>
    <row r="1850" spans="1:18" x14ac:dyDescent="0.25">
      <c r="A1850" s="2" t="s">
        <v>1802</v>
      </c>
      <c r="B1850" s="1" t="s">
        <v>715</v>
      </c>
      <c r="C1850" s="37" t="s">
        <v>3233</v>
      </c>
      <c r="D1850" s="2" t="s">
        <v>3652</v>
      </c>
      <c r="E1850" s="12">
        <v>1</v>
      </c>
      <c r="F1850" s="61">
        <v>127</v>
      </c>
      <c r="G1850" s="8">
        <f>VLOOKUP(F1850,episodes!$A$1:$B$76,2,FALSE)</f>
        <v>28</v>
      </c>
      <c r="H1850" s="7" t="str">
        <f>VLOOKUP(F1850,episodes!$A$1:$E$76,5,FALSE)</f>
        <v>The Alternative Factor</v>
      </c>
      <c r="I1850" s="7">
        <f>VLOOKUP(F1850,episodes!$A$1:$D$76,3,FALSE)</f>
        <v>1</v>
      </c>
      <c r="J1850" s="7">
        <f>VLOOKUP(F1850,episodes!$A$1:$D$76,4,FALSE)</f>
        <v>27</v>
      </c>
      <c r="L1850" s="40">
        <f>COUNTIFS(A:A,A1849)</f>
        <v>45</v>
      </c>
      <c r="M1850" s="40">
        <f>COUNTIFS(B:B,B1850)</f>
        <v>26</v>
      </c>
      <c r="N1850" s="40">
        <f>LEN(C1850)</f>
        <v>35</v>
      </c>
      <c r="O1850" s="42" t="s">
        <v>2116</v>
      </c>
      <c r="P1850" s="42" t="s">
        <v>261</v>
      </c>
      <c r="Q1850" s="39" t="s">
        <v>1351</v>
      </c>
      <c r="R1850" s="42" t="s">
        <v>2485</v>
      </c>
    </row>
    <row r="1851" spans="1:18" x14ac:dyDescent="0.25">
      <c r="A1851" s="2" t="s">
        <v>1802</v>
      </c>
      <c r="B1851" s="1" t="s">
        <v>715</v>
      </c>
      <c r="C1851" s="37" t="s">
        <v>3233</v>
      </c>
      <c r="D1851" s="2" t="s">
        <v>3652</v>
      </c>
      <c r="E1851" s="12">
        <v>1</v>
      </c>
      <c r="F1851" s="61">
        <v>127</v>
      </c>
      <c r="G1851" s="8">
        <f>VLOOKUP(F1851,episodes!$A$1:$B$76,2,FALSE)</f>
        <v>28</v>
      </c>
      <c r="H1851" s="7" t="str">
        <f>VLOOKUP(F1851,episodes!$A$1:$E$76,5,FALSE)</f>
        <v>The Alternative Factor</v>
      </c>
      <c r="I1851" s="7">
        <f>VLOOKUP(F1851,episodes!$A$1:$D$76,3,FALSE)</f>
        <v>1</v>
      </c>
      <c r="J1851" s="7">
        <f>VLOOKUP(F1851,episodes!$A$1:$D$76,4,FALSE)</f>
        <v>27</v>
      </c>
      <c r="L1851" s="40">
        <f>COUNTIFS(A:A,A1850)</f>
        <v>45</v>
      </c>
      <c r="M1851" s="40">
        <f>COUNTIFS(B:B,B1851)</f>
        <v>26</v>
      </c>
      <c r="N1851" s="40">
        <f>LEN(C1851)</f>
        <v>35</v>
      </c>
      <c r="O1851" s="42" t="s">
        <v>2116</v>
      </c>
      <c r="P1851" s="42" t="s">
        <v>261</v>
      </c>
      <c r="Q1851" s="39" t="s">
        <v>1351</v>
      </c>
      <c r="R1851" s="42" t="s">
        <v>2485</v>
      </c>
    </row>
    <row r="1852" spans="1:18" x14ac:dyDescent="0.25">
      <c r="A1852" s="2" t="s">
        <v>1802</v>
      </c>
      <c r="B1852" s="1" t="s">
        <v>681</v>
      </c>
      <c r="C1852" s="23" t="s">
        <v>1134</v>
      </c>
      <c r="D1852" s="2" t="s">
        <v>3652</v>
      </c>
      <c r="E1852" s="12">
        <v>1</v>
      </c>
      <c r="F1852" s="61">
        <v>128</v>
      </c>
      <c r="G1852" s="8">
        <f>VLOOKUP(F1852,episodes!$A$1:$B$76,2,FALSE)</f>
        <v>29</v>
      </c>
      <c r="H1852" s="7" t="str">
        <f>VLOOKUP(F1852,episodes!$A$1:$E$76,5,FALSE)</f>
        <v>The City on the Edge of Forever</v>
      </c>
      <c r="I1852" s="7">
        <f>VLOOKUP(F1852,episodes!$A$1:$D$76,3,FALSE)</f>
        <v>1</v>
      </c>
      <c r="J1852" s="7">
        <f>VLOOKUP(F1852,episodes!$A$1:$D$76,4,FALSE)</f>
        <v>28</v>
      </c>
      <c r="L1852" s="40">
        <f>COUNTIFS(A:A,A1851)</f>
        <v>45</v>
      </c>
      <c r="M1852" s="40">
        <f>COUNTIFS(B:B,B1852)</f>
        <v>16</v>
      </c>
      <c r="N1852" s="40">
        <f>LEN(C1852)</f>
        <v>76</v>
      </c>
      <c r="O1852" s="42" t="s">
        <v>2116</v>
      </c>
      <c r="P1852" s="44" t="s">
        <v>562</v>
      </c>
      <c r="Q1852" s="42" t="s">
        <v>1134</v>
      </c>
      <c r="R1852" s="42" t="s">
        <v>2485</v>
      </c>
    </row>
    <row r="1853" spans="1:18" x14ac:dyDescent="0.25">
      <c r="A1853" s="2" t="s">
        <v>1802</v>
      </c>
      <c r="B1853" s="1" t="s">
        <v>681</v>
      </c>
      <c r="C1853" s="23" t="s">
        <v>2874</v>
      </c>
      <c r="D1853" s="2" t="s">
        <v>3652</v>
      </c>
      <c r="E1853" s="12"/>
      <c r="F1853" s="61">
        <v>129</v>
      </c>
      <c r="G1853" s="8">
        <f>VLOOKUP(F1853,episodes!$A$1:$B$76,2,FALSE)</f>
        <v>30</v>
      </c>
      <c r="H1853" s="7" t="str">
        <f>VLOOKUP(F1853,episodes!$A$1:$E$76,5,FALSE)</f>
        <v>Operation: Annihilate!</v>
      </c>
      <c r="I1853" s="7">
        <f>VLOOKUP(F1853,episodes!$A$1:$D$76,3,FALSE)</f>
        <v>1</v>
      </c>
      <c r="J1853" s="7">
        <f>VLOOKUP(F1853,episodes!$A$1:$D$76,4,FALSE)</f>
        <v>29</v>
      </c>
      <c r="L1853" s="40">
        <f>COUNTIFS(A:A,A1852)</f>
        <v>45</v>
      </c>
      <c r="M1853" s="40">
        <f>COUNTIFS(B:B,B1853)</f>
        <v>16</v>
      </c>
      <c r="N1853" s="40">
        <f>LEN(C1853)</f>
        <v>23</v>
      </c>
      <c r="O1853" s="39" t="s">
        <v>2116</v>
      </c>
      <c r="P1853" s="39" t="s">
        <v>1011</v>
      </c>
      <c r="Q1853" s="39" t="s">
        <v>1086</v>
      </c>
      <c r="R1853" s="42" t="s">
        <v>2485</v>
      </c>
    </row>
    <row r="1854" spans="1:18" x14ac:dyDescent="0.25">
      <c r="A1854" s="2" t="s">
        <v>1802</v>
      </c>
      <c r="B1854" s="1" t="s">
        <v>681</v>
      </c>
      <c r="C1854" s="23" t="s">
        <v>1135</v>
      </c>
      <c r="D1854" s="2" t="s">
        <v>3652</v>
      </c>
      <c r="E1854" s="12">
        <v>1</v>
      </c>
      <c r="F1854" s="61">
        <v>129</v>
      </c>
      <c r="G1854" s="8">
        <f>VLOOKUP(F1854,episodes!$A$1:$B$76,2,FALSE)</f>
        <v>30</v>
      </c>
      <c r="H1854" s="7" t="str">
        <f>VLOOKUP(F1854,episodes!$A$1:$E$76,5,FALSE)</f>
        <v>Operation: Annihilate!</v>
      </c>
      <c r="I1854" s="7">
        <f>VLOOKUP(F1854,episodes!$A$1:$D$76,3,FALSE)</f>
        <v>1</v>
      </c>
      <c r="J1854" s="7">
        <f>VLOOKUP(F1854,episodes!$A$1:$D$76,4,FALSE)</f>
        <v>29</v>
      </c>
      <c r="L1854" s="40">
        <f>COUNTIFS(A:A,A1853)</f>
        <v>45</v>
      </c>
      <c r="M1854" s="40">
        <f>COUNTIFS(B:B,B1854)</f>
        <v>16</v>
      </c>
      <c r="N1854" s="40">
        <f>LEN(C1854)</f>
        <v>23</v>
      </c>
      <c r="O1854" s="42" t="s">
        <v>2116</v>
      </c>
      <c r="P1854" s="42" t="s">
        <v>827</v>
      </c>
      <c r="Q1854" s="42" t="s">
        <v>1135</v>
      </c>
      <c r="R1854" s="42" t="s">
        <v>2485</v>
      </c>
    </row>
    <row r="1855" spans="1:18" x14ac:dyDescent="0.25">
      <c r="A1855" s="2" t="s">
        <v>1802</v>
      </c>
      <c r="B1855" s="1" t="s">
        <v>715</v>
      </c>
      <c r="C1855" s="23" t="s">
        <v>1568</v>
      </c>
      <c r="D1855" s="2" t="s">
        <v>3652</v>
      </c>
      <c r="E1855" s="12">
        <v>1</v>
      </c>
      <c r="F1855" s="61">
        <v>129</v>
      </c>
      <c r="G1855" s="8">
        <f>VLOOKUP(F1855,episodes!$A$1:$B$76,2,FALSE)</f>
        <v>30</v>
      </c>
      <c r="H1855" s="7" t="str">
        <f>VLOOKUP(F1855,episodes!$A$1:$E$76,5,FALSE)</f>
        <v>Operation: Annihilate!</v>
      </c>
      <c r="I1855" s="7">
        <f>VLOOKUP(F1855,episodes!$A$1:$D$76,3,FALSE)</f>
        <v>1</v>
      </c>
      <c r="J1855" s="7">
        <f>VLOOKUP(F1855,episodes!$A$1:$D$76,4,FALSE)</f>
        <v>29</v>
      </c>
      <c r="L1855" s="40">
        <f>COUNTIFS(A:A,A1854)</f>
        <v>45</v>
      </c>
      <c r="M1855" s="40">
        <f>COUNTIFS(B:B,B1855)</f>
        <v>26</v>
      </c>
      <c r="N1855" s="40">
        <f>LEN(C1855)</f>
        <v>36</v>
      </c>
      <c r="O1855" s="42" t="s">
        <v>2116</v>
      </c>
      <c r="P1855" s="42" t="s">
        <v>2083</v>
      </c>
      <c r="Q1855" s="39" t="s">
        <v>1568</v>
      </c>
      <c r="R1855" s="42" t="s">
        <v>2485</v>
      </c>
    </row>
    <row r="1856" spans="1:18" x14ac:dyDescent="0.25">
      <c r="A1856" s="2" t="s">
        <v>1802</v>
      </c>
      <c r="B1856" s="1" t="s">
        <v>715</v>
      </c>
      <c r="C1856" s="23" t="s">
        <v>1568</v>
      </c>
      <c r="D1856" s="2" t="s">
        <v>3652</v>
      </c>
      <c r="E1856" s="12">
        <v>1</v>
      </c>
      <c r="F1856" s="61">
        <v>129</v>
      </c>
      <c r="G1856" s="8">
        <f>VLOOKUP(F1856,episodes!$A$1:$B$76,2,FALSE)</f>
        <v>30</v>
      </c>
      <c r="H1856" s="7" t="str">
        <f>VLOOKUP(F1856,episodes!$A$1:$E$76,5,FALSE)</f>
        <v>Operation: Annihilate!</v>
      </c>
      <c r="I1856" s="7">
        <f>VLOOKUP(F1856,episodes!$A$1:$D$76,3,FALSE)</f>
        <v>1</v>
      </c>
      <c r="J1856" s="7">
        <f>VLOOKUP(F1856,episodes!$A$1:$D$76,4,FALSE)</f>
        <v>29</v>
      </c>
      <c r="L1856" s="40">
        <f>COUNTIFS(A:A,A1855)</f>
        <v>45</v>
      </c>
      <c r="M1856" s="40">
        <f>COUNTIFS(B:B,B1856)</f>
        <v>26</v>
      </c>
      <c r="N1856" s="40">
        <f>LEN(C1856)</f>
        <v>36</v>
      </c>
      <c r="O1856" s="42" t="s">
        <v>2116</v>
      </c>
      <c r="P1856" s="42" t="s">
        <v>2083</v>
      </c>
      <c r="Q1856" s="39" t="s">
        <v>1568</v>
      </c>
      <c r="R1856" s="42" t="s">
        <v>2485</v>
      </c>
    </row>
    <row r="1857" spans="1:18" x14ac:dyDescent="0.25">
      <c r="A1857" s="2" t="s">
        <v>1802</v>
      </c>
      <c r="B1857" s="1" t="s">
        <v>715</v>
      </c>
      <c r="C1857" s="23" t="s">
        <v>1328</v>
      </c>
      <c r="D1857" s="2" t="s">
        <v>3652</v>
      </c>
      <c r="E1857" s="12">
        <v>1</v>
      </c>
      <c r="F1857" s="61">
        <v>129</v>
      </c>
      <c r="G1857" s="8">
        <f>VLOOKUP(F1857,episodes!$A$1:$B$76,2,FALSE)</f>
        <v>30</v>
      </c>
      <c r="H1857" s="7" t="str">
        <f>VLOOKUP(F1857,episodes!$A$1:$E$76,5,FALSE)</f>
        <v>Operation: Annihilate!</v>
      </c>
      <c r="I1857" s="7">
        <f>VLOOKUP(F1857,episodes!$A$1:$D$76,3,FALSE)</f>
        <v>1</v>
      </c>
      <c r="J1857" s="7">
        <f>VLOOKUP(F1857,episodes!$A$1:$D$76,4,FALSE)</f>
        <v>29</v>
      </c>
      <c r="L1857" s="40">
        <f>COUNTIFS(A:A,A1856)</f>
        <v>45</v>
      </c>
      <c r="M1857" s="40">
        <f>COUNTIFS(B:B,B1857)</f>
        <v>26</v>
      </c>
      <c r="N1857" s="40">
        <f>LEN(C1857)</f>
        <v>33</v>
      </c>
      <c r="O1857" s="42" t="s">
        <v>2131</v>
      </c>
      <c r="P1857" s="44" t="s">
        <v>1011</v>
      </c>
      <c r="Q1857" s="39" t="s">
        <v>1328</v>
      </c>
      <c r="R1857" s="42" t="s">
        <v>2485</v>
      </c>
    </row>
    <row r="1858" spans="1:18" x14ac:dyDescent="0.25">
      <c r="A1858" s="2" t="s">
        <v>1802</v>
      </c>
      <c r="B1858" s="1" t="s">
        <v>715</v>
      </c>
      <c r="C1858" s="23" t="s">
        <v>1138</v>
      </c>
      <c r="D1858" s="2" t="s">
        <v>3652</v>
      </c>
      <c r="E1858" s="12">
        <v>1</v>
      </c>
      <c r="F1858" s="61">
        <v>201</v>
      </c>
      <c r="G1858" s="8">
        <f>VLOOKUP(F1858,episodes!$A$1:$B$76,2,FALSE)</f>
        <v>31</v>
      </c>
      <c r="H1858" s="7" t="str">
        <f>VLOOKUP(F1858,episodes!$A$1:$E$76,5,FALSE)</f>
        <v>Amok Time</v>
      </c>
      <c r="I1858" s="7">
        <f>VLOOKUP(F1858,episodes!$A$1:$D$76,3,FALSE)</f>
        <v>2</v>
      </c>
      <c r="J1858" s="7">
        <f>VLOOKUP(F1858,episodes!$A$1:$D$76,4,FALSE)</f>
        <v>1</v>
      </c>
      <c r="L1858" s="40">
        <f>COUNTIFS(A:A,A1857)</f>
        <v>45</v>
      </c>
      <c r="M1858" s="40">
        <f>COUNTIFS(B:B,B1858)</f>
        <v>26</v>
      </c>
      <c r="N1858" s="40">
        <f>LEN(C1858)</f>
        <v>20</v>
      </c>
      <c r="O1858" s="42" t="s">
        <v>2116</v>
      </c>
      <c r="P1858" s="44" t="s">
        <v>1011</v>
      </c>
      <c r="Q1858" s="39" t="s">
        <v>1138</v>
      </c>
      <c r="R1858" s="42" t="s">
        <v>2485</v>
      </c>
    </row>
    <row r="1859" spans="1:18" x14ac:dyDescent="0.25">
      <c r="A1859" s="2" t="s">
        <v>1802</v>
      </c>
      <c r="B1859" s="1" t="s">
        <v>681</v>
      </c>
      <c r="C1859" s="23" t="s">
        <v>1162</v>
      </c>
      <c r="D1859" s="2" t="s">
        <v>3652</v>
      </c>
      <c r="E1859" s="12">
        <v>1</v>
      </c>
      <c r="F1859" s="61">
        <v>202</v>
      </c>
      <c r="G1859" s="8">
        <f>VLOOKUP(F1859,episodes!$A$1:$B$76,2,FALSE)</f>
        <v>32</v>
      </c>
      <c r="H1859" s="7" t="str">
        <f>VLOOKUP(F1859,episodes!$A$1:$E$76,5,FALSE)</f>
        <v>Who Mourns for Adonais?</v>
      </c>
      <c r="I1859" s="7">
        <f>VLOOKUP(F1859,episodes!$A$1:$D$76,3,FALSE)</f>
        <v>2</v>
      </c>
      <c r="J1859" s="7">
        <f>VLOOKUP(F1859,episodes!$A$1:$D$76,4,FALSE)</f>
        <v>2</v>
      </c>
      <c r="L1859" s="40">
        <f>COUNTIFS(A:A,A1858)</f>
        <v>45</v>
      </c>
      <c r="M1859" s="40">
        <f>COUNTIFS(B:B,B1859)</f>
        <v>16</v>
      </c>
      <c r="N1859" s="40">
        <f>LEN(C1859)</f>
        <v>21</v>
      </c>
      <c r="O1859" s="42" t="s">
        <v>2116</v>
      </c>
      <c r="P1859" s="44" t="s">
        <v>2110</v>
      </c>
      <c r="Q1859" s="42" t="s">
        <v>1162</v>
      </c>
      <c r="R1859" s="42" t="s">
        <v>2485</v>
      </c>
    </row>
    <row r="1860" spans="1:18" x14ac:dyDescent="0.25">
      <c r="A1860" s="2" t="s">
        <v>1802</v>
      </c>
      <c r="B1860" s="1" t="s">
        <v>681</v>
      </c>
      <c r="C1860" s="23" t="s">
        <v>2880</v>
      </c>
      <c r="D1860" s="2" t="s">
        <v>3652</v>
      </c>
      <c r="E1860" s="12"/>
      <c r="F1860" s="60">
        <v>203</v>
      </c>
      <c r="G1860" s="8">
        <f>VLOOKUP(F1860,episodes!$A$1:$B$76,2,FALSE)</f>
        <v>33</v>
      </c>
      <c r="H1860" s="7" t="str">
        <f>VLOOKUP(F1860,episodes!$A$1:$E$76,5,FALSE)</f>
        <v>The Changeling</v>
      </c>
      <c r="I1860" s="7">
        <f>VLOOKUP(F1860,episodes!$A$1:$D$76,3,FALSE)</f>
        <v>2</v>
      </c>
      <c r="J1860" s="7">
        <f>VLOOKUP(F1860,episodes!$A$1:$D$76,4,FALSE)</f>
        <v>3</v>
      </c>
      <c r="L1860" s="40">
        <f>COUNTIFS(A:A,A1859)</f>
        <v>45</v>
      </c>
      <c r="M1860" s="40">
        <f>COUNTIFS(B:B,B1860)</f>
        <v>16</v>
      </c>
      <c r="N1860" s="40">
        <f>LEN(C1860)</f>
        <v>23</v>
      </c>
      <c r="O1860" s="42" t="s">
        <v>841</v>
      </c>
      <c r="Q1860" s="39" t="s">
        <v>1163</v>
      </c>
      <c r="R1860" s="39" t="s">
        <v>2485</v>
      </c>
    </row>
    <row r="1861" spans="1:18" x14ac:dyDescent="0.25">
      <c r="A1861" s="2" t="s">
        <v>1802</v>
      </c>
      <c r="B1861" s="2" t="s">
        <v>2659</v>
      </c>
      <c r="C1861" s="23" t="s">
        <v>2650</v>
      </c>
      <c r="D1861" s="2" t="s">
        <v>3652</v>
      </c>
      <c r="E1861" s="12">
        <v>1</v>
      </c>
      <c r="F1861" s="60">
        <v>204</v>
      </c>
      <c r="G1861" s="8">
        <f>VLOOKUP(F1861,episodes!$A$1:$B$81,2,FALSE)</f>
        <v>34</v>
      </c>
      <c r="H1861" s="7" t="str">
        <f>VLOOKUP(F1861,episodes!$A$1:$E$81,5,FALSE)</f>
        <v>Mirror, Mirror</v>
      </c>
      <c r="I1861" s="7">
        <f>VLOOKUP(F1861,episodes!$A$1:$D$81,3,FALSE)</f>
        <v>2</v>
      </c>
      <c r="J1861" s="7">
        <f>VLOOKUP(F1861,episodes!$A$1:$D$81,4,FALSE)</f>
        <v>4</v>
      </c>
      <c r="L1861" s="40">
        <f>COUNTIFS(A:A,A1860)</f>
        <v>45</v>
      </c>
      <c r="M1861" s="40">
        <f>COUNTIFS(B:B,B1861)</f>
        <v>1</v>
      </c>
      <c r="N1861" s="40">
        <f>LEN(C1861)</f>
        <v>39</v>
      </c>
      <c r="O1861" s="39" t="s">
        <v>192</v>
      </c>
      <c r="P1861" s="39" t="s">
        <v>192</v>
      </c>
      <c r="Q1861" s="39" t="s">
        <v>192</v>
      </c>
      <c r="R1861" s="39" t="s">
        <v>2485</v>
      </c>
    </row>
    <row r="1862" spans="1:18" x14ac:dyDescent="0.25">
      <c r="A1862" s="2" t="s">
        <v>3502</v>
      </c>
      <c r="B1862" s="11" t="s">
        <v>2671</v>
      </c>
      <c r="C1862" s="37" t="s">
        <v>2580</v>
      </c>
      <c r="D1862" s="2" t="s">
        <v>21</v>
      </c>
      <c r="E1862" s="12">
        <v>1</v>
      </c>
      <c r="F1862" s="61">
        <v>117</v>
      </c>
      <c r="G1862" s="8">
        <f>VLOOKUP(F1862,episodes!$A$1:$B$76,2,FALSE)</f>
        <v>18</v>
      </c>
      <c r="H1862" s="7" t="str">
        <f>VLOOKUP(F1862,episodes!$A$1:$E$76,5,FALSE)</f>
        <v>The Squire of Gothos</v>
      </c>
      <c r="I1862" s="7">
        <f>VLOOKUP(F1862,episodes!$A$1:$D$76,3,FALSE)</f>
        <v>1</v>
      </c>
      <c r="J1862" s="7">
        <f>VLOOKUP(F1862,episodes!$A$1:$D$76,4,FALSE)</f>
        <v>17</v>
      </c>
      <c r="L1862" s="40">
        <f>COUNTIFS(A:A,A1861)</f>
        <v>45</v>
      </c>
      <c r="M1862" s="40">
        <f>COUNTIFS(B:B,B1862)</f>
        <v>1</v>
      </c>
      <c r="N1862" s="40">
        <f>LEN(C1862)+LEN(H1862)</f>
        <v>103</v>
      </c>
      <c r="O1862" s="42" t="s">
        <v>2065</v>
      </c>
      <c r="P1862" s="42" t="s">
        <v>184</v>
      </c>
      <c r="Q1862" s="42" t="s">
        <v>996</v>
      </c>
      <c r="R1862" s="42" t="s">
        <v>2485</v>
      </c>
    </row>
    <row r="1863" spans="1:18" x14ac:dyDescent="0.25">
      <c r="A1863" s="2" t="s">
        <v>3502</v>
      </c>
      <c r="B1863" s="11" t="s">
        <v>780</v>
      </c>
      <c r="C1863" s="37" t="s">
        <v>3108</v>
      </c>
      <c r="D1863" s="2" t="s">
        <v>21</v>
      </c>
      <c r="E1863" s="12">
        <v>1</v>
      </c>
      <c r="F1863" s="61">
        <v>124</v>
      </c>
      <c r="G1863" s="8">
        <f>VLOOKUP(F1863,episodes!$A$1:$B$76,2,FALSE)</f>
        <v>25</v>
      </c>
      <c r="H1863" s="7" t="str">
        <f>VLOOKUP(F1863,episodes!$A$1:$E$76,5,FALSE)</f>
        <v>This Side of Paradise</v>
      </c>
      <c r="I1863" s="7">
        <f>VLOOKUP(F1863,episodes!$A$1:$D$76,3,FALSE)</f>
        <v>1</v>
      </c>
      <c r="J1863" s="7">
        <f>VLOOKUP(F1863,episodes!$A$1:$D$76,4,FALSE)</f>
        <v>24</v>
      </c>
      <c r="L1863" s="40">
        <f>COUNTIFS(A:A,A1862)</f>
        <v>2</v>
      </c>
      <c r="M1863" s="40">
        <f>COUNTIFS(B:B,B1863)</f>
        <v>1</v>
      </c>
      <c r="N1863" s="40">
        <f>LEN(C1863)</f>
        <v>162</v>
      </c>
      <c r="O1863" s="42" t="s">
        <v>2065</v>
      </c>
      <c r="P1863" s="44" t="s">
        <v>1011</v>
      </c>
      <c r="Q1863" s="42" t="s">
        <v>1085</v>
      </c>
      <c r="R1863" s="42" t="s">
        <v>2485</v>
      </c>
    </row>
    <row r="1864" spans="1:18" x14ac:dyDescent="0.25">
      <c r="A1864" s="24" t="s">
        <v>1803</v>
      </c>
      <c r="B1864" s="53"/>
      <c r="C1864" s="23" t="s">
        <v>1187</v>
      </c>
      <c r="D1864" s="2" t="s">
        <v>85</v>
      </c>
      <c r="E1864" s="12">
        <v>1</v>
      </c>
      <c r="F1864" s="60">
        <v>999</v>
      </c>
      <c r="G1864" s="8" t="e">
        <f>VLOOKUP(F1864,episodes!$A$1:$B$76,2,FALSE)</f>
        <v>#N/A</v>
      </c>
      <c r="H1864" s="7" t="e">
        <f>VLOOKUP(F1864,episodes!$A$1:$E$76,5,FALSE)</f>
        <v>#N/A</v>
      </c>
      <c r="I1864" s="7" t="e">
        <f>VLOOKUP(F1864,episodes!$A$1:$D$76,3,FALSE)</f>
        <v>#N/A</v>
      </c>
      <c r="J1864" s="7" t="e">
        <f>VLOOKUP(F1864,episodes!$A$1:$D$76,4,FALSE)</f>
        <v>#N/A</v>
      </c>
      <c r="L1864" s="40">
        <f>COUNTIFS(A:A,A1863)</f>
        <v>2</v>
      </c>
      <c r="M1864" s="40">
        <f>COUNTIFS(B:B,B1864)</f>
        <v>0</v>
      </c>
      <c r="N1864" s="40">
        <f>LEN(C1864)</f>
        <v>75</v>
      </c>
      <c r="O1864" s="39" t="s">
        <v>1182</v>
      </c>
      <c r="P1864" s="41"/>
      <c r="Q1864" s="39" t="s">
        <v>1187</v>
      </c>
      <c r="R1864" s="39" t="s">
        <v>2485</v>
      </c>
    </row>
    <row r="1865" spans="1:18" x14ac:dyDescent="0.25">
      <c r="A1865" s="2" t="s">
        <v>1804</v>
      </c>
      <c r="B1865" s="1" t="s">
        <v>0</v>
      </c>
      <c r="C1865" s="25" t="s">
        <v>2159</v>
      </c>
      <c r="D1865" s="2" t="s">
        <v>21</v>
      </c>
      <c r="E1865" s="12">
        <v>1</v>
      </c>
      <c r="F1865" s="60">
        <v>102</v>
      </c>
      <c r="G1865" s="8">
        <f>VLOOKUP(F1865,episodes!$A$1:$B$76,2,FALSE)</f>
        <v>3</v>
      </c>
      <c r="H1865" s="7" t="str">
        <f>VLOOKUP(F1865,episodes!$A$1:$E$76,5,FALSE)</f>
        <v>Charlie X</v>
      </c>
      <c r="I1865" s="7">
        <f>VLOOKUP(F1865,episodes!$A$1:$D$76,3,FALSE)</f>
        <v>1</v>
      </c>
      <c r="J1865" s="7">
        <f>VLOOKUP(F1865,episodes!$A$1:$D$76,4,FALSE)</f>
        <v>2</v>
      </c>
      <c r="L1865" s="40">
        <f>COUNTIFS(A:A,A1864)</f>
        <v>1</v>
      </c>
      <c r="M1865" s="40">
        <f>COUNTIFS(B:B,B1865)</f>
        <v>66</v>
      </c>
      <c r="N1865" s="40">
        <f>LEN(C1865)+LEN(H1865)</f>
        <v>85</v>
      </c>
      <c r="O1865" s="42" t="s">
        <v>2065</v>
      </c>
      <c r="P1865" s="39" t="s">
        <v>566</v>
      </c>
      <c r="Q1865" s="39" t="s">
        <v>1417</v>
      </c>
      <c r="R1865" s="39" t="s">
        <v>2485</v>
      </c>
    </row>
    <row r="1866" spans="1:18" x14ac:dyDescent="0.25">
      <c r="A1866" s="2" t="s">
        <v>1804</v>
      </c>
      <c r="B1866" s="1" t="s">
        <v>0</v>
      </c>
      <c r="C1866" s="25" t="s">
        <v>2160</v>
      </c>
      <c r="D1866" s="2" t="s">
        <v>21</v>
      </c>
      <c r="E1866" s="12">
        <v>1</v>
      </c>
      <c r="F1866" s="60">
        <v>102</v>
      </c>
      <c r="G1866" s="8">
        <f>VLOOKUP(F1866,episodes!$A$1:$B$76,2,FALSE)</f>
        <v>3</v>
      </c>
      <c r="H1866" s="7" t="str">
        <f>VLOOKUP(F1866,episodes!$A$1:$E$76,5,FALSE)</f>
        <v>Charlie X</v>
      </c>
      <c r="I1866" s="7">
        <f>VLOOKUP(F1866,episodes!$A$1:$D$76,3,FALSE)</f>
        <v>1</v>
      </c>
      <c r="J1866" s="7">
        <f>VLOOKUP(F1866,episodes!$A$1:$D$76,4,FALSE)</f>
        <v>2</v>
      </c>
      <c r="L1866" s="40">
        <f>COUNTIFS(A:A,A1865)</f>
        <v>3</v>
      </c>
      <c r="M1866" s="40">
        <f>COUNTIFS(B:B,B1866)</f>
        <v>66</v>
      </c>
      <c r="N1866" s="40">
        <f>LEN(C1866)+LEN(H1866)</f>
        <v>68</v>
      </c>
      <c r="O1866" s="42" t="s">
        <v>2065</v>
      </c>
      <c r="P1866" s="39" t="s">
        <v>566</v>
      </c>
      <c r="Q1866" s="39" t="s">
        <v>1418</v>
      </c>
      <c r="R1866" s="39" t="s">
        <v>2485</v>
      </c>
    </row>
    <row r="1867" spans="1:18" x14ac:dyDescent="0.25">
      <c r="A1867" s="2" t="s">
        <v>1804</v>
      </c>
      <c r="B1867" s="1" t="s">
        <v>0</v>
      </c>
      <c r="C1867" s="23" t="s">
        <v>1088</v>
      </c>
      <c r="D1867" s="2" t="s">
        <v>3655</v>
      </c>
      <c r="E1867" s="12">
        <v>1</v>
      </c>
      <c r="F1867" s="61">
        <v>201</v>
      </c>
      <c r="G1867" s="8">
        <f>VLOOKUP(F1867,episodes!$A$1:$B$76,2,FALSE)</f>
        <v>31</v>
      </c>
      <c r="H1867" s="7" t="str">
        <f>VLOOKUP(F1867,episodes!$A$1:$E$76,5,FALSE)</f>
        <v>Amok Time</v>
      </c>
      <c r="I1867" s="7">
        <f>VLOOKUP(F1867,episodes!$A$1:$D$76,3,FALSE)</f>
        <v>2</v>
      </c>
      <c r="J1867" s="7">
        <f>VLOOKUP(F1867,episodes!$A$1:$D$76,4,FALSE)</f>
        <v>1</v>
      </c>
      <c r="L1867" s="40">
        <f>COUNTIFS(A:A,A1866)</f>
        <v>3</v>
      </c>
      <c r="M1867" s="40">
        <f>COUNTIFS(B:B,B1867)</f>
        <v>66</v>
      </c>
      <c r="N1867" s="40">
        <f>LEN(C1867)</f>
        <v>49</v>
      </c>
      <c r="O1867" s="42" t="s">
        <v>1011</v>
      </c>
      <c r="P1867" s="44" t="s">
        <v>2065</v>
      </c>
      <c r="Q1867" s="42" t="s">
        <v>1088</v>
      </c>
      <c r="R1867" s="42" t="s">
        <v>2485</v>
      </c>
    </row>
    <row r="1868" spans="1:18" x14ac:dyDescent="0.3">
      <c r="A1868" s="2" t="s">
        <v>123</v>
      </c>
      <c r="B1868" s="1" t="s">
        <v>747</v>
      </c>
      <c r="C1868" s="25" t="s">
        <v>2172</v>
      </c>
      <c r="D1868" s="2" t="s">
        <v>3305</v>
      </c>
      <c r="F1868" s="60">
        <v>100</v>
      </c>
      <c r="G1868" s="8">
        <f>VLOOKUP(F1868,episodes!$A$1:$B$76,2,FALSE)</f>
        <v>1</v>
      </c>
      <c r="H1868" s="7" t="str">
        <f>VLOOKUP(F1868,episodes!$A$1:$E$76,5,FALSE)</f>
        <v>The Cage</v>
      </c>
      <c r="I1868" s="7">
        <f>VLOOKUP(F1868,episodes!$A$1:$D$76,3,FALSE)</f>
        <v>1</v>
      </c>
      <c r="J1868" s="7">
        <f>VLOOKUP(F1868,episodes!$A$1:$D$76,4,FALSE)</f>
        <v>0</v>
      </c>
      <c r="L1868" s="40">
        <f>COUNTIFS(A:A,A1867)</f>
        <v>3</v>
      </c>
      <c r="M1868" s="40">
        <f>COUNTIFS(B:B,B1868)</f>
        <v>16</v>
      </c>
      <c r="N1868" s="40">
        <f>LEN(C1868)+LEN(H1868)</f>
        <v>56</v>
      </c>
      <c r="O1868" s="39" t="s">
        <v>581</v>
      </c>
      <c r="Q1868" s="39" t="s">
        <v>652</v>
      </c>
      <c r="R1868" s="39" t="s">
        <v>2485</v>
      </c>
    </row>
    <row r="1869" spans="1:18" x14ac:dyDescent="0.3">
      <c r="A1869" s="2" t="s">
        <v>123</v>
      </c>
      <c r="B1869" s="1" t="s">
        <v>747</v>
      </c>
      <c r="C1869" s="25" t="s">
        <v>2054</v>
      </c>
      <c r="D1869" s="2" t="s">
        <v>3305</v>
      </c>
      <c r="F1869" s="60">
        <v>100</v>
      </c>
      <c r="G1869" s="8">
        <f>VLOOKUP(F1869,episodes!$A$1:$B$76,2,FALSE)</f>
        <v>1</v>
      </c>
      <c r="H1869" s="7" t="str">
        <f>VLOOKUP(F1869,episodes!$A$1:$E$76,5,FALSE)</f>
        <v>The Cage</v>
      </c>
      <c r="I1869" s="7">
        <f>VLOOKUP(F1869,episodes!$A$1:$D$76,3,FALSE)</f>
        <v>1</v>
      </c>
      <c r="J1869" s="7">
        <f>VLOOKUP(F1869,episodes!$A$1:$D$76,4,FALSE)</f>
        <v>0</v>
      </c>
      <c r="L1869" s="40">
        <f>COUNTIFS(A:A,A1868)</f>
        <v>9</v>
      </c>
      <c r="M1869" s="40">
        <f>COUNTIFS(B:B,B1869)</f>
        <v>16</v>
      </c>
      <c r="N1869" s="40">
        <f>LEN(C1869)+LEN(H1869)</f>
        <v>67</v>
      </c>
      <c r="O1869" s="39" t="s">
        <v>132</v>
      </c>
      <c r="P1869" s="41"/>
      <c r="Q1869" s="39" t="s">
        <v>1537</v>
      </c>
      <c r="R1869" s="39" t="s">
        <v>2485</v>
      </c>
    </row>
    <row r="1870" spans="1:18" x14ac:dyDescent="0.25">
      <c r="A1870" s="2" t="s">
        <v>123</v>
      </c>
      <c r="B1870" s="1" t="s">
        <v>747</v>
      </c>
      <c r="C1870" s="37" t="s">
        <v>2449</v>
      </c>
      <c r="D1870" s="2" t="s">
        <v>3305</v>
      </c>
      <c r="E1870" s="12"/>
      <c r="F1870" s="60">
        <v>106</v>
      </c>
      <c r="G1870" s="8">
        <f>VLOOKUP(F1870,episodes!$A$1:$B$76,2,FALSE)</f>
        <v>7</v>
      </c>
      <c r="H1870" s="7" t="str">
        <f>VLOOKUP(F1870,episodes!$A$1:$E$76,5,FALSE)</f>
        <v>Mudd's Women</v>
      </c>
      <c r="I1870" s="7">
        <f>VLOOKUP(F1870,episodes!$A$1:$D$76,3,FALSE)</f>
        <v>1</v>
      </c>
      <c r="J1870" s="7">
        <f>VLOOKUP(F1870,episodes!$A$1:$D$76,4,FALSE)</f>
        <v>6</v>
      </c>
      <c r="L1870" s="40">
        <f>COUNTIFS(A:A,A1869)</f>
        <v>9</v>
      </c>
      <c r="M1870" s="40">
        <f>COUNTIFS(B:B,B1870)</f>
        <v>16</v>
      </c>
      <c r="N1870" s="40">
        <f>LEN(C1870)+LEN(H1870)</f>
        <v>65</v>
      </c>
      <c r="O1870" s="39" t="s">
        <v>574</v>
      </c>
      <c r="Q1870" s="39" t="s">
        <v>1543</v>
      </c>
      <c r="R1870" s="39" t="s">
        <v>2485</v>
      </c>
    </row>
    <row r="1871" spans="1:18" x14ac:dyDescent="0.25">
      <c r="A1871" s="2" t="s">
        <v>123</v>
      </c>
      <c r="B1871" s="1" t="s">
        <v>747</v>
      </c>
      <c r="C1871" s="37" t="s">
        <v>2536</v>
      </c>
      <c r="D1871" s="2" t="s">
        <v>3305</v>
      </c>
      <c r="E1871" s="12"/>
      <c r="F1871" s="60">
        <v>113</v>
      </c>
      <c r="G1871" s="8">
        <f>VLOOKUP(F1871,episodes!$A$1:$B$76,2,FALSE)</f>
        <v>14</v>
      </c>
      <c r="H1871" s="7" t="str">
        <f>VLOOKUP(F1871,episodes!$A$1:$E$76,5,FALSE)</f>
        <v>The Conscience of the King</v>
      </c>
      <c r="I1871" s="7">
        <f>VLOOKUP(F1871,episodes!$A$1:$D$76,3,FALSE)</f>
        <v>1</v>
      </c>
      <c r="J1871" s="7">
        <f>VLOOKUP(F1871,episodes!$A$1:$D$76,4,FALSE)</f>
        <v>13</v>
      </c>
      <c r="L1871" s="40">
        <f>COUNTIFS(A:A,A1870)</f>
        <v>9</v>
      </c>
      <c r="M1871" s="40">
        <f>COUNTIFS(B:B,B1871)</f>
        <v>16</v>
      </c>
      <c r="N1871" s="40">
        <f>LEN(C1871)+LEN(H1871)</f>
        <v>55</v>
      </c>
      <c r="O1871" s="39" t="s">
        <v>141</v>
      </c>
      <c r="Q1871" s="39" t="s">
        <v>1452</v>
      </c>
      <c r="R1871" s="39" t="s">
        <v>2485</v>
      </c>
    </row>
    <row r="1872" spans="1:18" x14ac:dyDescent="0.25">
      <c r="A1872" s="2" t="s">
        <v>123</v>
      </c>
      <c r="B1872" s="1" t="s">
        <v>747</v>
      </c>
      <c r="C1872" s="37" t="s">
        <v>2560</v>
      </c>
      <c r="D1872" s="2" t="s">
        <v>3305</v>
      </c>
      <c r="E1872" s="12"/>
      <c r="F1872" s="61">
        <v>115</v>
      </c>
      <c r="G1872" s="8">
        <f>VLOOKUP(F1872,episodes!$A$1:$B$76,2,FALSE)</f>
        <v>16</v>
      </c>
      <c r="H1872" s="7" t="str">
        <f>VLOOKUP(F1872,episodes!$A$1:$E$76,5,FALSE)</f>
        <v>Shore Leave</v>
      </c>
      <c r="I1872" s="7">
        <f>VLOOKUP(F1872,episodes!$A$1:$D$76,3,FALSE)</f>
        <v>1</v>
      </c>
      <c r="J1872" s="7">
        <f>VLOOKUP(F1872,episodes!$A$1:$D$76,4,FALSE)</f>
        <v>15</v>
      </c>
      <c r="L1872" s="40">
        <f>COUNTIFS(A:A,A1865)</f>
        <v>3</v>
      </c>
      <c r="M1872" s="40">
        <f>COUNTIFS(B:B,B1872)</f>
        <v>16</v>
      </c>
      <c r="N1872" s="40">
        <f>LEN(C1872)+LEN(H1872)</f>
        <v>91</v>
      </c>
      <c r="O1872" s="42" t="s">
        <v>582</v>
      </c>
      <c r="P1872" s="44"/>
      <c r="Q1872" s="42" t="s">
        <v>1147</v>
      </c>
      <c r="R1872" s="42" t="s">
        <v>2485</v>
      </c>
    </row>
    <row r="1873" spans="1:18" x14ac:dyDescent="0.25">
      <c r="A1873" s="2" t="s">
        <v>123</v>
      </c>
      <c r="B1873" s="1" t="s">
        <v>747</v>
      </c>
      <c r="C1873" s="37" t="s">
        <v>2704</v>
      </c>
      <c r="D1873" s="2" t="s">
        <v>3305</v>
      </c>
      <c r="E1873" s="12"/>
      <c r="F1873" s="61">
        <v>122</v>
      </c>
      <c r="G1873" s="8">
        <f>VLOOKUP(F1873,episodes!$A$1:$B$76,2,FALSE)</f>
        <v>23</v>
      </c>
      <c r="H1873" s="7" t="str">
        <f>VLOOKUP(F1873,episodes!$A$1:$E$76,5,FALSE)</f>
        <v>Space Seed</v>
      </c>
      <c r="I1873" s="7">
        <f>VLOOKUP(F1873,episodes!$A$1:$D$76,3,FALSE)</f>
        <v>1</v>
      </c>
      <c r="J1873" s="7">
        <f>VLOOKUP(F1873,episodes!$A$1:$D$76,4,FALSE)</f>
        <v>22</v>
      </c>
      <c r="L1873" s="40">
        <f>COUNTIFS(A:A,A1872)</f>
        <v>9</v>
      </c>
      <c r="M1873" s="40">
        <f>COUNTIFS(B:B,B1873)</f>
        <v>16</v>
      </c>
      <c r="N1873" s="40">
        <f>LEN(C1873)</f>
        <v>46</v>
      </c>
      <c r="O1873" s="42" t="s">
        <v>219</v>
      </c>
      <c r="P1873" s="44"/>
      <c r="Q1873" s="42" t="s">
        <v>206</v>
      </c>
      <c r="R1873" s="42" t="s">
        <v>2485</v>
      </c>
    </row>
    <row r="1874" spans="1:18" x14ac:dyDescent="0.25">
      <c r="A1874" s="2" t="s">
        <v>123</v>
      </c>
      <c r="B1874" s="1" t="s">
        <v>747</v>
      </c>
      <c r="C1874" s="37" t="s">
        <v>3084</v>
      </c>
      <c r="D1874" s="2" t="s">
        <v>3305</v>
      </c>
      <c r="E1874" s="12"/>
      <c r="F1874" s="61">
        <v>123</v>
      </c>
      <c r="G1874" s="8">
        <f>VLOOKUP(F1874,episodes!$A$1:$B$76,2,FALSE)</f>
        <v>24</v>
      </c>
      <c r="H1874" s="7" t="str">
        <f>VLOOKUP(F1874,episodes!$A$1:$E$76,5,FALSE)</f>
        <v>A Taste of Armageddon</v>
      </c>
      <c r="I1874" s="7">
        <f>VLOOKUP(F1874,episodes!$A$1:$D$76,3,FALSE)</f>
        <v>1</v>
      </c>
      <c r="J1874" s="7">
        <f>VLOOKUP(F1874,episodes!$A$1:$D$76,4,FALSE)</f>
        <v>23</v>
      </c>
      <c r="L1874" s="40">
        <f>COUNTIFS(A:A,A1873)</f>
        <v>9</v>
      </c>
      <c r="M1874" s="40">
        <f>COUNTIFS(B:B,B1874)</f>
        <v>16</v>
      </c>
      <c r="N1874" s="40">
        <f>LEN(C1874)</f>
        <v>66</v>
      </c>
      <c r="O1874" s="42" t="s">
        <v>584</v>
      </c>
      <c r="P1874" s="42"/>
      <c r="Q1874" s="42" t="s">
        <v>218</v>
      </c>
      <c r="R1874" s="42" t="s">
        <v>2485</v>
      </c>
    </row>
    <row r="1875" spans="1:18" x14ac:dyDescent="0.25">
      <c r="A1875" s="2" t="s">
        <v>123</v>
      </c>
      <c r="B1875" s="1" t="s">
        <v>747</v>
      </c>
      <c r="C1875" s="23" t="s">
        <v>3667</v>
      </c>
      <c r="D1875" s="2" t="s">
        <v>3305</v>
      </c>
      <c r="E1875" s="12"/>
      <c r="F1875" s="61">
        <v>202</v>
      </c>
      <c r="G1875" s="8">
        <f>VLOOKUP(F1875,episodes!$A$1:$B$76,2,FALSE)</f>
        <v>32</v>
      </c>
      <c r="H1875" s="7" t="str">
        <f>VLOOKUP(F1875,episodes!$A$1:$E$76,5,FALSE)</f>
        <v>Who Mourns for Adonais?</v>
      </c>
      <c r="I1875" s="7">
        <f>VLOOKUP(F1875,episodes!$A$1:$D$76,3,FALSE)</f>
        <v>2</v>
      </c>
      <c r="J1875" s="7">
        <f>VLOOKUP(F1875,episodes!$A$1:$D$76,4,FALSE)</f>
        <v>2</v>
      </c>
      <c r="L1875" s="40">
        <f>COUNTIFS(A:A,A1874)</f>
        <v>9</v>
      </c>
      <c r="M1875" s="40">
        <f>COUNTIFS(B:B,B1875)</f>
        <v>16</v>
      </c>
      <c r="N1875" s="40">
        <f>LEN(C1875)</f>
        <v>111</v>
      </c>
      <c r="O1875" s="42" t="s">
        <v>552</v>
      </c>
      <c r="P1875" s="42"/>
      <c r="Q1875" s="42" t="s">
        <v>831</v>
      </c>
      <c r="R1875" s="42" t="s">
        <v>2485</v>
      </c>
    </row>
    <row r="1876" spans="1:18" x14ac:dyDescent="0.25">
      <c r="A1876" s="2" t="s">
        <v>123</v>
      </c>
      <c r="B1876" s="1" t="s">
        <v>747</v>
      </c>
      <c r="C1876" s="1" t="s">
        <v>2639</v>
      </c>
      <c r="D1876" s="2" t="s">
        <v>85</v>
      </c>
      <c r="F1876" s="60">
        <v>204</v>
      </c>
      <c r="G1876" s="8">
        <f>VLOOKUP(F1876,episodes!$A$1:$B$81,2,FALSE)</f>
        <v>34</v>
      </c>
      <c r="H1876" s="7" t="str">
        <f>VLOOKUP(F1876,episodes!$A$1:$E$81,5,FALSE)</f>
        <v>Mirror, Mirror</v>
      </c>
      <c r="I1876" s="7">
        <f>VLOOKUP(F1876,episodes!$A$1:$D$81,3,FALSE)</f>
        <v>2</v>
      </c>
      <c r="J1876" s="7">
        <f>VLOOKUP(F1876,episodes!$A$1:$D$81,4,FALSE)</f>
        <v>4</v>
      </c>
      <c r="L1876" s="40">
        <f>COUNTIFS(A:A,A1875)</f>
        <v>9</v>
      </c>
      <c r="M1876" s="40">
        <f>COUNTIFS(B:B,B1876)</f>
        <v>16</v>
      </c>
      <c r="N1876" s="40">
        <f>LEN(C1876)</f>
        <v>83</v>
      </c>
      <c r="P1876" s="39" t="s">
        <v>192</v>
      </c>
      <c r="Q1876" s="50"/>
      <c r="R1876" s="39" t="s">
        <v>2485</v>
      </c>
    </row>
    <row r="1877" spans="1:18" x14ac:dyDescent="0.25">
      <c r="A1877" s="2" t="s">
        <v>1805</v>
      </c>
      <c r="B1877" s="1" t="s">
        <v>741</v>
      </c>
      <c r="C1877" s="23" t="s">
        <v>1291</v>
      </c>
      <c r="D1877" s="2" t="s">
        <v>21</v>
      </c>
      <c r="E1877" s="12">
        <v>1</v>
      </c>
      <c r="F1877" s="61">
        <v>128</v>
      </c>
      <c r="G1877" s="8">
        <f>VLOOKUP(F1877,episodes!$A$1:$B$76,2,FALSE)</f>
        <v>29</v>
      </c>
      <c r="H1877" s="7" t="str">
        <f>VLOOKUP(F1877,episodes!$A$1:$E$76,5,FALSE)</f>
        <v>The City on the Edge of Forever</v>
      </c>
      <c r="I1877" s="7">
        <f>VLOOKUP(F1877,episodes!$A$1:$D$76,3,FALSE)</f>
        <v>1</v>
      </c>
      <c r="J1877" s="7">
        <f>VLOOKUP(F1877,episodes!$A$1:$D$76,4,FALSE)</f>
        <v>28</v>
      </c>
      <c r="L1877" s="40">
        <f>COUNTIFS(A:A,A1876)</f>
        <v>9</v>
      </c>
      <c r="M1877" s="40">
        <f>COUNTIFS(B:B,B1877)</f>
        <v>6</v>
      </c>
      <c r="N1877" s="40">
        <f>LEN(C1877)</f>
        <v>47</v>
      </c>
      <c r="O1877" s="42" t="s">
        <v>2065</v>
      </c>
      <c r="P1877" s="44" t="s">
        <v>557</v>
      </c>
      <c r="Q1877" s="39" t="s">
        <v>1291</v>
      </c>
      <c r="R1877" s="42" t="s">
        <v>3584</v>
      </c>
    </row>
    <row r="1878" spans="1:18" x14ac:dyDescent="0.25">
      <c r="A1878" s="2" t="s">
        <v>2620</v>
      </c>
      <c r="B1878" s="1" t="s">
        <v>678</v>
      </c>
      <c r="C1878" s="37" t="s">
        <v>1314</v>
      </c>
      <c r="D1878" s="2" t="s">
        <v>3655</v>
      </c>
      <c r="E1878" s="12">
        <v>1</v>
      </c>
      <c r="F1878" s="61">
        <v>124</v>
      </c>
      <c r="G1878" s="8">
        <f>VLOOKUP(F1878,episodes!$A$1:$B$76,2,FALSE)</f>
        <v>25</v>
      </c>
      <c r="H1878" s="7" t="str">
        <f>VLOOKUP(F1878,episodes!$A$1:$E$76,5,FALSE)</f>
        <v>This Side of Paradise</v>
      </c>
      <c r="I1878" s="7">
        <f>VLOOKUP(F1878,episodes!$A$1:$D$76,3,FALSE)</f>
        <v>1</v>
      </c>
      <c r="J1878" s="7">
        <f>VLOOKUP(F1878,episodes!$A$1:$D$76,4,FALSE)</f>
        <v>24</v>
      </c>
      <c r="L1878" s="40">
        <f>COUNTIFS(A:A,A1877)</f>
        <v>1</v>
      </c>
      <c r="M1878" s="40">
        <f>COUNTIFS(B:B,B1878)</f>
        <v>23</v>
      </c>
      <c r="N1878" s="40">
        <f>LEN(C1878)</f>
        <v>18</v>
      </c>
      <c r="O1878" s="42" t="s">
        <v>1011</v>
      </c>
      <c r="P1878" s="44" t="s">
        <v>215</v>
      </c>
      <c r="Q1878" s="42" t="s">
        <v>1314</v>
      </c>
      <c r="R1878" s="42" t="s">
        <v>2485</v>
      </c>
    </row>
    <row r="1879" spans="1:18" x14ac:dyDescent="0.25">
      <c r="A1879" s="2" t="s">
        <v>2620</v>
      </c>
      <c r="B1879" s="1" t="s">
        <v>678</v>
      </c>
      <c r="C1879" s="37" t="s">
        <v>1314</v>
      </c>
      <c r="D1879" s="2" t="s">
        <v>3655</v>
      </c>
      <c r="E1879" s="12">
        <v>1</v>
      </c>
      <c r="F1879" s="61">
        <v>124</v>
      </c>
      <c r="G1879" s="8">
        <f>VLOOKUP(F1879,episodes!$A$1:$B$76,2,FALSE)</f>
        <v>25</v>
      </c>
      <c r="H1879" s="7" t="str">
        <f>VLOOKUP(F1879,episodes!$A$1:$E$76,5,FALSE)</f>
        <v>This Side of Paradise</v>
      </c>
      <c r="I1879" s="7">
        <f>VLOOKUP(F1879,episodes!$A$1:$D$76,3,FALSE)</f>
        <v>1</v>
      </c>
      <c r="J1879" s="7">
        <f>VLOOKUP(F1879,episodes!$A$1:$D$76,4,FALSE)</f>
        <v>24</v>
      </c>
      <c r="L1879" s="40">
        <f>COUNTIFS(A:A,A1878)</f>
        <v>6</v>
      </c>
      <c r="M1879" s="40">
        <f>COUNTIFS(B:B,B1879)</f>
        <v>23</v>
      </c>
      <c r="N1879" s="40">
        <f>LEN(C1879)</f>
        <v>18</v>
      </c>
      <c r="O1879" s="42" t="s">
        <v>1011</v>
      </c>
      <c r="P1879" s="44" t="s">
        <v>215</v>
      </c>
      <c r="Q1879" s="42" t="s">
        <v>1314</v>
      </c>
      <c r="R1879" s="42" t="s">
        <v>2485</v>
      </c>
    </row>
    <row r="1880" spans="1:18" x14ac:dyDescent="0.25">
      <c r="A1880" s="2" t="s">
        <v>2620</v>
      </c>
      <c r="B1880" s="1" t="s">
        <v>678</v>
      </c>
      <c r="C1880" s="37" t="s">
        <v>1314</v>
      </c>
      <c r="D1880" s="2" t="s">
        <v>3655</v>
      </c>
      <c r="E1880" s="12">
        <v>1</v>
      </c>
      <c r="F1880" s="61">
        <v>124</v>
      </c>
      <c r="G1880" s="8">
        <f>VLOOKUP(F1880,episodes!$A$1:$B$76,2,FALSE)</f>
        <v>25</v>
      </c>
      <c r="H1880" s="7" t="str">
        <f>VLOOKUP(F1880,episodes!$A$1:$E$76,5,FALSE)</f>
        <v>This Side of Paradise</v>
      </c>
      <c r="I1880" s="7">
        <f>VLOOKUP(F1880,episodes!$A$1:$D$76,3,FALSE)</f>
        <v>1</v>
      </c>
      <c r="J1880" s="7">
        <f>VLOOKUP(F1880,episodes!$A$1:$D$76,4,FALSE)</f>
        <v>24</v>
      </c>
      <c r="L1880" s="40">
        <f>COUNTIFS(A:A,A1879)</f>
        <v>6</v>
      </c>
      <c r="M1880" s="40">
        <f>COUNTIFS(B:B,B1880)</f>
        <v>23</v>
      </c>
      <c r="N1880" s="40">
        <f>LEN(C1880)</f>
        <v>18</v>
      </c>
      <c r="O1880" s="42" t="s">
        <v>1011</v>
      </c>
      <c r="P1880" s="44" t="s">
        <v>215</v>
      </c>
      <c r="Q1880" s="42" t="s">
        <v>1314</v>
      </c>
      <c r="R1880" s="42" t="s">
        <v>2485</v>
      </c>
    </row>
    <row r="1881" spans="1:18" x14ac:dyDescent="0.25">
      <c r="A1881" s="2" t="s">
        <v>2620</v>
      </c>
      <c r="B1881" s="1" t="s">
        <v>678</v>
      </c>
      <c r="C1881" s="23" t="s">
        <v>1292</v>
      </c>
      <c r="D1881" s="2" t="s">
        <v>3305</v>
      </c>
      <c r="E1881" s="12"/>
      <c r="F1881" s="61">
        <v>128</v>
      </c>
      <c r="G1881" s="8">
        <f>VLOOKUP(F1881,episodes!$A$1:$B$76,2,FALSE)</f>
        <v>29</v>
      </c>
      <c r="H1881" s="7" t="str">
        <f>VLOOKUP(F1881,episodes!$A$1:$E$76,5,FALSE)</f>
        <v>The City on the Edge of Forever</v>
      </c>
      <c r="I1881" s="7">
        <f>VLOOKUP(F1881,episodes!$A$1:$D$76,3,FALSE)</f>
        <v>1</v>
      </c>
      <c r="J1881" s="7">
        <f>VLOOKUP(F1881,episodes!$A$1:$D$76,4,FALSE)</f>
        <v>28</v>
      </c>
      <c r="L1881" s="40">
        <f>COUNTIFS(A:A,A1880)</f>
        <v>6</v>
      </c>
      <c r="M1881" s="40">
        <f>COUNTIFS(B:B,B1881)</f>
        <v>23</v>
      </c>
      <c r="N1881" s="40">
        <f>LEN(C1881)</f>
        <v>24</v>
      </c>
      <c r="O1881" s="42" t="s">
        <v>557</v>
      </c>
      <c r="P1881" s="42" t="s">
        <v>2065</v>
      </c>
      <c r="Q1881" s="42" t="s">
        <v>1292</v>
      </c>
      <c r="R1881" s="42" t="s">
        <v>2485</v>
      </c>
    </row>
    <row r="1882" spans="1:18" x14ac:dyDescent="0.25">
      <c r="A1882" s="2" t="s">
        <v>2620</v>
      </c>
      <c r="B1882" s="1" t="s">
        <v>678</v>
      </c>
      <c r="C1882" s="23" t="s">
        <v>1366</v>
      </c>
      <c r="D1882" s="2" t="s">
        <v>3305</v>
      </c>
      <c r="E1882" s="12"/>
      <c r="F1882" s="60">
        <v>202</v>
      </c>
      <c r="G1882" s="8">
        <f>VLOOKUP(F1882,episodes!$A$1:$B$76,2,FALSE)</f>
        <v>32</v>
      </c>
      <c r="H1882" s="7" t="str">
        <f>VLOOKUP(F1882,episodes!$A$1:$E$76,5,FALSE)</f>
        <v>Who Mourns for Adonais?</v>
      </c>
      <c r="I1882" s="7">
        <f>VLOOKUP(F1882,episodes!$A$1:$D$76,3,FALSE)</f>
        <v>2</v>
      </c>
      <c r="J1882" s="7">
        <f>VLOOKUP(F1882,episodes!$A$1:$D$76,4,FALSE)</f>
        <v>2</v>
      </c>
      <c r="L1882" s="40">
        <f>COUNTIFS(A:A,A1881)</f>
        <v>6</v>
      </c>
      <c r="M1882" s="40">
        <f>COUNTIFS(B:B,B1882)</f>
        <v>23</v>
      </c>
      <c r="N1882" s="40">
        <f>LEN(C1882)</f>
        <v>51</v>
      </c>
      <c r="O1882" s="39" t="s">
        <v>343</v>
      </c>
      <c r="P1882" s="39" t="s">
        <v>552</v>
      </c>
      <c r="Q1882" s="39" t="s">
        <v>1366</v>
      </c>
      <c r="R1882" s="39" t="s">
        <v>2485</v>
      </c>
    </row>
    <row r="1883" spans="1:18" x14ac:dyDescent="0.25">
      <c r="A1883" s="2" t="s">
        <v>2620</v>
      </c>
      <c r="B1883" s="1" t="s">
        <v>678</v>
      </c>
      <c r="C1883" s="23" t="s">
        <v>1367</v>
      </c>
      <c r="D1883" s="2" t="s">
        <v>3655</v>
      </c>
      <c r="E1883" s="12"/>
      <c r="F1883" s="60">
        <v>202</v>
      </c>
      <c r="G1883" s="8">
        <f>VLOOKUP(F1883,episodes!$A$1:$B$76,2,FALSE)</f>
        <v>32</v>
      </c>
      <c r="H1883" s="7" t="str">
        <f>VLOOKUP(F1883,episodes!$A$1:$E$76,5,FALSE)</f>
        <v>Who Mourns for Adonais?</v>
      </c>
      <c r="I1883" s="7">
        <f>VLOOKUP(F1883,episodes!$A$1:$D$76,3,FALSE)</f>
        <v>2</v>
      </c>
      <c r="J1883" s="7">
        <f>VLOOKUP(F1883,episodes!$A$1:$D$76,4,FALSE)</f>
        <v>2</v>
      </c>
      <c r="L1883" s="40">
        <f>COUNTIFS(A:A,A1882)</f>
        <v>6</v>
      </c>
      <c r="M1883" s="40">
        <f>COUNTIFS(B:B,B1883)</f>
        <v>23</v>
      </c>
      <c r="N1883" s="40">
        <f>LEN(C1883)</f>
        <v>51</v>
      </c>
      <c r="O1883" s="39" t="s">
        <v>552</v>
      </c>
      <c r="P1883" s="39" t="s">
        <v>343</v>
      </c>
      <c r="Q1883" s="39" t="s">
        <v>1367</v>
      </c>
      <c r="R1883" s="39" t="s">
        <v>2485</v>
      </c>
    </row>
    <row r="1884" spans="1:18" x14ac:dyDescent="0.25">
      <c r="A1884" s="2" t="s">
        <v>1807</v>
      </c>
      <c r="B1884" s="11" t="s">
        <v>787</v>
      </c>
      <c r="C1884" s="37" t="s">
        <v>2705</v>
      </c>
      <c r="D1884" s="2" t="s">
        <v>3305</v>
      </c>
      <c r="E1884" s="12"/>
      <c r="F1884" s="61">
        <v>110</v>
      </c>
      <c r="G1884" s="8">
        <f>VLOOKUP(F1884,episodes!$A$1:$B$76,2,FALSE)</f>
        <v>11</v>
      </c>
      <c r="H1884" s="7" t="str">
        <f>VLOOKUP(F1884,episodes!$A$1:$E$76,5,FALSE)</f>
        <v>The Corbomite Maneuver</v>
      </c>
      <c r="I1884" s="7">
        <f>VLOOKUP(F1884,episodes!$A$1:$D$76,3,FALSE)</f>
        <v>1</v>
      </c>
      <c r="J1884" s="7">
        <f>VLOOKUP(F1884,episodes!$A$1:$D$76,4,FALSE)</f>
        <v>10</v>
      </c>
      <c r="L1884" s="40">
        <f>COUNTIFS(A:A,A1883)</f>
        <v>6</v>
      </c>
      <c r="M1884" s="40">
        <f>COUNTIFS(B:B,B1884)</f>
        <v>1</v>
      </c>
      <c r="N1884" s="40">
        <f>LEN(C1884)+LEN(H1884)</f>
        <v>115</v>
      </c>
      <c r="O1884" s="42" t="s">
        <v>127</v>
      </c>
      <c r="P1884" s="44"/>
      <c r="Q1884" s="42" t="s">
        <v>1530</v>
      </c>
      <c r="R1884" s="42" t="s">
        <v>3453</v>
      </c>
    </row>
    <row r="1885" spans="1:18" x14ac:dyDescent="0.25">
      <c r="A1885" s="24" t="s">
        <v>315</v>
      </c>
      <c r="B1885" s="24" t="s">
        <v>323</v>
      </c>
      <c r="C1885" s="23" t="s">
        <v>317</v>
      </c>
      <c r="D1885" s="2" t="s">
        <v>3652</v>
      </c>
      <c r="E1885" s="12">
        <v>1</v>
      </c>
      <c r="F1885" s="61">
        <v>210</v>
      </c>
      <c r="G1885" s="8">
        <f>VLOOKUP(F1885,episodes!$A$1:$B$81,2,FALSE)</f>
        <v>40</v>
      </c>
      <c r="H1885" s="7" t="str">
        <f>VLOOKUP(F1885,episodes!$A$1:$E$81,5,FALSE)</f>
        <v>Journey to Babel</v>
      </c>
      <c r="I1885" s="7">
        <f>VLOOKUP(F1885,episodes!$A$1:$D$81,3,FALSE)</f>
        <v>2</v>
      </c>
      <c r="J1885" s="7">
        <f>VLOOKUP(F1885,episodes!$A$1:$D$81,4,FALSE)</f>
        <v>10</v>
      </c>
      <c r="L1885" s="40">
        <f>COUNTIFS(A:A,A1884)</f>
        <v>6</v>
      </c>
      <c r="M1885" s="40">
        <f>COUNTIFS(B:B,B1885)</f>
        <v>5</v>
      </c>
      <c r="N1885" s="40">
        <f>LEN(C1885)</f>
        <v>201</v>
      </c>
      <c r="O1885" s="42" t="s">
        <v>316</v>
      </c>
      <c r="P1885" s="44"/>
      <c r="Q1885" s="42" t="s">
        <v>317</v>
      </c>
      <c r="R1885" s="39" t="s">
        <v>2485</v>
      </c>
    </row>
    <row r="1886" spans="1:18" x14ac:dyDescent="0.25">
      <c r="A1886" s="24" t="s">
        <v>315</v>
      </c>
      <c r="B1886" s="24" t="s">
        <v>323</v>
      </c>
      <c r="C1886" s="23" t="s">
        <v>322</v>
      </c>
      <c r="D1886" s="2" t="s">
        <v>3305</v>
      </c>
      <c r="E1886" s="12"/>
      <c r="F1886" s="61">
        <v>302</v>
      </c>
      <c r="G1886" s="8">
        <f>VLOOKUP(F1886,episodes!$A$1:$B$81,2,FALSE)</f>
        <v>58</v>
      </c>
      <c r="H1886" s="7" t="str">
        <f>VLOOKUP(F1886,episodes!$A$1:$E$81,5,FALSE)</f>
        <v>The Enterprise Incident</v>
      </c>
      <c r="I1886" s="7">
        <f>VLOOKUP(F1886,episodes!$A$1:$D$81,3,FALSE)</f>
        <v>3</v>
      </c>
      <c r="J1886" s="7">
        <f>VLOOKUP(F1886,episodes!$A$1:$D$81,4,FALSE)</f>
        <v>2</v>
      </c>
      <c r="L1886" s="40">
        <f>COUNTIFS(A:A,A1885)</f>
        <v>6</v>
      </c>
      <c r="M1886" s="40">
        <f>COUNTIFS(B:B,B1886)</f>
        <v>5</v>
      </c>
      <c r="N1886" s="40">
        <f>LEN(C1886)</f>
        <v>118</v>
      </c>
      <c r="O1886" s="42" t="s">
        <v>627</v>
      </c>
      <c r="P1886" s="44"/>
      <c r="Q1886" s="42" t="s">
        <v>322</v>
      </c>
      <c r="R1886" s="39" t="s">
        <v>2485</v>
      </c>
    </row>
    <row r="1887" spans="1:18" x14ac:dyDescent="0.25">
      <c r="A1887" s="24" t="s">
        <v>315</v>
      </c>
      <c r="B1887" s="24" t="s">
        <v>323</v>
      </c>
      <c r="C1887" s="23" t="s">
        <v>318</v>
      </c>
      <c r="D1887" s="2" t="s">
        <v>3305</v>
      </c>
      <c r="E1887" s="12"/>
      <c r="F1887" s="61">
        <v>315</v>
      </c>
      <c r="G1887" s="8">
        <f>VLOOKUP(F1887,episodes!$A$1:$B$81,2,FALSE)</f>
        <v>71</v>
      </c>
      <c r="H1887" s="7" t="str">
        <f>VLOOKUP(F1887,episodes!$A$1:$E$81,5,FALSE)</f>
        <v>Let That Be Your Last Battlefield</v>
      </c>
      <c r="I1887" s="7">
        <f>VLOOKUP(F1887,episodes!$A$1:$D$81,3,FALSE)</f>
        <v>3</v>
      </c>
      <c r="J1887" s="7">
        <f>VLOOKUP(F1887,episodes!$A$1:$D$81,4,FALSE)</f>
        <v>15</v>
      </c>
      <c r="L1887" s="40">
        <f>COUNTIFS(A:A,A1886)</f>
        <v>6</v>
      </c>
      <c r="M1887" s="40">
        <f>COUNTIFS(B:B,B1887)</f>
        <v>5</v>
      </c>
      <c r="N1887" s="40">
        <f>LEN(C1887)</f>
        <v>92</v>
      </c>
      <c r="O1887" s="42" t="s">
        <v>319</v>
      </c>
      <c r="P1887" s="44"/>
      <c r="Q1887" s="42" t="s">
        <v>318</v>
      </c>
      <c r="R1887" s="39" t="s">
        <v>2485</v>
      </c>
    </row>
    <row r="1888" spans="1:18" x14ac:dyDescent="0.25">
      <c r="A1888" s="24" t="s">
        <v>315</v>
      </c>
      <c r="B1888" s="24" t="s">
        <v>323</v>
      </c>
      <c r="C1888" s="23" t="s">
        <v>321</v>
      </c>
      <c r="D1888" s="2" t="s">
        <v>3305</v>
      </c>
      <c r="E1888" s="12"/>
      <c r="F1888" s="61">
        <v>321</v>
      </c>
      <c r="G1888" s="8">
        <f>VLOOKUP(F1888,episodes!$A$1:$B$81,2,FALSE)</f>
        <v>77</v>
      </c>
      <c r="H1888" s="7" t="str">
        <f>VLOOKUP(F1888,episodes!$A$1:$E$81,5,FALSE)</f>
        <v>The Cloud Minders</v>
      </c>
      <c r="I1888" s="7">
        <f>VLOOKUP(F1888,episodes!$A$1:$D$81,3,FALSE)</f>
        <v>3</v>
      </c>
      <c r="J1888" s="7">
        <f>VLOOKUP(F1888,episodes!$A$1:$D$81,4,FALSE)</f>
        <v>21</v>
      </c>
      <c r="L1888" s="40">
        <f>COUNTIFS(A:A,A1887)</f>
        <v>6</v>
      </c>
      <c r="M1888" s="40">
        <f>COUNTIFS(B:B,B1888)</f>
        <v>5</v>
      </c>
      <c r="N1888" s="40">
        <f>LEN(C1888)</f>
        <v>49</v>
      </c>
      <c r="O1888" s="42" t="s">
        <v>320</v>
      </c>
      <c r="Q1888" s="44" t="s">
        <v>321</v>
      </c>
      <c r="R1888" s="39" t="s">
        <v>2485</v>
      </c>
    </row>
    <row r="1889" spans="1:18" x14ac:dyDescent="0.25">
      <c r="A1889" s="24" t="s">
        <v>315</v>
      </c>
      <c r="B1889" s="24" t="s">
        <v>323</v>
      </c>
      <c r="C1889" s="23" t="s">
        <v>3646</v>
      </c>
      <c r="D1889" s="2" t="s">
        <v>3305</v>
      </c>
      <c r="E1889" s="12"/>
      <c r="F1889" s="61">
        <v>322</v>
      </c>
      <c r="G1889" s="8">
        <f>VLOOKUP(F1889,episodes!$A$1:$B$81,2,FALSE)</f>
        <v>78</v>
      </c>
      <c r="H1889" s="7" t="str">
        <f>VLOOKUP(F1889,episodes!$A$1:$E$81,5,FALSE)</f>
        <v>The Savage Curtain</v>
      </c>
      <c r="I1889" s="7">
        <f>VLOOKUP(F1889,episodes!$A$1:$D$81,3,FALSE)</f>
        <v>3</v>
      </c>
      <c r="J1889" s="7">
        <f>VLOOKUP(F1889,episodes!$A$1:$D$81,4,FALSE)</f>
        <v>22</v>
      </c>
      <c r="L1889" s="40">
        <f>COUNTIFS(A:A,A1888)</f>
        <v>6</v>
      </c>
      <c r="M1889" s="40">
        <f>COUNTIFS(B:B,B1889)</f>
        <v>5</v>
      </c>
      <c r="N1889" s="40">
        <f>LEN(C1889)</f>
        <v>141</v>
      </c>
      <c r="O1889" s="39" t="s">
        <v>629</v>
      </c>
      <c r="P1889" s="44"/>
      <c r="Q1889" s="42" t="s">
        <v>3646</v>
      </c>
      <c r="R1889" s="39" t="s">
        <v>2485</v>
      </c>
    </row>
    <row r="1890" spans="1:18" x14ac:dyDescent="0.25">
      <c r="A1890" s="2" t="s">
        <v>1808</v>
      </c>
      <c r="B1890" s="1" t="s">
        <v>501</v>
      </c>
      <c r="C1890" s="37" t="s">
        <v>2526</v>
      </c>
      <c r="D1890" s="2" t="s">
        <v>3305</v>
      </c>
      <c r="E1890" s="12"/>
      <c r="F1890" s="61">
        <v>110</v>
      </c>
      <c r="G1890" s="8">
        <f>VLOOKUP(F1890,episodes!$A$1:$B$76,2,FALSE)</f>
        <v>11</v>
      </c>
      <c r="H1890" s="7" t="str">
        <f>VLOOKUP(F1890,episodes!$A$1:$E$76,5,FALSE)</f>
        <v>The Corbomite Maneuver</v>
      </c>
      <c r="I1890" s="7">
        <f>VLOOKUP(F1890,episodes!$A$1:$D$76,3,FALSE)</f>
        <v>1</v>
      </c>
      <c r="J1890" s="7">
        <f>VLOOKUP(F1890,episodes!$A$1:$D$76,4,FALSE)</f>
        <v>10</v>
      </c>
      <c r="L1890" s="40">
        <f>COUNTIFS(A:A,A1889)</f>
        <v>6</v>
      </c>
      <c r="M1890" s="40">
        <f>COUNTIFS(B:B,B1890)</f>
        <v>45</v>
      </c>
      <c r="N1890" s="40">
        <f>LEN(C1890)+LEN(H1890)</f>
        <v>108</v>
      </c>
      <c r="O1890" s="42"/>
      <c r="P1890" s="42"/>
      <c r="Q1890" s="42" t="s">
        <v>1531</v>
      </c>
      <c r="R1890" s="42" t="s">
        <v>2485</v>
      </c>
    </row>
    <row r="1891" spans="1:18" x14ac:dyDescent="0.25">
      <c r="A1891" s="2" t="s">
        <v>303</v>
      </c>
      <c r="B1891" s="2" t="s">
        <v>636</v>
      </c>
      <c r="C1891" s="23" t="s">
        <v>192</v>
      </c>
      <c r="D1891" s="2" t="s">
        <v>3305</v>
      </c>
      <c r="E1891" s="12"/>
      <c r="F1891" s="61">
        <v>129</v>
      </c>
      <c r="G1891" s="8">
        <f>VLOOKUP(F1891,episodes!$A$1:$B$81,2,FALSE)</f>
        <v>30</v>
      </c>
      <c r="H1891" s="7" t="str">
        <f>VLOOKUP(F1891,episodes!$A$1:$E$81,5,FALSE)</f>
        <v>Operation: Annihilate!</v>
      </c>
      <c r="I1891" s="7">
        <f>VLOOKUP(F1891,episodes!$A$1:$D$81,3,FALSE)</f>
        <v>1</v>
      </c>
      <c r="J1891" s="7">
        <f>VLOOKUP(F1891,episodes!$A$1:$D$81,4,FALSE)</f>
        <v>29</v>
      </c>
      <c r="L1891" s="40">
        <f>COUNTIFS(A:A,A1890)</f>
        <v>7</v>
      </c>
      <c r="M1891" s="40">
        <f>COUNTIFS(B:B,B1891)</f>
        <v>3</v>
      </c>
      <c r="N1891" s="40">
        <f>LEN(C1891)</f>
        <v>2</v>
      </c>
      <c r="O1891" s="42" t="s">
        <v>192</v>
      </c>
      <c r="P1891" s="44" t="s">
        <v>192</v>
      </c>
      <c r="Q1891" s="42" t="s">
        <v>192</v>
      </c>
      <c r="R1891" s="39" t="s">
        <v>2485</v>
      </c>
    </row>
    <row r="1892" spans="1:18" x14ac:dyDescent="0.25">
      <c r="A1892" s="24" t="s">
        <v>303</v>
      </c>
      <c r="B1892" s="24" t="s">
        <v>635</v>
      </c>
      <c r="C1892" s="23" t="s">
        <v>192</v>
      </c>
      <c r="D1892" s="2" t="s">
        <v>3305</v>
      </c>
      <c r="E1892" s="12"/>
      <c r="F1892" s="61">
        <v>206</v>
      </c>
      <c r="G1892" s="8">
        <f>VLOOKUP(F1892,episodes!$A$1:$B$81,2,FALSE)</f>
        <v>36</v>
      </c>
      <c r="H1892" s="7" t="str">
        <f>VLOOKUP(F1892,episodes!$A$1:$E$81,5,FALSE)</f>
        <v>The Doomsday Machine</v>
      </c>
      <c r="I1892" s="7">
        <f>VLOOKUP(F1892,episodes!$A$1:$D$81,3,FALSE)</f>
        <v>2</v>
      </c>
      <c r="J1892" s="7">
        <f>VLOOKUP(F1892,episodes!$A$1:$D$81,4,FALSE)</f>
        <v>6</v>
      </c>
      <c r="L1892" s="40">
        <f>COUNTIFS(A:A,A1891)</f>
        <v>7</v>
      </c>
      <c r="M1892" s="40">
        <f>COUNTIFS(B:B,B1892)</f>
        <v>2</v>
      </c>
      <c r="N1892" s="40">
        <f>LEN(C1892)</f>
        <v>2</v>
      </c>
      <c r="O1892" s="42" t="s">
        <v>192</v>
      </c>
      <c r="P1892" s="44" t="s">
        <v>192</v>
      </c>
      <c r="Q1892" s="42" t="s">
        <v>192</v>
      </c>
      <c r="R1892" s="39" t="s">
        <v>2485</v>
      </c>
    </row>
    <row r="1893" spans="1:18" x14ac:dyDescent="0.25">
      <c r="A1893" s="24" t="s">
        <v>303</v>
      </c>
      <c r="B1893" s="24" t="s">
        <v>636</v>
      </c>
      <c r="C1893" s="23" t="s">
        <v>192</v>
      </c>
      <c r="D1893" s="2" t="s">
        <v>3305</v>
      </c>
      <c r="E1893" s="12"/>
      <c r="F1893" s="61">
        <v>210</v>
      </c>
      <c r="G1893" s="8">
        <f>VLOOKUP(F1893,episodes!$A$1:$B$81,2,FALSE)</f>
        <v>40</v>
      </c>
      <c r="H1893" s="7" t="str">
        <f>VLOOKUP(F1893,episodes!$A$1:$E$81,5,FALSE)</f>
        <v>Journey to Babel</v>
      </c>
      <c r="I1893" s="7">
        <f>VLOOKUP(F1893,episodes!$A$1:$D$81,3,FALSE)</f>
        <v>2</v>
      </c>
      <c r="J1893" s="7">
        <f>VLOOKUP(F1893,episodes!$A$1:$D$81,4,FALSE)</f>
        <v>10</v>
      </c>
      <c r="L1893" s="40">
        <f>COUNTIFS(A:A,A1892)</f>
        <v>7</v>
      </c>
      <c r="M1893" s="40">
        <f>COUNTIFS(B:B,B1893)</f>
        <v>3</v>
      </c>
      <c r="N1893" s="40">
        <f>LEN(C1893)</f>
        <v>2</v>
      </c>
      <c r="O1893" s="42" t="s">
        <v>192</v>
      </c>
      <c r="P1893" s="44" t="s">
        <v>192</v>
      </c>
      <c r="Q1893" s="42" t="s">
        <v>192</v>
      </c>
      <c r="R1893" s="39" t="s">
        <v>2485</v>
      </c>
    </row>
    <row r="1894" spans="1:18" x14ac:dyDescent="0.25">
      <c r="A1894" s="24" t="s">
        <v>303</v>
      </c>
      <c r="B1894" s="24" t="s">
        <v>636</v>
      </c>
      <c r="C1894" s="23" t="e">
        <v>#VALUE!</v>
      </c>
      <c r="D1894" s="2" t="s">
        <v>3305</v>
      </c>
      <c r="E1894" s="12"/>
      <c r="F1894" s="17">
        <v>213</v>
      </c>
      <c r="G1894" s="8">
        <f>VLOOKUP(F1894,episodes!$A$1:$B$81,2,FALSE)</f>
        <v>43</v>
      </c>
      <c r="H1894" s="7" t="str">
        <f>VLOOKUP(F1894,episodes!$A$1:$E$81,5,FALSE)</f>
        <v>Obsession</v>
      </c>
      <c r="I1894" s="7">
        <f>VLOOKUP(F1894,episodes!$A$1:$D$81,3,FALSE)</f>
        <v>2</v>
      </c>
      <c r="J1894" s="7">
        <f>VLOOKUP(F1894,episodes!$A$1:$D$81,4,FALSE)</f>
        <v>13</v>
      </c>
      <c r="L1894" s="40">
        <f>COUNTIFS(A:A,A1893)</f>
        <v>7</v>
      </c>
      <c r="M1894" s="40">
        <f>COUNTIFS(B:B,B1894)</f>
        <v>3</v>
      </c>
      <c r="N1894" s="40" t="e">
        <f>LEN(C1894)</f>
        <v>#VALUE!</v>
      </c>
      <c r="Q1894" s="51"/>
      <c r="R1894" s="39" t="s">
        <v>2485</v>
      </c>
    </row>
    <row r="1895" spans="1:18" x14ac:dyDescent="0.25">
      <c r="A1895" s="24" t="s">
        <v>303</v>
      </c>
      <c r="B1895" s="24" t="s">
        <v>635</v>
      </c>
      <c r="C1895" s="23" t="s">
        <v>192</v>
      </c>
      <c r="D1895" s="2" t="s">
        <v>3305</v>
      </c>
      <c r="E1895" s="12"/>
      <c r="F1895" s="61">
        <v>217</v>
      </c>
      <c r="G1895" s="8">
        <f>VLOOKUP(F1895,episodes!$A$1:$B$81,2,FALSE)</f>
        <v>47</v>
      </c>
      <c r="H1895" s="7" t="str">
        <f>VLOOKUP(F1895,episodes!$A$1:$E$81,5,FALSE)</f>
        <v>A Piece of the Action</v>
      </c>
      <c r="I1895" s="7">
        <f>VLOOKUP(F1895,episodes!$A$1:$D$81,3,FALSE)</f>
        <v>2</v>
      </c>
      <c r="J1895" s="7">
        <f>VLOOKUP(F1895,episodes!$A$1:$D$81,4,FALSE)</f>
        <v>17</v>
      </c>
      <c r="L1895" s="40">
        <f>COUNTIFS(A:A,A1894)</f>
        <v>7</v>
      </c>
      <c r="M1895" s="40">
        <f>COUNTIFS(B:B,B1895)</f>
        <v>2</v>
      </c>
      <c r="N1895" s="40">
        <f>LEN(C1895)</f>
        <v>2</v>
      </c>
      <c r="O1895" s="42" t="s">
        <v>192</v>
      </c>
      <c r="P1895" s="44" t="s">
        <v>192</v>
      </c>
      <c r="Q1895" s="42" t="s">
        <v>192</v>
      </c>
      <c r="R1895" s="39" t="s">
        <v>2485</v>
      </c>
    </row>
    <row r="1896" spans="1:18" x14ac:dyDescent="0.25">
      <c r="A1896" s="24" t="s">
        <v>303</v>
      </c>
      <c r="B1896" s="24" t="s">
        <v>501</v>
      </c>
      <c r="C1896" s="23" t="s">
        <v>2898</v>
      </c>
      <c r="D1896" s="2" t="s">
        <v>3305</v>
      </c>
      <c r="E1896" s="12"/>
      <c r="F1896" s="60">
        <v>999</v>
      </c>
      <c r="G1896" s="8" t="e">
        <f>VLOOKUP(F1896,episodes!$A$1:$B$81,2,FALSE)</f>
        <v>#N/A</v>
      </c>
      <c r="H1896" s="7" t="e">
        <f>VLOOKUP(F1896,episodes!$A$1:$E$81,5,FALSE)</f>
        <v>#N/A</v>
      </c>
      <c r="I1896" s="7" t="e">
        <f>VLOOKUP(F1896,episodes!$A$1:$D$81,3,FALSE)</f>
        <v>#N/A</v>
      </c>
      <c r="J1896" s="7" t="e">
        <f>VLOOKUP(F1896,episodes!$A$1:$D$81,4,FALSE)</f>
        <v>#N/A</v>
      </c>
      <c r="L1896" s="40">
        <f>COUNTIFS(A:A,A1895)</f>
        <v>7</v>
      </c>
      <c r="M1896" s="40">
        <f>COUNTIFS(B:B,B1896)</f>
        <v>45</v>
      </c>
      <c r="N1896" s="40">
        <f>LEN(C1896)</f>
        <v>52</v>
      </c>
      <c r="O1896" s="42"/>
      <c r="Q1896" s="39" t="s">
        <v>342</v>
      </c>
      <c r="R1896" s="39" t="s">
        <v>2485</v>
      </c>
    </row>
    <row r="1897" spans="1:18" x14ac:dyDescent="0.25">
      <c r="A1897" s="2" t="s">
        <v>1809</v>
      </c>
      <c r="B1897" s="1" t="s">
        <v>693</v>
      </c>
      <c r="C1897" s="25" t="s">
        <v>2161</v>
      </c>
      <c r="D1897" s="2" t="s">
        <v>21</v>
      </c>
      <c r="E1897" s="12">
        <v>1</v>
      </c>
      <c r="F1897" s="60">
        <v>102</v>
      </c>
      <c r="G1897" s="8">
        <f>VLOOKUP(F1897,episodes!$A$1:$B$76,2,FALSE)</f>
        <v>3</v>
      </c>
      <c r="H1897" s="7" t="str">
        <f>VLOOKUP(F1897,episodes!$A$1:$E$76,5,FALSE)</f>
        <v>Charlie X</v>
      </c>
      <c r="I1897" s="7">
        <f>VLOOKUP(F1897,episodes!$A$1:$D$76,3,FALSE)</f>
        <v>1</v>
      </c>
      <c r="J1897" s="7">
        <f>VLOOKUP(F1897,episodes!$A$1:$D$76,4,FALSE)</f>
        <v>2</v>
      </c>
      <c r="L1897" s="40">
        <f>COUNTIFS(A:A,A1896)</f>
        <v>7</v>
      </c>
      <c r="M1897" s="40">
        <f>COUNTIFS(B:B,B1897)</f>
        <v>9</v>
      </c>
      <c r="N1897" s="40">
        <f>LEN(C1897)+LEN(H1897)</f>
        <v>82</v>
      </c>
      <c r="O1897" s="39" t="s">
        <v>2067</v>
      </c>
      <c r="P1897" s="39" t="s">
        <v>566</v>
      </c>
      <c r="Q1897" s="39" t="s">
        <v>997</v>
      </c>
      <c r="R1897" s="39" t="s">
        <v>3388</v>
      </c>
    </row>
    <row r="1898" spans="1:18" x14ac:dyDescent="0.25">
      <c r="A1898" s="2" t="s">
        <v>1809</v>
      </c>
      <c r="B1898" s="1" t="s">
        <v>693</v>
      </c>
      <c r="C1898" s="37" t="s">
        <v>998</v>
      </c>
      <c r="D1898" s="2" t="s">
        <v>21</v>
      </c>
      <c r="E1898" s="12">
        <v>1</v>
      </c>
      <c r="F1898" s="60">
        <v>104</v>
      </c>
      <c r="G1898" s="8">
        <f>VLOOKUP(F1898,episodes!$A$1:$B$76,2,FALSE)</f>
        <v>5</v>
      </c>
      <c r="H1898" s="7" t="str">
        <f>VLOOKUP(F1898,episodes!$A$1:$E$76,5,FALSE)</f>
        <v>The Naked Time</v>
      </c>
      <c r="I1898" s="7">
        <f>VLOOKUP(F1898,episodes!$A$1:$D$76,3,FALSE)</f>
        <v>1</v>
      </c>
      <c r="J1898" s="7">
        <f>VLOOKUP(F1898,episodes!$A$1:$D$76,4,FALSE)</f>
        <v>4</v>
      </c>
      <c r="L1898" s="40">
        <f>COUNTIFS(A:A,A1897)</f>
        <v>7</v>
      </c>
      <c r="M1898" s="40">
        <f>COUNTIFS(B:B,B1898)</f>
        <v>9</v>
      </c>
      <c r="N1898" s="40">
        <f>LEN(C1898)+LEN(H1898)</f>
        <v>43</v>
      </c>
      <c r="O1898" s="39" t="s">
        <v>2067</v>
      </c>
      <c r="P1898" s="39" t="s">
        <v>227</v>
      </c>
      <c r="Q1898" s="39" t="s">
        <v>998</v>
      </c>
      <c r="R1898" s="39" t="s">
        <v>2485</v>
      </c>
    </row>
    <row r="1899" spans="1:18" x14ac:dyDescent="0.25">
      <c r="A1899" s="2" t="s">
        <v>1809</v>
      </c>
      <c r="B1899" s="1" t="s">
        <v>693</v>
      </c>
      <c r="C1899" s="37" t="s">
        <v>998</v>
      </c>
      <c r="D1899" s="2" t="s">
        <v>21</v>
      </c>
      <c r="E1899" s="12">
        <v>1</v>
      </c>
      <c r="F1899" s="60">
        <v>106</v>
      </c>
      <c r="G1899" s="8">
        <f>VLOOKUP(F1899,episodes!$A$1:$B$76,2,FALSE)</f>
        <v>7</v>
      </c>
      <c r="H1899" s="7" t="str">
        <f>VLOOKUP(F1899,episodes!$A$1:$E$76,5,FALSE)</f>
        <v>Mudd's Women</v>
      </c>
      <c r="I1899" s="7">
        <f>VLOOKUP(F1899,episodes!$A$1:$D$76,3,FALSE)</f>
        <v>1</v>
      </c>
      <c r="J1899" s="7">
        <f>VLOOKUP(F1899,episodes!$A$1:$D$76,4,FALSE)</f>
        <v>6</v>
      </c>
      <c r="L1899" s="40">
        <f>COUNTIFS(A:A,A1898)</f>
        <v>7</v>
      </c>
      <c r="M1899" s="40">
        <f>COUNTIFS(B:B,B1899)</f>
        <v>9</v>
      </c>
      <c r="N1899" s="40">
        <f>LEN(C1899)+LEN(H1899)</f>
        <v>41</v>
      </c>
      <c r="O1899" s="39" t="s">
        <v>2067</v>
      </c>
      <c r="Q1899" s="39" t="s">
        <v>998</v>
      </c>
      <c r="R1899" s="39" t="s">
        <v>3416</v>
      </c>
    </row>
    <row r="1900" spans="1:18" x14ac:dyDescent="0.25">
      <c r="A1900" s="2" t="s">
        <v>1809</v>
      </c>
      <c r="B1900" s="1" t="s">
        <v>693</v>
      </c>
      <c r="C1900" s="37" t="s">
        <v>2493</v>
      </c>
      <c r="D1900" s="2" t="s">
        <v>85</v>
      </c>
      <c r="E1900" s="12"/>
      <c r="F1900" s="60">
        <v>108</v>
      </c>
      <c r="G1900" s="8">
        <f>VLOOKUP(F1900,episodes!$A$1:$B$76,2,FALSE)</f>
        <v>9</v>
      </c>
      <c r="H1900" s="7" t="str">
        <f>VLOOKUP(F1900,episodes!$A$1:$E$76,5,FALSE)</f>
        <v>Miri</v>
      </c>
      <c r="I1900" s="7">
        <f>VLOOKUP(F1900,episodes!$A$1:$D$76,3,FALSE)</f>
        <v>1</v>
      </c>
      <c r="J1900" s="7">
        <f>VLOOKUP(F1900,episodes!$A$1:$D$76,4,FALSE)</f>
        <v>8</v>
      </c>
      <c r="L1900" s="40">
        <f>COUNTIFS(A:A,A1899)</f>
        <v>7</v>
      </c>
      <c r="M1900" s="40">
        <f>COUNTIFS(B:B,B1900)</f>
        <v>9</v>
      </c>
      <c r="N1900" s="40">
        <f>LEN(C1900)+LEN(H1900)</f>
        <v>128</v>
      </c>
      <c r="O1900" s="39" t="s">
        <v>577</v>
      </c>
      <c r="P1900" s="39" t="s">
        <v>2065</v>
      </c>
      <c r="Q1900" s="39" t="s">
        <v>2493</v>
      </c>
      <c r="R1900" s="39" t="s">
        <v>2485</v>
      </c>
    </row>
    <row r="1901" spans="1:18" x14ac:dyDescent="0.25">
      <c r="A1901" s="2" t="s">
        <v>1809</v>
      </c>
      <c r="B1901" s="1" t="s">
        <v>693</v>
      </c>
      <c r="C1901" s="37" t="s">
        <v>998</v>
      </c>
      <c r="D1901" s="2" t="s">
        <v>21</v>
      </c>
      <c r="E1901" s="12">
        <v>1</v>
      </c>
      <c r="F1901" s="60">
        <v>110</v>
      </c>
      <c r="G1901" s="8">
        <f>VLOOKUP(F1901,episodes!$A$1:$B$76,2,FALSE)</f>
        <v>11</v>
      </c>
      <c r="H1901" s="7" t="str">
        <f>VLOOKUP(F1901,episodes!$A$1:$E$76,5,FALSE)</f>
        <v>The Corbomite Maneuver</v>
      </c>
      <c r="I1901" s="7">
        <f>VLOOKUP(F1901,episodes!$A$1:$D$76,3,FALSE)</f>
        <v>1</v>
      </c>
      <c r="J1901" s="7">
        <f>VLOOKUP(F1901,episodes!$A$1:$D$76,4,FALSE)</f>
        <v>10</v>
      </c>
      <c r="L1901" s="40">
        <f>COUNTIFS(A:A,A1900)</f>
        <v>7</v>
      </c>
      <c r="M1901" s="40">
        <f>COUNTIFS(B:B,B1901)</f>
        <v>9</v>
      </c>
      <c r="N1901" s="40">
        <f>LEN(C1901)+LEN(H1901)</f>
        <v>51</v>
      </c>
      <c r="O1901" s="39" t="s">
        <v>2067</v>
      </c>
      <c r="P1901" s="41"/>
      <c r="Q1901" s="39" t="s">
        <v>998</v>
      </c>
      <c r="R1901" s="39" t="s">
        <v>3454</v>
      </c>
    </row>
    <row r="1902" spans="1:18" x14ac:dyDescent="0.25">
      <c r="A1902" s="2" t="s">
        <v>1809</v>
      </c>
      <c r="B1902" s="1" t="s">
        <v>693</v>
      </c>
      <c r="C1902" s="37" t="s">
        <v>998</v>
      </c>
      <c r="D1902" s="2" t="s">
        <v>21</v>
      </c>
      <c r="E1902" s="12">
        <v>1</v>
      </c>
      <c r="F1902" s="61">
        <v>120</v>
      </c>
      <c r="G1902" s="8">
        <f>VLOOKUP(F1902,episodes!$A$1:$B$76,2,FALSE)</f>
        <v>21</v>
      </c>
      <c r="H1902" s="7" t="str">
        <f>VLOOKUP(F1902,episodes!$A$1:$E$76,5,FALSE)</f>
        <v>Court Martial</v>
      </c>
      <c r="I1902" s="7">
        <f>VLOOKUP(F1902,episodes!$A$1:$D$76,3,FALSE)</f>
        <v>1</v>
      </c>
      <c r="J1902" s="7">
        <f>VLOOKUP(F1902,episodes!$A$1:$D$76,4,FALSE)</f>
        <v>20</v>
      </c>
      <c r="L1902" s="40">
        <f>COUNTIFS(A:A,A1901)</f>
        <v>7</v>
      </c>
      <c r="M1902" s="40">
        <f>COUNTIFS(B:B,B1902)</f>
        <v>9</v>
      </c>
      <c r="N1902" s="40">
        <f>LEN(C1902)</f>
        <v>29</v>
      </c>
      <c r="O1902" s="39" t="s">
        <v>2067</v>
      </c>
      <c r="P1902" s="42"/>
      <c r="Q1902" s="39" t="s">
        <v>998</v>
      </c>
      <c r="R1902" s="42" t="s">
        <v>3523</v>
      </c>
    </row>
    <row r="1903" spans="1:18" x14ac:dyDescent="0.25">
      <c r="A1903" s="2" t="s">
        <v>1809</v>
      </c>
      <c r="B1903" s="1" t="s">
        <v>693</v>
      </c>
      <c r="C1903" s="37" t="s">
        <v>3109</v>
      </c>
      <c r="D1903" s="2" t="s">
        <v>3305</v>
      </c>
      <c r="E1903" s="12"/>
      <c r="F1903" s="61">
        <v>124</v>
      </c>
      <c r="G1903" s="8">
        <f>VLOOKUP(F1903,episodes!$A$1:$B$76,2,FALSE)</f>
        <v>25</v>
      </c>
      <c r="H1903" s="7" t="str">
        <f>VLOOKUP(F1903,episodes!$A$1:$E$76,5,FALSE)</f>
        <v>This Side of Paradise</v>
      </c>
      <c r="I1903" s="7">
        <f>VLOOKUP(F1903,episodes!$A$1:$D$76,3,FALSE)</f>
        <v>1</v>
      </c>
      <c r="J1903" s="7">
        <f>VLOOKUP(F1903,episodes!$A$1:$D$76,4,FALSE)</f>
        <v>24</v>
      </c>
      <c r="L1903" s="40">
        <f>COUNTIFS(A:A,A1902)</f>
        <v>7</v>
      </c>
      <c r="M1903" s="40">
        <f>COUNTIFS(B:B,B1903)</f>
        <v>9</v>
      </c>
      <c r="N1903" s="40">
        <f>LEN(C1903)</f>
        <v>67</v>
      </c>
      <c r="O1903" s="39" t="s">
        <v>2067</v>
      </c>
      <c r="P1903" s="39" t="s">
        <v>2128</v>
      </c>
      <c r="Q1903" s="42" t="s">
        <v>647</v>
      </c>
      <c r="R1903" s="42" t="s">
        <v>2485</v>
      </c>
    </row>
    <row r="1904" spans="1:18" x14ac:dyDescent="0.25">
      <c r="A1904" s="2" t="s">
        <v>2657</v>
      </c>
      <c r="B1904" s="2" t="s">
        <v>2625</v>
      </c>
      <c r="C1904" s="1" t="s">
        <v>3663</v>
      </c>
      <c r="D1904" s="2" t="s">
        <v>21</v>
      </c>
      <c r="F1904" s="60">
        <v>204</v>
      </c>
      <c r="G1904" s="8">
        <f>VLOOKUP(F1904,episodes!$A$1:$B$81,2,FALSE)</f>
        <v>34</v>
      </c>
      <c r="H1904" s="7" t="str">
        <f>VLOOKUP(F1904,episodes!$A$1:$E$81,5,FALSE)</f>
        <v>Mirror, Mirror</v>
      </c>
      <c r="I1904" s="7">
        <f>VLOOKUP(F1904,episodes!$A$1:$D$81,3,FALSE)</f>
        <v>2</v>
      </c>
      <c r="J1904" s="7">
        <f>VLOOKUP(F1904,episodes!$A$1:$D$81,4,FALSE)</f>
        <v>4</v>
      </c>
      <c r="L1904" s="40">
        <f>COUNTIFS(A:A,A1903)</f>
        <v>7</v>
      </c>
      <c r="M1904" s="40">
        <f>COUNTIFS(B:B,B1904)</f>
        <v>1</v>
      </c>
      <c r="N1904" s="40">
        <f>LEN(C1904)</f>
        <v>31</v>
      </c>
      <c r="P1904" s="39" t="s">
        <v>192</v>
      </c>
      <c r="Q1904" s="50"/>
      <c r="R1904" s="39" t="s">
        <v>2485</v>
      </c>
    </row>
    <row r="1905" spans="1:18" x14ac:dyDescent="0.25">
      <c r="A1905" s="2" t="s">
        <v>1810</v>
      </c>
      <c r="B1905" s="1" t="s">
        <v>0</v>
      </c>
      <c r="C1905" s="37" t="s">
        <v>3054</v>
      </c>
      <c r="D1905" s="1" t="s">
        <v>85</v>
      </c>
      <c r="E1905" s="12"/>
      <c r="F1905" s="17">
        <v>122</v>
      </c>
      <c r="G1905" s="8">
        <f>VLOOKUP(F1905,episodes!$A$1:$B$76,2,FALSE)</f>
        <v>23</v>
      </c>
      <c r="H1905" s="7" t="str">
        <f>VLOOKUP(F1905,episodes!$A$1:$E$76,5,FALSE)</f>
        <v>Space Seed</v>
      </c>
      <c r="I1905" s="7">
        <f>VLOOKUP(F1905,episodes!$A$1:$D$76,3,FALSE)</f>
        <v>1</v>
      </c>
      <c r="J1905" s="7">
        <f>VLOOKUP(F1905,episodes!$A$1:$D$76,4,FALSE)</f>
        <v>22</v>
      </c>
      <c r="L1905" s="40">
        <f>COUNTIFS(A:A,A1904)</f>
        <v>1</v>
      </c>
      <c r="M1905" s="40">
        <f>COUNTIFS(B:B,B1905)</f>
        <v>66</v>
      </c>
      <c r="N1905" s="40">
        <f>LEN(C1905)</f>
        <v>117</v>
      </c>
      <c r="O1905" s="39" t="s">
        <v>511</v>
      </c>
      <c r="Q1905" s="39" t="s">
        <v>490</v>
      </c>
      <c r="R1905" s="39" t="s">
        <v>2485</v>
      </c>
    </row>
    <row r="1906" spans="1:18" x14ac:dyDescent="0.25">
      <c r="A1906" s="2" t="s">
        <v>1810</v>
      </c>
      <c r="B1906" s="2" t="s">
        <v>0</v>
      </c>
      <c r="C1906" s="1" t="s">
        <v>2660</v>
      </c>
      <c r="D1906" s="2" t="s">
        <v>21</v>
      </c>
      <c r="E1906" s="12">
        <v>1</v>
      </c>
      <c r="F1906" s="60">
        <v>204</v>
      </c>
      <c r="G1906" s="8">
        <f>VLOOKUP(F1906,episodes!$A$1:$B$81,2,FALSE)</f>
        <v>34</v>
      </c>
      <c r="H1906" s="7" t="str">
        <f>VLOOKUP(F1906,episodes!$A$1:$E$81,5,FALSE)</f>
        <v>Mirror, Mirror</v>
      </c>
      <c r="I1906" s="7">
        <f>VLOOKUP(F1906,episodes!$A$1:$D$81,3,FALSE)</f>
        <v>2</v>
      </c>
      <c r="J1906" s="7">
        <f>VLOOKUP(F1906,episodes!$A$1:$D$81,4,FALSE)</f>
        <v>4</v>
      </c>
      <c r="L1906" s="40">
        <f>COUNTIFS(A:A,A1905)</f>
        <v>4</v>
      </c>
      <c r="M1906" s="40">
        <f>COUNTIFS(B:B,B1906)</f>
        <v>66</v>
      </c>
      <c r="N1906" s="40">
        <f>LEN(C1906)</f>
        <v>85</v>
      </c>
      <c r="P1906" s="39" t="s">
        <v>192</v>
      </c>
      <c r="Q1906" s="50"/>
      <c r="R1906" s="39" t="s">
        <v>2485</v>
      </c>
    </row>
    <row r="1907" spans="1:18" x14ac:dyDescent="0.25">
      <c r="A1907" s="2" t="s">
        <v>1810</v>
      </c>
      <c r="B1907" s="2" t="s">
        <v>0</v>
      </c>
      <c r="C1907" s="1" t="s">
        <v>2637</v>
      </c>
      <c r="D1907" s="2" t="s">
        <v>85</v>
      </c>
      <c r="F1907" s="60">
        <v>204</v>
      </c>
      <c r="G1907" s="8">
        <f>VLOOKUP(F1907,episodes!$A$1:$B$81,2,FALSE)</f>
        <v>34</v>
      </c>
      <c r="H1907" s="7" t="str">
        <f>VLOOKUP(F1907,episodes!$A$1:$E$81,5,FALSE)</f>
        <v>Mirror, Mirror</v>
      </c>
      <c r="I1907" s="7">
        <f>VLOOKUP(F1907,episodes!$A$1:$D$81,3,FALSE)</f>
        <v>2</v>
      </c>
      <c r="J1907" s="7">
        <f>VLOOKUP(F1907,episodes!$A$1:$D$81,4,FALSE)</f>
        <v>4</v>
      </c>
      <c r="L1907" s="40">
        <f>COUNTIFS(A:A,A1906)</f>
        <v>4</v>
      </c>
      <c r="M1907" s="40">
        <f>COUNTIFS(B:B,B1907)</f>
        <v>66</v>
      </c>
      <c r="N1907" s="40">
        <f>LEN(C1907)</f>
        <v>128</v>
      </c>
      <c r="P1907" s="39" t="s">
        <v>192</v>
      </c>
      <c r="Q1907" s="50"/>
      <c r="R1907" s="39" t="s">
        <v>2485</v>
      </c>
    </row>
    <row r="1908" spans="1:18" x14ac:dyDescent="0.25">
      <c r="A1908" s="2" t="s">
        <v>1810</v>
      </c>
      <c r="B1908" s="2" t="s">
        <v>0</v>
      </c>
      <c r="C1908" s="1" t="s">
        <v>2638</v>
      </c>
      <c r="D1908" s="2" t="s">
        <v>85</v>
      </c>
      <c r="F1908" s="60">
        <v>204</v>
      </c>
      <c r="G1908" s="8">
        <f>VLOOKUP(F1908,episodes!$A$1:$B$81,2,FALSE)</f>
        <v>34</v>
      </c>
      <c r="H1908" s="7" t="str">
        <f>VLOOKUP(F1908,episodes!$A$1:$E$81,5,FALSE)</f>
        <v>Mirror, Mirror</v>
      </c>
      <c r="I1908" s="7">
        <f>VLOOKUP(F1908,episodes!$A$1:$D$81,3,FALSE)</f>
        <v>2</v>
      </c>
      <c r="J1908" s="7">
        <f>VLOOKUP(F1908,episodes!$A$1:$D$81,4,FALSE)</f>
        <v>4</v>
      </c>
      <c r="L1908" s="40">
        <f>COUNTIFS(A:A,A1907)</f>
        <v>4</v>
      </c>
      <c r="M1908" s="40">
        <f>COUNTIFS(B:B,B1908)</f>
        <v>66</v>
      </c>
      <c r="N1908" s="40">
        <f>LEN(C1908)</f>
        <v>140</v>
      </c>
      <c r="P1908" s="39" t="s">
        <v>192</v>
      </c>
      <c r="Q1908" s="50"/>
      <c r="R1908" s="39" t="s">
        <v>2485</v>
      </c>
    </row>
    <row r="1909" spans="1:18" x14ac:dyDescent="0.25">
      <c r="A1909" s="24" t="s">
        <v>497</v>
      </c>
      <c r="B1909" s="24" t="s">
        <v>0</v>
      </c>
      <c r="C1909" s="23" t="s">
        <v>1188</v>
      </c>
      <c r="D1909" s="2" t="s">
        <v>85</v>
      </c>
      <c r="E1909" s="12">
        <v>1</v>
      </c>
      <c r="F1909" s="61">
        <v>304</v>
      </c>
      <c r="G1909" s="8">
        <f>VLOOKUP(F1909,episodes!$A$1:$B$81,2,FALSE)</f>
        <v>60</v>
      </c>
      <c r="H1909" s="7" t="str">
        <f>VLOOKUP(F1909,episodes!$A$1:$E$81,5,FALSE)</f>
        <v>And the Children Shall Lead</v>
      </c>
      <c r="I1909" s="7">
        <f>VLOOKUP(F1909,episodes!$A$1:$D$81,3,FALSE)</f>
        <v>3</v>
      </c>
      <c r="J1909" s="7">
        <f>VLOOKUP(F1909,episodes!$A$1:$D$81,4,FALSE)</f>
        <v>4</v>
      </c>
      <c r="L1909" s="40">
        <f>COUNTIFS(A:A,A1908)</f>
        <v>4</v>
      </c>
      <c r="M1909" s="40">
        <f>COUNTIFS(B:B,B1909)</f>
        <v>66</v>
      </c>
      <c r="N1909" s="40">
        <f>LEN(C1909)</f>
        <v>53</v>
      </c>
      <c r="O1909" s="40" t="s">
        <v>1182</v>
      </c>
      <c r="P1909" s="42"/>
      <c r="Q1909" s="42" t="s">
        <v>1188</v>
      </c>
      <c r="R1909" s="39" t="s">
        <v>2485</v>
      </c>
    </row>
    <row r="1910" spans="1:18" x14ac:dyDescent="0.3">
      <c r="A1910" s="2" t="s">
        <v>3290</v>
      </c>
      <c r="B1910" s="1" t="s">
        <v>747</v>
      </c>
      <c r="C1910" s="25" t="s">
        <v>2162</v>
      </c>
      <c r="D1910" s="2" t="s">
        <v>3305</v>
      </c>
      <c r="F1910" s="60">
        <v>102</v>
      </c>
      <c r="G1910" s="8">
        <f>VLOOKUP(F1910,episodes!$A$1:$B$76,2,FALSE)</f>
        <v>3</v>
      </c>
      <c r="H1910" s="7" t="str">
        <f>VLOOKUP(F1910,episodes!$A$1:$E$76,5,FALSE)</f>
        <v>Charlie X</v>
      </c>
      <c r="I1910" s="7">
        <f>VLOOKUP(F1910,episodes!$A$1:$D$76,3,FALSE)</f>
        <v>1</v>
      </c>
      <c r="J1910" s="7">
        <f>VLOOKUP(F1910,episodes!$A$1:$D$76,4,FALSE)</f>
        <v>2</v>
      </c>
      <c r="L1910" s="40">
        <f>COUNTIFS(A:A,A1909)</f>
        <v>1</v>
      </c>
      <c r="M1910" s="40">
        <f>COUNTIFS(B:B,B1910)</f>
        <v>16</v>
      </c>
      <c r="N1910" s="40">
        <f>LEN(C1910)+LEN(H1910)</f>
        <v>86</v>
      </c>
      <c r="O1910" s="39" t="s">
        <v>566</v>
      </c>
      <c r="P1910" s="39" t="s">
        <v>577</v>
      </c>
      <c r="Q1910" s="39" t="s">
        <v>1419</v>
      </c>
      <c r="R1910" s="39" t="s">
        <v>2485</v>
      </c>
    </row>
    <row r="1911" spans="1:18" x14ac:dyDescent="0.25">
      <c r="A1911" s="2" t="s">
        <v>1811</v>
      </c>
      <c r="B1911" s="2" t="s">
        <v>725</v>
      </c>
      <c r="C1911" s="37" t="s">
        <v>2549</v>
      </c>
      <c r="D1911" s="2" t="s">
        <v>3305</v>
      </c>
      <c r="E1911" s="12"/>
      <c r="F1911" s="61">
        <v>114</v>
      </c>
      <c r="G1911" s="8">
        <f>VLOOKUP(F1911,episodes!$A$1:$B$76,2,FALSE)</f>
        <v>15</v>
      </c>
      <c r="H1911" s="7" t="str">
        <f>VLOOKUP(F1911,episodes!$A$1:$E$76,5,FALSE)</f>
        <v>Balance of Terror</v>
      </c>
      <c r="I1911" s="7">
        <f>VLOOKUP(F1911,episodes!$A$1:$D$76,3,FALSE)</f>
        <v>1</v>
      </c>
      <c r="J1911" s="7">
        <f>VLOOKUP(F1911,episodes!$A$1:$D$76,4,FALSE)</f>
        <v>14</v>
      </c>
      <c r="L1911" s="40">
        <f>COUNTIFS(A:A,A1910)</f>
        <v>1</v>
      </c>
      <c r="M1911" s="40">
        <f>COUNTIFS(B:B,B1911)</f>
        <v>2</v>
      </c>
      <c r="N1911" s="40">
        <f>LEN(C1911)+LEN(H1911)</f>
        <v>50</v>
      </c>
      <c r="O1911" s="42" t="s">
        <v>160</v>
      </c>
      <c r="P1911" s="42"/>
      <c r="Q1911" s="42"/>
      <c r="R1911" s="42" t="s">
        <v>2485</v>
      </c>
    </row>
    <row r="1912" spans="1:18" x14ac:dyDescent="0.25">
      <c r="A1912" s="24" t="s">
        <v>326</v>
      </c>
      <c r="B1912" s="24" t="s">
        <v>292</v>
      </c>
      <c r="C1912" s="23" t="e">
        <v>#VALUE!</v>
      </c>
      <c r="D1912" s="2" t="s">
        <v>3305</v>
      </c>
      <c r="E1912" s="12"/>
      <c r="F1912" s="61">
        <v>206</v>
      </c>
      <c r="G1912" s="8">
        <f>VLOOKUP(F1912,episodes!$A$1:$B$81,2,FALSE)</f>
        <v>36</v>
      </c>
      <c r="H1912" s="7" t="str">
        <f>VLOOKUP(F1912,episodes!$A$1:$E$81,5,FALSE)</f>
        <v>The Doomsday Machine</v>
      </c>
      <c r="I1912" s="7">
        <f>VLOOKUP(F1912,episodes!$A$1:$D$81,3,FALSE)</f>
        <v>2</v>
      </c>
      <c r="J1912" s="7">
        <f>VLOOKUP(F1912,episodes!$A$1:$D$81,4,FALSE)</f>
        <v>6</v>
      </c>
      <c r="L1912" s="40">
        <f>COUNTIFS(A:A,A1911)</f>
        <v>2</v>
      </c>
      <c r="M1912" s="40">
        <f>COUNTIFS(B:B,B1912)</f>
        <v>1</v>
      </c>
      <c r="N1912" s="40" t="e">
        <f>LEN(C1912)</f>
        <v>#VALUE!</v>
      </c>
      <c r="O1912" s="42" t="s">
        <v>625</v>
      </c>
      <c r="P1912" s="42"/>
      <c r="Q1912" s="42"/>
      <c r="R1912" s="39" t="s">
        <v>2485</v>
      </c>
    </row>
    <row r="1913" spans="1:18" x14ac:dyDescent="0.25">
      <c r="A1913" s="2" t="s">
        <v>2635</v>
      </c>
      <c r="B1913" s="2" t="s">
        <v>2661</v>
      </c>
      <c r="C1913" s="1" t="s">
        <v>2646</v>
      </c>
      <c r="D1913" s="2" t="s">
        <v>85</v>
      </c>
      <c r="F1913" s="60">
        <v>204</v>
      </c>
      <c r="G1913" s="8">
        <f>VLOOKUP(F1913,episodes!$A$1:$B$81,2,FALSE)</f>
        <v>34</v>
      </c>
      <c r="H1913" s="7" t="str">
        <f>VLOOKUP(F1913,episodes!$A$1:$E$81,5,FALSE)</f>
        <v>Mirror, Mirror</v>
      </c>
      <c r="I1913" s="7">
        <f>VLOOKUP(F1913,episodes!$A$1:$D$81,3,FALSE)</f>
        <v>2</v>
      </c>
      <c r="J1913" s="7">
        <f>VLOOKUP(F1913,episodes!$A$1:$D$81,4,FALSE)</f>
        <v>4</v>
      </c>
      <c r="L1913" s="40">
        <f>COUNTIFS(A:A,A1912)</f>
        <v>2</v>
      </c>
      <c r="M1913" s="40">
        <f>COUNTIFS(B:B,B1913)</f>
        <v>4</v>
      </c>
      <c r="N1913" s="40">
        <f>LEN(C1913)</f>
        <v>66</v>
      </c>
      <c r="P1913" s="39" t="s">
        <v>192</v>
      </c>
      <c r="Q1913" s="50"/>
      <c r="R1913" s="39" t="s">
        <v>2485</v>
      </c>
    </row>
    <row r="1914" spans="1:18" x14ac:dyDescent="0.25">
      <c r="A1914" s="2" t="s">
        <v>2635</v>
      </c>
      <c r="B1914" s="2" t="s">
        <v>2661</v>
      </c>
      <c r="C1914" s="1" t="s">
        <v>3312</v>
      </c>
      <c r="D1914" s="2" t="s">
        <v>85</v>
      </c>
      <c r="F1914" s="60">
        <v>204</v>
      </c>
      <c r="G1914" s="8">
        <f>VLOOKUP(F1914,episodes!$A$1:$B$81,2,FALSE)</f>
        <v>34</v>
      </c>
      <c r="H1914" s="7" t="str">
        <f>VLOOKUP(F1914,episodes!$A$1:$E$81,5,FALSE)</f>
        <v>Mirror, Mirror</v>
      </c>
      <c r="I1914" s="7">
        <f>VLOOKUP(F1914,episodes!$A$1:$D$81,3,FALSE)</f>
        <v>2</v>
      </c>
      <c r="J1914" s="7">
        <f>VLOOKUP(F1914,episodes!$A$1:$D$81,4,FALSE)</f>
        <v>4</v>
      </c>
      <c r="L1914" s="40">
        <f>COUNTIFS(A:A,A1913)</f>
        <v>4</v>
      </c>
      <c r="M1914" s="40">
        <f>COUNTIFS(B:B,B1914)</f>
        <v>4</v>
      </c>
      <c r="N1914" s="40">
        <f>LEN(C1914)</f>
        <v>66</v>
      </c>
      <c r="P1914" s="39" t="s">
        <v>192</v>
      </c>
      <c r="Q1914" s="50"/>
      <c r="R1914" s="39" t="s">
        <v>2485</v>
      </c>
    </row>
    <row r="1915" spans="1:18" x14ac:dyDescent="0.25">
      <c r="A1915" s="2" t="s">
        <v>2635</v>
      </c>
      <c r="B1915" s="2" t="s">
        <v>2661</v>
      </c>
      <c r="C1915" s="1" t="s">
        <v>3312</v>
      </c>
      <c r="D1915" s="2" t="s">
        <v>85</v>
      </c>
      <c r="F1915" s="60">
        <v>204</v>
      </c>
      <c r="G1915" s="8">
        <f>VLOOKUP(F1915,episodes!$A$1:$B$81,2,FALSE)</f>
        <v>34</v>
      </c>
      <c r="H1915" s="7" t="str">
        <f>VLOOKUP(F1915,episodes!$A$1:$E$81,5,FALSE)</f>
        <v>Mirror, Mirror</v>
      </c>
      <c r="I1915" s="7">
        <f>VLOOKUP(F1915,episodes!$A$1:$D$81,3,FALSE)</f>
        <v>2</v>
      </c>
      <c r="J1915" s="7">
        <f>VLOOKUP(F1915,episodes!$A$1:$D$81,4,FALSE)</f>
        <v>4</v>
      </c>
      <c r="L1915" s="40">
        <f>COUNTIFS(A:A,A1914)</f>
        <v>4</v>
      </c>
      <c r="M1915" s="40">
        <f>COUNTIFS(B:B,B1915)</f>
        <v>4</v>
      </c>
      <c r="N1915" s="40">
        <f>LEN(C1915)</f>
        <v>66</v>
      </c>
      <c r="P1915" s="39" t="s">
        <v>192</v>
      </c>
      <c r="Q1915" s="50"/>
      <c r="R1915" s="39" t="s">
        <v>2485</v>
      </c>
    </row>
    <row r="1916" spans="1:18" x14ac:dyDescent="0.25">
      <c r="A1916" s="2" t="s">
        <v>2635</v>
      </c>
      <c r="B1916" s="2" t="s">
        <v>2661</v>
      </c>
      <c r="C1916" s="1" t="s">
        <v>3312</v>
      </c>
      <c r="D1916" s="2" t="s">
        <v>85</v>
      </c>
      <c r="F1916" s="60">
        <v>204</v>
      </c>
      <c r="G1916" s="8">
        <f>VLOOKUP(F1916,episodes!$A$1:$B$81,2,FALSE)</f>
        <v>34</v>
      </c>
      <c r="H1916" s="7" t="str">
        <f>VLOOKUP(F1916,episodes!$A$1:$E$81,5,FALSE)</f>
        <v>Mirror, Mirror</v>
      </c>
      <c r="I1916" s="7">
        <f>VLOOKUP(F1916,episodes!$A$1:$D$81,3,FALSE)</f>
        <v>2</v>
      </c>
      <c r="J1916" s="7">
        <f>VLOOKUP(F1916,episodes!$A$1:$D$81,4,FALSE)</f>
        <v>4</v>
      </c>
      <c r="L1916" s="40">
        <f>COUNTIFS(A:A,A1915)</f>
        <v>4</v>
      </c>
      <c r="M1916" s="40">
        <f>COUNTIFS(B:B,B1916)</f>
        <v>4</v>
      </c>
      <c r="N1916" s="40">
        <f>LEN(C1916)</f>
        <v>66</v>
      </c>
      <c r="P1916" s="39" t="s">
        <v>192</v>
      </c>
      <c r="Q1916" s="50"/>
      <c r="R1916" s="39" t="s">
        <v>2485</v>
      </c>
    </row>
    <row r="1917" spans="1:18" x14ac:dyDescent="0.25">
      <c r="A1917" s="2" t="s">
        <v>1812</v>
      </c>
      <c r="B1917" s="1" t="s">
        <v>741</v>
      </c>
      <c r="C1917" s="37" t="s">
        <v>3110</v>
      </c>
      <c r="D1917" s="2" t="s">
        <v>3655</v>
      </c>
      <c r="E1917" s="12">
        <v>1</v>
      </c>
      <c r="F1917" s="61">
        <v>124</v>
      </c>
      <c r="G1917" s="8">
        <f>VLOOKUP(F1917,episodes!$A$1:$B$76,2,FALSE)</f>
        <v>25</v>
      </c>
      <c r="H1917" s="7" t="str">
        <f>VLOOKUP(F1917,episodes!$A$1:$E$76,5,FALSE)</f>
        <v>This Side of Paradise</v>
      </c>
      <c r="I1917" s="7">
        <f>VLOOKUP(F1917,episodes!$A$1:$D$76,3,FALSE)</f>
        <v>1</v>
      </c>
      <c r="J1917" s="7">
        <f>VLOOKUP(F1917,episodes!$A$1:$D$76,4,FALSE)</f>
        <v>24</v>
      </c>
      <c r="L1917" s="40">
        <f>COUNTIFS(A:A,A1916)</f>
        <v>4</v>
      </c>
      <c r="M1917" s="40">
        <f>COUNTIFS(B:B,B1917)</f>
        <v>6</v>
      </c>
      <c r="N1917" s="40">
        <f>LEN(C1917)</f>
        <v>31</v>
      </c>
      <c r="O1917" s="42" t="s">
        <v>1011</v>
      </c>
      <c r="P1917" s="39" t="s">
        <v>215</v>
      </c>
      <c r="R1917" s="42" t="s">
        <v>3549</v>
      </c>
    </row>
    <row r="1918" spans="1:18" x14ac:dyDescent="0.25">
      <c r="A1918" s="2" t="s">
        <v>1812</v>
      </c>
      <c r="B1918" s="1" t="s">
        <v>800</v>
      </c>
      <c r="C1918" s="56" t="s">
        <v>3565</v>
      </c>
      <c r="D1918" s="2" t="s">
        <v>21</v>
      </c>
      <c r="E1918" s="12">
        <v>1</v>
      </c>
      <c r="F1918" s="11">
        <v>126</v>
      </c>
      <c r="G1918" s="8">
        <f>VLOOKUP(F1918,episodes!$A$1:$B$76,2,FALSE)</f>
        <v>27</v>
      </c>
      <c r="H1918" s="7" t="str">
        <f>VLOOKUP(F1918,episodes!$A$1:$E$76,5,FALSE)</f>
        <v>Errand of Mercy</v>
      </c>
      <c r="I1918" s="7">
        <f>VLOOKUP(F1918,episodes!$A$1:$D$76,3,FALSE)</f>
        <v>1</v>
      </c>
      <c r="J1918" s="7">
        <f>VLOOKUP(F1918,episodes!$A$1:$D$76,4,FALSE)</f>
        <v>26</v>
      </c>
      <c r="L1918" s="40">
        <f>COUNTIFS(A:A,A1917)</f>
        <v>3</v>
      </c>
      <c r="M1918" s="40">
        <f>COUNTIFS(B:B,B1918)</f>
        <v>13</v>
      </c>
      <c r="N1918" s="40">
        <f>LEN(C1918)</f>
        <v>83</v>
      </c>
      <c r="O1918" s="42" t="s">
        <v>2065</v>
      </c>
      <c r="P1918" s="39" t="s">
        <v>334</v>
      </c>
      <c r="R1918" s="42" t="s">
        <v>3565</v>
      </c>
    </row>
    <row r="1919" spans="1:18" x14ac:dyDescent="0.25">
      <c r="A1919" s="2" t="s">
        <v>1812</v>
      </c>
      <c r="B1919" s="1" t="s">
        <v>742</v>
      </c>
      <c r="C1919" s="23" t="s">
        <v>1293</v>
      </c>
      <c r="D1919" s="2" t="s">
        <v>3655</v>
      </c>
      <c r="E1919" s="12">
        <v>1</v>
      </c>
      <c r="F1919" s="61">
        <v>128</v>
      </c>
      <c r="G1919" s="8">
        <f>VLOOKUP(F1919,episodes!$A$1:$B$76,2,FALSE)</f>
        <v>29</v>
      </c>
      <c r="H1919" s="7" t="str">
        <f>VLOOKUP(F1919,episodes!$A$1:$E$76,5,FALSE)</f>
        <v>The City on the Edge of Forever</v>
      </c>
      <c r="I1919" s="7">
        <f>VLOOKUP(F1919,episodes!$A$1:$D$76,3,FALSE)</f>
        <v>1</v>
      </c>
      <c r="J1919" s="7">
        <f>VLOOKUP(F1919,episodes!$A$1:$D$76,4,FALSE)</f>
        <v>28</v>
      </c>
      <c r="L1919" s="40">
        <f>COUNTIFS(A:A,A1918)</f>
        <v>3</v>
      </c>
      <c r="M1919" s="40">
        <f>COUNTIFS(B:B,B1919)</f>
        <v>1</v>
      </c>
      <c r="N1919" s="40">
        <f>LEN(C1919)</f>
        <v>67</v>
      </c>
      <c r="O1919" s="42" t="s">
        <v>1011</v>
      </c>
      <c r="P1919" s="42"/>
      <c r="Q1919" s="39" t="s">
        <v>1293</v>
      </c>
      <c r="R1919" s="42" t="s">
        <v>3585</v>
      </c>
    </row>
    <row r="1920" spans="1:18" x14ac:dyDescent="0.25">
      <c r="A1920" s="2" t="s">
        <v>1813</v>
      </c>
      <c r="B1920" s="11" t="s">
        <v>786</v>
      </c>
      <c r="C1920" s="37" t="s">
        <v>2503</v>
      </c>
      <c r="D1920" s="2" t="s">
        <v>3305</v>
      </c>
      <c r="E1920" s="12"/>
      <c r="F1920" s="60">
        <v>108</v>
      </c>
      <c r="G1920" s="8">
        <f>VLOOKUP(F1920,episodes!$A$1:$B$76,2,FALSE)</f>
        <v>9</v>
      </c>
      <c r="H1920" s="7" t="str">
        <f>VLOOKUP(F1920,episodes!$A$1:$E$76,5,FALSE)</f>
        <v>Miri</v>
      </c>
      <c r="I1920" s="7">
        <f>VLOOKUP(F1920,episodes!$A$1:$D$76,3,FALSE)</f>
        <v>1</v>
      </c>
      <c r="J1920" s="7">
        <f>VLOOKUP(F1920,episodes!$A$1:$D$76,4,FALSE)</f>
        <v>8</v>
      </c>
      <c r="L1920" s="40">
        <f>COUNTIFS(A:A,A1919)</f>
        <v>3</v>
      </c>
      <c r="M1920" s="40">
        <f>COUNTIFS(B:B,B1920)</f>
        <v>9</v>
      </c>
      <c r="N1920" s="40">
        <f>LEN(C1920)+LEN(H1920)</f>
        <v>76</v>
      </c>
      <c r="O1920" s="42"/>
      <c r="Q1920" s="39" t="s">
        <v>365</v>
      </c>
      <c r="R1920" s="39" t="s">
        <v>2485</v>
      </c>
    </row>
    <row r="1921" spans="1:18" x14ac:dyDescent="0.25">
      <c r="A1921" s="2" t="s">
        <v>1813</v>
      </c>
      <c r="B1921" s="1" t="s">
        <v>3031</v>
      </c>
      <c r="C1921" s="37" t="s">
        <v>3032</v>
      </c>
      <c r="D1921" s="2" t="s">
        <v>3305</v>
      </c>
      <c r="E1921" s="12"/>
      <c r="F1921" s="61">
        <v>121</v>
      </c>
      <c r="G1921" s="8">
        <f>VLOOKUP(F1921,episodes!$A$1:$B$76,2,FALSE)</f>
        <v>22</v>
      </c>
      <c r="H1921" s="7" t="str">
        <f>VLOOKUP(F1921,episodes!$A$1:$E$76,5,FALSE)</f>
        <v>The Return of the Archons</v>
      </c>
      <c r="I1921" s="7">
        <f>VLOOKUP(F1921,episodes!$A$1:$D$76,3,FALSE)</f>
        <v>1</v>
      </c>
      <c r="J1921" s="7">
        <f>VLOOKUP(F1921,episodes!$A$1:$D$76,4,FALSE)</f>
        <v>21</v>
      </c>
      <c r="L1921" s="40">
        <f>COUNTIFS(A:A,A1920)</f>
        <v>3</v>
      </c>
      <c r="M1921" s="40">
        <f>COUNTIFS(B:B,B1921)</f>
        <v>1</v>
      </c>
      <c r="N1921" s="40">
        <f>LEN(C1921)</f>
        <v>112</v>
      </c>
      <c r="O1921" s="42" t="s">
        <v>2101</v>
      </c>
      <c r="P1921" s="42"/>
      <c r="Q1921" s="42" t="s">
        <v>2197</v>
      </c>
      <c r="R1921" s="42" t="s">
        <v>2485</v>
      </c>
    </row>
    <row r="1922" spans="1:18" x14ac:dyDescent="0.25">
      <c r="A1922" s="2" t="s">
        <v>1813</v>
      </c>
      <c r="B1922" s="2" t="s">
        <v>720</v>
      </c>
      <c r="C1922" s="37" t="s">
        <v>3027</v>
      </c>
      <c r="D1922" s="2" t="s">
        <v>3305</v>
      </c>
      <c r="E1922" s="12"/>
      <c r="F1922" s="61">
        <v>121</v>
      </c>
      <c r="G1922" s="8">
        <f>VLOOKUP(F1922,episodes!$A$1:$B$76,2,FALSE)</f>
        <v>22</v>
      </c>
      <c r="H1922" s="7" t="str">
        <f>VLOOKUP(F1922,episodes!$A$1:$E$76,5,FALSE)</f>
        <v>The Return of the Archons</v>
      </c>
      <c r="I1922" s="7">
        <f>VLOOKUP(F1922,episodes!$A$1:$D$76,3,FALSE)</f>
        <v>1</v>
      </c>
      <c r="J1922" s="7">
        <f>VLOOKUP(F1922,episodes!$A$1:$D$76,4,FALSE)</f>
        <v>21</v>
      </c>
      <c r="L1922" s="40">
        <f>COUNTIFS(A:A,A1920)</f>
        <v>3</v>
      </c>
      <c r="M1922" s="40">
        <f>COUNTIFS(B:B,B1922)</f>
        <v>2</v>
      </c>
      <c r="N1922" s="40">
        <f>LEN(C1922)</f>
        <v>65</v>
      </c>
      <c r="O1922" s="42" t="s">
        <v>201</v>
      </c>
      <c r="P1922" s="42"/>
      <c r="Q1922" s="42" t="s">
        <v>686</v>
      </c>
      <c r="R1922" s="42" t="s">
        <v>2485</v>
      </c>
    </row>
    <row r="1923" spans="1:18" x14ac:dyDescent="0.25">
      <c r="A1923" s="2" t="s">
        <v>312</v>
      </c>
      <c r="B1923" s="2" t="s">
        <v>692</v>
      </c>
      <c r="C1923" s="23" t="s">
        <v>3639</v>
      </c>
      <c r="D1923" s="2" t="s">
        <v>3305</v>
      </c>
      <c r="E1923" s="12"/>
      <c r="F1923" s="17">
        <v>205</v>
      </c>
      <c r="G1923" s="8">
        <f>VLOOKUP(F1923,episodes!$A$1:$B$81,2,FALSE)</f>
        <v>35</v>
      </c>
      <c r="H1923" s="7" t="str">
        <f>VLOOKUP(F1923,episodes!$A$1:$E$81,5,FALSE)</f>
        <v>The Apple</v>
      </c>
      <c r="I1923" s="7">
        <f>VLOOKUP(F1923,episodes!$A$1:$D$81,3,FALSE)</f>
        <v>2</v>
      </c>
      <c r="J1923" s="7">
        <f>VLOOKUP(F1923,episodes!$A$1:$D$81,4,FALSE)</f>
        <v>5</v>
      </c>
      <c r="L1923" s="40">
        <f>COUNTIFS(A:A,A1922)</f>
        <v>3</v>
      </c>
      <c r="M1923" s="40">
        <f>COUNTIFS(B:B,B1923)</f>
        <v>4</v>
      </c>
      <c r="N1923" s="40">
        <f>LEN(C1923)</f>
        <v>233</v>
      </c>
      <c r="Q1923" s="39" t="s">
        <v>3640</v>
      </c>
      <c r="R1923" s="39" t="s">
        <v>2485</v>
      </c>
    </row>
    <row r="1924" spans="1:18" x14ac:dyDescent="0.25">
      <c r="A1924" s="2" t="s">
        <v>312</v>
      </c>
      <c r="B1924" s="2" t="s">
        <v>692</v>
      </c>
      <c r="C1924" s="23" t="s">
        <v>2958</v>
      </c>
      <c r="D1924" s="2" t="s">
        <v>85</v>
      </c>
      <c r="E1924" s="12"/>
      <c r="F1924" s="60">
        <v>205</v>
      </c>
      <c r="G1924" s="8">
        <f>VLOOKUP(F1924,episodes!$A$1:$B$81,2,FALSE)</f>
        <v>35</v>
      </c>
      <c r="H1924" s="7" t="str">
        <f>VLOOKUP(F1924,episodes!$A$1:$E$81,5,FALSE)</f>
        <v>The Apple</v>
      </c>
      <c r="I1924" s="7">
        <f>VLOOKUP(F1924,episodes!$A$1:$D$81,3,FALSE)</f>
        <v>2</v>
      </c>
      <c r="J1924" s="7">
        <f>VLOOKUP(F1924,episodes!$A$1:$D$81,4,FALSE)</f>
        <v>5</v>
      </c>
      <c r="L1924" s="40">
        <f>COUNTIFS(A:A,A1923)</f>
        <v>4</v>
      </c>
      <c r="M1924" s="40">
        <f>COUNTIFS(B:B,B1924)</f>
        <v>4</v>
      </c>
      <c r="N1924" s="40">
        <f>LEN(C1924)</f>
        <v>120</v>
      </c>
    </row>
    <row r="1925" spans="1:18" x14ac:dyDescent="0.25">
      <c r="A1925" s="24" t="s">
        <v>312</v>
      </c>
      <c r="B1925" s="24" t="s">
        <v>692</v>
      </c>
      <c r="C1925" s="23" t="s">
        <v>3641</v>
      </c>
      <c r="D1925" s="2" t="s">
        <v>21</v>
      </c>
      <c r="E1925" s="12">
        <v>1</v>
      </c>
      <c r="F1925" s="17">
        <v>216</v>
      </c>
      <c r="G1925" s="8">
        <f>VLOOKUP(F1925,episodes!$A$1:$B$81,2,FALSE)</f>
        <v>46</v>
      </c>
      <c r="H1925" s="7" t="str">
        <f>VLOOKUP(F1925,episodes!$A$1:$E$81,5,FALSE)</f>
        <v>The Gamesters of Triskelion</v>
      </c>
      <c r="I1925" s="7">
        <f>VLOOKUP(F1925,episodes!$A$1:$D$81,3,FALSE)</f>
        <v>2</v>
      </c>
      <c r="J1925" s="7">
        <f>VLOOKUP(F1925,episodes!$A$1:$D$81,4,FALSE)</f>
        <v>16</v>
      </c>
      <c r="L1925" s="40">
        <f>COUNTIFS(A:A,A1924)</f>
        <v>4</v>
      </c>
      <c r="M1925" s="40">
        <f>COUNTIFS(B:B,B1925)</f>
        <v>4</v>
      </c>
      <c r="N1925" s="40">
        <f>LEN(C1925)</f>
        <v>164</v>
      </c>
      <c r="Q1925" s="39" t="s">
        <v>3641</v>
      </c>
      <c r="R1925" s="39" t="s">
        <v>2485</v>
      </c>
    </row>
    <row r="1926" spans="1:18" x14ac:dyDescent="0.25">
      <c r="A1926" s="24" t="s">
        <v>312</v>
      </c>
      <c r="B1926" s="24" t="s">
        <v>692</v>
      </c>
      <c r="C1926" s="23" t="s">
        <v>1005</v>
      </c>
      <c r="D1926" s="2" t="s">
        <v>21</v>
      </c>
      <c r="E1926" s="12">
        <v>1</v>
      </c>
      <c r="F1926" s="17">
        <v>222</v>
      </c>
      <c r="G1926" s="8">
        <f>VLOOKUP(F1926,episodes!$A$1:$B$81,2,FALSE)</f>
        <v>52</v>
      </c>
      <c r="H1926" s="7" t="str">
        <f>VLOOKUP(F1926,episodes!$A$1:$E$81,5,FALSE)</f>
        <v>By Any Other Name</v>
      </c>
      <c r="I1926" s="7">
        <f>VLOOKUP(F1926,episodes!$A$1:$D$81,3,FALSE)</f>
        <v>2</v>
      </c>
      <c r="J1926" s="7">
        <f>VLOOKUP(F1926,episodes!$A$1:$D$81,4,FALSE)</f>
        <v>22</v>
      </c>
      <c r="L1926" s="40">
        <f>COUNTIFS(A:A,A1925)</f>
        <v>4</v>
      </c>
      <c r="M1926" s="40">
        <f>COUNTIFS(B:B,B1926)</f>
        <v>4</v>
      </c>
      <c r="N1926" s="40">
        <f>LEN(C1926)</f>
        <v>204</v>
      </c>
      <c r="Q1926" s="39" t="s">
        <v>1005</v>
      </c>
      <c r="R1926" s="39" t="s">
        <v>2485</v>
      </c>
    </row>
    <row r="1927" spans="1:18" x14ac:dyDescent="0.25">
      <c r="A1927" s="2" t="s">
        <v>3291</v>
      </c>
      <c r="B1927" s="11" t="s">
        <v>744</v>
      </c>
      <c r="C1927" s="37" t="s">
        <v>3033</v>
      </c>
      <c r="D1927" s="2" t="s">
        <v>21</v>
      </c>
      <c r="E1927" s="12">
        <v>1</v>
      </c>
      <c r="F1927" s="61">
        <v>121</v>
      </c>
      <c r="G1927" s="8">
        <f>VLOOKUP(F1927,episodes!$A$1:$B$76,2,FALSE)</f>
        <v>22</v>
      </c>
      <c r="H1927" s="7" t="str">
        <f>VLOOKUP(F1927,episodes!$A$1:$E$76,5,FALSE)</f>
        <v>The Return of the Archons</v>
      </c>
      <c r="I1927" s="7">
        <f>VLOOKUP(F1927,episodes!$A$1:$D$76,3,FALSE)</f>
        <v>1</v>
      </c>
      <c r="J1927" s="7">
        <f>VLOOKUP(F1927,episodes!$A$1:$D$76,4,FALSE)</f>
        <v>21</v>
      </c>
      <c r="L1927" s="40">
        <f>COUNTIFS(A:A,A1926)</f>
        <v>4</v>
      </c>
      <c r="M1927" s="40">
        <f>COUNTIFS(B:B,B1927)</f>
        <v>11</v>
      </c>
      <c r="N1927" s="40">
        <f>LEN(C1927)</f>
        <v>66</v>
      </c>
      <c r="O1927" s="42" t="s">
        <v>2065</v>
      </c>
      <c r="P1927" s="42"/>
      <c r="Q1927" s="42" t="s">
        <v>999</v>
      </c>
      <c r="R1927" s="42" t="s">
        <v>2485</v>
      </c>
    </row>
    <row r="1928" spans="1:18" x14ac:dyDescent="0.25">
      <c r="A1928" s="2" t="s">
        <v>3291</v>
      </c>
      <c r="B1928" s="11" t="s">
        <v>744</v>
      </c>
      <c r="C1928" s="37" t="s">
        <v>1000</v>
      </c>
      <c r="D1928" s="2" t="s">
        <v>21</v>
      </c>
      <c r="E1928" s="12">
        <v>1</v>
      </c>
      <c r="F1928" s="61">
        <v>123</v>
      </c>
      <c r="G1928" s="8">
        <f>VLOOKUP(F1928,episodes!$A$1:$B$76,2,FALSE)</f>
        <v>24</v>
      </c>
      <c r="H1928" s="7" t="str">
        <f>VLOOKUP(F1928,episodes!$A$1:$E$76,5,FALSE)</f>
        <v>A Taste of Armageddon</v>
      </c>
      <c r="I1928" s="7">
        <f>VLOOKUP(F1928,episodes!$A$1:$D$76,3,FALSE)</f>
        <v>1</v>
      </c>
      <c r="J1928" s="7">
        <f>VLOOKUP(F1928,episodes!$A$1:$D$76,4,FALSE)</f>
        <v>23</v>
      </c>
      <c r="L1928" s="40">
        <f>COUNTIFS(A:A,A1927)</f>
        <v>2</v>
      </c>
      <c r="M1928" s="40">
        <f>COUNTIFS(B:B,B1928)</f>
        <v>11</v>
      </c>
      <c r="N1928" s="40">
        <f>LEN(C1928)</f>
        <v>79</v>
      </c>
      <c r="O1928" s="42" t="s">
        <v>2065</v>
      </c>
      <c r="P1928" s="42"/>
      <c r="Q1928" s="42" t="s">
        <v>1000</v>
      </c>
      <c r="R1928" s="42" t="s">
        <v>2485</v>
      </c>
    </row>
    <row r="1929" spans="1:18" x14ac:dyDescent="0.25">
      <c r="A1929" s="2" t="s">
        <v>1814</v>
      </c>
      <c r="B1929" s="1" t="s">
        <v>824</v>
      </c>
      <c r="C1929" s="23" t="s">
        <v>1368</v>
      </c>
      <c r="D1929" s="2" t="s">
        <v>3668</v>
      </c>
      <c r="E1929" s="12"/>
      <c r="F1929" s="61">
        <v>202</v>
      </c>
      <c r="G1929" s="8">
        <f>VLOOKUP(F1929,episodes!$A$1:$B$76,2,FALSE)</f>
        <v>32</v>
      </c>
      <c r="H1929" s="7" t="str">
        <f>VLOOKUP(F1929,episodes!$A$1:$E$76,5,FALSE)</f>
        <v>Who Mourns for Adonais?</v>
      </c>
      <c r="I1929" s="7">
        <f>VLOOKUP(F1929,episodes!$A$1:$D$76,3,FALSE)</f>
        <v>2</v>
      </c>
      <c r="J1929" s="7">
        <f>VLOOKUP(F1929,episodes!$A$1:$D$76,4,FALSE)</f>
        <v>2</v>
      </c>
      <c r="L1929" s="40">
        <f>COUNTIFS(A:A,A1928)</f>
        <v>2</v>
      </c>
      <c r="M1929" s="40">
        <f>COUNTIFS(B:B,B1929)</f>
        <v>16</v>
      </c>
      <c r="N1929" s="40">
        <f>LEN(C1929)</f>
        <v>55</v>
      </c>
      <c r="O1929" s="42" t="s">
        <v>2110</v>
      </c>
      <c r="P1929" s="44" t="s">
        <v>552</v>
      </c>
      <c r="Q1929" s="42" t="s">
        <v>1368</v>
      </c>
      <c r="R1929" s="42" t="s">
        <v>2485</v>
      </c>
    </row>
    <row r="1930" spans="1:18" x14ac:dyDescent="0.25">
      <c r="A1930" s="2" t="s">
        <v>1815</v>
      </c>
      <c r="B1930" s="1" t="s">
        <v>81</v>
      </c>
      <c r="C1930" s="23" t="s">
        <v>1369</v>
      </c>
      <c r="D1930" s="2" t="s">
        <v>3305</v>
      </c>
      <c r="E1930" s="12"/>
      <c r="F1930" s="17">
        <v>202</v>
      </c>
      <c r="G1930" s="8">
        <f>VLOOKUP(F1930,episodes!$A$1:$B$76,2,FALSE)</f>
        <v>32</v>
      </c>
      <c r="H1930" s="7" t="str">
        <f>VLOOKUP(F1930,episodes!$A$1:$E$76,5,FALSE)</f>
        <v>Who Mourns for Adonais?</v>
      </c>
      <c r="I1930" s="7">
        <f>VLOOKUP(F1930,episodes!$A$1:$D$76,3,FALSE)</f>
        <v>2</v>
      </c>
      <c r="J1930" s="7">
        <f>VLOOKUP(F1930,episodes!$A$1:$D$76,4,FALSE)</f>
        <v>2</v>
      </c>
      <c r="L1930" s="40">
        <f>COUNTIFS(A:A,A1929)</f>
        <v>1</v>
      </c>
      <c r="M1930" s="40">
        <f>COUNTIFS(B:B,B1930)</f>
        <v>7</v>
      </c>
      <c r="N1930" s="40">
        <f>LEN(C1930)</f>
        <v>128</v>
      </c>
      <c r="O1930" s="39" t="s">
        <v>343</v>
      </c>
      <c r="P1930" s="39" t="s">
        <v>552</v>
      </c>
      <c r="Q1930" s="39" t="s">
        <v>1369</v>
      </c>
      <c r="R1930" s="39" t="s">
        <v>2485</v>
      </c>
    </row>
  </sheetData>
  <sortState ref="A2:R1930">
    <sortCondition ref="A2:A1930"/>
    <sortCondition ref="F2:F1930"/>
    <sortCondition ref="B2:B1930"/>
    <sortCondition ref="C2:C1930"/>
  </sortState>
  <pageMargins left="0.7" right="0.7" top="0.75" bottom="0.75" header="0.3" footer="0.3"/>
  <pageSetup orientation="landscape" horizontalDpi="75" verticalDpi="7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1"/>
  <sheetViews>
    <sheetView zoomScaleNormal="100" workbookViewId="0">
      <selection activeCell="K3" sqref="K3:K21"/>
    </sheetView>
  </sheetViews>
  <sheetFormatPr defaultColWidth="8.77734375" defaultRowHeight="12" x14ac:dyDescent="0.3"/>
  <cols>
    <col min="1" max="1" width="14.33203125" style="35" bestFit="1" customWidth="1"/>
    <col min="2" max="2" width="6.88671875" style="35" bestFit="1" customWidth="1"/>
    <col min="3" max="3" width="92.21875" style="35" bestFit="1" customWidth="1"/>
    <col min="4" max="4" width="11.5546875" style="59" bestFit="1" customWidth="1"/>
    <col min="5" max="5" width="7.109375" style="35" bestFit="1" customWidth="1"/>
    <col min="6" max="6" width="7.88671875" style="35" bestFit="1" customWidth="1"/>
    <col min="7" max="7" width="7.5546875" style="35" bestFit="1" customWidth="1"/>
    <col min="8" max="8" width="23.6640625" style="35" bestFit="1" customWidth="1"/>
    <col min="9" max="9" width="1.77734375" style="35" bestFit="1" customWidth="1"/>
    <col min="10" max="10" width="2.5546875" style="35" bestFit="1" customWidth="1"/>
    <col min="11" max="11" width="16.109375" style="35" bestFit="1" customWidth="1"/>
    <col min="12" max="16384" width="8.77734375" style="35"/>
  </cols>
  <sheetData>
    <row r="1" spans="1:12" x14ac:dyDescent="0.3">
      <c r="A1" s="27" t="s">
        <v>23</v>
      </c>
      <c r="B1" s="27" t="s">
        <v>728</v>
      </c>
      <c r="C1" s="58" t="s">
        <v>888</v>
      </c>
      <c r="D1" s="58"/>
      <c r="E1" s="29" t="s">
        <v>3653</v>
      </c>
      <c r="F1" s="29" t="s">
        <v>885</v>
      </c>
      <c r="G1" s="30" t="s">
        <v>42</v>
      </c>
      <c r="H1" s="30" t="s">
        <v>43</v>
      </c>
      <c r="I1" s="30" t="s">
        <v>881</v>
      </c>
      <c r="J1" s="30" t="s">
        <v>882</v>
      </c>
      <c r="K1" s="27" t="s">
        <v>1604</v>
      </c>
      <c r="L1" s="27"/>
    </row>
    <row r="2" spans="1:12" x14ac:dyDescent="0.3">
      <c r="A2" s="2" t="s">
        <v>1685</v>
      </c>
      <c r="B2" s="1" t="s">
        <v>677</v>
      </c>
      <c r="C2" s="25" t="s">
        <v>1894</v>
      </c>
      <c r="D2" s="2" t="s">
        <v>85</v>
      </c>
      <c r="E2" s="17"/>
      <c r="F2" s="60">
        <v>108</v>
      </c>
      <c r="G2" s="8">
        <f>VLOOKUP(F2,episodes!$A$1:$B$76,2,FALSE)</f>
        <v>9</v>
      </c>
      <c r="H2" s="7" t="str">
        <f>VLOOKUP(F2,episodes!$A$1:$E$76,5,FALSE)</f>
        <v>Miri</v>
      </c>
      <c r="I2" s="7">
        <f>VLOOKUP(F2,episodes!$A$1:$D$76,3,FALSE)</f>
        <v>1</v>
      </c>
      <c r="J2" s="7">
        <f>VLOOKUP(F2,episodes!$A$1:$D$76,4,FALSE)</f>
        <v>8</v>
      </c>
      <c r="K2" s="10">
        <v>0</v>
      </c>
    </row>
    <row r="3" spans="1:12" x14ac:dyDescent="0.3">
      <c r="A3" s="2" t="s">
        <v>1659</v>
      </c>
      <c r="B3" s="1" t="s">
        <v>677</v>
      </c>
      <c r="C3" s="25" t="s">
        <v>2504</v>
      </c>
      <c r="D3" s="2" t="s">
        <v>21</v>
      </c>
      <c r="E3" s="12">
        <v>1</v>
      </c>
      <c r="F3" s="60">
        <v>109</v>
      </c>
      <c r="G3" s="8">
        <f>VLOOKUP(F3,episodes!$A$1:$B$76,2,FALSE)</f>
        <v>10</v>
      </c>
      <c r="H3" s="7" t="str">
        <f>VLOOKUP(F3,episodes!$A$1:$E$76,5,FALSE)</f>
        <v>Dagger of the Mind</v>
      </c>
      <c r="I3" s="7">
        <f>VLOOKUP(F3,episodes!$A$1:$D$76,3,FALSE)</f>
        <v>1</v>
      </c>
      <c r="J3" s="7">
        <f>VLOOKUP(F3,episodes!$A$1:$D$76,4,FALSE)</f>
        <v>9</v>
      </c>
      <c r="K3" s="10">
        <f>IF(F3&lt;&gt;F2,0,K2+1)</f>
        <v>0</v>
      </c>
    </row>
    <row r="4" spans="1:12" x14ac:dyDescent="0.3">
      <c r="A4" s="2" t="s">
        <v>1685</v>
      </c>
      <c r="B4" s="1" t="s">
        <v>677</v>
      </c>
      <c r="C4" s="25" t="s">
        <v>940</v>
      </c>
      <c r="D4" s="2" t="s">
        <v>3305</v>
      </c>
      <c r="E4" s="17"/>
      <c r="F4" s="60">
        <v>113</v>
      </c>
      <c r="G4" s="8">
        <f>VLOOKUP(F4,episodes!$A$1:$B$76,2,FALSE)</f>
        <v>14</v>
      </c>
      <c r="H4" s="7" t="str">
        <f>VLOOKUP(F4,episodes!$A$1:$E$76,5,FALSE)</f>
        <v>The Conscience of the King</v>
      </c>
      <c r="I4" s="7">
        <f>VLOOKUP(F4,episodes!$A$1:$D$76,3,FALSE)</f>
        <v>1</v>
      </c>
      <c r="J4" s="7">
        <f>VLOOKUP(F4,episodes!$A$1:$D$76,4,FALSE)</f>
        <v>13</v>
      </c>
      <c r="K4" s="10">
        <f t="shared" ref="K4:K21" si="0">IF(F4&lt;&gt;F3,0,K3+1)</f>
        <v>0</v>
      </c>
    </row>
    <row r="5" spans="1:12" x14ac:dyDescent="0.3">
      <c r="A5" s="2" t="s">
        <v>1685</v>
      </c>
      <c r="B5" s="1" t="s">
        <v>677</v>
      </c>
      <c r="C5" s="25" t="s">
        <v>1912</v>
      </c>
      <c r="D5" s="2" t="s">
        <v>21</v>
      </c>
      <c r="E5" s="17"/>
      <c r="F5" s="61">
        <v>114</v>
      </c>
      <c r="G5" s="8">
        <f>VLOOKUP(F5,episodes!$A$1:$B$76,2,FALSE)</f>
        <v>15</v>
      </c>
      <c r="H5" s="7" t="str">
        <f>VLOOKUP(F5,episodes!$A$1:$E$76,5,FALSE)</f>
        <v>Balance of Terror</v>
      </c>
      <c r="I5" s="7">
        <f>VLOOKUP(F5,episodes!$A$1:$D$76,3,FALSE)</f>
        <v>1</v>
      </c>
      <c r="J5" s="7">
        <f>VLOOKUP(F5,episodes!$A$1:$D$76,4,FALSE)</f>
        <v>14</v>
      </c>
      <c r="K5" s="10">
        <f t="shared" si="0"/>
        <v>0</v>
      </c>
    </row>
    <row r="6" spans="1:12" x14ac:dyDescent="0.3">
      <c r="A6" s="2" t="s">
        <v>1783</v>
      </c>
      <c r="B6" s="1" t="s">
        <v>677</v>
      </c>
      <c r="C6" s="37" t="s">
        <v>1306</v>
      </c>
      <c r="D6" s="2" t="s">
        <v>85</v>
      </c>
      <c r="E6" s="12"/>
      <c r="F6" s="61">
        <v>114</v>
      </c>
      <c r="G6" s="8">
        <f>VLOOKUP(F6,episodes!$A$1:$B$76,2,FALSE)</f>
        <v>15</v>
      </c>
      <c r="H6" s="7" t="str">
        <f>VLOOKUP(F6,episodes!$A$1:$E$76,5,FALSE)</f>
        <v>Balance of Terror</v>
      </c>
      <c r="I6" s="7">
        <f>VLOOKUP(F6,episodes!$A$1:$D$76,3,FALSE)</f>
        <v>1</v>
      </c>
      <c r="J6" s="7">
        <f>VLOOKUP(F6,episodes!$A$1:$D$76,4,FALSE)</f>
        <v>14</v>
      </c>
      <c r="K6" s="10">
        <f t="shared" si="0"/>
        <v>1</v>
      </c>
    </row>
    <row r="7" spans="1:12" x14ac:dyDescent="0.3">
      <c r="A7" s="2" t="s">
        <v>1685</v>
      </c>
      <c r="B7" s="1" t="s">
        <v>677</v>
      </c>
      <c r="C7" s="25" t="s">
        <v>3004</v>
      </c>
      <c r="D7" s="2" t="s">
        <v>21</v>
      </c>
      <c r="E7" s="12">
        <v>1</v>
      </c>
      <c r="F7" s="61">
        <v>120</v>
      </c>
      <c r="G7" s="8">
        <f>VLOOKUP(F7,episodes!$A$1:$B$76,2,FALSE)</f>
        <v>21</v>
      </c>
      <c r="H7" s="7" t="str">
        <f>VLOOKUP(F7,episodes!$A$1:$E$76,5,FALSE)</f>
        <v>Court Martial</v>
      </c>
      <c r="I7" s="7">
        <f>VLOOKUP(F7,episodes!$A$1:$D$76,3,FALSE)</f>
        <v>1</v>
      </c>
      <c r="J7" s="7">
        <f>VLOOKUP(F7,episodes!$A$1:$D$76,4,FALSE)</f>
        <v>20</v>
      </c>
      <c r="K7" s="10">
        <f t="shared" si="0"/>
        <v>0</v>
      </c>
    </row>
    <row r="8" spans="1:12" x14ac:dyDescent="0.3">
      <c r="A8" s="2" t="s">
        <v>1685</v>
      </c>
      <c r="B8" s="1" t="s">
        <v>677</v>
      </c>
      <c r="C8" s="25" t="s">
        <v>3091</v>
      </c>
      <c r="D8" s="2" t="s">
        <v>3305</v>
      </c>
      <c r="E8" s="17"/>
      <c r="F8" s="61">
        <v>124</v>
      </c>
      <c r="G8" s="8">
        <f>VLOOKUP(F8,episodes!$A$1:$B$76,2,FALSE)</f>
        <v>25</v>
      </c>
      <c r="H8" s="7" t="str">
        <f>VLOOKUP(F8,episodes!$A$1:$E$76,5,FALSE)</f>
        <v>This Side of Paradise</v>
      </c>
      <c r="I8" s="7">
        <f>VLOOKUP(F8,episodes!$A$1:$D$76,3,FALSE)</f>
        <v>1</v>
      </c>
      <c r="J8" s="7">
        <f>VLOOKUP(F8,episodes!$A$1:$D$76,4,FALSE)</f>
        <v>24</v>
      </c>
      <c r="K8" s="10">
        <f t="shared" si="0"/>
        <v>0</v>
      </c>
    </row>
    <row r="9" spans="1:12" x14ac:dyDescent="0.3">
      <c r="A9" s="2" t="s">
        <v>1688</v>
      </c>
      <c r="B9" s="1" t="s">
        <v>677</v>
      </c>
      <c r="C9" s="25" t="s">
        <v>1285</v>
      </c>
      <c r="D9" s="2" t="s">
        <v>21</v>
      </c>
      <c r="E9" s="12">
        <v>1</v>
      </c>
      <c r="F9" s="61">
        <v>128</v>
      </c>
      <c r="G9" s="8">
        <f>VLOOKUP(F9,episodes!$A$1:$B$76,2,FALSE)</f>
        <v>29</v>
      </c>
      <c r="H9" s="7" t="str">
        <f>VLOOKUP(F9,episodes!$A$1:$E$76,5,FALSE)</f>
        <v>The City on the Edge of Forever</v>
      </c>
      <c r="I9" s="7">
        <f>VLOOKUP(F9,episodes!$A$1:$D$76,3,FALSE)</f>
        <v>1</v>
      </c>
      <c r="J9" s="7">
        <f>VLOOKUP(F9,episodes!$A$1:$D$76,4,FALSE)</f>
        <v>28</v>
      </c>
      <c r="K9" s="10">
        <f t="shared" si="0"/>
        <v>0</v>
      </c>
    </row>
    <row r="10" spans="1:12" x14ac:dyDescent="0.3">
      <c r="A10" s="2" t="s">
        <v>1659</v>
      </c>
      <c r="B10" s="1" t="s">
        <v>677</v>
      </c>
      <c r="C10" s="1" t="s">
        <v>900</v>
      </c>
      <c r="D10" s="2" t="s">
        <v>3675</v>
      </c>
      <c r="E10" s="12">
        <v>1</v>
      </c>
      <c r="F10" s="60">
        <v>201</v>
      </c>
      <c r="G10" s="8">
        <f>VLOOKUP(F10,episodes!$A$1:$B$76,2,FALSE)</f>
        <v>31</v>
      </c>
      <c r="H10" s="7" t="str">
        <f>VLOOKUP(F10,episodes!$A$1:$E$76,5,FALSE)</f>
        <v>Amok Time</v>
      </c>
      <c r="I10" s="7">
        <f>VLOOKUP(F10,episodes!$A$1:$D$76,3,FALSE)</f>
        <v>2</v>
      </c>
      <c r="J10" s="7">
        <f>VLOOKUP(F10,episodes!$A$1:$D$76,4,FALSE)</f>
        <v>1</v>
      </c>
      <c r="K10" s="10">
        <f t="shared" si="0"/>
        <v>0</v>
      </c>
    </row>
    <row r="11" spans="1:12" x14ac:dyDescent="0.3">
      <c r="A11" s="2" t="s">
        <v>1685</v>
      </c>
      <c r="B11" s="1" t="s">
        <v>677</v>
      </c>
      <c r="C11" s="1" t="s">
        <v>2022</v>
      </c>
      <c r="D11" s="2" t="s">
        <v>3668</v>
      </c>
      <c r="E11" s="17"/>
      <c r="F11" s="60">
        <v>202</v>
      </c>
      <c r="G11" s="8">
        <f>VLOOKUP(F11,episodes!$A$1:$B$76,2,FALSE)</f>
        <v>32</v>
      </c>
      <c r="H11" s="7" t="str">
        <f>VLOOKUP(F11,episodes!$A$1:$E$76,5,FALSE)</f>
        <v>Who Mourns for Adonais?</v>
      </c>
      <c r="I11" s="7">
        <f>VLOOKUP(F11,episodes!$A$1:$D$76,3,FALSE)</f>
        <v>2</v>
      </c>
      <c r="J11" s="7">
        <f>VLOOKUP(F11,episodes!$A$1:$D$76,4,FALSE)</f>
        <v>2</v>
      </c>
      <c r="K11" s="10">
        <f t="shared" si="0"/>
        <v>0</v>
      </c>
    </row>
    <row r="12" spans="1:12" x14ac:dyDescent="0.3">
      <c r="A12" s="2" t="s">
        <v>1684</v>
      </c>
      <c r="B12" s="2" t="s">
        <v>677</v>
      </c>
      <c r="C12" s="1" t="s">
        <v>1012</v>
      </c>
      <c r="D12" s="2" t="s">
        <v>21</v>
      </c>
      <c r="E12" s="12">
        <v>1</v>
      </c>
      <c r="F12" s="61">
        <v>203</v>
      </c>
      <c r="G12" s="8">
        <f>VLOOKUP(F12,episodes!$A$1:$B$76,2,FALSE)</f>
        <v>33</v>
      </c>
      <c r="H12" s="7" t="str">
        <f>VLOOKUP(F12,episodes!$A$1:$E$76,5,FALSE)</f>
        <v>The Changeling</v>
      </c>
      <c r="I12" s="7">
        <f>VLOOKUP(F12,episodes!$A$1:$D$76,3,FALSE)</f>
        <v>2</v>
      </c>
      <c r="J12" s="7">
        <f>VLOOKUP(F12,episodes!$A$1:$D$76,4,FALSE)</f>
        <v>3</v>
      </c>
      <c r="K12" s="10">
        <f t="shared" si="0"/>
        <v>0</v>
      </c>
    </row>
    <row r="13" spans="1:12" x14ac:dyDescent="0.3">
      <c r="A13" s="2" t="s">
        <v>2721</v>
      </c>
      <c r="B13" s="1" t="s">
        <v>677</v>
      </c>
      <c r="C13" s="1" t="s">
        <v>2039</v>
      </c>
      <c r="D13" s="2" t="s">
        <v>3655</v>
      </c>
      <c r="E13" s="17"/>
      <c r="F13" s="60">
        <v>203</v>
      </c>
      <c r="G13" s="8">
        <f>VLOOKUP(F13,episodes!$A$1:$B$76,2,FALSE)</f>
        <v>33</v>
      </c>
      <c r="H13" s="7" t="str">
        <f>VLOOKUP(F13,episodes!$A$1:$E$76,5,FALSE)</f>
        <v>The Changeling</v>
      </c>
      <c r="I13" s="7">
        <f>VLOOKUP(F13,episodes!$A$1:$D$76,3,FALSE)</f>
        <v>2</v>
      </c>
      <c r="J13" s="7">
        <f>VLOOKUP(F13,episodes!$A$1:$D$76,4,FALSE)</f>
        <v>3</v>
      </c>
      <c r="K13" s="10">
        <f t="shared" si="0"/>
        <v>1</v>
      </c>
    </row>
    <row r="14" spans="1:12" x14ac:dyDescent="0.3">
      <c r="A14" s="2" t="s">
        <v>1684</v>
      </c>
      <c r="B14" s="2" t="s">
        <v>677</v>
      </c>
      <c r="C14" s="1" t="s">
        <v>2624</v>
      </c>
      <c r="D14" s="2" t="s">
        <v>21</v>
      </c>
      <c r="E14" s="12">
        <v>1</v>
      </c>
      <c r="F14" s="60">
        <v>204</v>
      </c>
      <c r="G14" s="8">
        <f>VLOOKUP(F14,episodes!$A$1:$B$81,2,FALSE)</f>
        <v>34</v>
      </c>
      <c r="H14" s="7" t="str">
        <f>VLOOKUP(F14,episodes!$A$1:$E$81,5,FALSE)</f>
        <v>Mirror, Mirror</v>
      </c>
      <c r="I14" s="7">
        <f>VLOOKUP(F14,episodes!$A$1:$D$81,3,FALSE)</f>
        <v>2</v>
      </c>
      <c r="J14" s="7">
        <f>VLOOKUP(F14,episodes!$A$1:$D$81,4,FALSE)</f>
        <v>4</v>
      </c>
      <c r="K14" s="10">
        <f t="shared" si="0"/>
        <v>0</v>
      </c>
    </row>
    <row r="15" spans="1:12" x14ac:dyDescent="0.3">
      <c r="A15" s="2" t="s">
        <v>2654</v>
      </c>
      <c r="B15" s="2" t="s">
        <v>677</v>
      </c>
      <c r="C15" s="1" t="s">
        <v>3664</v>
      </c>
      <c r="D15" s="2" t="s">
        <v>21</v>
      </c>
      <c r="E15" s="17"/>
      <c r="F15" s="60">
        <v>204</v>
      </c>
      <c r="G15" s="8">
        <f>VLOOKUP(F15,episodes!$A$1:$B$81,2,FALSE)</f>
        <v>34</v>
      </c>
      <c r="H15" s="7" t="str">
        <f>VLOOKUP(F15,episodes!$A$1:$E$81,5,FALSE)</f>
        <v>Mirror, Mirror</v>
      </c>
      <c r="I15" s="7">
        <f>VLOOKUP(F15,episodes!$A$1:$D$81,3,FALSE)</f>
        <v>2</v>
      </c>
      <c r="J15" s="7">
        <f>VLOOKUP(F15,episodes!$A$1:$D$81,4,FALSE)</f>
        <v>4</v>
      </c>
      <c r="K15" s="10">
        <f t="shared" si="0"/>
        <v>1</v>
      </c>
    </row>
    <row r="16" spans="1:12" x14ac:dyDescent="0.3">
      <c r="A16" s="2" t="s">
        <v>2733</v>
      </c>
      <c r="B16" s="2" t="s">
        <v>677</v>
      </c>
      <c r="C16" s="23" t="s">
        <v>2732</v>
      </c>
      <c r="D16" s="2" t="s">
        <v>21</v>
      </c>
      <c r="E16" s="12"/>
      <c r="F16" s="60">
        <v>205</v>
      </c>
      <c r="G16" s="8">
        <f>VLOOKUP(F16,episodes!$A$1:$B$81,2,FALSE)</f>
        <v>35</v>
      </c>
      <c r="H16" s="7" t="str">
        <f>VLOOKUP(F16,episodes!$A$1:$E$81,5,FALSE)</f>
        <v>The Apple</v>
      </c>
      <c r="I16" s="7">
        <f>VLOOKUP(F16,episodes!$A$1:$D$81,3,FALSE)</f>
        <v>2</v>
      </c>
      <c r="J16" s="7">
        <f>VLOOKUP(F16,episodes!$A$1:$D$81,4,FALSE)</f>
        <v>5</v>
      </c>
      <c r="K16" s="10">
        <f t="shared" si="0"/>
        <v>0</v>
      </c>
    </row>
    <row r="17" spans="1:11" x14ac:dyDescent="0.3">
      <c r="A17" s="2" t="s">
        <v>2748</v>
      </c>
      <c r="B17" s="2" t="s">
        <v>677</v>
      </c>
      <c r="C17" s="23" t="s">
        <v>2736</v>
      </c>
      <c r="D17" s="2" t="s">
        <v>21</v>
      </c>
      <c r="E17" s="12"/>
      <c r="F17" s="60">
        <v>205</v>
      </c>
      <c r="G17" s="8">
        <f>VLOOKUP(F17,episodes!$A$1:$B$81,2,FALSE)</f>
        <v>35</v>
      </c>
      <c r="H17" s="7" t="str">
        <f>VLOOKUP(F17,episodes!$A$1:$E$81,5,FALSE)</f>
        <v>The Apple</v>
      </c>
      <c r="I17" s="7">
        <f>VLOOKUP(F17,episodes!$A$1:$D$81,3,FALSE)</f>
        <v>2</v>
      </c>
      <c r="J17" s="7">
        <f>VLOOKUP(F17,episodes!$A$1:$D$81,4,FALSE)</f>
        <v>5</v>
      </c>
      <c r="K17" s="10">
        <f t="shared" si="0"/>
        <v>1</v>
      </c>
    </row>
    <row r="18" spans="1:11" x14ac:dyDescent="0.3">
      <c r="A18" s="2" t="s">
        <v>2748</v>
      </c>
      <c r="B18" s="2" t="s">
        <v>677</v>
      </c>
      <c r="C18" s="23" t="s">
        <v>2954</v>
      </c>
      <c r="D18" s="2" t="s">
        <v>21</v>
      </c>
      <c r="E18" s="12"/>
      <c r="F18" s="60">
        <v>205</v>
      </c>
      <c r="G18" s="8">
        <f>VLOOKUP(F18,episodes!$A$1:$B$81,2,FALSE)</f>
        <v>35</v>
      </c>
      <c r="H18" s="7" t="str">
        <f>VLOOKUP(F18,episodes!$A$1:$E$81,5,FALSE)</f>
        <v>The Apple</v>
      </c>
      <c r="I18" s="7">
        <f>VLOOKUP(F18,episodes!$A$1:$D$81,3,FALSE)</f>
        <v>2</v>
      </c>
      <c r="J18" s="7">
        <f>VLOOKUP(F18,episodes!$A$1:$D$81,4,FALSE)</f>
        <v>5</v>
      </c>
      <c r="K18" s="10">
        <f t="shared" si="0"/>
        <v>2</v>
      </c>
    </row>
    <row r="19" spans="1:11" x14ac:dyDescent="0.3">
      <c r="A19" s="2" t="s">
        <v>2748</v>
      </c>
      <c r="B19" s="2" t="s">
        <v>677</v>
      </c>
      <c r="C19" s="23" t="s">
        <v>2955</v>
      </c>
      <c r="D19" s="2" t="s">
        <v>21</v>
      </c>
      <c r="E19" s="12"/>
      <c r="F19" s="60">
        <v>205</v>
      </c>
      <c r="G19" s="8">
        <f>VLOOKUP(F19,episodes!$A$1:$B$81,2,FALSE)</f>
        <v>35</v>
      </c>
      <c r="H19" s="7" t="str">
        <f>VLOOKUP(F19,episodes!$A$1:$E$81,5,FALSE)</f>
        <v>The Apple</v>
      </c>
      <c r="I19" s="7">
        <f>VLOOKUP(F19,episodes!$A$1:$D$81,3,FALSE)</f>
        <v>2</v>
      </c>
      <c r="J19" s="7">
        <f>VLOOKUP(F19,episodes!$A$1:$D$81,4,FALSE)</f>
        <v>5</v>
      </c>
      <c r="K19" s="10">
        <f t="shared" si="0"/>
        <v>3</v>
      </c>
    </row>
    <row r="20" spans="1:11" x14ac:dyDescent="0.3">
      <c r="A20" s="2" t="s">
        <v>2748</v>
      </c>
      <c r="B20" s="2" t="s">
        <v>677</v>
      </c>
      <c r="C20" s="23" t="s">
        <v>2747</v>
      </c>
      <c r="D20" s="2" t="s">
        <v>3305</v>
      </c>
      <c r="E20" s="12"/>
      <c r="F20" s="60">
        <v>205</v>
      </c>
      <c r="G20" s="8">
        <f>VLOOKUP(F20,episodes!$A$1:$B$81,2,FALSE)</f>
        <v>35</v>
      </c>
      <c r="H20" s="7" t="str">
        <f>VLOOKUP(F20,episodes!$A$1:$E$81,5,FALSE)</f>
        <v>The Apple</v>
      </c>
      <c r="I20" s="7">
        <f>VLOOKUP(F20,episodes!$A$1:$D$81,3,FALSE)</f>
        <v>2</v>
      </c>
      <c r="J20" s="7">
        <f>VLOOKUP(F20,episodes!$A$1:$D$81,4,FALSE)</f>
        <v>5</v>
      </c>
      <c r="K20" s="10">
        <f t="shared" si="0"/>
        <v>4</v>
      </c>
    </row>
    <row r="21" spans="1:11" x14ac:dyDescent="0.3">
      <c r="A21" s="2" t="s">
        <v>2748</v>
      </c>
      <c r="B21" s="2" t="s">
        <v>677</v>
      </c>
      <c r="C21" s="23" t="s">
        <v>2756</v>
      </c>
      <c r="D21" s="2" t="s">
        <v>3305</v>
      </c>
      <c r="E21" s="12"/>
      <c r="F21" s="60">
        <v>205</v>
      </c>
      <c r="G21" s="8">
        <f>VLOOKUP(F21,episodes!$A$1:$B$81,2,FALSE)</f>
        <v>35</v>
      </c>
      <c r="H21" s="7" t="str">
        <f>VLOOKUP(F21,episodes!$A$1:$E$81,5,FALSE)</f>
        <v>The Apple</v>
      </c>
      <c r="I21" s="7">
        <f>VLOOKUP(F21,episodes!$A$1:$D$81,3,FALSE)</f>
        <v>2</v>
      </c>
      <c r="J21" s="7">
        <f>VLOOKUP(F21,episodes!$A$1:$D$81,4,FALSE)</f>
        <v>5</v>
      </c>
      <c r="K21" s="10">
        <f t="shared" si="0"/>
        <v>5</v>
      </c>
    </row>
  </sheetData>
  <sortState ref="A2:K21">
    <sortCondition ref="F2:F21"/>
    <sortCondition ref="A2:A21"/>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P24"/>
  <sheetViews>
    <sheetView zoomScale="120" zoomScaleNormal="120" workbookViewId="0">
      <selection activeCell="E18" sqref="E18"/>
    </sheetView>
  </sheetViews>
  <sheetFormatPr defaultRowHeight="12" x14ac:dyDescent="0.3"/>
  <cols>
    <col min="1" max="1" width="21.21875" style="26" bestFit="1" customWidth="1"/>
    <col min="2" max="2" width="7" style="26" bestFit="1" customWidth="1"/>
    <col min="3" max="3" width="55.77734375" style="26" bestFit="1" customWidth="1"/>
    <col min="4" max="4" width="11.77734375" style="26" bestFit="1" customWidth="1"/>
    <col min="5" max="5" width="6.44140625" style="26" bestFit="1" customWidth="1"/>
    <col min="6" max="6" width="7" style="26" bestFit="1" customWidth="1"/>
    <col min="7" max="7" width="6.6640625" style="26" bestFit="1" customWidth="1"/>
    <col min="8" max="8" width="23.6640625" style="26" bestFit="1" customWidth="1"/>
    <col min="9" max="9" width="1.77734375" style="26" bestFit="1" customWidth="1"/>
    <col min="10" max="10" width="2.6640625" style="26" bestFit="1" customWidth="1"/>
    <col min="11" max="11" width="14.33203125" style="26" bestFit="1" customWidth="1"/>
    <col min="12" max="14" width="8.88671875" style="26"/>
    <col min="15" max="15" width="8.77734375" style="26"/>
    <col min="16" max="16384" width="8.88671875" style="26"/>
  </cols>
  <sheetData>
    <row r="1" spans="1:16" x14ac:dyDescent="0.3">
      <c r="A1" s="1" t="s">
        <v>23</v>
      </c>
      <c r="B1" s="1" t="s">
        <v>728</v>
      </c>
      <c r="C1" s="1" t="s">
        <v>888</v>
      </c>
      <c r="D1" s="1" t="s">
        <v>1605</v>
      </c>
      <c r="E1" s="1" t="s">
        <v>3653</v>
      </c>
      <c r="F1" s="10" t="s">
        <v>885</v>
      </c>
      <c r="G1" s="1" t="s">
        <v>42</v>
      </c>
      <c r="H1" s="1" t="s">
        <v>43</v>
      </c>
      <c r="I1" s="1" t="s">
        <v>881</v>
      </c>
      <c r="J1" s="1" t="s">
        <v>882</v>
      </c>
      <c r="K1" s="1" t="s">
        <v>1604</v>
      </c>
      <c r="L1" s="1"/>
      <c r="P1" s="2"/>
    </row>
    <row r="2" spans="1:16" x14ac:dyDescent="0.3">
      <c r="A2" s="2" t="s">
        <v>1711</v>
      </c>
      <c r="B2" s="1" t="s">
        <v>678</v>
      </c>
      <c r="C2" s="1" t="s">
        <v>1885</v>
      </c>
      <c r="D2" s="2" t="s">
        <v>21</v>
      </c>
      <c r="E2" s="12"/>
      <c r="F2" s="60">
        <v>107</v>
      </c>
      <c r="G2" s="13">
        <f>VLOOKUP(F2,episodes!$A$1:$B$76,2,FALSE)</f>
        <v>8</v>
      </c>
      <c r="H2" s="1" t="str">
        <f>VLOOKUP(F2,episodes!$A$1:$E$76,5,FALSE)</f>
        <v>What Are Little Girls Made Of?</v>
      </c>
      <c r="I2" s="1">
        <f>VLOOKUP(F2,episodes!$A$1:$D$76,3,FALSE)</f>
        <v>1</v>
      </c>
      <c r="J2" s="1">
        <f>VLOOKUP(F2,episodes!$A$1:$D$76,4,FALSE)</f>
        <v>7</v>
      </c>
      <c r="K2" s="10">
        <v>0</v>
      </c>
      <c r="L2" s="11"/>
    </row>
    <row r="3" spans="1:16" x14ac:dyDescent="0.3">
      <c r="A3" s="2" t="s">
        <v>1735</v>
      </c>
      <c r="B3" s="1" t="s">
        <v>678</v>
      </c>
      <c r="C3" s="1" t="s">
        <v>1887</v>
      </c>
      <c r="D3" s="2" t="s">
        <v>3305</v>
      </c>
      <c r="E3" s="17"/>
      <c r="F3" s="60">
        <v>107</v>
      </c>
      <c r="G3" s="13">
        <f>VLOOKUP(F3,episodes!$A$1:$B$76,2,FALSE)</f>
        <v>8</v>
      </c>
      <c r="H3" s="1" t="str">
        <f>VLOOKUP(F3,episodes!$A$1:$E$76,5,FALSE)</f>
        <v>What Are Little Girls Made Of?</v>
      </c>
      <c r="I3" s="1">
        <f>VLOOKUP(F3,episodes!$A$1:$D$76,3,FALSE)</f>
        <v>1</v>
      </c>
      <c r="J3" s="1">
        <f>VLOOKUP(F3,episodes!$A$1:$D$76,4,FALSE)</f>
        <v>7</v>
      </c>
      <c r="K3" s="10">
        <f>IF(F3&lt;&gt;F2,0,K2+1)</f>
        <v>1</v>
      </c>
      <c r="L3" s="11"/>
    </row>
    <row r="4" spans="1:16" x14ac:dyDescent="0.3">
      <c r="A4" s="2" t="s">
        <v>1735</v>
      </c>
      <c r="B4" s="1" t="s">
        <v>678</v>
      </c>
      <c r="C4" s="1" t="s">
        <v>1888</v>
      </c>
      <c r="D4" s="2" t="s">
        <v>3305</v>
      </c>
      <c r="E4" s="17"/>
      <c r="F4" s="60">
        <v>107</v>
      </c>
      <c r="G4" s="13">
        <f>VLOOKUP(F4,episodes!$A$1:$B$76,2,FALSE)</f>
        <v>8</v>
      </c>
      <c r="H4" s="1" t="str">
        <f>VLOOKUP(F4,episodes!$A$1:$E$76,5,FALSE)</f>
        <v>What Are Little Girls Made Of?</v>
      </c>
      <c r="I4" s="1">
        <f>VLOOKUP(F4,episodes!$A$1:$D$76,3,FALSE)</f>
        <v>1</v>
      </c>
      <c r="J4" s="1">
        <f>VLOOKUP(F4,episodes!$A$1:$D$76,4,FALSE)</f>
        <v>7</v>
      </c>
      <c r="K4" s="10">
        <f t="shared" ref="K4:K24" si="0">IF(F4&lt;&gt;F3,0,K3+1)</f>
        <v>2</v>
      </c>
      <c r="L4" s="11"/>
    </row>
    <row r="5" spans="1:16" x14ac:dyDescent="0.3">
      <c r="A5" s="2" t="s">
        <v>1778</v>
      </c>
      <c r="B5" s="1" t="s">
        <v>678</v>
      </c>
      <c r="C5" s="23" t="s">
        <v>2469</v>
      </c>
      <c r="D5" s="2" t="s">
        <v>3655</v>
      </c>
      <c r="E5" s="12"/>
      <c r="F5" s="60">
        <v>107</v>
      </c>
      <c r="G5" s="13">
        <f>VLOOKUP(F5,episodes!$A$1:$B$76,2,FALSE)</f>
        <v>8</v>
      </c>
      <c r="H5" s="1" t="str">
        <f>VLOOKUP(F5,episodes!$A$1:$E$76,5,FALSE)</f>
        <v>What Are Little Girls Made Of?</v>
      </c>
      <c r="I5" s="1">
        <f>VLOOKUP(F5,episodes!$A$1:$D$76,3,FALSE)</f>
        <v>1</v>
      </c>
      <c r="J5" s="1">
        <f>VLOOKUP(F5,episodes!$A$1:$D$76,4,FALSE)</f>
        <v>7</v>
      </c>
      <c r="K5" s="10">
        <f t="shared" si="0"/>
        <v>3</v>
      </c>
      <c r="L5" s="11"/>
    </row>
    <row r="6" spans="1:16" x14ac:dyDescent="0.3">
      <c r="A6" s="2" t="s">
        <v>1672</v>
      </c>
      <c r="B6" s="1" t="s">
        <v>678</v>
      </c>
      <c r="C6" s="1" t="s">
        <v>2505</v>
      </c>
      <c r="D6" s="2" t="s">
        <v>21</v>
      </c>
      <c r="E6" s="12"/>
      <c r="F6" s="60">
        <v>109</v>
      </c>
      <c r="G6" s="13">
        <f>VLOOKUP(F6,episodes!$A$1:$B$76,2,FALSE)</f>
        <v>10</v>
      </c>
      <c r="H6" s="1" t="str">
        <f>VLOOKUP(F6,episodes!$A$1:$E$76,5,FALSE)</f>
        <v>Dagger of the Mind</v>
      </c>
      <c r="I6" s="1">
        <f>VLOOKUP(F6,episodes!$A$1:$D$76,3,FALSE)</f>
        <v>1</v>
      </c>
      <c r="J6" s="1">
        <f>VLOOKUP(F6,episodes!$A$1:$D$76,4,FALSE)</f>
        <v>9</v>
      </c>
      <c r="K6" s="10">
        <f t="shared" si="0"/>
        <v>0</v>
      </c>
      <c r="L6" s="11"/>
    </row>
    <row r="7" spans="1:16" x14ac:dyDescent="0.3">
      <c r="A7" s="2" t="s">
        <v>1664</v>
      </c>
      <c r="B7" s="1" t="s">
        <v>678</v>
      </c>
      <c r="C7" s="1" t="s">
        <v>913</v>
      </c>
      <c r="D7" s="2" t="s">
        <v>3305</v>
      </c>
      <c r="E7" s="17"/>
      <c r="F7" s="60">
        <v>113</v>
      </c>
      <c r="G7" s="13">
        <f>VLOOKUP(F7,episodes!$A$1:$B$76,2,FALSE)</f>
        <v>14</v>
      </c>
      <c r="H7" s="1" t="str">
        <f>VLOOKUP(F7,episodes!$A$1:$E$76,5,FALSE)</f>
        <v>The Conscience of the King</v>
      </c>
      <c r="I7" s="1">
        <f>VLOOKUP(F7,episodes!$A$1:$D$76,3,FALSE)</f>
        <v>1</v>
      </c>
      <c r="J7" s="1">
        <f>VLOOKUP(F7,episodes!$A$1:$D$76,4,FALSE)</f>
        <v>13</v>
      </c>
      <c r="K7" s="10">
        <f t="shared" si="0"/>
        <v>0</v>
      </c>
      <c r="L7" s="11"/>
    </row>
    <row r="8" spans="1:16" x14ac:dyDescent="0.3">
      <c r="A8" s="2" t="s">
        <v>1724</v>
      </c>
      <c r="B8" s="1" t="s">
        <v>678</v>
      </c>
      <c r="C8" s="1" t="s">
        <v>1931</v>
      </c>
      <c r="D8" s="2" t="s">
        <v>21</v>
      </c>
      <c r="E8" s="12"/>
      <c r="F8" s="61">
        <v>115</v>
      </c>
      <c r="G8" s="13">
        <f>VLOOKUP(F8,episodes!$A$1:$B$76,2,FALSE)</f>
        <v>16</v>
      </c>
      <c r="H8" s="1" t="str">
        <f>VLOOKUP(F8,episodes!$A$1:$E$76,5,FALSE)</f>
        <v>Shore Leave</v>
      </c>
      <c r="I8" s="1">
        <f>VLOOKUP(F8,episodes!$A$1:$D$76,3,FALSE)</f>
        <v>1</v>
      </c>
      <c r="J8" s="1">
        <f>VLOOKUP(F8,episodes!$A$1:$D$76,4,FALSE)</f>
        <v>15</v>
      </c>
      <c r="K8" s="10">
        <f t="shared" si="0"/>
        <v>0</v>
      </c>
      <c r="L8" s="11"/>
    </row>
    <row r="9" spans="1:16" x14ac:dyDescent="0.3">
      <c r="A9" s="2" t="s">
        <v>2945</v>
      </c>
      <c r="B9" s="1" t="s">
        <v>678</v>
      </c>
      <c r="C9" s="1" t="s">
        <v>1949</v>
      </c>
      <c r="D9" s="2" t="s">
        <v>21</v>
      </c>
      <c r="E9" s="12"/>
      <c r="F9" s="61">
        <v>120</v>
      </c>
      <c r="G9" s="13">
        <f>VLOOKUP(F9,episodes!$A$1:$B$76,2,FALSE)</f>
        <v>21</v>
      </c>
      <c r="H9" s="1" t="str">
        <f>VLOOKUP(F9,episodes!$A$1:$E$76,5,FALSE)</f>
        <v>Court Martial</v>
      </c>
      <c r="I9" s="1">
        <f>VLOOKUP(F9,episodes!$A$1:$D$76,3,FALSE)</f>
        <v>1</v>
      </c>
      <c r="J9" s="1">
        <f>VLOOKUP(F9,episodes!$A$1:$D$76,4,FALSE)</f>
        <v>20</v>
      </c>
      <c r="K9" s="10">
        <f t="shared" si="0"/>
        <v>0</v>
      </c>
      <c r="L9" s="11"/>
    </row>
    <row r="10" spans="1:16" x14ac:dyDescent="0.3">
      <c r="A10" s="2" t="s">
        <v>1662</v>
      </c>
      <c r="B10" s="1" t="s">
        <v>678</v>
      </c>
      <c r="C10" s="1" t="s">
        <v>3034</v>
      </c>
      <c r="D10" s="2" t="s">
        <v>3305</v>
      </c>
      <c r="E10" s="17"/>
      <c r="F10" s="61">
        <v>122</v>
      </c>
      <c r="G10" s="13">
        <f>VLOOKUP(F10,episodes!$A$1:$B$76,2,FALSE)</f>
        <v>23</v>
      </c>
      <c r="H10" s="1" t="str">
        <f>VLOOKUP(F10,episodes!$A$1:$E$76,5,FALSE)</f>
        <v>Space Seed</v>
      </c>
      <c r="I10" s="1">
        <f>VLOOKUP(F10,episodes!$A$1:$D$76,3,FALSE)</f>
        <v>1</v>
      </c>
      <c r="J10" s="1">
        <f>VLOOKUP(F10,episodes!$A$1:$D$76,4,FALSE)</f>
        <v>22</v>
      </c>
      <c r="K10" s="10">
        <f t="shared" si="0"/>
        <v>0</v>
      </c>
      <c r="L10" s="11"/>
    </row>
    <row r="11" spans="1:16" x14ac:dyDescent="0.3">
      <c r="A11" s="2" t="s">
        <v>2620</v>
      </c>
      <c r="B11" s="1" t="s">
        <v>678</v>
      </c>
      <c r="C11" s="23" t="s">
        <v>1314</v>
      </c>
      <c r="D11" s="2" t="s">
        <v>3655</v>
      </c>
      <c r="E11" s="12"/>
      <c r="F11" s="61">
        <v>124</v>
      </c>
      <c r="G11" s="13">
        <f>VLOOKUP(F11,episodes!$A$1:$B$76,2,FALSE)</f>
        <v>25</v>
      </c>
      <c r="H11" s="1" t="str">
        <f>VLOOKUP(F11,episodes!$A$1:$E$76,5,FALSE)</f>
        <v>This Side of Paradise</v>
      </c>
      <c r="I11" s="1">
        <f>VLOOKUP(F11,episodes!$A$1:$D$76,3,FALSE)</f>
        <v>1</v>
      </c>
      <c r="J11" s="1">
        <f>VLOOKUP(F11,episodes!$A$1:$D$76,4,FALSE)</f>
        <v>24</v>
      </c>
      <c r="K11" s="10">
        <f t="shared" si="0"/>
        <v>0</v>
      </c>
      <c r="L11" s="11"/>
    </row>
    <row r="12" spans="1:16" x14ac:dyDescent="0.3">
      <c r="A12" s="2" t="s">
        <v>2620</v>
      </c>
      <c r="B12" s="1" t="s">
        <v>678</v>
      </c>
      <c r="C12" s="23" t="s">
        <v>1314</v>
      </c>
      <c r="D12" s="2" t="s">
        <v>3655</v>
      </c>
      <c r="E12" s="12"/>
      <c r="F12" s="61">
        <v>124</v>
      </c>
      <c r="G12" s="13">
        <f>VLOOKUP(F12,episodes!$A$1:$B$76,2,FALSE)</f>
        <v>25</v>
      </c>
      <c r="H12" s="1" t="str">
        <f>VLOOKUP(F12,episodes!$A$1:$E$76,5,FALSE)</f>
        <v>This Side of Paradise</v>
      </c>
      <c r="I12" s="1">
        <f>VLOOKUP(F12,episodes!$A$1:$D$76,3,FALSE)</f>
        <v>1</v>
      </c>
      <c r="J12" s="1">
        <f>VLOOKUP(F12,episodes!$A$1:$D$76,4,FALSE)</f>
        <v>24</v>
      </c>
      <c r="K12" s="10">
        <f t="shared" si="0"/>
        <v>1</v>
      </c>
      <c r="L12" s="11"/>
    </row>
    <row r="13" spans="1:16" x14ac:dyDescent="0.3">
      <c r="A13" s="2" t="s">
        <v>2620</v>
      </c>
      <c r="B13" s="1" t="s">
        <v>678</v>
      </c>
      <c r="C13" s="23" t="s">
        <v>1314</v>
      </c>
      <c r="D13" s="2" t="s">
        <v>3655</v>
      </c>
      <c r="E13" s="12"/>
      <c r="F13" s="61">
        <v>124</v>
      </c>
      <c r="G13" s="13">
        <f>VLOOKUP(F13,episodes!$A$1:$B$76,2,FALSE)</f>
        <v>25</v>
      </c>
      <c r="H13" s="1" t="str">
        <f>VLOOKUP(F13,episodes!$A$1:$E$76,5,FALSE)</f>
        <v>This Side of Paradise</v>
      </c>
      <c r="I13" s="1">
        <f>VLOOKUP(F13,episodes!$A$1:$D$76,3,FALSE)</f>
        <v>1</v>
      </c>
      <c r="J13" s="1">
        <f>VLOOKUP(F13,episodes!$A$1:$D$76,4,FALSE)</f>
        <v>24</v>
      </c>
      <c r="K13" s="10">
        <f t="shared" si="0"/>
        <v>2</v>
      </c>
      <c r="L13" s="11"/>
    </row>
    <row r="14" spans="1:16" x14ac:dyDescent="0.3">
      <c r="A14" s="2" t="s">
        <v>2620</v>
      </c>
      <c r="B14" s="1" t="s">
        <v>678</v>
      </c>
      <c r="C14" s="23" t="s">
        <v>1292</v>
      </c>
      <c r="D14" s="2" t="s">
        <v>3305</v>
      </c>
      <c r="E14" s="12"/>
      <c r="F14" s="61">
        <v>128</v>
      </c>
      <c r="G14" s="13">
        <f>VLOOKUP(F14,episodes!$A$1:$B$76,2,FALSE)</f>
        <v>29</v>
      </c>
      <c r="H14" s="1" t="str">
        <f>VLOOKUP(F14,episodes!$A$1:$E$76,5,FALSE)</f>
        <v>The City on the Edge of Forever</v>
      </c>
      <c r="I14" s="1">
        <f>VLOOKUP(F14,episodes!$A$1:$D$76,3,FALSE)</f>
        <v>1</v>
      </c>
      <c r="J14" s="1">
        <f>VLOOKUP(F14,episodes!$A$1:$D$76,4,FALSE)</f>
        <v>28</v>
      </c>
      <c r="K14" s="10">
        <f t="shared" si="0"/>
        <v>0</v>
      </c>
      <c r="L14" s="11"/>
    </row>
    <row r="15" spans="1:16" x14ac:dyDescent="0.3">
      <c r="A15" s="2" t="s">
        <v>2620</v>
      </c>
      <c r="B15" s="1" t="s">
        <v>678</v>
      </c>
      <c r="C15" s="23" t="s">
        <v>1366</v>
      </c>
      <c r="D15" s="2" t="s">
        <v>3305</v>
      </c>
      <c r="E15" s="12"/>
      <c r="F15" s="60">
        <v>202</v>
      </c>
      <c r="G15" s="13">
        <f>VLOOKUP(F15,episodes!$A$1:$B$76,2,FALSE)</f>
        <v>32</v>
      </c>
      <c r="H15" s="1" t="str">
        <f>VLOOKUP(F15,episodes!$A$1:$E$76,5,FALSE)</f>
        <v>Who Mourns for Adonais?</v>
      </c>
      <c r="I15" s="1">
        <f>VLOOKUP(F15,episodes!$A$1:$D$76,3,FALSE)</f>
        <v>2</v>
      </c>
      <c r="J15" s="1">
        <f>VLOOKUP(F15,episodes!$A$1:$D$76,4,FALSE)</f>
        <v>2</v>
      </c>
      <c r="K15" s="10">
        <f t="shared" si="0"/>
        <v>0</v>
      </c>
      <c r="L15" s="11"/>
    </row>
    <row r="16" spans="1:16" x14ac:dyDescent="0.3">
      <c r="A16" s="2" t="s">
        <v>2620</v>
      </c>
      <c r="B16" s="1" t="s">
        <v>678</v>
      </c>
      <c r="C16" s="23" t="s">
        <v>1367</v>
      </c>
      <c r="D16" s="2" t="s">
        <v>3655</v>
      </c>
      <c r="E16" s="12"/>
      <c r="F16" s="60">
        <v>202</v>
      </c>
      <c r="G16" s="13">
        <f>VLOOKUP(F16,episodes!$A$1:$B$76,2,FALSE)</f>
        <v>32</v>
      </c>
      <c r="H16" s="1" t="str">
        <f>VLOOKUP(F16,episodes!$A$1:$E$76,5,FALSE)</f>
        <v>Who Mourns for Adonais?</v>
      </c>
      <c r="I16" s="1">
        <f>VLOOKUP(F16,episodes!$A$1:$D$76,3,FALSE)</f>
        <v>2</v>
      </c>
      <c r="J16" s="1">
        <f>VLOOKUP(F16,episodes!$A$1:$D$76,4,FALSE)</f>
        <v>2</v>
      </c>
      <c r="K16" s="10">
        <f t="shared" si="0"/>
        <v>1</v>
      </c>
      <c r="L16" s="11"/>
    </row>
    <row r="17" spans="1:12" x14ac:dyDescent="0.3">
      <c r="A17" s="2" t="s">
        <v>1672</v>
      </c>
      <c r="B17" s="2" t="s">
        <v>678</v>
      </c>
      <c r="C17" s="23" t="s">
        <v>2636</v>
      </c>
      <c r="D17" s="2" t="s">
        <v>21</v>
      </c>
      <c r="E17" s="12"/>
      <c r="F17" s="60">
        <v>204</v>
      </c>
      <c r="G17" s="13">
        <f>VLOOKUP(F17,episodes!$A$1:$B$81,2,FALSE)</f>
        <v>34</v>
      </c>
      <c r="H17" s="1" t="str">
        <f>VLOOKUP(F17,episodes!$A$1:$E$81,5,FALSE)</f>
        <v>Mirror, Mirror</v>
      </c>
      <c r="I17" s="1">
        <f>VLOOKUP(F17,episodes!$A$1:$D$81,3,FALSE)</f>
        <v>2</v>
      </c>
      <c r="J17" s="1">
        <f>VLOOKUP(F17,episodes!$A$1:$D$81,4,FALSE)</f>
        <v>4</v>
      </c>
      <c r="K17" s="10">
        <f t="shared" si="0"/>
        <v>0</v>
      </c>
      <c r="L17" s="11"/>
    </row>
    <row r="18" spans="1:12" x14ac:dyDescent="0.3">
      <c r="A18" s="2" t="s">
        <v>2656</v>
      </c>
      <c r="B18" s="2" t="s">
        <v>678</v>
      </c>
      <c r="C18" s="1" t="s">
        <v>2655</v>
      </c>
      <c r="D18" s="2" t="s">
        <v>85</v>
      </c>
      <c r="E18" s="17"/>
      <c r="F18" s="60">
        <v>204</v>
      </c>
      <c r="G18" s="13">
        <f>VLOOKUP(F18,episodes!$A$1:$B$81,2,FALSE)</f>
        <v>34</v>
      </c>
      <c r="H18" s="1" t="str">
        <f>VLOOKUP(F18,episodes!$A$1:$E$81,5,FALSE)</f>
        <v>Mirror, Mirror</v>
      </c>
      <c r="I18" s="1">
        <f>VLOOKUP(F18,episodes!$A$1:$D$81,3,FALSE)</f>
        <v>2</v>
      </c>
      <c r="J18" s="1">
        <f>VLOOKUP(F18,episodes!$A$1:$D$81,4,FALSE)</f>
        <v>4</v>
      </c>
      <c r="K18" s="10">
        <f t="shared" si="0"/>
        <v>1</v>
      </c>
      <c r="L18" s="11"/>
    </row>
    <row r="19" spans="1:12" x14ac:dyDescent="0.3">
      <c r="A19" s="2" t="s">
        <v>2656</v>
      </c>
      <c r="B19" s="2" t="s">
        <v>678</v>
      </c>
      <c r="C19" s="23" t="s">
        <v>2734</v>
      </c>
      <c r="D19" s="2" t="s">
        <v>3305</v>
      </c>
      <c r="E19" s="12"/>
      <c r="F19" s="60">
        <v>205</v>
      </c>
      <c r="G19" s="13">
        <f>VLOOKUP(F19,episodes!$A$1:$B$81,2,FALSE)</f>
        <v>35</v>
      </c>
      <c r="H19" s="1" t="str">
        <f>VLOOKUP(F19,episodes!$A$1:$E$81,5,FALSE)</f>
        <v>The Apple</v>
      </c>
      <c r="I19" s="1">
        <f>VLOOKUP(F19,episodes!$A$1:$D$81,3,FALSE)</f>
        <v>2</v>
      </c>
      <c r="J19" s="1">
        <f>VLOOKUP(F19,episodes!$A$1:$D$81,4,FALSE)</f>
        <v>5</v>
      </c>
      <c r="K19" s="10">
        <f t="shared" si="0"/>
        <v>0</v>
      </c>
    </row>
    <row r="20" spans="1:12" x14ac:dyDescent="0.3">
      <c r="A20" s="2" t="s">
        <v>2656</v>
      </c>
      <c r="B20" s="2" t="s">
        <v>678</v>
      </c>
      <c r="C20" s="23" t="s">
        <v>2956</v>
      </c>
      <c r="D20" s="2" t="s">
        <v>21</v>
      </c>
      <c r="E20" s="12"/>
      <c r="F20" s="60">
        <v>205</v>
      </c>
      <c r="G20" s="13">
        <f>VLOOKUP(F20,episodes!$A$1:$B$81,2,FALSE)</f>
        <v>35</v>
      </c>
      <c r="H20" s="1" t="str">
        <f>VLOOKUP(F20,episodes!$A$1:$E$81,5,FALSE)</f>
        <v>The Apple</v>
      </c>
      <c r="I20" s="1">
        <f>VLOOKUP(F20,episodes!$A$1:$D$81,3,FALSE)</f>
        <v>2</v>
      </c>
      <c r="J20" s="1">
        <f>VLOOKUP(F20,episodes!$A$1:$D$81,4,FALSE)</f>
        <v>5</v>
      </c>
      <c r="K20" s="10">
        <f t="shared" si="0"/>
        <v>1</v>
      </c>
    </row>
    <row r="21" spans="1:12" x14ac:dyDescent="0.3">
      <c r="A21" s="2" t="s">
        <v>2656</v>
      </c>
      <c r="B21" s="2" t="s">
        <v>678</v>
      </c>
      <c r="C21" s="23" t="s">
        <v>2957</v>
      </c>
      <c r="D21" s="2" t="s">
        <v>21</v>
      </c>
      <c r="E21" s="12"/>
      <c r="F21" s="60">
        <v>205</v>
      </c>
      <c r="G21" s="13">
        <f>VLOOKUP(F21,episodes!$A$1:$B$81,2,FALSE)</f>
        <v>35</v>
      </c>
      <c r="H21" s="1" t="str">
        <f>VLOOKUP(F21,episodes!$A$1:$E$81,5,FALSE)</f>
        <v>The Apple</v>
      </c>
      <c r="I21" s="1">
        <f>VLOOKUP(F21,episodes!$A$1:$D$81,3,FALSE)</f>
        <v>2</v>
      </c>
      <c r="J21" s="1">
        <f>VLOOKUP(F21,episodes!$A$1:$D$81,4,FALSE)</f>
        <v>5</v>
      </c>
      <c r="K21" s="10">
        <f t="shared" si="0"/>
        <v>2</v>
      </c>
    </row>
    <row r="22" spans="1:12" x14ac:dyDescent="0.3">
      <c r="A22" s="2" t="s">
        <v>2656</v>
      </c>
      <c r="B22" s="2" t="s">
        <v>678</v>
      </c>
      <c r="C22" s="23" t="s">
        <v>2747</v>
      </c>
      <c r="D22" s="2" t="s">
        <v>3305</v>
      </c>
      <c r="E22" s="12"/>
      <c r="F22" s="60">
        <v>205</v>
      </c>
      <c r="G22" s="13">
        <f>VLOOKUP(F22,episodes!$A$1:$B$81,2,FALSE)</f>
        <v>35</v>
      </c>
      <c r="H22" s="1" t="str">
        <f>VLOOKUP(F22,episodes!$A$1:$E$81,5,FALSE)</f>
        <v>The Apple</v>
      </c>
      <c r="I22" s="1">
        <f>VLOOKUP(F22,episodes!$A$1:$D$81,3,FALSE)</f>
        <v>2</v>
      </c>
      <c r="J22" s="1">
        <f>VLOOKUP(F22,episodes!$A$1:$D$81,4,FALSE)</f>
        <v>5</v>
      </c>
      <c r="K22" s="10">
        <f t="shared" si="0"/>
        <v>3</v>
      </c>
    </row>
    <row r="23" spans="1:12" x14ac:dyDescent="0.3">
      <c r="A23" s="2" t="s">
        <v>304</v>
      </c>
      <c r="B23" s="2" t="s">
        <v>678</v>
      </c>
      <c r="C23" s="23" t="s">
        <v>2887</v>
      </c>
      <c r="D23" s="2" t="s">
        <v>3305</v>
      </c>
      <c r="E23" s="12"/>
      <c r="F23" s="17">
        <v>310</v>
      </c>
      <c r="G23" s="13">
        <f>VLOOKUP(F23,episodes!$A$1:$B$81,2,FALSE)</f>
        <v>66</v>
      </c>
      <c r="H23" s="1" t="str">
        <f>VLOOKUP(F23,episodes!$A$1:$E$81,5,FALSE)</f>
        <v>Plato's Stepchildren</v>
      </c>
      <c r="I23" s="1">
        <f>VLOOKUP(F23,episodes!$A$1:$D$81,3,FALSE)</f>
        <v>3</v>
      </c>
      <c r="J23" s="1">
        <f>VLOOKUP(F23,episodes!$A$1:$D$81,4,FALSE)</f>
        <v>10</v>
      </c>
      <c r="K23" s="10">
        <f t="shared" si="0"/>
        <v>0</v>
      </c>
    </row>
    <row r="24" spans="1:12" x14ac:dyDescent="0.3">
      <c r="A24" s="2" t="s">
        <v>304</v>
      </c>
      <c r="B24" s="2" t="s">
        <v>678</v>
      </c>
      <c r="C24" s="23" t="s">
        <v>2887</v>
      </c>
      <c r="D24" s="2" t="s">
        <v>3305</v>
      </c>
      <c r="E24" s="12"/>
      <c r="F24" s="17">
        <v>310</v>
      </c>
      <c r="G24" s="13">
        <f>VLOOKUP(F24,episodes!$A$1:$B$81,2,FALSE)</f>
        <v>66</v>
      </c>
      <c r="H24" s="1" t="str">
        <f>VLOOKUP(F24,episodes!$A$1:$E$81,5,FALSE)</f>
        <v>Plato's Stepchildren</v>
      </c>
      <c r="I24" s="1">
        <f>VLOOKUP(F24,episodes!$A$1:$D$81,3,FALSE)</f>
        <v>3</v>
      </c>
      <c r="J24" s="1">
        <f>VLOOKUP(F24,episodes!$A$1:$D$81,4,FALSE)</f>
        <v>10</v>
      </c>
      <c r="K24" s="10">
        <f t="shared" si="0"/>
        <v>1</v>
      </c>
    </row>
  </sheetData>
  <sortState ref="A2:K24">
    <sortCondition ref="F2:F24"/>
    <sortCondition ref="A2:A24"/>
  </sortState>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36"/>
  <sheetViews>
    <sheetView zoomScale="120" zoomScaleNormal="120" workbookViewId="0"/>
  </sheetViews>
  <sheetFormatPr defaultRowHeight="12" x14ac:dyDescent="0.3"/>
  <cols>
    <col min="1" max="1" width="24.44140625" customWidth="1"/>
    <col min="2" max="2" width="27.33203125" customWidth="1"/>
    <col min="3" max="3" width="41.33203125" customWidth="1"/>
    <col min="4" max="4" width="6.33203125" style="26" bestFit="1" customWidth="1"/>
    <col min="7" max="7" width="20.109375" customWidth="1"/>
    <col min="8" max="8" width="2.6640625" bestFit="1" customWidth="1"/>
    <col min="9" max="9" width="8" customWidth="1"/>
    <col min="10" max="10" width="14.33203125" bestFit="1" customWidth="1"/>
    <col min="11" max="11" width="8.77734375" style="26"/>
    <col min="15" max="15" width="8.77734375" style="26"/>
  </cols>
  <sheetData>
    <row r="1" spans="1:15" x14ac:dyDescent="0.3">
      <c r="A1" s="1" t="s">
        <v>23</v>
      </c>
      <c r="B1" s="1" t="s">
        <v>728</v>
      </c>
      <c r="C1" s="9" t="s">
        <v>888</v>
      </c>
      <c r="D1" s="1" t="s">
        <v>3011</v>
      </c>
      <c r="E1" s="10" t="s">
        <v>885</v>
      </c>
      <c r="F1" s="7" t="s">
        <v>42</v>
      </c>
      <c r="G1" s="7" t="s">
        <v>43</v>
      </c>
      <c r="H1" s="7" t="s">
        <v>881</v>
      </c>
      <c r="I1" s="7" t="s">
        <v>882</v>
      </c>
      <c r="J1" s="1" t="s">
        <v>1604</v>
      </c>
      <c r="K1" s="1" t="s">
        <v>1605</v>
      </c>
      <c r="O1" s="2"/>
    </row>
    <row r="2" spans="1:15" x14ac:dyDescent="0.3">
      <c r="A2" s="2" t="s">
        <v>1659</v>
      </c>
      <c r="B2" s="1" t="s">
        <v>677</v>
      </c>
      <c r="C2" s="25" t="s">
        <v>899</v>
      </c>
      <c r="D2" s="1"/>
      <c r="E2" s="4">
        <v>109</v>
      </c>
      <c r="F2" s="8">
        <f>VLOOKUP(E2,episodes!$A$1:$B$76,2,FALSE)</f>
        <v>10</v>
      </c>
      <c r="G2" s="7" t="str">
        <f>VLOOKUP(E2,episodes!$A$1:$E$76,5,FALSE)</f>
        <v>Dagger of the Mind</v>
      </c>
      <c r="H2" s="7">
        <f>VLOOKUP(E2,episodes!$A$1:$D$76,3,FALSE)</f>
        <v>1</v>
      </c>
      <c r="I2" s="7">
        <f>VLOOKUP(E2,episodes!$A$1:$D$76,4,FALSE)</f>
        <v>9</v>
      </c>
      <c r="J2">
        <v>0</v>
      </c>
      <c r="K2" s="10" t="s">
        <v>2618</v>
      </c>
      <c r="L2" s="11"/>
      <c r="O2" s="1"/>
    </row>
    <row r="3" spans="1:15" x14ac:dyDescent="0.3">
      <c r="A3" s="2" t="s">
        <v>1659</v>
      </c>
      <c r="B3" s="1" t="s">
        <v>677</v>
      </c>
      <c r="C3" s="25" t="s">
        <v>900</v>
      </c>
      <c r="D3" s="1"/>
      <c r="E3" s="4">
        <v>201</v>
      </c>
      <c r="F3" s="8">
        <f>VLOOKUP(E3,episodes!$A$1:$B$76,2,FALSE)</f>
        <v>31</v>
      </c>
      <c r="G3" s="7" t="str">
        <f>VLOOKUP(E3,episodes!$A$1:$E$76,5,FALSE)</f>
        <v>Amok Time</v>
      </c>
      <c r="H3" s="7">
        <f>VLOOKUP(E3,episodes!$A$1:$D$76,3,FALSE)</f>
        <v>2</v>
      </c>
      <c r="I3" s="7">
        <f>VLOOKUP(E3,episodes!$A$1:$D$76,4,FALSE)</f>
        <v>1</v>
      </c>
      <c r="J3">
        <v>0</v>
      </c>
      <c r="K3" s="10" t="s">
        <v>2618</v>
      </c>
      <c r="L3" s="11"/>
      <c r="O3" s="1"/>
    </row>
    <row r="4" spans="1:15" x14ac:dyDescent="0.3">
      <c r="A4" s="2" t="s">
        <v>1662</v>
      </c>
      <c r="B4" s="1" t="s">
        <v>678</v>
      </c>
      <c r="C4" s="25" t="s">
        <v>905</v>
      </c>
      <c r="D4" s="1"/>
      <c r="E4" s="3">
        <v>122</v>
      </c>
      <c r="F4" s="8">
        <f>VLOOKUP(E4,episodes!$A$1:$B$76,2,FALSE)</f>
        <v>23</v>
      </c>
      <c r="G4" s="7" t="str">
        <f>VLOOKUP(E4,episodes!$A$1:$E$76,5,FALSE)</f>
        <v>Space Seed</v>
      </c>
      <c r="H4" s="7">
        <f>VLOOKUP(E4,episodes!$A$1:$D$76,3,FALSE)</f>
        <v>1</v>
      </c>
      <c r="I4" s="7">
        <f>VLOOKUP(E4,episodes!$A$1:$D$76,4,FALSE)</f>
        <v>22</v>
      </c>
      <c r="J4">
        <v>0</v>
      </c>
      <c r="K4" s="10" t="s">
        <v>2619</v>
      </c>
      <c r="L4" s="11"/>
      <c r="O4" s="1"/>
    </row>
    <row r="5" spans="1:15" x14ac:dyDescent="0.3">
      <c r="A5" s="2" t="s">
        <v>1664</v>
      </c>
      <c r="B5" s="1" t="s">
        <v>678</v>
      </c>
      <c r="C5" s="25" t="s">
        <v>913</v>
      </c>
      <c r="D5" s="1"/>
      <c r="E5" s="4">
        <v>113</v>
      </c>
      <c r="F5" s="8">
        <f>VLOOKUP(E5,episodes!$A$1:$B$76,2,FALSE)</f>
        <v>14</v>
      </c>
      <c r="G5" s="7" t="str">
        <f>VLOOKUP(E5,episodes!$A$1:$E$76,5,FALSE)</f>
        <v>The Conscience of the King</v>
      </c>
      <c r="H5" s="7">
        <f>VLOOKUP(E5,episodes!$A$1:$D$76,3,FALSE)</f>
        <v>1</v>
      </c>
      <c r="I5" s="7">
        <f>VLOOKUP(E5,episodes!$A$1:$D$76,4,FALSE)</f>
        <v>13</v>
      </c>
      <c r="J5">
        <v>0</v>
      </c>
      <c r="K5" s="10" t="s">
        <v>2619</v>
      </c>
      <c r="L5" s="11"/>
      <c r="O5" s="1"/>
    </row>
    <row r="6" spans="1:15" x14ac:dyDescent="0.3">
      <c r="A6" s="2" t="s">
        <v>1666</v>
      </c>
      <c r="B6" s="1" t="s">
        <v>741</v>
      </c>
      <c r="C6" s="25" t="s">
        <v>915</v>
      </c>
      <c r="D6" s="1"/>
      <c r="E6" s="4">
        <v>104</v>
      </c>
      <c r="F6" s="8">
        <f>VLOOKUP(E6,episodes!$A$1:$B$76,2,FALSE)</f>
        <v>5</v>
      </c>
      <c r="G6" s="7" t="str">
        <f>VLOOKUP(E6,episodes!$A$1:$E$76,5,FALSE)</f>
        <v>The Naked Time</v>
      </c>
      <c r="H6" s="7">
        <f>VLOOKUP(E6,episodes!$A$1:$D$76,3,FALSE)</f>
        <v>1</v>
      </c>
      <c r="I6" s="7">
        <f>VLOOKUP(E6,episodes!$A$1:$D$76,4,FALSE)</f>
        <v>4</v>
      </c>
      <c r="J6">
        <v>0</v>
      </c>
      <c r="K6" s="10" t="s">
        <v>2617</v>
      </c>
      <c r="L6" s="11"/>
      <c r="O6"/>
    </row>
    <row r="7" spans="1:15" x14ac:dyDescent="0.3">
      <c r="A7" s="2" t="s">
        <v>1672</v>
      </c>
      <c r="B7" s="1" t="s">
        <v>678</v>
      </c>
      <c r="C7" s="25" t="s">
        <v>923</v>
      </c>
      <c r="D7" s="1"/>
      <c r="E7" s="4">
        <v>109</v>
      </c>
      <c r="F7" s="8">
        <f>VLOOKUP(E7,episodes!$A$1:$B$76,2,FALSE)</f>
        <v>10</v>
      </c>
      <c r="G7" s="7" t="str">
        <f>VLOOKUP(E7,episodes!$A$1:$E$76,5,FALSE)</f>
        <v>Dagger of the Mind</v>
      </c>
      <c r="H7" s="7">
        <f>VLOOKUP(E7,episodes!$A$1:$D$76,3,FALSE)</f>
        <v>1</v>
      </c>
      <c r="I7" s="7">
        <f>VLOOKUP(E7,episodes!$A$1:$D$76,4,FALSE)</f>
        <v>9</v>
      </c>
      <c r="J7">
        <v>1</v>
      </c>
      <c r="K7" s="10" t="s">
        <v>2619</v>
      </c>
      <c r="L7" s="11"/>
      <c r="O7"/>
    </row>
    <row r="8" spans="1:15" x14ac:dyDescent="0.3">
      <c r="A8" s="2" t="s">
        <v>1684</v>
      </c>
      <c r="B8" s="2" t="s">
        <v>677</v>
      </c>
      <c r="C8" s="25" t="s">
        <v>1012</v>
      </c>
      <c r="D8" s="1"/>
      <c r="E8" s="3">
        <v>203</v>
      </c>
      <c r="F8" s="8">
        <f>VLOOKUP(E8,episodes!$A$1:$B$76,2,FALSE)</f>
        <v>33</v>
      </c>
      <c r="G8" s="7" t="str">
        <f>VLOOKUP(E8,episodes!$A$1:$E$76,5,FALSE)</f>
        <v>The Changeling</v>
      </c>
      <c r="H8" s="7">
        <f>VLOOKUP(E8,episodes!$A$1:$D$76,3,FALSE)</f>
        <v>2</v>
      </c>
      <c r="I8" s="7">
        <f>VLOOKUP(E8,episodes!$A$1:$D$76,4,FALSE)</f>
        <v>3</v>
      </c>
      <c r="J8">
        <v>0</v>
      </c>
      <c r="K8" s="10" t="s">
        <v>2618</v>
      </c>
      <c r="L8" s="11"/>
      <c r="O8"/>
    </row>
    <row r="9" spans="1:15" x14ac:dyDescent="0.3">
      <c r="A9" s="2" t="s">
        <v>1685</v>
      </c>
      <c r="B9" s="1" t="s">
        <v>677</v>
      </c>
      <c r="C9" s="25" t="s">
        <v>1894</v>
      </c>
      <c r="D9" s="1"/>
      <c r="E9" s="4">
        <v>108</v>
      </c>
      <c r="F9" s="8">
        <f>VLOOKUP(E9,episodes!$A$1:$B$76,2,FALSE)</f>
        <v>9</v>
      </c>
      <c r="G9" s="7" t="str">
        <f>VLOOKUP(E9,episodes!$A$1:$E$76,5,FALSE)</f>
        <v>Miri</v>
      </c>
      <c r="H9" s="7">
        <f>VLOOKUP(E9,episodes!$A$1:$D$76,3,FALSE)</f>
        <v>1</v>
      </c>
      <c r="I9" s="7">
        <f>VLOOKUP(E9,episodes!$A$1:$D$76,4,FALSE)</f>
        <v>8</v>
      </c>
      <c r="J9">
        <v>0</v>
      </c>
      <c r="K9" s="10" t="s">
        <v>2618</v>
      </c>
      <c r="L9" s="11"/>
      <c r="O9"/>
    </row>
    <row r="10" spans="1:15" x14ac:dyDescent="0.3">
      <c r="A10" s="2" t="s">
        <v>1685</v>
      </c>
      <c r="B10" s="1" t="s">
        <v>677</v>
      </c>
      <c r="C10" s="25" t="s">
        <v>940</v>
      </c>
      <c r="D10" s="1"/>
      <c r="E10" s="4">
        <v>113</v>
      </c>
      <c r="F10" s="8">
        <f>VLOOKUP(E10,episodes!$A$1:$B$76,2,FALSE)</f>
        <v>14</v>
      </c>
      <c r="G10" s="7" t="str">
        <f>VLOOKUP(E10,episodes!$A$1:$E$76,5,FALSE)</f>
        <v>The Conscience of the King</v>
      </c>
      <c r="H10" s="7">
        <f>VLOOKUP(E10,episodes!$A$1:$D$76,3,FALSE)</f>
        <v>1</v>
      </c>
      <c r="I10" s="7">
        <f>VLOOKUP(E10,episodes!$A$1:$D$76,4,FALSE)</f>
        <v>13</v>
      </c>
      <c r="J10">
        <v>1</v>
      </c>
      <c r="K10" s="10" t="s">
        <v>2618</v>
      </c>
      <c r="L10" s="11"/>
      <c r="O10"/>
    </row>
    <row r="11" spans="1:15" x14ac:dyDescent="0.3">
      <c r="A11" s="2" t="s">
        <v>1685</v>
      </c>
      <c r="B11" s="1" t="s">
        <v>677</v>
      </c>
      <c r="C11" s="25" t="s">
        <v>1912</v>
      </c>
      <c r="D11" s="1"/>
      <c r="E11" s="3">
        <v>114</v>
      </c>
      <c r="F11" s="8">
        <f>VLOOKUP(E11,episodes!$A$1:$B$76,2,FALSE)</f>
        <v>15</v>
      </c>
      <c r="G11" s="7" t="str">
        <f>VLOOKUP(E11,episodes!$A$1:$E$76,5,FALSE)</f>
        <v>Balance of Terror</v>
      </c>
      <c r="H11" s="7">
        <f>VLOOKUP(E11,episodes!$A$1:$D$76,3,FALSE)</f>
        <v>1</v>
      </c>
      <c r="I11" s="7">
        <f>VLOOKUP(E11,episodes!$A$1:$D$76,4,FALSE)</f>
        <v>14</v>
      </c>
      <c r="J11">
        <v>0</v>
      </c>
      <c r="K11" s="10" t="s">
        <v>2618</v>
      </c>
      <c r="L11" s="11"/>
      <c r="O11"/>
    </row>
    <row r="12" spans="1:15" x14ac:dyDescent="0.3">
      <c r="A12" s="2" t="s">
        <v>1685</v>
      </c>
      <c r="B12" s="1" t="s">
        <v>677</v>
      </c>
      <c r="C12" s="25" t="s">
        <v>1946</v>
      </c>
      <c r="D12" s="1"/>
      <c r="E12" s="3">
        <v>120</v>
      </c>
      <c r="F12" s="8">
        <f>VLOOKUP(E12,episodes!$A$1:$B$76,2,FALSE)</f>
        <v>21</v>
      </c>
      <c r="G12" s="7" t="str">
        <f>VLOOKUP(E12,episodes!$A$1:$E$76,5,FALSE)</f>
        <v>Court Martial</v>
      </c>
      <c r="H12" s="7">
        <f>VLOOKUP(E12,episodes!$A$1:$D$76,3,FALSE)</f>
        <v>1</v>
      </c>
      <c r="I12" s="7">
        <f>VLOOKUP(E12,episodes!$A$1:$D$76,4,FALSE)</f>
        <v>20</v>
      </c>
      <c r="J12">
        <v>0</v>
      </c>
      <c r="K12" s="10" t="s">
        <v>2618</v>
      </c>
      <c r="L12" s="11"/>
      <c r="O12"/>
    </row>
    <row r="13" spans="1:15" x14ac:dyDescent="0.3">
      <c r="A13" s="2" t="s">
        <v>1685</v>
      </c>
      <c r="B13" s="1" t="s">
        <v>677</v>
      </c>
      <c r="C13" s="25" t="s">
        <v>1965</v>
      </c>
      <c r="D13" s="1"/>
      <c r="E13" s="3">
        <v>124</v>
      </c>
      <c r="F13" s="8">
        <f>VLOOKUP(E13,episodes!$A$1:$B$76,2,FALSE)</f>
        <v>25</v>
      </c>
      <c r="G13" s="7" t="str">
        <f>VLOOKUP(E13,episodes!$A$1:$E$76,5,FALSE)</f>
        <v>This Side of Paradise</v>
      </c>
      <c r="H13" s="7">
        <f>VLOOKUP(E13,episodes!$A$1:$D$76,3,FALSE)</f>
        <v>1</v>
      </c>
      <c r="I13" s="7">
        <f>VLOOKUP(E13,episodes!$A$1:$D$76,4,FALSE)</f>
        <v>24</v>
      </c>
      <c r="J13">
        <v>0</v>
      </c>
      <c r="K13" s="10" t="s">
        <v>2618</v>
      </c>
      <c r="L13" s="11"/>
      <c r="O13"/>
    </row>
    <row r="14" spans="1:15" x14ac:dyDescent="0.3">
      <c r="A14" s="2" t="s">
        <v>1685</v>
      </c>
      <c r="B14" s="1" t="s">
        <v>677</v>
      </c>
      <c r="C14" s="25" t="s">
        <v>2022</v>
      </c>
      <c r="D14" s="1"/>
      <c r="E14" s="4">
        <v>202</v>
      </c>
      <c r="F14" s="8">
        <f>VLOOKUP(E14,episodes!$A$1:$B$76,2,FALSE)</f>
        <v>32</v>
      </c>
      <c r="G14" s="7" t="str">
        <f>VLOOKUP(E14,episodes!$A$1:$E$76,5,FALSE)</f>
        <v>Who Mourns for Adonais?</v>
      </c>
      <c r="H14" s="7">
        <f>VLOOKUP(E14,episodes!$A$1:$D$76,3,FALSE)</f>
        <v>2</v>
      </c>
      <c r="I14" s="7">
        <f>VLOOKUP(E14,episodes!$A$1:$D$76,4,FALSE)</f>
        <v>2</v>
      </c>
      <c r="J14">
        <v>0</v>
      </c>
      <c r="K14" s="10" t="s">
        <v>2618</v>
      </c>
      <c r="L14" s="11"/>
      <c r="O14"/>
    </row>
    <row r="15" spans="1:15" x14ac:dyDescent="0.3">
      <c r="A15" s="2" t="s">
        <v>1688</v>
      </c>
      <c r="B15" s="1" t="s">
        <v>677</v>
      </c>
      <c r="C15" s="25" t="s">
        <v>1285</v>
      </c>
      <c r="D15" s="1"/>
      <c r="E15" s="3">
        <v>128</v>
      </c>
      <c r="F15" s="8">
        <f>VLOOKUP(E15,episodes!$A$1:$B$76,2,FALSE)</f>
        <v>29</v>
      </c>
      <c r="G15" s="7" t="str">
        <f>VLOOKUP(E15,episodes!$A$1:$E$76,5,FALSE)</f>
        <v>The City on the Edge of Forever</v>
      </c>
      <c r="H15" s="7">
        <f>VLOOKUP(E15,episodes!$A$1:$D$76,3,FALSE)</f>
        <v>1</v>
      </c>
      <c r="I15" s="7">
        <f>VLOOKUP(E15,episodes!$A$1:$D$76,4,FALSE)</f>
        <v>28</v>
      </c>
      <c r="J15">
        <v>0</v>
      </c>
      <c r="K15" s="10" t="s">
        <v>2618</v>
      </c>
      <c r="L15" s="11"/>
      <c r="O15"/>
    </row>
    <row r="16" spans="1:15" x14ac:dyDescent="0.3">
      <c r="A16" s="2" t="s">
        <v>1711</v>
      </c>
      <c r="B16" s="1" t="s">
        <v>678</v>
      </c>
      <c r="C16" s="25" t="s">
        <v>1885</v>
      </c>
      <c r="D16" s="1"/>
      <c r="E16" s="4">
        <v>107</v>
      </c>
      <c r="F16" s="8">
        <f>VLOOKUP(E16,episodes!$A$1:$B$76,2,FALSE)</f>
        <v>8</v>
      </c>
      <c r="G16" s="7" t="str">
        <f>VLOOKUP(E16,episodes!$A$1:$E$76,5,FALSE)</f>
        <v>What Are Little Girls Made Of?</v>
      </c>
      <c r="H16" s="7">
        <f>VLOOKUP(E16,episodes!$A$1:$D$76,3,FALSE)</f>
        <v>1</v>
      </c>
      <c r="I16" s="7">
        <f>VLOOKUP(E16,episodes!$A$1:$D$76,4,FALSE)</f>
        <v>7</v>
      </c>
      <c r="J16">
        <v>0</v>
      </c>
      <c r="K16" s="10" t="s">
        <v>2619</v>
      </c>
      <c r="L16" s="11"/>
      <c r="O16"/>
    </row>
    <row r="17" spans="1:15" x14ac:dyDescent="0.3">
      <c r="A17" s="2" t="s">
        <v>1723</v>
      </c>
      <c r="B17" s="1" t="s">
        <v>740</v>
      </c>
      <c r="C17" s="25" t="s">
        <v>1911</v>
      </c>
      <c r="D17" s="1"/>
      <c r="E17" s="4">
        <v>113</v>
      </c>
      <c r="F17" s="8">
        <f>VLOOKUP(E17,episodes!$A$1:$B$76,2,FALSE)</f>
        <v>14</v>
      </c>
      <c r="G17" s="7" t="str">
        <f>VLOOKUP(E17,episodes!$A$1:$E$76,5,FALSE)</f>
        <v>The Conscience of the King</v>
      </c>
      <c r="H17" s="7">
        <f>VLOOKUP(E17,episodes!$A$1:$D$76,3,FALSE)</f>
        <v>1</v>
      </c>
      <c r="I17" s="7">
        <f>VLOOKUP(E17,episodes!$A$1:$D$76,4,FALSE)</f>
        <v>13</v>
      </c>
      <c r="J17">
        <v>2</v>
      </c>
      <c r="K17" s="10" t="s">
        <v>2616</v>
      </c>
      <c r="L17" s="11"/>
      <c r="O17"/>
    </row>
    <row r="18" spans="1:15" x14ac:dyDescent="0.3">
      <c r="A18" s="2" t="s">
        <v>1723</v>
      </c>
      <c r="B18" s="1" t="s">
        <v>740</v>
      </c>
      <c r="C18" s="25" t="s">
        <v>1929</v>
      </c>
      <c r="D18" s="1"/>
      <c r="E18" s="3">
        <v>115</v>
      </c>
      <c r="F18" s="8">
        <f>VLOOKUP(E18,episodes!$A$1:$B$76,2,FALSE)</f>
        <v>16</v>
      </c>
      <c r="G18" s="7" t="str">
        <f>VLOOKUP(E18,episodes!$A$1:$E$76,5,FALSE)</f>
        <v>Shore Leave</v>
      </c>
      <c r="H18" s="7">
        <f>VLOOKUP(E18,episodes!$A$1:$D$76,3,FALSE)</f>
        <v>1</v>
      </c>
      <c r="I18" s="7">
        <f>VLOOKUP(E18,episodes!$A$1:$D$76,4,FALSE)</f>
        <v>15</v>
      </c>
      <c r="J18">
        <v>0</v>
      </c>
      <c r="K18" s="10" t="s">
        <v>2616</v>
      </c>
      <c r="L18" s="11"/>
      <c r="O18"/>
    </row>
    <row r="19" spans="1:15" x14ac:dyDescent="0.3">
      <c r="A19" s="2" t="s">
        <v>1723</v>
      </c>
      <c r="B19" s="1" t="s">
        <v>740</v>
      </c>
      <c r="C19" s="25" t="s">
        <v>1930</v>
      </c>
      <c r="D19" s="1"/>
      <c r="E19" s="3">
        <v>115</v>
      </c>
      <c r="F19" s="8">
        <f>VLOOKUP(E19,episodes!$A$1:$B$76,2,FALSE)</f>
        <v>16</v>
      </c>
      <c r="G19" s="7" t="str">
        <f>VLOOKUP(E19,episodes!$A$1:$E$76,5,FALSE)</f>
        <v>Shore Leave</v>
      </c>
      <c r="H19" s="7">
        <f>VLOOKUP(E19,episodes!$A$1:$D$76,3,FALSE)</f>
        <v>1</v>
      </c>
      <c r="I19" s="7">
        <f>VLOOKUP(E19,episodes!$A$1:$D$76,4,FALSE)</f>
        <v>15</v>
      </c>
      <c r="J19">
        <v>1</v>
      </c>
      <c r="K19" s="10" t="s">
        <v>2616</v>
      </c>
      <c r="L19" s="11"/>
      <c r="O19"/>
    </row>
    <row r="20" spans="1:15" x14ac:dyDescent="0.3">
      <c r="A20" s="2" t="s">
        <v>1723</v>
      </c>
      <c r="B20" s="1" t="s">
        <v>740</v>
      </c>
      <c r="C20" s="25" t="s">
        <v>1972</v>
      </c>
      <c r="D20" s="1"/>
      <c r="E20" s="3">
        <v>124</v>
      </c>
      <c r="F20" s="8">
        <f>VLOOKUP(E20,episodes!$A$1:$B$76,2,FALSE)</f>
        <v>25</v>
      </c>
      <c r="G20" s="7" t="str">
        <f>VLOOKUP(E20,episodes!$A$1:$E$76,5,FALSE)</f>
        <v>This Side of Paradise</v>
      </c>
      <c r="H20" s="7">
        <f>VLOOKUP(E20,episodes!$A$1:$D$76,3,FALSE)</f>
        <v>1</v>
      </c>
      <c r="I20" s="7">
        <f>VLOOKUP(E20,episodes!$A$1:$D$76,4,FALSE)</f>
        <v>24</v>
      </c>
      <c r="J20">
        <v>1</v>
      </c>
      <c r="K20" s="10" t="s">
        <v>2616</v>
      </c>
      <c r="L20" s="11"/>
      <c r="O20"/>
    </row>
    <row r="21" spans="1:15" x14ac:dyDescent="0.3">
      <c r="A21" s="2" t="s">
        <v>1723</v>
      </c>
      <c r="B21" s="1" t="s">
        <v>740</v>
      </c>
      <c r="C21" s="25" t="s">
        <v>1996</v>
      </c>
      <c r="D21" s="1"/>
      <c r="E21" s="3">
        <v>128</v>
      </c>
      <c r="F21" s="8">
        <f>VLOOKUP(E21,episodes!$A$1:$B$76,2,FALSE)</f>
        <v>29</v>
      </c>
      <c r="G21" s="7" t="str">
        <f>VLOOKUP(E21,episodes!$A$1:$E$76,5,FALSE)</f>
        <v>The City on the Edge of Forever</v>
      </c>
      <c r="H21" s="7">
        <f>VLOOKUP(E21,episodes!$A$1:$D$76,3,FALSE)</f>
        <v>1</v>
      </c>
      <c r="I21" s="7">
        <f>VLOOKUP(E21,episodes!$A$1:$D$76,4,FALSE)</f>
        <v>28</v>
      </c>
      <c r="J21">
        <v>1</v>
      </c>
      <c r="K21" s="10" t="s">
        <v>2616</v>
      </c>
      <c r="L21" s="11"/>
      <c r="O21"/>
    </row>
    <row r="22" spans="1:15" x14ac:dyDescent="0.3">
      <c r="A22" s="2" t="s">
        <v>1724</v>
      </c>
      <c r="B22" s="1" t="s">
        <v>678</v>
      </c>
      <c r="C22" s="25" t="s">
        <v>1931</v>
      </c>
      <c r="D22" s="1"/>
      <c r="E22" s="3">
        <v>115</v>
      </c>
      <c r="F22" s="8">
        <f>VLOOKUP(E22,episodes!$A$1:$B$76,2,FALSE)</f>
        <v>16</v>
      </c>
      <c r="G22" s="7" t="str">
        <f>VLOOKUP(E22,episodes!$A$1:$E$76,5,FALSE)</f>
        <v>Shore Leave</v>
      </c>
      <c r="H22" s="7">
        <f>VLOOKUP(E22,episodes!$A$1:$D$76,3,FALSE)</f>
        <v>1</v>
      </c>
      <c r="I22" s="7">
        <f>VLOOKUP(E22,episodes!$A$1:$D$76,4,FALSE)</f>
        <v>15</v>
      </c>
      <c r="J22">
        <v>2</v>
      </c>
      <c r="K22" s="10" t="s">
        <v>2619</v>
      </c>
      <c r="L22" s="11"/>
      <c r="O22"/>
    </row>
    <row r="23" spans="1:15" x14ac:dyDescent="0.3">
      <c r="A23" s="2" t="s">
        <v>1727</v>
      </c>
      <c r="B23" s="1" t="s">
        <v>677</v>
      </c>
      <c r="C23" s="25" t="s">
        <v>2039</v>
      </c>
      <c r="D23" s="1"/>
      <c r="E23" s="4">
        <v>203</v>
      </c>
      <c r="F23" s="8">
        <f>VLOOKUP(E23,episodes!$A$1:$B$76,2,FALSE)</f>
        <v>33</v>
      </c>
      <c r="G23" s="7" t="str">
        <f>VLOOKUP(E23,episodes!$A$1:$E$76,5,FALSE)</f>
        <v>The Changeling</v>
      </c>
      <c r="H23" s="7">
        <f>VLOOKUP(E23,episodes!$A$1:$D$76,3,FALSE)</f>
        <v>2</v>
      </c>
      <c r="I23" s="7">
        <f>VLOOKUP(E23,episodes!$A$1:$D$76,4,FALSE)</f>
        <v>3</v>
      </c>
      <c r="J23">
        <v>1</v>
      </c>
      <c r="K23" s="10" t="s">
        <v>2618</v>
      </c>
      <c r="L23" s="11"/>
      <c r="O23"/>
    </row>
    <row r="24" spans="1:15" x14ac:dyDescent="0.3">
      <c r="A24" s="2" t="s">
        <v>1734</v>
      </c>
      <c r="B24" s="1" t="s">
        <v>678</v>
      </c>
      <c r="C24" s="25" t="s">
        <v>1949</v>
      </c>
      <c r="D24" s="1"/>
      <c r="E24" s="3">
        <v>120</v>
      </c>
      <c r="F24" s="8">
        <f>VLOOKUP(E24,episodes!$A$1:$B$76,2,FALSE)</f>
        <v>21</v>
      </c>
      <c r="G24" s="7" t="str">
        <f>VLOOKUP(E24,episodes!$A$1:$E$76,5,FALSE)</f>
        <v>Court Martial</v>
      </c>
      <c r="H24" s="7">
        <f>VLOOKUP(E24,episodes!$A$1:$D$76,3,FALSE)</f>
        <v>1</v>
      </c>
      <c r="I24" s="7">
        <f>VLOOKUP(E24,episodes!$A$1:$D$76,4,FALSE)</f>
        <v>20</v>
      </c>
      <c r="J24">
        <v>1</v>
      </c>
      <c r="K24" s="10" t="s">
        <v>2619</v>
      </c>
      <c r="L24" s="11"/>
      <c r="O24"/>
    </row>
    <row r="25" spans="1:15" x14ac:dyDescent="0.3">
      <c r="A25" s="2" t="s">
        <v>1735</v>
      </c>
      <c r="B25" s="1" t="s">
        <v>678</v>
      </c>
      <c r="C25" s="25" t="s">
        <v>1887</v>
      </c>
      <c r="D25" s="1"/>
      <c r="E25" s="4">
        <v>107</v>
      </c>
      <c r="F25" s="8">
        <f>VLOOKUP(E25,episodes!$A$1:$B$76,2,FALSE)</f>
        <v>8</v>
      </c>
      <c r="G25" s="7" t="str">
        <f>VLOOKUP(E25,episodes!$A$1:$E$76,5,FALSE)</f>
        <v>What Are Little Girls Made Of?</v>
      </c>
      <c r="H25" s="7">
        <f>VLOOKUP(E25,episodes!$A$1:$D$76,3,FALSE)</f>
        <v>1</v>
      </c>
      <c r="I25" s="7">
        <f>VLOOKUP(E25,episodes!$A$1:$D$76,4,FALSE)</f>
        <v>7</v>
      </c>
      <c r="J25">
        <v>1</v>
      </c>
      <c r="K25" s="10" t="s">
        <v>2619</v>
      </c>
      <c r="L25" s="11"/>
      <c r="O25"/>
    </row>
    <row r="26" spans="1:15" x14ac:dyDescent="0.3">
      <c r="A26" s="2" t="s">
        <v>1735</v>
      </c>
      <c r="B26" s="1" t="s">
        <v>678</v>
      </c>
      <c r="C26" s="25" t="s">
        <v>1888</v>
      </c>
      <c r="D26" s="1"/>
      <c r="E26" s="4">
        <v>107</v>
      </c>
      <c r="F26" s="8">
        <f>VLOOKUP(E26,episodes!$A$1:$B$76,2,FALSE)</f>
        <v>8</v>
      </c>
      <c r="G26" s="7" t="str">
        <f>VLOOKUP(E26,episodes!$A$1:$E$76,5,FALSE)</f>
        <v>What Are Little Girls Made Of?</v>
      </c>
      <c r="H26" s="7">
        <f>VLOOKUP(E26,episodes!$A$1:$D$76,3,FALSE)</f>
        <v>1</v>
      </c>
      <c r="I26" s="7">
        <f>VLOOKUP(E26,episodes!$A$1:$D$76,4,FALSE)</f>
        <v>7</v>
      </c>
      <c r="J26">
        <v>2</v>
      </c>
      <c r="K26" s="10" t="s">
        <v>2619</v>
      </c>
      <c r="L26" s="11"/>
      <c r="O26"/>
    </row>
    <row r="27" spans="1:15" x14ac:dyDescent="0.3">
      <c r="A27" s="24" t="s">
        <v>304</v>
      </c>
      <c r="B27" s="24" t="s">
        <v>678</v>
      </c>
      <c r="C27" s="25" t="s">
        <v>1831</v>
      </c>
      <c r="D27" s="1"/>
      <c r="E27" s="10">
        <v>310</v>
      </c>
      <c r="F27" s="8">
        <f>VLOOKUP(E27,episodes!$A$1:$B$81,2,FALSE)</f>
        <v>66</v>
      </c>
      <c r="G27" s="7" t="str">
        <f>VLOOKUP(E27,episodes!$A$1:$E$81,5,FALSE)</f>
        <v>Plato's Stepchildren</v>
      </c>
      <c r="H27" s="7">
        <f>VLOOKUP(E27,episodes!$A$1:$D$81,3,FALSE)</f>
        <v>3</v>
      </c>
      <c r="I27" s="7">
        <f>VLOOKUP(E27,episodes!$A$1:$D$81,4,FALSE)</f>
        <v>10</v>
      </c>
      <c r="J27">
        <v>0</v>
      </c>
      <c r="K27" s="10" t="s">
        <v>2619</v>
      </c>
      <c r="L27" s="11"/>
      <c r="O27"/>
    </row>
    <row r="28" spans="1:15" x14ac:dyDescent="0.3">
      <c r="A28" s="24" t="s">
        <v>304</v>
      </c>
      <c r="B28" s="24" t="s">
        <v>678</v>
      </c>
      <c r="C28" s="25" t="s">
        <v>1831</v>
      </c>
      <c r="D28" s="1"/>
      <c r="E28" s="10">
        <v>310</v>
      </c>
      <c r="F28" s="8">
        <f>VLOOKUP(E28,episodes!$A$1:$B$81,2,FALSE)</f>
        <v>66</v>
      </c>
      <c r="G28" s="7" t="str">
        <f>VLOOKUP(E28,episodes!$A$1:$E$81,5,FALSE)</f>
        <v>Plato's Stepchildren</v>
      </c>
      <c r="H28" s="7">
        <f>VLOOKUP(E28,episodes!$A$1:$D$81,3,FALSE)</f>
        <v>3</v>
      </c>
      <c r="I28" s="7">
        <f>VLOOKUP(E28,episodes!$A$1:$D$81,4,FALSE)</f>
        <v>10</v>
      </c>
      <c r="J28">
        <v>1</v>
      </c>
      <c r="K28" s="10" t="s">
        <v>2619</v>
      </c>
      <c r="L28" s="11"/>
      <c r="O28"/>
    </row>
    <row r="29" spans="1:15" x14ac:dyDescent="0.3">
      <c r="A29" s="2" t="s">
        <v>1778</v>
      </c>
      <c r="B29" s="1" t="s">
        <v>678</v>
      </c>
      <c r="C29" s="25" t="s">
        <v>1831</v>
      </c>
      <c r="D29" s="1"/>
      <c r="E29" s="4">
        <v>107</v>
      </c>
      <c r="F29" s="8">
        <f>VLOOKUP(E29,episodes!$A$1:$B$76,2,FALSE)</f>
        <v>8</v>
      </c>
      <c r="G29" s="7" t="str">
        <f>VLOOKUP(E29,episodes!$A$1:$E$76,5,FALSE)</f>
        <v>What Are Little Girls Made Of?</v>
      </c>
      <c r="H29" s="7">
        <f>VLOOKUP(E29,episodes!$A$1:$D$76,3,FALSE)</f>
        <v>1</v>
      </c>
      <c r="I29" s="7">
        <f>VLOOKUP(E29,episodes!$A$1:$D$76,4,FALSE)</f>
        <v>7</v>
      </c>
      <c r="J29">
        <v>3</v>
      </c>
      <c r="K29" s="10" t="s">
        <v>2619</v>
      </c>
      <c r="L29" s="11"/>
      <c r="O29"/>
    </row>
    <row r="30" spans="1:15" x14ac:dyDescent="0.3">
      <c r="A30" s="2" t="s">
        <v>1783</v>
      </c>
      <c r="B30" s="1" t="s">
        <v>677</v>
      </c>
      <c r="C30" s="25" t="s">
        <v>1831</v>
      </c>
      <c r="D30" s="1"/>
      <c r="E30" s="3">
        <v>114</v>
      </c>
      <c r="F30" s="8">
        <f>VLOOKUP(E30,episodes!$A$1:$B$76,2,FALSE)</f>
        <v>15</v>
      </c>
      <c r="G30" s="7" t="str">
        <f>VLOOKUP(E30,episodes!$A$1:$E$76,5,FALSE)</f>
        <v>Balance of Terror</v>
      </c>
      <c r="H30" s="7">
        <f>VLOOKUP(E30,episodes!$A$1:$D$76,3,FALSE)</f>
        <v>1</v>
      </c>
      <c r="I30" s="7">
        <f>VLOOKUP(E30,episodes!$A$1:$D$76,4,FALSE)</f>
        <v>14</v>
      </c>
      <c r="J30">
        <v>1</v>
      </c>
      <c r="K30" s="10" t="s">
        <v>2618</v>
      </c>
      <c r="L30" s="11"/>
      <c r="O30"/>
    </row>
    <row r="31" spans="1:15" x14ac:dyDescent="0.3">
      <c r="A31" s="2" t="s">
        <v>1806</v>
      </c>
      <c r="B31" s="1" t="s">
        <v>678</v>
      </c>
      <c r="C31" s="25" t="s">
        <v>1831</v>
      </c>
      <c r="D31" s="1"/>
      <c r="E31" s="3">
        <v>124</v>
      </c>
      <c r="F31" s="8">
        <f>VLOOKUP(E31,episodes!$A$1:$B$76,2,FALSE)</f>
        <v>25</v>
      </c>
      <c r="G31" s="7" t="str">
        <f>VLOOKUP(E31,episodes!$A$1:$E$76,5,FALSE)</f>
        <v>This Side of Paradise</v>
      </c>
      <c r="H31" s="7">
        <f>VLOOKUP(E31,episodes!$A$1:$D$76,3,FALSE)</f>
        <v>1</v>
      </c>
      <c r="I31" s="7">
        <f>VLOOKUP(E31,episodes!$A$1:$D$76,4,FALSE)</f>
        <v>24</v>
      </c>
      <c r="J31">
        <v>2</v>
      </c>
      <c r="K31" s="10" t="s">
        <v>2619</v>
      </c>
      <c r="L31" s="11"/>
      <c r="O31"/>
    </row>
    <row r="32" spans="1:15" x14ac:dyDescent="0.3">
      <c r="A32" s="2" t="s">
        <v>1806</v>
      </c>
      <c r="B32" s="1" t="s">
        <v>678</v>
      </c>
      <c r="C32" s="25" t="s">
        <v>1831</v>
      </c>
      <c r="D32" s="1"/>
      <c r="E32" s="3">
        <v>124</v>
      </c>
      <c r="F32" s="8">
        <f>VLOOKUP(E32,episodes!$A$1:$B$76,2,FALSE)</f>
        <v>25</v>
      </c>
      <c r="G32" s="7" t="str">
        <f>VLOOKUP(E32,episodes!$A$1:$E$76,5,FALSE)</f>
        <v>This Side of Paradise</v>
      </c>
      <c r="H32" s="7">
        <f>VLOOKUP(E32,episodes!$A$1:$D$76,3,FALSE)</f>
        <v>1</v>
      </c>
      <c r="I32" s="7">
        <f>VLOOKUP(E32,episodes!$A$1:$D$76,4,FALSE)</f>
        <v>24</v>
      </c>
      <c r="J32">
        <v>3</v>
      </c>
      <c r="K32" s="10" t="s">
        <v>2619</v>
      </c>
      <c r="L32" s="11"/>
      <c r="O32"/>
    </row>
    <row r="33" spans="1:15" x14ac:dyDescent="0.3">
      <c r="A33" s="2" t="s">
        <v>1806</v>
      </c>
      <c r="B33" s="1" t="s">
        <v>678</v>
      </c>
      <c r="C33" s="25" t="s">
        <v>1831</v>
      </c>
      <c r="D33" s="1"/>
      <c r="E33" s="3">
        <v>124</v>
      </c>
      <c r="F33" s="8">
        <f>VLOOKUP(E33,episodes!$A$1:$B$76,2,FALSE)</f>
        <v>25</v>
      </c>
      <c r="G33" s="7" t="str">
        <f>VLOOKUP(E33,episodes!$A$1:$E$76,5,FALSE)</f>
        <v>This Side of Paradise</v>
      </c>
      <c r="H33" s="7">
        <f>VLOOKUP(E33,episodes!$A$1:$D$76,3,FALSE)</f>
        <v>1</v>
      </c>
      <c r="I33" s="7">
        <f>VLOOKUP(E33,episodes!$A$1:$D$76,4,FALSE)</f>
        <v>24</v>
      </c>
      <c r="J33">
        <v>4</v>
      </c>
      <c r="K33" s="10" t="s">
        <v>2619</v>
      </c>
      <c r="L33" s="11"/>
      <c r="O33"/>
    </row>
    <row r="34" spans="1:15" x14ac:dyDescent="0.3">
      <c r="A34" s="2" t="s">
        <v>1806</v>
      </c>
      <c r="B34" s="1" t="s">
        <v>678</v>
      </c>
      <c r="C34" s="25" t="s">
        <v>1831</v>
      </c>
      <c r="D34" s="1"/>
      <c r="E34" s="3">
        <v>128</v>
      </c>
      <c r="F34" s="8">
        <f>VLOOKUP(E34,episodes!$A$1:$B$76,2,FALSE)</f>
        <v>29</v>
      </c>
      <c r="G34" s="7" t="str">
        <f>VLOOKUP(E34,episodes!$A$1:$E$76,5,FALSE)</f>
        <v>The City on the Edge of Forever</v>
      </c>
      <c r="H34" s="7">
        <f>VLOOKUP(E34,episodes!$A$1:$D$76,3,FALSE)</f>
        <v>1</v>
      </c>
      <c r="I34" s="7">
        <f>VLOOKUP(E34,episodes!$A$1:$D$76,4,FALSE)</f>
        <v>28</v>
      </c>
      <c r="J34">
        <v>2</v>
      </c>
      <c r="K34" s="10" t="s">
        <v>2619</v>
      </c>
      <c r="L34" s="11"/>
      <c r="O34"/>
    </row>
    <row r="35" spans="1:15" x14ac:dyDescent="0.3">
      <c r="A35" s="2" t="s">
        <v>1806</v>
      </c>
      <c r="B35" s="1" t="s">
        <v>678</v>
      </c>
      <c r="C35" s="25" t="s">
        <v>1831</v>
      </c>
      <c r="D35" s="1"/>
      <c r="E35" s="4">
        <v>202</v>
      </c>
      <c r="F35" s="8">
        <f>VLOOKUP(E35,episodes!$A$1:$B$76,2,FALSE)</f>
        <v>32</v>
      </c>
      <c r="G35" s="7" t="str">
        <f>VLOOKUP(E35,episodes!$A$1:$E$76,5,FALSE)</f>
        <v>Who Mourns for Adonais?</v>
      </c>
      <c r="H35" s="7">
        <f>VLOOKUP(E35,episodes!$A$1:$D$76,3,FALSE)</f>
        <v>2</v>
      </c>
      <c r="I35" s="7">
        <f>VLOOKUP(E35,episodes!$A$1:$D$76,4,FALSE)</f>
        <v>2</v>
      </c>
      <c r="J35">
        <v>1</v>
      </c>
      <c r="K35" s="10" t="s">
        <v>2619</v>
      </c>
      <c r="L35" s="11"/>
      <c r="O35"/>
    </row>
    <row r="36" spans="1:15" x14ac:dyDescent="0.3">
      <c r="A36" s="2" t="s">
        <v>1806</v>
      </c>
      <c r="B36" s="1" t="s">
        <v>678</v>
      </c>
      <c r="C36" s="25" t="s">
        <v>1831</v>
      </c>
      <c r="D36" s="1"/>
      <c r="E36" s="4">
        <v>202</v>
      </c>
      <c r="F36" s="8">
        <f>VLOOKUP(E36,episodes!$A$1:$B$76,2,FALSE)</f>
        <v>32</v>
      </c>
      <c r="G36" s="7" t="str">
        <f>VLOOKUP(E36,episodes!$A$1:$E$76,5,FALSE)</f>
        <v>Who Mourns for Adonais?</v>
      </c>
      <c r="H36" s="7">
        <f>VLOOKUP(E36,episodes!$A$1:$D$76,3,FALSE)</f>
        <v>2</v>
      </c>
      <c r="I36" s="7">
        <f>VLOOKUP(E36,episodes!$A$1:$D$76,4,FALSE)</f>
        <v>2</v>
      </c>
      <c r="J36">
        <v>2</v>
      </c>
      <c r="K36" s="10" t="s">
        <v>2619</v>
      </c>
      <c r="L36" s="11"/>
      <c r="O36"/>
    </row>
  </sheetData>
  <sortState ref="A2:K36">
    <sortCondition ref="A2:A36"/>
    <sortCondition ref="F2:F36"/>
  </sortState>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42"/>
  <sheetViews>
    <sheetView zoomScale="110" zoomScaleNormal="110" workbookViewId="0">
      <selection sqref="A1:K1"/>
    </sheetView>
  </sheetViews>
  <sheetFormatPr defaultColWidth="9.33203125" defaultRowHeight="10.5" x14ac:dyDescent="0.25"/>
  <cols>
    <col min="1" max="1" width="18" style="23" customWidth="1"/>
    <col min="2" max="2" width="8.6640625" style="23" customWidth="1"/>
    <col min="3" max="3" width="81.77734375" style="23" customWidth="1"/>
    <col min="4" max="4" width="6.33203125" style="23" bestFit="1" customWidth="1"/>
    <col min="5" max="5" width="7.109375" style="23" bestFit="1" customWidth="1"/>
    <col min="6" max="6" width="5.6640625" style="23" customWidth="1"/>
    <col min="7" max="7" width="24.6640625" style="23" bestFit="1" customWidth="1"/>
    <col min="8" max="8" width="9" style="23" bestFit="1" customWidth="1"/>
    <col min="9" max="9" width="6.109375" style="23" bestFit="1" customWidth="1"/>
    <col min="10" max="16384" width="9.33203125" style="23"/>
  </cols>
  <sheetData>
    <row r="1" spans="1:12" x14ac:dyDescent="0.25">
      <c r="A1" s="1" t="s">
        <v>23</v>
      </c>
      <c r="B1" s="1" t="s">
        <v>728</v>
      </c>
      <c r="C1" s="1" t="s">
        <v>888</v>
      </c>
      <c r="D1" s="1" t="s">
        <v>1605</v>
      </c>
      <c r="E1" s="1" t="s">
        <v>3653</v>
      </c>
      <c r="F1" s="10" t="s">
        <v>885</v>
      </c>
      <c r="G1" s="1" t="s">
        <v>42</v>
      </c>
      <c r="H1" s="1" t="s">
        <v>43</v>
      </c>
      <c r="I1" s="1" t="s">
        <v>881</v>
      </c>
      <c r="J1" s="1" t="s">
        <v>882</v>
      </c>
      <c r="K1" s="1" t="s">
        <v>1604</v>
      </c>
      <c r="L1" s="1"/>
    </row>
    <row r="2" spans="1:12" x14ac:dyDescent="0.25">
      <c r="A2" s="2" t="s">
        <v>1749</v>
      </c>
      <c r="B2" s="1" t="s">
        <v>0</v>
      </c>
      <c r="C2" s="25" t="s">
        <v>1832</v>
      </c>
      <c r="D2" s="2" t="s">
        <v>21</v>
      </c>
      <c r="E2" s="17"/>
      <c r="F2" s="60">
        <v>100</v>
      </c>
      <c r="G2" s="8">
        <f>VLOOKUP(F2,episodes!$A$1:$B$76,2,FALSE)</f>
        <v>1</v>
      </c>
      <c r="H2" s="7" t="str">
        <f>VLOOKUP(F2,episodes!$A$1:$E$76,5,FALSE)</f>
        <v>The Cage</v>
      </c>
      <c r="I2" s="7">
        <f>VLOOKUP(F2,episodes!$A$1:$D$76,3,FALSE)</f>
        <v>1</v>
      </c>
      <c r="J2" s="7">
        <f>VLOOKUP(F2,episodes!$A$1:$D$76,4,FALSE)</f>
        <v>0</v>
      </c>
      <c r="K2" s="10">
        <v>0</v>
      </c>
    </row>
    <row r="3" spans="1:12" x14ac:dyDescent="0.25">
      <c r="A3" s="2" t="s">
        <v>1749</v>
      </c>
      <c r="B3" s="1" t="s">
        <v>0</v>
      </c>
      <c r="C3" s="25" t="s">
        <v>2256</v>
      </c>
      <c r="D3" s="2" t="s">
        <v>21</v>
      </c>
      <c r="E3" s="17"/>
      <c r="F3" s="60">
        <v>100</v>
      </c>
      <c r="G3" s="8">
        <f>VLOOKUP(F3,episodes!$A$1:$B$76,2,FALSE)</f>
        <v>1</v>
      </c>
      <c r="H3" s="7" t="str">
        <f>VLOOKUP(F3,episodes!$A$1:$E$76,5,FALSE)</f>
        <v>The Cage</v>
      </c>
      <c r="I3" s="7">
        <f>VLOOKUP(F3,episodes!$A$1:$D$76,3,FALSE)</f>
        <v>1</v>
      </c>
      <c r="J3" s="7">
        <f>VLOOKUP(F3,episodes!$A$1:$D$76,4,FALSE)</f>
        <v>0</v>
      </c>
      <c r="K3" s="10">
        <f>IF(F3&lt;&gt;F2,0,K2+1)</f>
        <v>1</v>
      </c>
    </row>
    <row r="4" spans="1:12" x14ac:dyDescent="0.25">
      <c r="A4" s="2" t="s">
        <v>1749</v>
      </c>
      <c r="B4" s="1" t="s">
        <v>0</v>
      </c>
      <c r="C4" s="25" t="s">
        <v>2263</v>
      </c>
      <c r="D4" s="18" t="s">
        <v>3305</v>
      </c>
      <c r="E4" s="17"/>
      <c r="F4" s="60">
        <v>101</v>
      </c>
      <c r="G4" s="8">
        <f>VLOOKUP(F4,episodes!$A$1:$B$76,2,FALSE)</f>
        <v>2</v>
      </c>
      <c r="H4" s="7" t="str">
        <f>VLOOKUP(F4,episodes!$A$1:$E$76,5,FALSE)</f>
        <v>The Man Trap</v>
      </c>
      <c r="I4" s="7">
        <f>VLOOKUP(F4,episodes!$A$1:$D$76,3,FALSE)</f>
        <v>1</v>
      </c>
      <c r="J4" s="7">
        <f>VLOOKUP(F4,episodes!$A$1:$D$76,4,FALSE)</f>
        <v>1</v>
      </c>
      <c r="K4" s="10">
        <f t="shared" ref="K4:K42" si="0">IF(F4&lt;&gt;F3,0,K3+1)</f>
        <v>0</v>
      </c>
    </row>
    <row r="5" spans="1:12" x14ac:dyDescent="0.25">
      <c r="A5" s="2" t="s">
        <v>1749</v>
      </c>
      <c r="B5" s="1" t="s">
        <v>0</v>
      </c>
      <c r="C5" s="25" t="s">
        <v>1844</v>
      </c>
      <c r="D5" s="18" t="s">
        <v>3305</v>
      </c>
      <c r="E5" s="17"/>
      <c r="F5" s="60">
        <v>101</v>
      </c>
      <c r="G5" s="8">
        <f>VLOOKUP(F5,episodes!$A$1:$B$76,2,FALSE)</f>
        <v>2</v>
      </c>
      <c r="H5" s="7" t="str">
        <f>VLOOKUP(F5,episodes!$A$1:$E$76,5,FALSE)</f>
        <v>The Man Trap</v>
      </c>
      <c r="I5" s="7">
        <f>VLOOKUP(F5,episodes!$A$1:$D$76,3,FALSE)</f>
        <v>1</v>
      </c>
      <c r="J5" s="7">
        <f>VLOOKUP(F5,episodes!$A$1:$D$76,4,FALSE)</f>
        <v>1</v>
      </c>
      <c r="K5" s="10">
        <f t="shared" si="0"/>
        <v>1</v>
      </c>
    </row>
    <row r="6" spans="1:12" x14ac:dyDescent="0.25">
      <c r="A6" s="2" t="s">
        <v>1749</v>
      </c>
      <c r="B6" s="1" t="s">
        <v>0</v>
      </c>
      <c r="C6" s="25" t="s">
        <v>2273</v>
      </c>
      <c r="D6" s="18" t="s">
        <v>3305</v>
      </c>
      <c r="E6" s="17"/>
      <c r="F6" s="60">
        <v>102</v>
      </c>
      <c r="G6" s="8">
        <f>VLOOKUP(F6,episodes!$A$1:$B$76,2,FALSE)</f>
        <v>3</v>
      </c>
      <c r="H6" s="7" t="str">
        <f>VLOOKUP(F6,episodes!$A$1:$E$76,5,FALSE)</f>
        <v>Charlie X</v>
      </c>
      <c r="I6" s="7">
        <f>VLOOKUP(F6,episodes!$A$1:$D$76,3,FALSE)</f>
        <v>1</v>
      </c>
      <c r="J6" s="7">
        <f>VLOOKUP(F6,episodes!$A$1:$D$76,4,FALSE)</f>
        <v>2</v>
      </c>
      <c r="K6" s="10">
        <f t="shared" si="0"/>
        <v>0</v>
      </c>
    </row>
    <row r="7" spans="1:12" x14ac:dyDescent="0.25">
      <c r="A7" s="2" t="s">
        <v>1749</v>
      </c>
      <c r="B7" s="1" t="s">
        <v>0</v>
      </c>
      <c r="C7" s="25" t="s">
        <v>2175</v>
      </c>
      <c r="D7" s="18" t="s">
        <v>3305</v>
      </c>
      <c r="E7" s="17"/>
      <c r="F7" s="60">
        <v>102</v>
      </c>
      <c r="G7" s="8">
        <f>VLOOKUP(F7,episodes!$A$1:$B$76,2,FALSE)</f>
        <v>3</v>
      </c>
      <c r="H7" s="7" t="str">
        <f>VLOOKUP(F7,episodes!$A$1:$E$76,5,FALSE)</f>
        <v>Charlie X</v>
      </c>
      <c r="I7" s="7">
        <f>VLOOKUP(F7,episodes!$A$1:$D$76,3,FALSE)</f>
        <v>1</v>
      </c>
      <c r="J7" s="7">
        <f>VLOOKUP(F7,episodes!$A$1:$D$76,4,FALSE)</f>
        <v>2</v>
      </c>
      <c r="K7" s="10">
        <f t="shared" si="0"/>
        <v>1</v>
      </c>
    </row>
    <row r="8" spans="1:12" x14ac:dyDescent="0.25">
      <c r="A8" s="2" t="s">
        <v>1749</v>
      </c>
      <c r="B8" s="1" t="s">
        <v>0</v>
      </c>
      <c r="C8" s="25" t="s">
        <v>2274</v>
      </c>
      <c r="D8" s="18" t="s">
        <v>3305</v>
      </c>
      <c r="E8" s="17"/>
      <c r="F8" s="60">
        <v>102</v>
      </c>
      <c r="G8" s="8">
        <f>VLOOKUP(F8,episodes!$A$1:$B$76,2,FALSE)</f>
        <v>3</v>
      </c>
      <c r="H8" s="7" t="str">
        <f>VLOOKUP(F8,episodes!$A$1:$E$76,5,FALSE)</f>
        <v>Charlie X</v>
      </c>
      <c r="I8" s="7">
        <f>VLOOKUP(F8,episodes!$A$1:$D$76,3,FALSE)</f>
        <v>1</v>
      </c>
      <c r="J8" s="7">
        <f>VLOOKUP(F8,episodes!$A$1:$D$76,4,FALSE)</f>
        <v>2</v>
      </c>
      <c r="K8" s="10">
        <f t="shared" si="0"/>
        <v>2</v>
      </c>
    </row>
    <row r="9" spans="1:12" x14ac:dyDescent="0.25">
      <c r="A9" s="2" t="s">
        <v>1749</v>
      </c>
      <c r="B9" s="1" t="s">
        <v>0</v>
      </c>
      <c r="C9" s="25" t="s">
        <v>1848</v>
      </c>
      <c r="D9" s="2" t="s">
        <v>85</v>
      </c>
      <c r="E9" s="17"/>
      <c r="F9" s="60">
        <v>102</v>
      </c>
      <c r="G9" s="8">
        <f>VLOOKUP(F9,episodes!$A$1:$B$76,2,FALSE)</f>
        <v>3</v>
      </c>
      <c r="H9" s="7" t="str">
        <f>VLOOKUP(F9,episodes!$A$1:$E$76,5,FALSE)</f>
        <v>Charlie X</v>
      </c>
      <c r="I9" s="7">
        <f>VLOOKUP(F9,episodes!$A$1:$D$76,3,FALSE)</f>
        <v>1</v>
      </c>
      <c r="J9" s="7">
        <f>VLOOKUP(F9,episodes!$A$1:$D$76,4,FALSE)</f>
        <v>2</v>
      </c>
      <c r="K9" s="10">
        <f t="shared" si="0"/>
        <v>3</v>
      </c>
    </row>
    <row r="10" spans="1:12" x14ac:dyDescent="0.25">
      <c r="A10" s="2" t="s">
        <v>1749</v>
      </c>
      <c r="B10" s="1" t="s">
        <v>0</v>
      </c>
      <c r="C10" s="25" t="s">
        <v>1851</v>
      </c>
      <c r="D10" s="2" t="s">
        <v>22</v>
      </c>
      <c r="E10" s="17"/>
      <c r="F10" s="60">
        <v>103</v>
      </c>
      <c r="G10" s="8">
        <f>VLOOKUP(F10,episodes!$A$1:$B$76,2,FALSE)</f>
        <v>4</v>
      </c>
      <c r="H10" s="7" t="str">
        <f>VLOOKUP(F10,episodes!$A$1:$E$76,5,FALSE)</f>
        <v>Where No Man Has Gone Before</v>
      </c>
      <c r="I10" s="7">
        <f>VLOOKUP(F10,episodes!$A$1:$D$76,3,FALSE)</f>
        <v>1</v>
      </c>
      <c r="J10" s="7">
        <f>VLOOKUP(F10,episodes!$A$1:$D$76,4,FALSE)</f>
        <v>3</v>
      </c>
      <c r="K10" s="10">
        <f t="shared" si="0"/>
        <v>0</v>
      </c>
    </row>
    <row r="11" spans="1:12" x14ac:dyDescent="0.25">
      <c r="A11" s="2" t="s">
        <v>1749</v>
      </c>
      <c r="B11" s="1" t="s">
        <v>0</v>
      </c>
      <c r="C11" s="25" t="s">
        <v>2276</v>
      </c>
      <c r="D11" s="2" t="s">
        <v>22</v>
      </c>
      <c r="E11" s="17"/>
      <c r="F11" s="60">
        <v>103</v>
      </c>
      <c r="G11" s="8">
        <f>VLOOKUP(F11,episodes!$A$1:$B$76,2,FALSE)</f>
        <v>4</v>
      </c>
      <c r="H11" s="7" t="str">
        <f>VLOOKUP(F11,episodes!$A$1:$E$76,5,FALSE)</f>
        <v>Where No Man Has Gone Before</v>
      </c>
      <c r="I11" s="7">
        <f>VLOOKUP(F11,episodes!$A$1:$D$76,3,FALSE)</f>
        <v>1</v>
      </c>
      <c r="J11" s="7">
        <f>VLOOKUP(F11,episodes!$A$1:$D$76,4,FALSE)</f>
        <v>3</v>
      </c>
      <c r="K11" s="10">
        <f t="shared" si="0"/>
        <v>1</v>
      </c>
    </row>
    <row r="12" spans="1:12" x14ac:dyDescent="0.25">
      <c r="A12" s="2" t="s">
        <v>1749</v>
      </c>
      <c r="B12" s="1" t="s">
        <v>0</v>
      </c>
      <c r="C12" s="25" t="s">
        <v>1860</v>
      </c>
      <c r="D12" s="18" t="s">
        <v>3305</v>
      </c>
      <c r="E12" s="17"/>
      <c r="F12" s="60">
        <v>104</v>
      </c>
      <c r="G12" s="8">
        <f>VLOOKUP(F12,episodes!$A$1:$B$76,2,FALSE)</f>
        <v>5</v>
      </c>
      <c r="H12" s="7" t="str">
        <f>VLOOKUP(F12,episodes!$A$1:$E$76,5,FALSE)</f>
        <v>The Naked Time</v>
      </c>
      <c r="I12" s="7">
        <f>VLOOKUP(F12,episodes!$A$1:$D$76,3,FALSE)</f>
        <v>1</v>
      </c>
      <c r="J12" s="7">
        <f>VLOOKUP(F12,episodes!$A$1:$D$76,4,FALSE)</f>
        <v>4</v>
      </c>
      <c r="K12" s="10">
        <f t="shared" si="0"/>
        <v>0</v>
      </c>
    </row>
    <row r="13" spans="1:12" x14ac:dyDescent="0.25">
      <c r="A13" s="2" t="s">
        <v>1749</v>
      </c>
      <c r="B13" s="1" t="s">
        <v>0</v>
      </c>
      <c r="C13" s="25" t="s">
        <v>2285</v>
      </c>
      <c r="D13" s="2" t="s">
        <v>21</v>
      </c>
      <c r="E13" s="12">
        <v>1</v>
      </c>
      <c r="F13" s="60">
        <v>104</v>
      </c>
      <c r="G13" s="8">
        <f>VLOOKUP(F13,episodes!$A$1:$B$76,2,FALSE)</f>
        <v>5</v>
      </c>
      <c r="H13" s="7" t="str">
        <f>VLOOKUP(F13,episodes!$A$1:$E$76,5,FALSE)</f>
        <v>The Naked Time</v>
      </c>
      <c r="I13" s="7">
        <f>VLOOKUP(F13,episodes!$A$1:$D$76,3,FALSE)</f>
        <v>1</v>
      </c>
      <c r="J13" s="7">
        <f>VLOOKUP(F13,episodes!$A$1:$D$76,4,FALSE)</f>
        <v>4</v>
      </c>
      <c r="K13" s="10">
        <f t="shared" si="0"/>
        <v>1</v>
      </c>
    </row>
    <row r="14" spans="1:12" x14ac:dyDescent="0.25">
      <c r="A14" s="2" t="s">
        <v>1749</v>
      </c>
      <c r="B14" s="1" t="s">
        <v>0</v>
      </c>
      <c r="C14" s="25" t="s">
        <v>1861</v>
      </c>
      <c r="D14" s="2" t="s">
        <v>85</v>
      </c>
      <c r="E14" s="17"/>
      <c r="F14" s="60">
        <v>104</v>
      </c>
      <c r="G14" s="8">
        <f>VLOOKUP(F14,episodes!$A$1:$B$76,2,FALSE)</f>
        <v>5</v>
      </c>
      <c r="H14" s="7" t="str">
        <f>VLOOKUP(F14,episodes!$A$1:$E$76,5,FALSE)</f>
        <v>The Naked Time</v>
      </c>
      <c r="I14" s="7">
        <f>VLOOKUP(F14,episodes!$A$1:$D$76,3,FALSE)</f>
        <v>1</v>
      </c>
      <c r="J14" s="7">
        <f>VLOOKUP(F14,episodes!$A$1:$D$76,4,FALSE)</f>
        <v>4</v>
      </c>
      <c r="K14" s="10">
        <f t="shared" si="0"/>
        <v>2</v>
      </c>
    </row>
    <row r="15" spans="1:12" x14ac:dyDescent="0.25">
      <c r="A15" s="2" t="s">
        <v>1749</v>
      </c>
      <c r="B15" s="1" t="s">
        <v>0</v>
      </c>
      <c r="C15" s="25" t="s">
        <v>1870</v>
      </c>
      <c r="D15" s="2" t="s">
        <v>85</v>
      </c>
      <c r="E15" s="17"/>
      <c r="F15" s="60">
        <v>105</v>
      </c>
      <c r="G15" s="8">
        <f>VLOOKUP(F15,episodes!$A$1:$B$76,2,FALSE)</f>
        <v>6</v>
      </c>
      <c r="H15" s="7" t="str">
        <f>VLOOKUP(F15,episodes!$A$1:$E$76,5,FALSE)</f>
        <v>The Enemy Within</v>
      </c>
      <c r="I15" s="7">
        <f>VLOOKUP(F15,episodes!$A$1:$D$76,3,FALSE)</f>
        <v>1</v>
      </c>
      <c r="J15" s="7">
        <f>VLOOKUP(F15,episodes!$A$1:$D$76,4,FALSE)</f>
        <v>5</v>
      </c>
      <c r="K15" s="10">
        <f t="shared" si="0"/>
        <v>0</v>
      </c>
    </row>
    <row r="16" spans="1:12" x14ac:dyDescent="0.25">
      <c r="A16" s="2" t="s">
        <v>1749</v>
      </c>
      <c r="B16" s="1" t="s">
        <v>0</v>
      </c>
      <c r="C16" s="25" t="s">
        <v>2296</v>
      </c>
      <c r="D16" s="18" t="s">
        <v>3305</v>
      </c>
      <c r="E16" s="17"/>
      <c r="F16" s="60">
        <v>106</v>
      </c>
      <c r="G16" s="8">
        <f>VLOOKUP(F16,episodes!$A$1:$B$76,2,FALSE)</f>
        <v>7</v>
      </c>
      <c r="H16" s="7" t="str">
        <f>VLOOKUP(F16,episodes!$A$1:$E$76,5,FALSE)</f>
        <v>Mudd's Women</v>
      </c>
      <c r="I16" s="7">
        <f>VLOOKUP(F16,episodes!$A$1:$D$76,3,FALSE)</f>
        <v>1</v>
      </c>
      <c r="J16" s="7">
        <f>VLOOKUP(F16,episodes!$A$1:$D$76,4,FALSE)</f>
        <v>6</v>
      </c>
      <c r="K16" s="10">
        <f t="shared" si="0"/>
        <v>0</v>
      </c>
    </row>
    <row r="17" spans="1:11" x14ac:dyDescent="0.25">
      <c r="A17" s="2" t="s">
        <v>1749</v>
      </c>
      <c r="B17" s="1" t="s">
        <v>0</v>
      </c>
      <c r="C17" s="25" t="s">
        <v>2297</v>
      </c>
      <c r="D17" s="18" t="s">
        <v>3305</v>
      </c>
      <c r="E17" s="17"/>
      <c r="F17" s="60">
        <v>106</v>
      </c>
      <c r="G17" s="8">
        <f>VLOOKUP(F17,episodes!$A$1:$B$76,2,FALSE)</f>
        <v>7</v>
      </c>
      <c r="H17" s="7" t="str">
        <f>VLOOKUP(F17,episodes!$A$1:$E$76,5,FALSE)</f>
        <v>Mudd's Women</v>
      </c>
      <c r="I17" s="7">
        <f>VLOOKUP(F17,episodes!$A$1:$D$76,3,FALSE)</f>
        <v>1</v>
      </c>
      <c r="J17" s="7">
        <f>VLOOKUP(F17,episodes!$A$1:$D$76,4,FALSE)</f>
        <v>6</v>
      </c>
      <c r="K17" s="10">
        <f t="shared" si="0"/>
        <v>1</v>
      </c>
    </row>
    <row r="18" spans="1:11" x14ac:dyDescent="0.25">
      <c r="A18" s="2" t="s">
        <v>1749</v>
      </c>
      <c r="B18" s="1" t="s">
        <v>0</v>
      </c>
      <c r="C18" s="25" t="s">
        <v>2298</v>
      </c>
      <c r="D18" s="18" t="s">
        <v>3305</v>
      </c>
      <c r="E18" s="17"/>
      <c r="F18" s="60">
        <v>106</v>
      </c>
      <c r="G18" s="8">
        <f>VLOOKUP(F18,episodes!$A$1:$B$76,2,FALSE)</f>
        <v>7</v>
      </c>
      <c r="H18" s="7" t="str">
        <f>VLOOKUP(F18,episodes!$A$1:$E$76,5,FALSE)</f>
        <v>Mudd's Women</v>
      </c>
      <c r="I18" s="7">
        <f>VLOOKUP(F18,episodes!$A$1:$D$76,3,FALSE)</f>
        <v>1</v>
      </c>
      <c r="J18" s="7">
        <f>VLOOKUP(F18,episodes!$A$1:$D$76,4,FALSE)</f>
        <v>6</v>
      </c>
      <c r="K18" s="10">
        <f t="shared" si="0"/>
        <v>2</v>
      </c>
    </row>
    <row r="19" spans="1:11" x14ac:dyDescent="0.25">
      <c r="A19" s="2" t="s">
        <v>1749</v>
      </c>
      <c r="B19" s="1" t="s">
        <v>0</v>
      </c>
      <c r="C19" s="25" t="s">
        <v>2299</v>
      </c>
      <c r="D19" s="18" t="s">
        <v>3305</v>
      </c>
      <c r="E19" s="17"/>
      <c r="F19" s="60">
        <v>106</v>
      </c>
      <c r="G19" s="8">
        <f>VLOOKUP(F19,episodes!$A$1:$B$76,2,FALSE)</f>
        <v>7</v>
      </c>
      <c r="H19" s="7" t="str">
        <f>VLOOKUP(F19,episodes!$A$1:$E$76,5,FALSE)</f>
        <v>Mudd's Women</v>
      </c>
      <c r="I19" s="7">
        <f>VLOOKUP(F19,episodes!$A$1:$D$76,3,FALSE)</f>
        <v>1</v>
      </c>
      <c r="J19" s="7">
        <f>VLOOKUP(F19,episodes!$A$1:$D$76,4,FALSE)</f>
        <v>6</v>
      </c>
      <c r="K19" s="10">
        <f t="shared" si="0"/>
        <v>3</v>
      </c>
    </row>
    <row r="20" spans="1:11" x14ac:dyDescent="0.25">
      <c r="A20" s="2" t="s">
        <v>1749</v>
      </c>
      <c r="B20" s="1" t="s">
        <v>0</v>
      </c>
      <c r="C20" s="25" t="s">
        <v>2253</v>
      </c>
      <c r="D20" s="18" t="s">
        <v>3305</v>
      </c>
      <c r="E20" s="17"/>
      <c r="F20" s="60">
        <v>106</v>
      </c>
      <c r="G20" s="8">
        <f>VLOOKUP(F20,episodes!$A$1:$B$76,2,FALSE)</f>
        <v>7</v>
      </c>
      <c r="H20" s="7" t="str">
        <f>VLOOKUP(F20,episodes!$A$1:$E$76,5,FALSE)</f>
        <v>Mudd's Women</v>
      </c>
      <c r="I20" s="7">
        <f>VLOOKUP(F20,episodes!$A$1:$D$76,3,FALSE)</f>
        <v>1</v>
      </c>
      <c r="J20" s="7">
        <f>VLOOKUP(F20,episodes!$A$1:$D$76,4,FALSE)</f>
        <v>6</v>
      </c>
      <c r="K20" s="10">
        <f t="shared" si="0"/>
        <v>4</v>
      </c>
    </row>
    <row r="21" spans="1:11" x14ac:dyDescent="0.25">
      <c r="A21" s="2" t="s">
        <v>1749</v>
      </c>
      <c r="B21" s="1" t="s">
        <v>0</v>
      </c>
      <c r="C21" s="25" t="s">
        <v>2300</v>
      </c>
      <c r="D21" s="2" t="s">
        <v>21</v>
      </c>
      <c r="E21" s="12">
        <v>1</v>
      </c>
      <c r="F21" s="60">
        <v>106</v>
      </c>
      <c r="G21" s="8">
        <f>VLOOKUP(F21,episodes!$A$1:$B$76,2,FALSE)</f>
        <v>7</v>
      </c>
      <c r="H21" s="7" t="str">
        <f>VLOOKUP(F21,episodes!$A$1:$E$76,5,FALSE)</f>
        <v>Mudd's Women</v>
      </c>
      <c r="I21" s="7">
        <f>VLOOKUP(F21,episodes!$A$1:$D$76,3,FALSE)</f>
        <v>1</v>
      </c>
      <c r="J21" s="7">
        <f>VLOOKUP(F21,episodes!$A$1:$D$76,4,FALSE)</f>
        <v>6</v>
      </c>
      <c r="K21" s="10">
        <f t="shared" si="0"/>
        <v>5</v>
      </c>
    </row>
    <row r="22" spans="1:11" x14ac:dyDescent="0.25">
      <c r="A22" s="2" t="s">
        <v>1749</v>
      </c>
      <c r="B22" s="1" t="s">
        <v>0</v>
      </c>
      <c r="C22" s="25" t="s">
        <v>1880</v>
      </c>
      <c r="D22" s="18" t="s">
        <v>3305</v>
      </c>
      <c r="E22" s="17"/>
      <c r="F22" s="60">
        <v>106</v>
      </c>
      <c r="G22" s="8">
        <f>VLOOKUP(F22,episodes!$A$1:$B$76,2,FALSE)</f>
        <v>7</v>
      </c>
      <c r="H22" s="7" t="str">
        <f>VLOOKUP(F22,episodes!$A$1:$E$76,5,FALSE)</f>
        <v>Mudd's Women</v>
      </c>
      <c r="I22" s="7">
        <f>VLOOKUP(F22,episodes!$A$1:$D$76,3,FALSE)</f>
        <v>1</v>
      </c>
      <c r="J22" s="7">
        <f>VLOOKUP(F22,episodes!$A$1:$D$76,4,FALSE)</f>
        <v>6</v>
      </c>
      <c r="K22" s="10">
        <f t="shared" si="0"/>
        <v>6</v>
      </c>
    </row>
    <row r="23" spans="1:11" x14ac:dyDescent="0.25">
      <c r="A23" s="2" t="s">
        <v>1749</v>
      </c>
      <c r="B23" s="1" t="s">
        <v>0</v>
      </c>
      <c r="C23" s="25" t="s">
        <v>1892</v>
      </c>
      <c r="D23" s="2" t="s">
        <v>21</v>
      </c>
      <c r="E23" s="12">
        <v>1</v>
      </c>
      <c r="F23" s="60">
        <v>107</v>
      </c>
      <c r="G23" s="8">
        <f>VLOOKUP(F23,episodes!$A$1:$B$76,2,FALSE)</f>
        <v>8</v>
      </c>
      <c r="H23" s="7" t="str">
        <f>VLOOKUP(F23,episodes!$A$1:$E$76,5,FALSE)</f>
        <v>What Are Little Girls Made Of?</v>
      </c>
      <c r="I23" s="7">
        <f>VLOOKUP(F23,episodes!$A$1:$D$76,3,FALSE)</f>
        <v>1</v>
      </c>
      <c r="J23" s="7">
        <f>VLOOKUP(F23,episodes!$A$1:$D$76,4,FALSE)</f>
        <v>7</v>
      </c>
      <c r="K23" s="10">
        <f t="shared" si="0"/>
        <v>0</v>
      </c>
    </row>
    <row r="24" spans="1:11" x14ac:dyDescent="0.25">
      <c r="A24" s="2" t="s">
        <v>1749</v>
      </c>
      <c r="B24" s="1" t="s">
        <v>0</v>
      </c>
      <c r="C24" s="25" t="s">
        <v>2483</v>
      </c>
      <c r="D24" s="18" t="s">
        <v>3305</v>
      </c>
      <c r="E24" s="17"/>
      <c r="F24" s="60">
        <v>108</v>
      </c>
      <c r="G24" s="8">
        <f>VLOOKUP(F24,episodes!$A$1:$B$76,2,FALSE)</f>
        <v>9</v>
      </c>
      <c r="H24" s="7" t="str">
        <f>VLOOKUP(F24,episodes!$A$1:$E$76,5,FALSE)</f>
        <v>Miri</v>
      </c>
      <c r="I24" s="7">
        <f>VLOOKUP(F24,episodes!$A$1:$D$76,3,FALSE)</f>
        <v>1</v>
      </c>
      <c r="J24" s="7">
        <f>VLOOKUP(F24,episodes!$A$1:$D$76,4,FALSE)</f>
        <v>8</v>
      </c>
      <c r="K24" s="10">
        <f t="shared" si="0"/>
        <v>0</v>
      </c>
    </row>
    <row r="25" spans="1:11" x14ac:dyDescent="0.25">
      <c r="A25" s="2" t="s">
        <v>1749</v>
      </c>
      <c r="B25" s="1" t="s">
        <v>0</v>
      </c>
      <c r="C25" s="25" t="s">
        <v>2308</v>
      </c>
      <c r="D25" s="2" t="s">
        <v>21</v>
      </c>
      <c r="E25" s="12">
        <v>1</v>
      </c>
      <c r="F25" s="60">
        <v>108</v>
      </c>
      <c r="G25" s="8">
        <f>VLOOKUP(F25,episodes!$A$1:$B$76,2,FALSE)</f>
        <v>9</v>
      </c>
      <c r="H25" s="7" t="str">
        <f>VLOOKUP(F25,episodes!$A$1:$E$76,5,FALSE)</f>
        <v>Miri</v>
      </c>
      <c r="I25" s="7">
        <f>VLOOKUP(F25,episodes!$A$1:$D$76,3,FALSE)</f>
        <v>1</v>
      </c>
      <c r="J25" s="7">
        <f>VLOOKUP(F25,episodes!$A$1:$D$76,4,FALSE)</f>
        <v>8</v>
      </c>
      <c r="K25" s="10">
        <f t="shared" si="0"/>
        <v>1</v>
      </c>
    </row>
    <row r="26" spans="1:11" x14ac:dyDescent="0.25">
      <c r="A26" s="2" t="s">
        <v>1749</v>
      </c>
      <c r="B26" s="1" t="s">
        <v>0</v>
      </c>
      <c r="C26" s="25" t="s">
        <v>2309</v>
      </c>
      <c r="D26" s="2" t="s">
        <v>85</v>
      </c>
      <c r="E26" s="17"/>
      <c r="F26" s="60">
        <v>108</v>
      </c>
      <c r="G26" s="8">
        <f>VLOOKUP(F26,episodes!$A$1:$B$76,2,FALSE)</f>
        <v>9</v>
      </c>
      <c r="H26" s="7" t="str">
        <f>VLOOKUP(F26,episodes!$A$1:$E$76,5,FALSE)</f>
        <v>Miri</v>
      </c>
      <c r="I26" s="7">
        <f>VLOOKUP(F26,episodes!$A$1:$D$76,3,FALSE)</f>
        <v>1</v>
      </c>
      <c r="J26" s="7">
        <f>VLOOKUP(F26,episodes!$A$1:$D$76,4,FALSE)</f>
        <v>8</v>
      </c>
      <c r="K26" s="10">
        <f t="shared" si="0"/>
        <v>2</v>
      </c>
    </row>
    <row r="27" spans="1:11" x14ac:dyDescent="0.25">
      <c r="A27" s="2" t="s">
        <v>1749</v>
      </c>
      <c r="B27" s="1" t="s">
        <v>0</v>
      </c>
      <c r="C27" s="25" t="s">
        <v>2952</v>
      </c>
      <c r="D27" s="2" t="s">
        <v>21</v>
      </c>
      <c r="E27" s="12">
        <v>1</v>
      </c>
      <c r="F27" s="60">
        <v>110</v>
      </c>
      <c r="G27" s="8">
        <f>VLOOKUP(F27,episodes!$A$1:$B$76,2,FALSE)</f>
        <v>11</v>
      </c>
      <c r="H27" s="7" t="str">
        <f>VLOOKUP(F27,episodes!$A$1:$E$76,5,FALSE)</f>
        <v>The Corbomite Maneuver</v>
      </c>
      <c r="I27" s="7">
        <f>VLOOKUP(F27,episodes!$A$1:$D$76,3,FALSE)</f>
        <v>1</v>
      </c>
      <c r="J27" s="7">
        <f>VLOOKUP(F27,episodes!$A$1:$D$76,4,FALSE)</f>
        <v>10</v>
      </c>
      <c r="K27" s="10">
        <f t="shared" si="0"/>
        <v>0</v>
      </c>
    </row>
    <row r="28" spans="1:11" x14ac:dyDescent="0.25">
      <c r="A28" s="2" t="s">
        <v>1749</v>
      </c>
      <c r="B28" s="1" t="s">
        <v>0</v>
      </c>
      <c r="C28" s="25" t="s">
        <v>2953</v>
      </c>
      <c r="D28" s="18" t="s">
        <v>3305</v>
      </c>
      <c r="E28" s="17"/>
      <c r="F28" s="61">
        <v>117</v>
      </c>
      <c r="G28" s="8">
        <f>VLOOKUP(F28,episodes!$A$1:$B$76,2,FALSE)</f>
        <v>18</v>
      </c>
      <c r="H28" s="7" t="str">
        <f>VLOOKUP(F28,episodes!$A$1:$E$76,5,FALSE)</f>
        <v>The Squire of Gothos</v>
      </c>
      <c r="I28" s="7">
        <f>VLOOKUP(F28,episodes!$A$1:$D$76,3,FALSE)</f>
        <v>1</v>
      </c>
      <c r="J28" s="7">
        <f>VLOOKUP(F28,episodes!$A$1:$D$76,4,FALSE)</f>
        <v>17</v>
      </c>
      <c r="K28" s="10">
        <f t="shared" si="0"/>
        <v>0</v>
      </c>
    </row>
    <row r="29" spans="1:11" x14ac:dyDescent="0.25">
      <c r="A29" s="2" t="s">
        <v>1749</v>
      </c>
      <c r="B29" s="1" t="s">
        <v>0</v>
      </c>
      <c r="C29" s="25" t="s">
        <v>3533</v>
      </c>
      <c r="D29" s="18" t="s">
        <v>3305</v>
      </c>
      <c r="E29" s="17"/>
      <c r="F29" s="61">
        <v>122</v>
      </c>
      <c r="G29" s="8">
        <f>VLOOKUP(F29,episodes!$A$1:$B$76,2,FALSE)</f>
        <v>23</v>
      </c>
      <c r="H29" s="7" t="str">
        <f>VLOOKUP(F29,episodes!$A$1:$E$76,5,FALSE)</f>
        <v>Space Seed</v>
      </c>
      <c r="I29" s="7">
        <f>VLOOKUP(F29,episodes!$A$1:$D$76,3,FALSE)</f>
        <v>1</v>
      </c>
      <c r="J29" s="7">
        <f>VLOOKUP(F29,episodes!$A$1:$D$76,4,FALSE)</f>
        <v>22</v>
      </c>
      <c r="K29" s="10">
        <f t="shared" si="0"/>
        <v>0</v>
      </c>
    </row>
    <row r="30" spans="1:11" x14ac:dyDescent="0.25">
      <c r="A30" s="2" t="s">
        <v>1749</v>
      </c>
      <c r="B30" s="1" t="s">
        <v>0</v>
      </c>
      <c r="C30" s="25" t="s">
        <v>3047</v>
      </c>
      <c r="D30" s="18" t="s">
        <v>3305</v>
      </c>
      <c r="E30" s="17"/>
      <c r="F30" s="61">
        <v>122</v>
      </c>
      <c r="G30" s="8">
        <f>VLOOKUP(F30,episodes!$A$1:$B$76,2,FALSE)</f>
        <v>23</v>
      </c>
      <c r="H30" s="7" t="str">
        <f>VLOOKUP(F30,episodes!$A$1:$E$76,5,FALSE)</f>
        <v>Space Seed</v>
      </c>
      <c r="I30" s="7">
        <f>VLOOKUP(F30,episodes!$A$1:$D$76,3,FALSE)</f>
        <v>1</v>
      </c>
      <c r="J30" s="7">
        <f>VLOOKUP(F30,episodes!$A$1:$D$76,4,FALSE)</f>
        <v>22</v>
      </c>
      <c r="K30" s="10">
        <f t="shared" si="0"/>
        <v>1</v>
      </c>
    </row>
    <row r="31" spans="1:11" x14ac:dyDescent="0.25">
      <c r="A31" s="2" t="s">
        <v>1749</v>
      </c>
      <c r="B31" s="1" t="s">
        <v>0</v>
      </c>
      <c r="C31" s="37" t="s">
        <v>3048</v>
      </c>
      <c r="D31" s="18" t="s">
        <v>3305</v>
      </c>
      <c r="E31" s="12"/>
      <c r="F31" s="61">
        <v>122</v>
      </c>
      <c r="G31" s="8">
        <f>VLOOKUP(F31,episodes!$A$1:$B$76,2,FALSE)</f>
        <v>23</v>
      </c>
      <c r="H31" s="7" t="str">
        <f>VLOOKUP(F31,episodes!$A$1:$E$76,5,FALSE)</f>
        <v>Space Seed</v>
      </c>
      <c r="I31" s="7">
        <f>VLOOKUP(F31,episodes!$A$1:$D$76,3,FALSE)</f>
        <v>1</v>
      </c>
      <c r="J31" s="7">
        <f>VLOOKUP(F31,episodes!$A$1:$D$76,4,FALSE)</f>
        <v>22</v>
      </c>
      <c r="K31" s="10">
        <f t="shared" si="0"/>
        <v>2</v>
      </c>
    </row>
    <row r="32" spans="1:11" x14ac:dyDescent="0.25">
      <c r="A32" s="2" t="s">
        <v>1749</v>
      </c>
      <c r="B32" s="1" t="s">
        <v>0</v>
      </c>
      <c r="C32" s="25" t="s">
        <v>2615</v>
      </c>
      <c r="D32" s="2" t="s">
        <v>21</v>
      </c>
      <c r="E32" s="12">
        <v>1</v>
      </c>
      <c r="F32" s="61">
        <v>122</v>
      </c>
      <c r="G32" s="8">
        <f>VLOOKUP(F32,episodes!$A$1:$B$76,2,FALSE)</f>
        <v>23</v>
      </c>
      <c r="H32" s="7" t="str">
        <f>VLOOKUP(F32,episodes!$A$1:$E$76,5,FALSE)</f>
        <v>Space Seed</v>
      </c>
      <c r="I32" s="7">
        <f>VLOOKUP(F32,episodes!$A$1:$D$76,3,FALSE)</f>
        <v>1</v>
      </c>
      <c r="J32" s="7">
        <f>VLOOKUP(F32,episodes!$A$1:$D$76,4,FALSE)</f>
        <v>22</v>
      </c>
      <c r="K32" s="10">
        <f t="shared" si="0"/>
        <v>3</v>
      </c>
    </row>
    <row r="33" spans="1:11" x14ac:dyDescent="0.25">
      <c r="A33" s="2" t="s">
        <v>1749</v>
      </c>
      <c r="B33" s="1" t="s">
        <v>0</v>
      </c>
      <c r="C33" s="25" t="s">
        <v>1958</v>
      </c>
      <c r="D33" s="1" t="s">
        <v>85</v>
      </c>
      <c r="E33" s="17"/>
      <c r="F33" s="61">
        <v>122</v>
      </c>
      <c r="G33" s="8">
        <f>VLOOKUP(F33,episodes!$A$1:$B$76,2,FALSE)</f>
        <v>23</v>
      </c>
      <c r="H33" s="7" t="str">
        <f>VLOOKUP(F33,episodes!$A$1:$E$76,5,FALSE)</f>
        <v>Space Seed</v>
      </c>
      <c r="I33" s="7">
        <f>VLOOKUP(F33,episodes!$A$1:$D$76,3,FALSE)</f>
        <v>1</v>
      </c>
      <c r="J33" s="7">
        <f>VLOOKUP(F33,episodes!$A$1:$D$76,4,FALSE)</f>
        <v>22</v>
      </c>
      <c r="K33" s="10">
        <f t="shared" si="0"/>
        <v>4</v>
      </c>
    </row>
    <row r="34" spans="1:11" x14ac:dyDescent="0.25">
      <c r="A34" s="2" t="s">
        <v>1749</v>
      </c>
      <c r="B34" s="1" t="s">
        <v>0</v>
      </c>
      <c r="C34" s="25" t="s">
        <v>1959</v>
      </c>
      <c r="D34" s="1" t="s">
        <v>85</v>
      </c>
      <c r="E34" s="17"/>
      <c r="F34" s="61">
        <v>122</v>
      </c>
      <c r="G34" s="8">
        <f>VLOOKUP(F34,episodes!$A$1:$B$76,2,FALSE)</f>
        <v>23</v>
      </c>
      <c r="H34" s="7" t="str">
        <f>VLOOKUP(F34,episodes!$A$1:$E$76,5,FALSE)</f>
        <v>Space Seed</v>
      </c>
      <c r="I34" s="7">
        <f>VLOOKUP(F34,episodes!$A$1:$D$76,3,FALSE)</f>
        <v>1</v>
      </c>
      <c r="J34" s="7">
        <f>VLOOKUP(F34,episodes!$A$1:$D$76,4,FALSE)</f>
        <v>22</v>
      </c>
      <c r="K34" s="10">
        <f t="shared" si="0"/>
        <v>5</v>
      </c>
    </row>
    <row r="35" spans="1:11" x14ac:dyDescent="0.25">
      <c r="A35" s="2" t="s">
        <v>1749</v>
      </c>
      <c r="B35" s="1" t="s">
        <v>0</v>
      </c>
      <c r="C35" s="25" t="s">
        <v>3049</v>
      </c>
      <c r="D35" s="1" t="s">
        <v>85</v>
      </c>
      <c r="E35" s="17"/>
      <c r="F35" s="61">
        <v>122</v>
      </c>
      <c r="G35" s="8">
        <f>VLOOKUP(F35,episodes!$A$1:$B$76,2,FALSE)</f>
        <v>23</v>
      </c>
      <c r="H35" s="7" t="str">
        <f>VLOOKUP(F35,episodes!$A$1:$E$76,5,FALSE)</f>
        <v>Space Seed</v>
      </c>
      <c r="I35" s="7">
        <f>VLOOKUP(F35,episodes!$A$1:$D$76,3,FALSE)</f>
        <v>1</v>
      </c>
      <c r="J35" s="7">
        <f>VLOOKUP(F35,episodes!$A$1:$D$76,4,FALSE)</f>
        <v>22</v>
      </c>
      <c r="K35" s="10">
        <f t="shared" si="0"/>
        <v>6</v>
      </c>
    </row>
    <row r="36" spans="1:11" x14ac:dyDescent="0.25">
      <c r="A36" s="2" t="s">
        <v>1749</v>
      </c>
      <c r="B36" s="1" t="s">
        <v>0</v>
      </c>
      <c r="C36" s="25" t="s">
        <v>3050</v>
      </c>
      <c r="D36" s="1" t="s">
        <v>85</v>
      </c>
      <c r="E36" s="17"/>
      <c r="F36" s="61">
        <v>122</v>
      </c>
      <c r="G36" s="8">
        <f>VLOOKUP(F36,episodes!$A$1:$B$76,2,FALSE)</f>
        <v>23</v>
      </c>
      <c r="H36" s="7" t="str">
        <f>VLOOKUP(F36,episodes!$A$1:$E$76,5,FALSE)</f>
        <v>Space Seed</v>
      </c>
      <c r="I36" s="7">
        <f>VLOOKUP(F36,episodes!$A$1:$D$76,3,FALSE)</f>
        <v>1</v>
      </c>
      <c r="J36" s="7">
        <f>VLOOKUP(F36,episodes!$A$1:$D$76,4,FALSE)</f>
        <v>22</v>
      </c>
      <c r="K36" s="10">
        <f t="shared" si="0"/>
        <v>7</v>
      </c>
    </row>
    <row r="37" spans="1:11" x14ac:dyDescent="0.25">
      <c r="A37" s="2" t="s">
        <v>1749</v>
      </c>
      <c r="B37" s="1" t="s">
        <v>0</v>
      </c>
      <c r="C37" s="25" t="s">
        <v>2614</v>
      </c>
      <c r="D37" s="2" t="s">
        <v>3652</v>
      </c>
      <c r="E37" s="12">
        <v>1</v>
      </c>
      <c r="F37" s="61">
        <v>122</v>
      </c>
      <c r="G37" s="8">
        <f>VLOOKUP(F37,episodes!$A$1:$B$76,2,FALSE)</f>
        <v>23</v>
      </c>
      <c r="H37" s="7" t="str">
        <f>VLOOKUP(F37,episodes!$A$1:$E$76,5,FALSE)</f>
        <v>Space Seed</v>
      </c>
      <c r="I37" s="7">
        <f>VLOOKUP(F37,episodes!$A$1:$D$76,3,FALSE)</f>
        <v>1</v>
      </c>
      <c r="J37" s="7">
        <f>VLOOKUP(F37,episodes!$A$1:$D$76,4,FALSE)</f>
        <v>22</v>
      </c>
      <c r="K37" s="10">
        <f t="shared" si="0"/>
        <v>8</v>
      </c>
    </row>
    <row r="38" spans="1:11" x14ac:dyDescent="0.25">
      <c r="A38" s="2" t="s">
        <v>1749</v>
      </c>
      <c r="B38" s="1" t="s">
        <v>0</v>
      </c>
      <c r="C38" s="37" t="s">
        <v>3582</v>
      </c>
      <c r="D38" s="18" t="s">
        <v>3305</v>
      </c>
      <c r="E38" s="12"/>
      <c r="F38" s="61">
        <v>128</v>
      </c>
      <c r="G38" s="8">
        <f>VLOOKUP(F38,episodes!$A$1:$B$76,2,FALSE)</f>
        <v>29</v>
      </c>
      <c r="H38" s="7" t="str">
        <f>VLOOKUP(F38,episodes!$A$1:$E$76,5,FALSE)</f>
        <v>The City on the Edge of Forever</v>
      </c>
      <c r="I38" s="7">
        <f>VLOOKUP(F38,episodes!$A$1:$D$76,3,FALSE)</f>
        <v>1</v>
      </c>
      <c r="J38" s="7">
        <f>VLOOKUP(F38,episodes!$A$1:$D$76,4,FALSE)</f>
        <v>28</v>
      </c>
      <c r="K38" s="10">
        <f t="shared" si="0"/>
        <v>0</v>
      </c>
    </row>
    <row r="39" spans="1:11" x14ac:dyDescent="0.25">
      <c r="A39" s="2" t="s">
        <v>1749</v>
      </c>
      <c r="B39" s="1" t="s">
        <v>0</v>
      </c>
      <c r="C39" s="1" t="s">
        <v>3656</v>
      </c>
      <c r="D39" s="2" t="s">
        <v>21</v>
      </c>
      <c r="E39" s="12">
        <v>1</v>
      </c>
      <c r="F39" s="61">
        <v>129</v>
      </c>
      <c r="G39" s="8">
        <f>VLOOKUP(F39,episodes!$A$1:$B$76,2,FALSE)</f>
        <v>30</v>
      </c>
      <c r="H39" s="7" t="str">
        <f>VLOOKUP(F39,episodes!$A$1:$E$76,5,FALSE)</f>
        <v>Operation: Annihilate!</v>
      </c>
      <c r="I39" s="7">
        <f>VLOOKUP(F39,episodes!$A$1:$D$76,3,FALSE)</f>
        <v>1</v>
      </c>
      <c r="J39" s="7">
        <f>VLOOKUP(F39,episodes!$A$1:$D$76,4,FALSE)</f>
        <v>29</v>
      </c>
      <c r="K39" s="10">
        <f t="shared" si="0"/>
        <v>0</v>
      </c>
    </row>
    <row r="40" spans="1:11" x14ac:dyDescent="0.25">
      <c r="A40" s="2" t="s">
        <v>1749</v>
      </c>
      <c r="B40" s="1" t="s">
        <v>0</v>
      </c>
      <c r="C40" s="1" t="s">
        <v>3657</v>
      </c>
      <c r="D40" s="2" t="s">
        <v>3655</v>
      </c>
      <c r="E40" s="17"/>
      <c r="F40" s="61">
        <v>201</v>
      </c>
      <c r="G40" s="8">
        <f>VLOOKUP(F40,episodes!$A$1:$B$76,2,FALSE)</f>
        <v>31</v>
      </c>
      <c r="H40" s="7" t="str">
        <f>VLOOKUP(F40,episodes!$A$1:$E$76,5,FALSE)</f>
        <v>Amok Time</v>
      </c>
      <c r="I40" s="7">
        <f>VLOOKUP(F40,episodes!$A$1:$D$76,3,FALSE)</f>
        <v>2</v>
      </c>
      <c r="J40" s="7">
        <f>VLOOKUP(F40,episodes!$A$1:$D$76,4,FALSE)</f>
        <v>1</v>
      </c>
      <c r="K40" s="10">
        <f t="shared" si="0"/>
        <v>0</v>
      </c>
    </row>
    <row r="41" spans="1:11" x14ac:dyDescent="0.25">
      <c r="A41" s="2" t="s">
        <v>1749</v>
      </c>
      <c r="B41" s="1" t="s">
        <v>0</v>
      </c>
      <c r="C41" s="2" t="s">
        <v>3651</v>
      </c>
      <c r="D41" s="18" t="s">
        <v>3305</v>
      </c>
      <c r="E41" s="12"/>
      <c r="F41" s="61">
        <v>202</v>
      </c>
      <c r="G41" s="8">
        <f>VLOOKUP(F41,episodes!$A$1:$B$76,2,FALSE)</f>
        <v>32</v>
      </c>
      <c r="H41" s="7" t="str">
        <f>VLOOKUP(F41,episodes!$A$1:$E$76,5,FALSE)</f>
        <v>Who Mourns for Adonais?</v>
      </c>
      <c r="I41" s="7">
        <f>VLOOKUP(F41,episodes!$A$1:$D$76,3,FALSE)</f>
        <v>2</v>
      </c>
      <c r="J41" s="7">
        <f>VLOOKUP(F41,episodes!$A$1:$D$76,4,FALSE)</f>
        <v>2</v>
      </c>
      <c r="K41" s="10">
        <f t="shared" si="0"/>
        <v>0</v>
      </c>
    </row>
    <row r="42" spans="1:11" x14ac:dyDescent="0.25">
      <c r="A42" s="2" t="s">
        <v>1749</v>
      </c>
      <c r="B42" s="1" t="s">
        <v>0</v>
      </c>
      <c r="C42" s="1" t="s">
        <v>2316</v>
      </c>
      <c r="D42" s="18" t="s">
        <v>3305</v>
      </c>
      <c r="E42" s="17"/>
      <c r="F42" s="60">
        <v>203</v>
      </c>
      <c r="G42" s="8">
        <f>VLOOKUP(F42,episodes!$A$1:$B$76,2,FALSE)</f>
        <v>33</v>
      </c>
      <c r="H42" s="7" t="str">
        <f>VLOOKUP(F42,episodes!$A$1:$E$76,5,FALSE)</f>
        <v>The Changeling</v>
      </c>
      <c r="I42" s="7">
        <f>VLOOKUP(F42,episodes!$A$1:$D$76,3,FALSE)</f>
        <v>2</v>
      </c>
      <c r="J42" s="7">
        <f>VLOOKUP(F42,episodes!$A$1:$D$76,4,FALSE)</f>
        <v>3</v>
      </c>
      <c r="K42" s="10">
        <f t="shared" si="0"/>
        <v>0</v>
      </c>
    </row>
  </sheetData>
  <sortState ref="A2:K42">
    <sortCondition ref="C2:C42"/>
  </sortState>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6"/>
  <sheetViews>
    <sheetView tabSelected="1" workbookViewId="0">
      <selection activeCell="K3" sqref="K3"/>
    </sheetView>
  </sheetViews>
  <sheetFormatPr defaultRowHeight="12" x14ac:dyDescent="0.3"/>
  <cols>
    <col min="1" max="1" width="6.77734375" bestFit="1" customWidth="1"/>
    <col min="2" max="2" width="20.21875" bestFit="1" customWidth="1"/>
    <col min="3" max="3" width="62.44140625" bestFit="1" customWidth="1"/>
    <col min="4" max="4" width="11.5546875" bestFit="1" customWidth="1"/>
    <col min="5" max="5" width="6.21875" bestFit="1" customWidth="1"/>
    <col min="6" max="6" width="6.77734375" bestFit="1" customWidth="1"/>
    <col min="7" max="7" width="6.5546875" bestFit="1" customWidth="1"/>
    <col min="8" max="8" width="24.6640625" bestFit="1" customWidth="1"/>
    <col min="9" max="9" width="1.6640625" bestFit="1" customWidth="1"/>
    <col min="10" max="10" width="2.5546875" bestFit="1" customWidth="1"/>
    <col min="11" max="11" width="14" bestFit="1" customWidth="1"/>
  </cols>
  <sheetData>
    <row r="1" spans="1:11" x14ac:dyDescent="0.3">
      <c r="A1" s="1" t="s">
        <v>23</v>
      </c>
      <c r="B1" s="1" t="s">
        <v>728</v>
      </c>
      <c r="C1" s="1" t="s">
        <v>888</v>
      </c>
      <c r="D1" s="1" t="s">
        <v>1605</v>
      </c>
      <c r="E1" s="1" t="s">
        <v>3653</v>
      </c>
      <c r="F1" s="10" t="s">
        <v>885</v>
      </c>
      <c r="G1" s="1" t="s">
        <v>42</v>
      </c>
      <c r="H1" s="1" t="s">
        <v>43</v>
      </c>
      <c r="I1" s="1" t="s">
        <v>881</v>
      </c>
      <c r="J1" s="1" t="s">
        <v>882</v>
      </c>
      <c r="K1" s="1" t="s">
        <v>1604</v>
      </c>
    </row>
    <row r="2" spans="1:11" x14ac:dyDescent="0.3">
      <c r="A2" s="2" t="s">
        <v>1774</v>
      </c>
      <c r="B2" s="2" t="s">
        <v>722</v>
      </c>
      <c r="C2" s="1" t="s">
        <v>2046</v>
      </c>
      <c r="D2" s="2" t="s">
        <v>21</v>
      </c>
      <c r="E2" s="17"/>
      <c r="F2" s="60">
        <v>100</v>
      </c>
      <c r="G2" s="13">
        <f>VLOOKUP(F2,episodes!$A$1:$B$76,2,FALSE)</f>
        <v>1</v>
      </c>
      <c r="H2" s="1" t="str">
        <f>VLOOKUP(F2,episodes!$A$1:$E$76,5,FALSE)</f>
        <v>The Cage</v>
      </c>
      <c r="I2" s="1">
        <f>VLOOKUP(F2,episodes!$A$1:$D$76,3,FALSE)</f>
        <v>1</v>
      </c>
      <c r="J2" s="1">
        <f>VLOOKUP(F2,episodes!$A$1:$D$76,4,FALSE)</f>
        <v>0</v>
      </c>
      <c r="K2" s="10">
        <v>0</v>
      </c>
    </row>
    <row r="3" spans="1:11" x14ac:dyDescent="0.3">
      <c r="A3" s="2" t="s">
        <v>1774</v>
      </c>
      <c r="B3" s="2" t="s">
        <v>722</v>
      </c>
      <c r="C3" s="1" t="s">
        <v>2048</v>
      </c>
      <c r="D3" s="2" t="s">
        <v>3305</v>
      </c>
      <c r="E3" s="17"/>
      <c r="F3" s="60">
        <v>100</v>
      </c>
      <c r="G3" s="13">
        <f>VLOOKUP(F3,episodes!$A$1:$B$76,2,FALSE)</f>
        <v>1</v>
      </c>
      <c r="H3" s="1" t="str">
        <f>VLOOKUP(F3,episodes!$A$1:$E$76,5,FALSE)</f>
        <v>The Cage</v>
      </c>
      <c r="I3" s="1">
        <f>VLOOKUP(F3,episodes!$A$1:$D$76,3,FALSE)</f>
        <v>1</v>
      </c>
      <c r="J3" s="1">
        <f>VLOOKUP(F3,episodes!$A$1:$D$76,4,FALSE)</f>
        <v>0</v>
      </c>
      <c r="K3" s="10">
        <f>IF(F3&lt;&gt;F2,0,1)</f>
        <v>1</v>
      </c>
    </row>
    <row r="4" spans="1:11" x14ac:dyDescent="0.3">
      <c r="A4" s="2" t="s">
        <v>1774</v>
      </c>
      <c r="B4" s="2" t="s">
        <v>722</v>
      </c>
      <c r="C4" s="1" t="s">
        <v>2047</v>
      </c>
      <c r="D4" s="2" t="s">
        <v>21</v>
      </c>
      <c r="E4" s="17"/>
      <c r="F4" s="60">
        <v>100</v>
      </c>
      <c r="G4" s="13">
        <f>VLOOKUP(F4,episodes!$A$1:$B$76,2,FALSE)</f>
        <v>1</v>
      </c>
      <c r="H4" s="1" t="str">
        <f>VLOOKUP(F4,episodes!$A$1:$E$76,5,FALSE)</f>
        <v>The Cage</v>
      </c>
      <c r="I4" s="1">
        <f>VLOOKUP(F4,episodes!$A$1:$D$76,3,FALSE)</f>
        <v>1</v>
      </c>
      <c r="J4" s="1">
        <f>VLOOKUP(F4,episodes!$A$1:$D$76,4,FALSE)</f>
        <v>0</v>
      </c>
      <c r="K4" s="10">
        <f t="shared" ref="K4:K67" si="0">IF(F4&lt;&gt;F3,0,1)</f>
        <v>1</v>
      </c>
    </row>
    <row r="5" spans="1:11" x14ac:dyDescent="0.3">
      <c r="A5" s="2" t="s">
        <v>1774</v>
      </c>
      <c r="B5" s="2" t="s">
        <v>722</v>
      </c>
      <c r="C5" s="1" t="s">
        <v>2045</v>
      </c>
      <c r="D5" s="2" t="s">
        <v>3655</v>
      </c>
      <c r="E5" s="12">
        <v>1</v>
      </c>
      <c r="F5" s="60">
        <v>100</v>
      </c>
      <c r="G5" s="13">
        <f>VLOOKUP(F5,episodes!$A$1:$B$76,2,FALSE)</f>
        <v>1</v>
      </c>
      <c r="H5" s="1" t="str">
        <f>VLOOKUP(F5,episodes!$A$1:$E$76,5,FALSE)</f>
        <v>The Cage</v>
      </c>
      <c r="I5" s="1">
        <f>VLOOKUP(F5,episodes!$A$1:$D$76,3,FALSE)</f>
        <v>1</v>
      </c>
      <c r="J5" s="1">
        <f>VLOOKUP(F5,episodes!$A$1:$D$76,4,FALSE)</f>
        <v>0</v>
      </c>
      <c r="K5" s="10">
        <f t="shared" si="0"/>
        <v>1</v>
      </c>
    </row>
    <row r="6" spans="1:11" x14ac:dyDescent="0.3">
      <c r="A6" s="2" t="s">
        <v>1774</v>
      </c>
      <c r="B6" s="2" t="s">
        <v>722</v>
      </c>
      <c r="C6" s="1" t="s">
        <v>3669</v>
      </c>
      <c r="D6" s="2" t="s">
        <v>21</v>
      </c>
      <c r="E6" s="17"/>
      <c r="F6" s="60">
        <v>100</v>
      </c>
      <c r="G6" s="13">
        <f>VLOOKUP(F6,episodes!$A$1:$B$76,2,FALSE)</f>
        <v>1</v>
      </c>
      <c r="H6" s="1" t="str">
        <f>VLOOKUP(F6,episodes!$A$1:$E$76,5,FALSE)</f>
        <v>The Cage</v>
      </c>
      <c r="I6" s="1">
        <f>VLOOKUP(F6,episodes!$A$1:$D$76,3,FALSE)</f>
        <v>1</v>
      </c>
      <c r="J6" s="1">
        <f>VLOOKUP(F6,episodes!$A$1:$D$76,4,FALSE)</f>
        <v>0</v>
      </c>
      <c r="K6" s="10">
        <f t="shared" si="0"/>
        <v>1</v>
      </c>
    </row>
    <row r="7" spans="1:11" x14ac:dyDescent="0.3">
      <c r="A7" s="2" t="s">
        <v>1774</v>
      </c>
      <c r="B7" s="2" t="s">
        <v>722</v>
      </c>
      <c r="C7" s="1" t="s">
        <v>2060</v>
      </c>
      <c r="D7" s="2" t="s">
        <v>3675</v>
      </c>
      <c r="E7" s="17"/>
      <c r="F7" s="60">
        <v>101</v>
      </c>
      <c r="G7" s="13">
        <f>VLOOKUP(F7,episodes!$A$1:$B$76,2,FALSE)</f>
        <v>2</v>
      </c>
      <c r="H7" s="1" t="str">
        <f>VLOOKUP(F7,episodes!$A$1:$E$76,5,FALSE)</f>
        <v>The Man Trap</v>
      </c>
      <c r="I7" s="1">
        <f>VLOOKUP(F7,episodes!$A$1:$D$76,3,FALSE)</f>
        <v>1</v>
      </c>
      <c r="J7" s="1">
        <f>VLOOKUP(F7,episodes!$A$1:$D$76,4,FALSE)</f>
        <v>1</v>
      </c>
      <c r="K7" s="10">
        <f t="shared" si="0"/>
        <v>0</v>
      </c>
    </row>
    <row r="8" spans="1:11" x14ac:dyDescent="0.3">
      <c r="A8" s="2" t="s">
        <v>1774</v>
      </c>
      <c r="B8" s="2" t="s">
        <v>722</v>
      </c>
      <c r="C8" s="1" t="s">
        <v>2264</v>
      </c>
      <c r="D8" s="2" t="s">
        <v>21</v>
      </c>
      <c r="E8" s="12">
        <v>1</v>
      </c>
      <c r="F8" s="60">
        <v>101</v>
      </c>
      <c r="G8" s="13">
        <f>VLOOKUP(F8,episodes!$A$1:$B$76,2,FALSE)</f>
        <v>2</v>
      </c>
      <c r="H8" s="1" t="str">
        <f>VLOOKUP(F8,episodes!$A$1:$E$76,5,FALSE)</f>
        <v>The Man Trap</v>
      </c>
      <c r="I8" s="1">
        <f>VLOOKUP(F8,episodes!$A$1:$D$76,3,FALSE)</f>
        <v>1</v>
      </c>
      <c r="J8" s="1">
        <f>VLOOKUP(F8,episodes!$A$1:$D$76,4,FALSE)</f>
        <v>1</v>
      </c>
      <c r="K8" s="10">
        <f t="shared" si="0"/>
        <v>1</v>
      </c>
    </row>
    <row r="9" spans="1:11" x14ac:dyDescent="0.3">
      <c r="A9" s="2" t="s">
        <v>1774</v>
      </c>
      <c r="B9" s="2" t="s">
        <v>722</v>
      </c>
      <c r="C9" s="1" t="s">
        <v>2265</v>
      </c>
      <c r="D9" s="2" t="s">
        <v>21</v>
      </c>
      <c r="E9" s="12">
        <v>1</v>
      </c>
      <c r="F9" s="60">
        <v>101</v>
      </c>
      <c r="G9" s="13">
        <f>VLOOKUP(F9,episodes!$A$1:$B$76,2,FALSE)</f>
        <v>2</v>
      </c>
      <c r="H9" s="1" t="str">
        <f>VLOOKUP(F9,episodes!$A$1:$E$76,5,FALSE)</f>
        <v>The Man Trap</v>
      </c>
      <c r="I9" s="1">
        <f>VLOOKUP(F9,episodes!$A$1:$D$76,3,FALSE)</f>
        <v>1</v>
      </c>
      <c r="J9" s="1">
        <f>VLOOKUP(F9,episodes!$A$1:$D$76,4,FALSE)</f>
        <v>1</v>
      </c>
      <c r="K9" s="10">
        <f t="shared" si="0"/>
        <v>1</v>
      </c>
    </row>
    <row r="10" spans="1:11" x14ac:dyDescent="0.3">
      <c r="A10" s="2" t="s">
        <v>1774</v>
      </c>
      <c r="B10" s="2" t="s">
        <v>722</v>
      </c>
      <c r="C10" s="1" t="s">
        <v>2173</v>
      </c>
      <c r="D10" s="2" t="s">
        <v>3652</v>
      </c>
      <c r="E10" s="12">
        <v>1</v>
      </c>
      <c r="F10" s="60">
        <v>101</v>
      </c>
      <c r="G10" s="13">
        <f>VLOOKUP(F10,episodes!$A$1:$B$76,2,FALSE)</f>
        <v>2</v>
      </c>
      <c r="H10" s="1" t="str">
        <f>VLOOKUP(F10,episodes!$A$1:$E$76,5,FALSE)</f>
        <v>The Man Trap</v>
      </c>
      <c r="I10" s="1">
        <f>VLOOKUP(F10,episodes!$A$1:$D$76,3,FALSE)</f>
        <v>1</v>
      </c>
      <c r="J10" s="1">
        <f>VLOOKUP(F10,episodes!$A$1:$D$76,4,FALSE)</f>
        <v>1</v>
      </c>
      <c r="K10" s="10">
        <f t="shared" si="0"/>
        <v>1</v>
      </c>
    </row>
    <row r="11" spans="1:11" x14ac:dyDescent="0.3">
      <c r="A11" s="2" t="s">
        <v>1774</v>
      </c>
      <c r="B11" s="2" t="s">
        <v>722</v>
      </c>
      <c r="C11" s="1" t="s">
        <v>2148</v>
      </c>
      <c r="D11" s="2" t="s">
        <v>3305</v>
      </c>
      <c r="E11" s="17"/>
      <c r="F11" s="60">
        <v>102</v>
      </c>
      <c r="G11" s="13">
        <f>VLOOKUP(F11,episodes!$A$1:$B$76,2,FALSE)</f>
        <v>3</v>
      </c>
      <c r="H11" s="1" t="str">
        <f>VLOOKUP(F11,episodes!$A$1:$E$76,5,FALSE)</f>
        <v>Charlie X</v>
      </c>
      <c r="I11" s="1">
        <f>VLOOKUP(F11,episodes!$A$1:$D$76,3,FALSE)</f>
        <v>1</v>
      </c>
      <c r="J11" s="1">
        <f>VLOOKUP(F11,episodes!$A$1:$D$76,4,FALSE)</f>
        <v>2</v>
      </c>
      <c r="K11" s="10">
        <f t="shared" si="0"/>
        <v>0</v>
      </c>
    </row>
    <row r="12" spans="1:11" x14ac:dyDescent="0.3">
      <c r="A12" s="2" t="s">
        <v>1774</v>
      </c>
      <c r="B12" s="2" t="s">
        <v>722</v>
      </c>
      <c r="C12" s="23" t="s">
        <v>2184</v>
      </c>
      <c r="D12" s="2" t="s">
        <v>21</v>
      </c>
      <c r="E12" s="12">
        <v>1</v>
      </c>
      <c r="F12" s="60">
        <v>103</v>
      </c>
      <c r="G12" s="13">
        <f>VLOOKUP(F12,episodes!$A$1:$B$76,2,FALSE)</f>
        <v>4</v>
      </c>
      <c r="H12" s="1" t="str">
        <f>VLOOKUP(F12,episodes!$A$1:$E$76,5,FALSE)</f>
        <v>Where No Man Has Gone Before</v>
      </c>
      <c r="I12" s="1">
        <f>VLOOKUP(F12,episodes!$A$1:$D$76,3,FALSE)</f>
        <v>1</v>
      </c>
      <c r="J12" s="1">
        <f>VLOOKUP(F12,episodes!$A$1:$D$76,4,FALSE)</f>
        <v>3</v>
      </c>
      <c r="K12" s="10">
        <f t="shared" si="0"/>
        <v>0</v>
      </c>
    </row>
    <row r="13" spans="1:11" x14ac:dyDescent="0.3">
      <c r="A13" s="2" t="s">
        <v>1774</v>
      </c>
      <c r="B13" s="2" t="s">
        <v>722</v>
      </c>
      <c r="C13" s="23" t="s">
        <v>2185</v>
      </c>
      <c r="D13" s="2" t="s">
        <v>21</v>
      </c>
      <c r="E13" s="12">
        <v>1</v>
      </c>
      <c r="F13" s="60">
        <v>103</v>
      </c>
      <c r="G13" s="13">
        <f>VLOOKUP(F13,episodes!$A$1:$B$76,2,FALSE)</f>
        <v>4</v>
      </c>
      <c r="H13" s="1" t="str">
        <f>VLOOKUP(F13,episodes!$A$1:$E$76,5,FALSE)</f>
        <v>Where No Man Has Gone Before</v>
      </c>
      <c r="I13" s="1">
        <f>VLOOKUP(F13,episodes!$A$1:$D$76,3,FALSE)</f>
        <v>1</v>
      </c>
      <c r="J13" s="1">
        <f>VLOOKUP(F13,episodes!$A$1:$D$76,4,FALSE)</f>
        <v>3</v>
      </c>
      <c r="K13" s="10">
        <f t="shared" si="0"/>
        <v>1</v>
      </c>
    </row>
    <row r="14" spans="1:11" x14ac:dyDescent="0.3">
      <c r="A14" s="2" t="s">
        <v>1774</v>
      </c>
      <c r="B14" s="2" t="s">
        <v>722</v>
      </c>
      <c r="C14" s="23" t="s">
        <v>3118</v>
      </c>
      <c r="D14" s="2" t="s">
        <v>3655</v>
      </c>
      <c r="E14" s="12">
        <v>1</v>
      </c>
      <c r="F14" s="60">
        <v>103</v>
      </c>
      <c r="G14" s="13">
        <f>VLOOKUP(F14,episodes!$A$1:$B$76,2,FALSE)</f>
        <v>4</v>
      </c>
      <c r="H14" s="1" t="str">
        <f>VLOOKUP(F14,episodes!$A$1:$E$76,5,FALSE)</f>
        <v>Where No Man Has Gone Before</v>
      </c>
      <c r="I14" s="1">
        <f>VLOOKUP(F14,episodes!$A$1:$D$76,3,FALSE)</f>
        <v>1</v>
      </c>
      <c r="J14" s="1">
        <f>VLOOKUP(F14,episodes!$A$1:$D$76,4,FALSE)</f>
        <v>3</v>
      </c>
      <c r="K14" s="10">
        <f t="shared" si="0"/>
        <v>1</v>
      </c>
    </row>
    <row r="15" spans="1:11" x14ac:dyDescent="0.3">
      <c r="A15" s="2" t="s">
        <v>1774</v>
      </c>
      <c r="B15" s="2" t="s">
        <v>722</v>
      </c>
      <c r="C15" s="23" t="s">
        <v>2287</v>
      </c>
      <c r="D15" s="2" t="s">
        <v>21</v>
      </c>
      <c r="E15" s="12">
        <v>1</v>
      </c>
      <c r="F15" s="60">
        <v>104</v>
      </c>
      <c r="G15" s="13">
        <f>VLOOKUP(F15,episodes!$A$1:$B$76,2,FALSE)</f>
        <v>5</v>
      </c>
      <c r="H15" s="1" t="str">
        <f>VLOOKUP(F15,episodes!$A$1:$E$76,5,FALSE)</f>
        <v>The Naked Time</v>
      </c>
      <c r="I15" s="1">
        <f>VLOOKUP(F15,episodes!$A$1:$D$76,3,FALSE)</f>
        <v>1</v>
      </c>
      <c r="J15" s="1">
        <f>VLOOKUP(F15,episodes!$A$1:$D$76,4,FALSE)</f>
        <v>4</v>
      </c>
      <c r="K15" s="10">
        <f t="shared" si="0"/>
        <v>0</v>
      </c>
    </row>
    <row r="16" spans="1:11" x14ac:dyDescent="0.3">
      <c r="A16" s="2" t="s">
        <v>1774</v>
      </c>
      <c r="B16" s="2" t="s">
        <v>722</v>
      </c>
      <c r="C16" s="23" t="s">
        <v>2233</v>
      </c>
      <c r="D16" s="2" t="s">
        <v>3305</v>
      </c>
      <c r="E16" s="12"/>
      <c r="F16" s="60">
        <v>105</v>
      </c>
      <c r="G16" s="13">
        <f>VLOOKUP(F16,episodes!$A$1:$B$76,2,FALSE)</f>
        <v>6</v>
      </c>
      <c r="H16" s="1" t="str">
        <f>VLOOKUP(F16,episodes!$A$1:$E$76,5,FALSE)</f>
        <v>The Enemy Within</v>
      </c>
      <c r="I16" s="1">
        <f>VLOOKUP(F16,episodes!$A$1:$D$76,3,FALSE)</f>
        <v>1</v>
      </c>
      <c r="J16" s="1">
        <f>VLOOKUP(F16,episodes!$A$1:$D$76,4,FALSE)</f>
        <v>5</v>
      </c>
      <c r="K16" s="10">
        <f t="shared" si="0"/>
        <v>0</v>
      </c>
    </row>
    <row r="17" spans="1:11" x14ac:dyDescent="0.3">
      <c r="A17" s="2" t="s">
        <v>1774</v>
      </c>
      <c r="B17" s="2" t="s">
        <v>722</v>
      </c>
      <c r="C17" s="23" t="s">
        <v>2289</v>
      </c>
      <c r="D17" s="2" t="s">
        <v>21</v>
      </c>
      <c r="E17" s="12">
        <v>1</v>
      </c>
      <c r="F17" s="60">
        <v>105</v>
      </c>
      <c r="G17" s="13">
        <f>VLOOKUP(F17,episodes!$A$1:$B$76,2,FALSE)</f>
        <v>6</v>
      </c>
      <c r="H17" s="1" t="str">
        <f>VLOOKUP(F17,episodes!$A$1:$E$76,5,FALSE)</f>
        <v>The Enemy Within</v>
      </c>
      <c r="I17" s="1">
        <f>VLOOKUP(F17,episodes!$A$1:$D$76,3,FALSE)</f>
        <v>1</v>
      </c>
      <c r="J17" s="1">
        <f>VLOOKUP(F17,episodes!$A$1:$D$76,4,FALSE)</f>
        <v>5</v>
      </c>
      <c r="K17" s="10">
        <f t="shared" si="0"/>
        <v>1</v>
      </c>
    </row>
    <row r="18" spans="1:11" x14ac:dyDescent="0.3">
      <c r="A18" s="2" t="s">
        <v>1774</v>
      </c>
      <c r="B18" s="2" t="s">
        <v>722</v>
      </c>
      <c r="C18" s="23" t="s">
        <v>2290</v>
      </c>
      <c r="D18" s="2" t="s">
        <v>21</v>
      </c>
      <c r="E18" s="12">
        <v>1</v>
      </c>
      <c r="F18" s="60">
        <v>105</v>
      </c>
      <c r="G18" s="13">
        <f>VLOOKUP(F18,episodes!$A$1:$B$76,2,FALSE)</f>
        <v>6</v>
      </c>
      <c r="H18" s="1" t="str">
        <f>VLOOKUP(F18,episodes!$A$1:$E$76,5,FALSE)</f>
        <v>The Enemy Within</v>
      </c>
      <c r="I18" s="1">
        <f>VLOOKUP(F18,episodes!$A$1:$D$76,3,FALSE)</f>
        <v>1</v>
      </c>
      <c r="J18" s="1">
        <f>VLOOKUP(F18,episodes!$A$1:$D$76,4,FALSE)</f>
        <v>5</v>
      </c>
      <c r="K18" s="10">
        <f t="shared" si="0"/>
        <v>1</v>
      </c>
    </row>
    <row r="19" spans="1:11" x14ac:dyDescent="0.3">
      <c r="A19" s="2" t="s">
        <v>1774</v>
      </c>
      <c r="B19" s="2" t="s">
        <v>722</v>
      </c>
      <c r="C19" s="23" t="s">
        <v>2291</v>
      </c>
      <c r="D19" s="2" t="s">
        <v>3655</v>
      </c>
      <c r="E19" s="12">
        <v>1</v>
      </c>
      <c r="F19" s="60">
        <v>105</v>
      </c>
      <c r="G19" s="13">
        <f>VLOOKUP(F19,episodes!$A$1:$B$76,2,FALSE)</f>
        <v>6</v>
      </c>
      <c r="H19" s="1" t="str">
        <f>VLOOKUP(F19,episodes!$A$1:$E$76,5,FALSE)</f>
        <v>The Enemy Within</v>
      </c>
      <c r="I19" s="1">
        <f>VLOOKUP(F19,episodes!$A$1:$D$76,3,FALSE)</f>
        <v>1</v>
      </c>
      <c r="J19" s="1">
        <f>VLOOKUP(F19,episodes!$A$1:$D$76,4,FALSE)</f>
        <v>5</v>
      </c>
      <c r="K19" s="10">
        <f t="shared" si="0"/>
        <v>1</v>
      </c>
    </row>
    <row r="20" spans="1:11" x14ac:dyDescent="0.3">
      <c r="A20" s="2" t="s">
        <v>1774</v>
      </c>
      <c r="B20" s="2" t="s">
        <v>722</v>
      </c>
      <c r="C20" s="23" t="s">
        <v>2466</v>
      </c>
      <c r="D20" s="2" t="s">
        <v>3305</v>
      </c>
      <c r="E20" s="12"/>
      <c r="F20" s="60">
        <v>107</v>
      </c>
      <c r="G20" s="13">
        <f>VLOOKUP(F20,episodes!$A$1:$B$76,2,FALSE)</f>
        <v>8</v>
      </c>
      <c r="H20" s="1" t="str">
        <f>VLOOKUP(F20,episodes!$A$1:$E$76,5,FALSE)</f>
        <v>What Are Little Girls Made Of?</v>
      </c>
      <c r="I20" s="1">
        <f>VLOOKUP(F20,episodes!$A$1:$D$76,3,FALSE)</f>
        <v>1</v>
      </c>
      <c r="J20" s="1">
        <f>VLOOKUP(F20,episodes!$A$1:$D$76,4,FALSE)</f>
        <v>7</v>
      </c>
      <c r="K20" s="10">
        <f t="shared" si="0"/>
        <v>0</v>
      </c>
    </row>
    <row r="21" spans="1:11" x14ac:dyDescent="0.3">
      <c r="A21" s="2" t="s">
        <v>1774</v>
      </c>
      <c r="B21" s="2" t="s">
        <v>722</v>
      </c>
      <c r="C21" s="23" t="s">
        <v>2467</v>
      </c>
      <c r="D21" s="2" t="s">
        <v>3305</v>
      </c>
      <c r="E21" s="12"/>
      <c r="F21" s="60">
        <v>107</v>
      </c>
      <c r="G21" s="13">
        <f>VLOOKUP(F21,episodes!$A$1:$B$76,2,FALSE)</f>
        <v>8</v>
      </c>
      <c r="H21" s="1" t="str">
        <f>VLOOKUP(F21,episodes!$A$1:$E$76,5,FALSE)</f>
        <v>What Are Little Girls Made Of?</v>
      </c>
      <c r="I21" s="1">
        <f>VLOOKUP(F21,episodes!$A$1:$D$76,3,FALSE)</f>
        <v>1</v>
      </c>
      <c r="J21" s="1">
        <f>VLOOKUP(F21,episodes!$A$1:$D$76,4,FALSE)</f>
        <v>7</v>
      </c>
      <c r="K21" s="10">
        <f t="shared" si="0"/>
        <v>1</v>
      </c>
    </row>
    <row r="22" spans="1:11" x14ac:dyDescent="0.3">
      <c r="A22" s="2" t="s">
        <v>1774</v>
      </c>
      <c r="B22" s="2" t="s">
        <v>722</v>
      </c>
      <c r="C22" s="23" t="s">
        <v>2468</v>
      </c>
      <c r="D22" s="2" t="s">
        <v>21</v>
      </c>
      <c r="E22" s="12">
        <v>1</v>
      </c>
      <c r="F22" s="60">
        <v>107</v>
      </c>
      <c r="G22" s="13">
        <f>VLOOKUP(F22,episodes!$A$1:$B$76,2,FALSE)</f>
        <v>8</v>
      </c>
      <c r="H22" s="1" t="str">
        <f>VLOOKUP(F22,episodes!$A$1:$E$76,5,FALSE)</f>
        <v>What Are Little Girls Made Of?</v>
      </c>
      <c r="I22" s="1">
        <f>VLOOKUP(F22,episodes!$A$1:$D$76,3,FALSE)</f>
        <v>1</v>
      </c>
      <c r="J22" s="1">
        <f>VLOOKUP(F22,episodes!$A$1:$D$76,4,FALSE)</f>
        <v>7</v>
      </c>
      <c r="K22" s="10">
        <f t="shared" si="0"/>
        <v>1</v>
      </c>
    </row>
    <row r="23" spans="1:11" x14ac:dyDescent="0.3">
      <c r="A23" s="2" t="s">
        <v>1774</v>
      </c>
      <c r="B23" s="2" t="s">
        <v>722</v>
      </c>
      <c r="C23" s="23" t="s">
        <v>2287</v>
      </c>
      <c r="D23" s="2" t="s">
        <v>21</v>
      </c>
      <c r="E23" s="12">
        <v>1</v>
      </c>
      <c r="F23" s="60">
        <v>108</v>
      </c>
      <c r="G23" s="13">
        <f>VLOOKUP(F23,episodes!$A$1:$B$76,2,FALSE)</f>
        <v>9</v>
      </c>
      <c r="H23" s="1" t="str">
        <f>VLOOKUP(F23,episodes!$A$1:$E$76,5,FALSE)</f>
        <v>Miri</v>
      </c>
      <c r="I23" s="1">
        <f>VLOOKUP(F23,episodes!$A$1:$D$76,3,FALSE)</f>
        <v>1</v>
      </c>
      <c r="J23" s="1">
        <f>VLOOKUP(F23,episodes!$A$1:$D$76,4,FALSE)</f>
        <v>8</v>
      </c>
      <c r="K23" s="10">
        <f t="shared" si="0"/>
        <v>0</v>
      </c>
    </row>
    <row r="24" spans="1:11" x14ac:dyDescent="0.3">
      <c r="A24" s="2" t="s">
        <v>1774</v>
      </c>
      <c r="B24" s="2" t="s">
        <v>723</v>
      </c>
      <c r="C24" s="23" t="s">
        <v>2522</v>
      </c>
      <c r="D24" s="2" t="s">
        <v>21</v>
      </c>
      <c r="E24" s="12">
        <v>1</v>
      </c>
      <c r="F24" s="60">
        <v>110</v>
      </c>
      <c r="G24" s="13">
        <f>VLOOKUP(F24,episodes!$A$1:$B$76,2,FALSE)</f>
        <v>11</v>
      </c>
      <c r="H24" s="1" t="str">
        <f>VLOOKUP(F24,episodes!$A$1:$E$76,5,FALSE)</f>
        <v>The Corbomite Maneuver</v>
      </c>
      <c r="I24" s="1">
        <f>VLOOKUP(F24,episodes!$A$1:$D$76,3,FALSE)</f>
        <v>1</v>
      </c>
      <c r="J24" s="1">
        <f>VLOOKUP(F24,episodes!$A$1:$D$76,4,FALSE)</f>
        <v>10</v>
      </c>
      <c r="K24" s="10">
        <f t="shared" si="0"/>
        <v>0</v>
      </c>
    </row>
    <row r="25" spans="1:11" x14ac:dyDescent="0.3">
      <c r="A25" s="2" t="s">
        <v>1774</v>
      </c>
      <c r="B25" s="2" t="s">
        <v>722</v>
      </c>
      <c r="C25" s="23" t="s">
        <v>2533</v>
      </c>
      <c r="D25" s="2" t="s">
        <v>3305</v>
      </c>
      <c r="E25" s="12"/>
      <c r="F25" s="60">
        <v>113</v>
      </c>
      <c r="G25" s="13">
        <f>VLOOKUP(F25,episodes!$A$1:$B$76,2,FALSE)</f>
        <v>14</v>
      </c>
      <c r="H25" s="1" t="str">
        <f>VLOOKUP(F25,episodes!$A$1:$E$76,5,FALSE)</f>
        <v>The Conscience of the King</v>
      </c>
      <c r="I25" s="1">
        <f>VLOOKUP(F25,episodes!$A$1:$D$76,3,FALSE)</f>
        <v>1</v>
      </c>
      <c r="J25" s="1">
        <f>VLOOKUP(F25,episodes!$A$1:$D$76,4,FALSE)</f>
        <v>13</v>
      </c>
      <c r="K25" s="10">
        <f t="shared" si="0"/>
        <v>0</v>
      </c>
    </row>
    <row r="26" spans="1:11" x14ac:dyDescent="0.3">
      <c r="A26" s="2" t="s">
        <v>1774</v>
      </c>
      <c r="B26" s="2" t="s">
        <v>723</v>
      </c>
      <c r="C26" s="23" t="s">
        <v>2545</v>
      </c>
      <c r="D26" s="2" t="s">
        <v>21</v>
      </c>
      <c r="E26" s="12">
        <v>1</v>
      </c>
      <c r="F26" s="61">
        <v>114</v>
      </c>
      <c r="G26" s="13">
        <f>VLOOKUP(F26,episodes!$A$1:$B$76,2,FALSE)</f>
        <v>15</v>
      </c>
      <c r="H26" s="1" t="str">
        <f>VLOOKUP(F26,episodes!$A$1:$E$76,5,FALSE)</f>
        <v>Balance of Terror</v>
      </c>
      <c r="I26" s="1">
        <f>VLOOKUP(F26,episodes!$A$1:$D$76,3,FALSE)</f>
        <v>1</v>
      </c>
      <c r="J26" s="1">
        <f>VLOOKUP(F26,episodes!$A$1:$D$76,4,FALSE)</f>
        <v>14</v>
      </c>
      <c r="K26" s="10">
        <f t="shared" si="0"/>
        <v>0</v>
      </c>
    </row>
    <row r="27" spans="1:11" x14ac:dyDescent="0.3">
      <c r="A27" s="2" t="s">
        <v>1774</v>
      </c>
      <c r="B27" s="2" t="s">
        <v>723</v>
      </c>
      <c r="C27" s="23" t="s">
        <v>2860</v>
      </c>
      <c r="D27" s="2" t="s">
        <v>21</v>
      </c>
      <c r="E27" s="12">
        <v>1</v>
      </c>
      <c r="F27" s="61">
        <v>114</v>
      </c>
      <c r="G27" s="13">
        <f>VLOOKUP(F27,episodes!$A$1:$B$76,2,FALSE)</f>
        <v>15</v>
      </c>
      <c r="H27" s="1" t="str">
        <f>VLOOKUP(F27,episodes!$A$1:$E$76,5,FALSE)</f>
        <v>Balance of Terror</v>
      </c>
      <c r="I27" s="1">
        <f>VLOOKUP(F27,episodes!$A$1:$D$76,3,FALSE)</f>
        <v>1</v>
      </c>
      <c r="J27" s="1">
        <f>VLOOKUP(F27,episodes!$A$1:$D$76,4,FALSE)</f>
        <v>14</v>
      </c>
      <c r="K27" s="10">
        <f t="shared" si="0"/>
        <v>1</v>
      </c>
    </row>
    <row r="28" spans="1:11" x14ac:dyDescent="0.3">
      <c r="A28" s="2" t="s">
        <v>1774</v>
      </c>
      <c r="B28" s="2" t="s">
        <v>723</v>
      </c>
      <c r="C28" s="23" t="s">
        <v>2860</v>
      </c>
      <c r="D28" s="2" t="s">
        <v>21</v>
      </c>
      <c r="E28" s="12">
        <v>1</v>
      </c>
      <c r="F28" s="61">
        <v>114</v>
      </c>
      <c r="G28" s="13">
        <f>VLOOKUP(F28,episodes!$A$1:$B$76,2,FALSE)</f>
        <v>15</v>
      </c>
      <c r="H28" s="1" t="str">
        <f>VLOOKUP(F28,episodes!$A$1:$E$76,5,FALSE)</f>
        <v>Balance of Terror</v>
      </c>
      <c r="I28" s="1">
        <f>VLOOKUP(F28,episodes!$A$1:$D$76,3,FALSE)</f>
        <v>1</v>
      </c>
      <c r="J28" s="1">
        <f>VLOOKUP(F28,episodes!$A$1:$D$76,4,FALSE)</f>
        <v>14</v>
      </c>
      <c r="K28" s="10">
        <f t="shared" si="0"/>
        <v>1</v>
      </c>
    </row>
    <row r="29" spans="1:11" x14ac:dyDescent="0.3">
      <c r="A29" s="2" t="s">
        <v>1774</v>
      </c>
      <c r="B29" s="2" t="s">
        <v>723</v>
      </c>
      <c r="C29" s="23" t="s">
        <v>2860</v>
      </c>
      <c r="D29" s="2" t="s">
        <v>21</v>
      </c>
      <c r="E29" s="12">
        <v>1</v>
      </c>
      <c r="F29" s="61">
        <v>114</v>
      </c>
      <c r="G29" s="13">
        <f>VLOOKUP(F29,episodes!$A$1:$B$76,2,FALSE)</f>
        <v>15</v>
      </c>
      <c r="H29" s="1" t="str">
        <f>VLOOKUP(F29,episodes!$A$1:$E$76,5,FALSE)</f>
        <v>Balance of Terror</v>
      </c>
      <c r="I29" s="1">
        <f>VLOOKUP(F29,episodes!$A$1:$D$76,3,FALSE)</f>
        <v>1</v>
      </c>
      <c r="J29" s="1">
        <f>VLOOKUP(F29,episodes!$A$1:$D$76,4,FALSE)</f>
        <v>14</v>
      </c>
      <c r="K29" s="10">
        <f t="shared" si="0"/>
        <v>1</v>
      </c>
    </row>
    <row r="30" spans="1:11" x14ac:dyDescent="0.3">
      <c r="A30" s="2" t="s">
        <v>1774</v>
      </c>
      <c r="B30" s="2" t="s">
        <v>722</v>
      </c>
      <c r="C30" s="23" t="s">
        <v>2558</v>
      </c>
      <c r="D30" s="2" t="s">
        <v>21</v>
      </c>
      <c r="E30" s="12"/>
      <c r="F30" s="61">
        <v>115</v>
      </c>
      <c r="G30" s="13">
        <f>VLOOKUP(F30,episodes!$A$1:$B$76,2,FALSE)</f>
        <v>16</v>
      </c>
      <c r="H30" s="1" t="str">
        <f>VLOOKUP(F30,episodes!$A$1:$E$76,5,FALSE)</f>
        <v>Shore Leave</v>
      </c>
      <c r="I30" s="1">
        <f>VLOOKUP(F30,episodes!$A$1:$D$76,3,FALSE)</f>
        <v>1</v>
      </c>
      <c r="J30" s="1">
        <f>VLOOKUP(F30,episodes!$A$1:$D$76,4,FALSE)</f>
        <v>15</v>
      </c>
      <c r="K30" s="10">
        <f t="shared" si="0"/>
        <v>0</v>
      </c>
    </row>
    <row r="31" spans="1:11" x14ac:dyDescent="0.3">
      <c r="A31" s="2" t="s">
        <v>1774</v>
      </c>
      <c r="B31" s="2" t="s">
        <v>722</v>
      </c>
      <c r="C31" s="23" t="s">
        <v>2567</v>
      </c>
      <c r="D31" s="2" t="s">
        <v>21</v>
      </c>
      <c r="E31" s="12"/>
      <c r="F31" s="61">
        <v>116</v>
      </c>
      <c r="G31" s="13">
        <f>VLOOKUP(F31,episodes!$A$1:$B$76,2,FALSE)</f>
        <v>17</v>
      </c>
      <c r="H31" s="1" t="str">
        <f>VLOOKUP(F31,episodes!$A$1:$E$76,5,FALSE)</f>
        <v>The Galileo Seven</v>
      </c>
      <c r="I31" s="1">
        <f>VLOOKUP(F31,episodes!$A$1:$D$76,3,FALSE)</f>
        <v>1</v>
      </c>
      <c r="J31" s="1">
        <f>VLOOKUP(F31,episodes!$A$1:$D$76,4,FALSE)</f>
        <v>16</v>
      </c>
      <c r="K31" s="10">
        <f t="shared" si="0"/>
        <v>0</v>
      </c>
    </row>
    <row r="32" spans="1:11" x14ac:dyDescent="0.3">
      <c r="A32" s="2" t="s">
        <v>1774</v>
      </c>
      <c r="B32" s="2" t="s">
        <v>722</v>
      </c>
      <c r="C32" s="23" t="s">
        <v>2567</v>
      </c>
      <c r="D32" s="2" t="s">
        <v>21</v>
      </c>
      <c r="E32" s="12"/>
      <c r="F32" s="61">
        <v>116</v>
      </c>
      <c r="G32" s="13">
        <f>VLOOKUP(F32,episodes!$A$1:$B$76,2,FALSE)</f>
        <v>17</v>
      </c>
      <c r="H32" s="1" t="str">
        <f>VLOOKUP(F32,episodes!$A$1:$E$76,5,FALSE)</f>
        <v>The Galileo Seven</v>
      </c>
      <c r="I32" s="1">
        <f>VLOOKUP(F32,episodes!$A$1:$D$76,3,FALSE)</f>
        <v>1</v>
      </c>
      <c r="J32" s="1">
        <f>VLOOKUP(F32,episodes!$A$1:$D$76,4,FALSE)</f>
        <v>16</v>
      </c>
      <c r="K32" s="10">
        <f t="shared" si="0"/>
        <v>1</v>
      </c>
    </row>
    <row r="33" spans="1:11" x14ac:dyDescent="0.3">
      <c r="A33" s="2" t="s">
        <v>1774</v>
      </c>
      <c r="B33" s="2" t="s">
        <v>722</v>
      </c>
      <c r="C33" s="23" t="s">
        <v>2567</v>
      </c>
      <c r="D33" s="2" t="s">
        <v>21</v>
      </c>
      <c r="E33" s="12"/>
      <c r="F33" s="61">
        <v>116</v>
      </c>
      <c r="G33" s="13">
        <f>VLOOKUP(F33,episodes!$A$1:$B$76,2,FALSE)</f>
        <v>17</v>
      </c>
      <c r="H33" s="1" t="str">
        <f>VLOOKUP(F33,episodes!$A$1:$E$76,5,FALSE)</f>
        <v>The Galileo Seven</v>
      </c>
      <c r="I33" s="1">
        <f>VLOOKUP(F33,episodes!$A$1:$D$76,3,FALSE)</f>
        <v>1</v>
      </c>
      <c r="J33" s="1">
        <f>VLOOKUP(F33,episodes!$A$1:$D$76,4,FALSE)</f>
        <v>16</v>
      </c>
      <c r="K33" s="10">
        <f t="shared" si="0"/>
        <v>1</v>
      </c>
    </row>
    <row r="34" spans="1:11" x14ac:dyDescent="0.3">
      <c r="A34" s="2" t="s">
        <v>1774</v>
      </c>
      <c r="B34" s="2" t="s">
        <v>722</v>
      </c>
      <c r="C34" s="23" t="s">
        <v>2567</v>
      </c>
      <c r="D34" s="2" t="s">
        <v>21</v>
      </c>
      <c r="E34" s="12"/>
      <c r="F34" s="61">
        <v>116</v>
      </c>
      <c r="G34" s="13">
        <f>VLOOKUP(F34,episodes!$A$1:$B$76,2,FALSE)</f>
        <v>17</v>
      </c>
      <c r="H34" s="1" t="str">
        <f>VLOOKUP(F34,episodes!$A$1:$E$76,5,FALSE)</f>
        <v>The Galileo Seven</v>
      </c>
      <c r="I34" s="1">
        <f>VLOOKUP(F34,episodes!$A$1:$D$76,3,FALSE)</f>
        <v>1</v>
      </c>
      <c r="J34" s="1">
        <f>VLOOKUP(F34,episodes!$A$1:$D$76,4,FALSE)</f>
        <v>16</v>
      </c>
      <c r="K34" s="10">
        <f t="shared" si="0"/>
        <v>1</v>
      </c>
    </row>
    <row r="35" spans="1:11" x14ac:dyDescent="0.3">
      <c r="A35" s="2" t="s">
        <v>1774</v>
      </c>
      <c r="B35" s="2" t="s">
        <v>722</v>
      </c>
      <c r="C35" s="23" t="s">
        <v>2567</v>
      </c>
      <c r="D35" s="2" t="s">
        <v>21</v>
      </c>
      <c r="E35" s="12"/>
      <c r="F35" s="61">
        <v>116</v>
      </c>
      <c r="G35" s="13">
        <f>VLOOKUP(F35,episodes!$A$1:$B$76,2,FALSE)</f>
        <v>17</v>
      </c>
      <c r="H35" s="1" t="str">
        <f>VLOOKUP(F35,episodes!$A$1:$E$76,5,FALSE)</f>
        <v>The Galileo Seven</v>
      </c>
      <c r="I35" s="1">
        <f>VLOOKUP(F35,episodes!$A$1:$D$76,3,FALSE)</f>
        <v>1</v>
      </c>
      <c r="J35" s="1">
        <f>VLOOKUP(F35,episodes!$A$1:$D$76,4,FALSE)</f>
        <v>16</v>
      </c>
      <c r="K35" s="10">
        <f t="shared" si="0"/>
        <v>1</v>
      </c>
    </row>
    <row r="36" spans="1:11" x14ac:dyDescent="0.3">
      <c r="A36" s="2" t="s">
        <v>1774</v>
      </c>
      <c r="B36" s="2" t="s">
        <v>722</v>
      </c>
      <c r="C36" s="23" t="s">
        <v>2567</v>
      </c>
      <c r="D36" s="2" t="s">
        <v>21</v>
      </c>
      <c r="E36" s="12"/>
      <c r="F36" s="61">
        <v>116</v>
      </c>
      <c r="G36" s="13">
        <f>VLOOKUP(F36,episodes!$A$1:$B$76,2,FALSE)</f>
        <v>17</v>
      </c>
      <c r="H36" s="1" t="str">
        <f>VLOOKUP(F36,episodes!$A$1:$E$76,5,FALSE)</f>
        <v>The Galileo Seven</v>
      </c>
      <c r="I36" s="1">
        <f>VLOOKUP(F36,episodes!$A$1:$D$76,3,FALSE)</f>
        <v>1</v>
      </c>
      <c r="J36" s="1">
        <f>VLOOKUP(F36,episodes!$A$1:$D$76,4,FALSE)</f>
        <v>16</v>
      </c>
      <c r="K36" s="10">
        <f t="shared" si="0"/>
        <v>1</v>
      </c>
    </row>
    <row r="37" spans="1:11" x14ac:dyDescent="0.3">
      <c r="A37" s="2" t="s">
        <v>1774</v>
      </c>
      <c r="B37" s="2" t="s">
        <v>722</v>
      </c>
      <c r="C37" s="23" t="s">
        <v>2568</v>
      </c>
      <c r="D37" s="2" t="s">
        <v>3655</v>
      </c>
      <c r="E37" s="12">
        <v>1</v>
      </c>
      <c r="F37" s="61">
        <v>116</v>
      </c>
      <c r="G37" s="13">
        <f>VLOOKUP(F37,episodes!$A$1:$B$76,2,FALSE)</f>
        <v>17</v>
      </c>
      <c r="H37" s="1" t="str">
        <f>VLOOKUP(F37,episodes!$A$1:$E$76,5,FALSE)</f>
        <v>The Galileo Seven</v>
      </c>
      <c r="I37" s="1">
        <f>VLOOKUP(F37,episodes!$A$1:$D$76,3,FALSE)</f>
        <v>1</v>
      </c>
      <c r="J37" s="1">
        <f>VLOOKUP(F37,episodes!$A$1:$D$76,4,FALSE)</f>
        <v>16</v>
      </c>
      <c r="K37" s="10">
        <f t="shared" si="0"/>
        <v>1</v>
      </c>
    </row>
    <row r="38" spans="1:11" x14ac:dyDescent="0.3">
      <c r="A38" s="2" t="s">
        <v>1774</v>
      </c>
      <c r="B38" s="2" t="s">
        <v>722</v>
      </c>
      <c r="C38" s="23" t="s">
        <v>2691</v>
      </c>
      <c r="D38" s="2" t="s">
        <v>3305</v>
      </c>
      <c r="E38" s="12"/>
      <c r="F38" s="61">
        <v>117</v>
      </c>
      <c r="G38" s="13">
        <f>VLOOKUP(F38,episodes!$A$1:$B$76,2,FALSE)</f>
        <v>18</v>
      </c>
      <c r="H38" s="1" t="str">
        <f>VLOOKUP(F38,episodes!$A$1:$E$76,5,FALSE)</f>
        <v>The Squire of Gothos</v>
      </c>
      <c r="I38" s="1">
        <f>VLOOKUP(F38,episodes!$A$1:$D$76,3,FALSE)</f>
        <v>1</v>
      </c>
      <c r="J38" s="1">
        <f>VLOOKUP(F38,episodes!$A$1:$D$76,4,FALSE)</f>
        <v>17</v>
      </c>
      <c r="K38" s="10">
        <f t="shared" si="0"/>
        <v>0</v>
      </c>
    </row>
    <row r="39" spans="1:11" x14ac:dyDescent="0.3">
      <c r="A39" s="2" t="s">
        <v>1774</v>
      </c>
      <c r="B39" s="2" t="s">
        <v>722</v>
      </c>
      <c r="C39" s="23" t="s">
        <v>2691</v>
      </c>
      <c r="D39" s="2" t="s">
        <v>3305</v>
      </c>
      <c r="E39" s="12"/>
      <c r="F39" s="61">
        <v>117</v>
      </c>
      <c r="G39" s="13">
        <f>VLOOKUP(F39,episodes!$A$1:$B$76,2,FALSE)</f>
        <v>18</v>
      </c>
      <c r="H39" s="1" t="str">
        <f>VLOOKUP(F39,episodes!$A$1:$E$76,5,FALSE)</f>
        <v>The Squire of Gothos</v>
      </c>
      <c r="I39" s="1">
        <f>VLOOKUP(F39,episodes!$A$1:$D$76,3,FALSE)</f>
        <v>1</v>
      </c>
      <c r="J39" s="1">
        <f>VLOOKUP(F39,episodes!$A$1:$D$76,4,FALSE)</f>
        <v>17</v>
      </c>
      <c r="K39" s="10">
        <f t="shared" si="0"/>
        <v>1</v>
      </c>
    </row>
    <row r="40" spans="1:11" x14ac:dyDescent="0.3">
      <c r="A40" s="2" t="s">
        <v>1774</v>
      </c>
      <c r="B40" s="2" t="s">
        <v>719</v>
      </c>
      <c r="C40" s="23" t="s">
        <v>3144</v>
      </c>
      <c r="D40" s="2" t="s">
        <v>3305</v>
      </c>
      <c r="E40" s="12"/>
      <c r="F40" s="61">
        <v>118</v>
      </c>
      <c r="G40" s="13">
        <f>VLOOKUP(F40,episodes!$A$1:$B$76,2,FALSE)</f>
        <v>19</v>
      </c>
      <c r="H40" s="1" t="str">
        <f>VLOOKUP(F40,episodes!$A$1:$E$76,5,FALSE)</f>
        <v>Arena</v>
      </c>
      <c r="I40" s="1">
        <f>VLOOKUP(F40,episodes!$A$1:$D$76,3,FALSE)</f>
        <v>1</v>
      </c>
      <c r="J40" s="1">
        <f>VLOOKUP(F40,episodes!$A$1:$D$76,4,FALSE)</f>
        <v>18</v>
      </c>
      <c r="K40" s="10">
        <f t="shared" si="0"/>
        <v>0</v>
      </c>
    </row>
    <row r="41" spans="1:11" x14ac:dyDescent="0.3">
      <c r="A41" s="2" t="s">
        <v>1774</v>
      </c>
      <c r="B41" s="2" t="s">
        <v>723</v>
      </c>
      <c r="C41" s="23" t="s">
        <v>3511</v>
      </c>
      <c r="D41" s="2" t="s">
        <v>21</v>
      </c>
      <c r="E41" s="12">
        <v>1</v>
      </c>
      <c r="F41" s="61">
        <v>118</v>
      </c>
      <c r="G41" s="13">
        <f>VLOOKUP(F41,episodes!$A$1:$B$76,2,FALSE)</f>
        <v>19</v>
      </c>
      <c r="H41" s="1" t="str">
        <f>VLOOKUP(F41,episodes!$A$1:$E$76,5,FALSE)</f>
        <v>Arena</v>
      </c>
      <c r="I41" s="1">
        <f>VLOOKUP(F41,episodes!$A$1:$D$76,3,FALSE)</f>
        <v>1</v>
      </c>
      <c r="J41" s="1">
        <f>VLOOKUP(F41,episodes!$A$1:$D$76,4,FALSE)</f>
        <v>18</v>
      </c>
      <c r="K41" s="10">
        <f t="shared" si="0"/>
        <v>1</v>
      </c>
    </row>
    <row r="42" spans="1:11" x14ac:dyDescent="0.3">
      <c r="A42" s="2" t="s">
        <v>1774</v>
      </c>
      <c r="B42" s="2" t="s">
        <v>724</v>
      </c>
      <c r="C42" s="23" t="s">
        <v>2975</v>
      </c>
      <c r="D42" s="2" t="s">
        <v>21</v>
      </c>
      <c r="E42" s="12">
        <v>1</v>
      </c>
      <c r="F42" s="61">
        <v>118</v>
      </c>
      <c r="G42" s="13">
        <f>VLOOKUP(F42,episodes!$A$1:$B$76,2,FALSE)</f>
        <v>19</v>
      </c>
      <c r="H42" s="1" t="str">
        <f>VLOOKUP(F42,episodes!$A$1:$E$76,5,FALSE)</f>
        <v>Arena</v>
      </c>
      <c r="I42" s="1">
        <f>VLOOKUP(F42,episodes!$A$1:$D$76,3,FALSE)</f>
        <v>1</v>
      </c>
      <c r="J42" s="1">
        <f>VLOOKUP(F42,episodes!$A$1:$D$76,4,FALSE)</f>
        <v>18</v>
      </c>
      <c r="K42" s="10">
        <f t="shared" si="0"/>
        <v>1</v>
      </c>
    </row>
    <row r="43" spans="1:11" x14ac:dyDescent="0.3">
      <c r="A43" s="2" t="s">
        <v>1774</v>
      </c>
      <c r="B43" s="2" t="s">
        <v>722</v>
      </c>
      <c r="C43" s="23" t="s">
        <v>2590</v>
      </c>
      <c r="D43" s="2" t="s">
        <v>3655</v>
      </c>
      <c r="E43" s="12">
        <v>1</v>
      </c>
      <c r="F43" s="61">
        <v>119</v>
      </c>
      <c r="G43" s="13">
        <f>VLOOKUP(F43,episodes!$A$1:$B$76,2,FALSE)</f>
        <v>20</v>
      </c>
      <c r="H43" s="1" t="str">
        <f>VLOOKUP(F43,episodes!$A$1:$E$76,5,FALSE)</f>
        <v>Tomorrow Is Yesterday</v>
      </c>
      <c r="I43" s="1">
        <f>VLOOKUP(F43,episodes!$A$1:$D$76,3,FALSE)</f>
        <v>1</v>
      </c>
      <c r="J43" s="1">
        <f>VLOOKUP(F43,episodes!$A$1:$D$76,4,FALSE)</f>
        <v>19</v>
      </c>
      <c r="K43" s="10">
        <f t="shared" si="0"/>
        <v>0</v>
      </c>
    </row>
    <row r="44" spans="1:11" x14ac:dyDescent="0.3">
      <c r="A44" s="2" t="s">
        <v>1774</v>
      </c>
      <c r="B44" s="2" t="s">
        <v>720</v>
      </c>
      <c r="C44" s="23" t="s">
        <v>3026</v>
      </c>
      <c r="D44" s="2" t="s">
        <v>3305</v>
      </c>
      <c r="E44" s="12"/>
      <c r="F44" s="61">
        <v>121</v>
      </c>
      <c r="G44" s="13">
        <f>VLOOKUP(F44,episodes!$A$1:$B$76,2,FALSE)</f>
        <v>22</v>
      </c>
      <c r="H44" s="1" t="str">
        <f>VLOOKUP(F44,episodes!$A$1:$E$76,5,FALSE)</f>
        <v>The Return of the Archons</v>
      </c>
      <c r="I44" s="1">
        <f>VLOOKUP(F44,episodes!$A$1:$D$76,3,FALSE)</f>
        <v>1</v>
      </c>
      <c r="J44" s="1">
        <f>VLOOKUP(F44,episodes!$A$1:$D$76,4,FALSE)</f>
        <v>21</v>
      </c>
      <c r="K44" s="10">
        <f t="shared" si="0"/>
        <v>0</v>
      </c>
    </row>
    <row r="45" spans="1:11" x14ac:dyDescent="0.3">
      <c r="A45" s="2" t="s">
        <v>1774</v>
      </c>
      <c r="B45" s="2" t="s">
        <v>722</v>
      </c>
      <c r="C45" s="23" t="s">
        <v>3028</v>
      </c>
      <c r="D45" s="2" t="s">
        <v>21</v>
      </c>
      <c r="E45" s="12">
        <v>1</v>
      </c>
      <c r="F45" s="61">
        <v>121</v>
      </c>
      <c r="G45" s="13">
        <f>VLOOKUP(F45,episodes!$A$1:$B$76,2,FALSE)</f>
        <v>22</v>
      </c>
      <c r="H45" s="1" t="str">
        <f>VLOOKUP(F45,episodes!$A$1:$E$76,5,FALSE)</f>
        <v>The Return of the Archons</v>
      </c>
      <c r="I45" s="1">
        <f>VLOOKUP(F45,episodes!$A$1:$D$76,3,FALSE)</f>
        <v>1</v>
      </c>
      <c r="J45" s="1">
        <f>VLOOKUP(F45,episodes!$A$1:$D$76,4,FALSE)</f>
        <v>21</v>
      </c>
      <c r="K45" s="10">
        <f t="shared" si="0"/>
        <v>1</v>
      </c>
    </row>
    <row r="46" spans="1:11" x14ac:dyDescent="0.3">
      <c r="A46" s="2" t="s">
        <v>1774</v>
      </c>
      <c r="B46" s="2" t="s">
        <v>722</v>
      </c>
      <c r="C46" s="23" t="s">
        <v>3028</v>
      </c>
      <c r="D46" s="2" t="s">
        <v>21</v>
      </c>
      <c r="E46" s="12">
        <v>1</v>
      </c>
      <c r="F46" s="61">
        <v>121</v>
      </c>
      <c r="G46" s="13">
        <f>VLOOKUP(F46,episodes!$A$1:$B$76,2,FALSE)</f>
        <v>22</v>
      </c>
      <c r="H46" s="1" t="str">
        <f>VLOOKUP(F46,episodes!$A$1:$E$76,5,FALSE)</f>
        <v>The Return of the Archons</v>
      </c>
      <c r="I46" s="1">
        <f>VLOOKUP(F46,episodes!$A$1:$D$76,3,FALSE)</f>
        <v>1</v>
      </c>
      <c r="J46" s="1">
        <f>VLOOKUP(F46,episodes!$A$1:$D$76,4,FALSE)</f>
        <v>21</v>
      </c>
      <c r="K46" s="10">
        <f t="shared" si="0"/>
        <v>1</v>
      </c>
    </row>
    <row r="47" spans="1:11" x14ac:dyDescent="0.3">
      <c r="A47" s="2" t="s">
        <v>1774</v>
      </c>
      <c r="B47" s="2" t="s">
        <v>722</v>
      </c>
      <c r="C47" s="23" t="s">
        <v>2599</v>
      </c>
      <c r="D47" s="2" t="s">
        <v>21</v>
      </c>
      <c r="E47" s="12">
        <v>1</v>
      </c>
      <c r="F47" s="61">
        <v>121</v>
      </c>
      <c r="G47" s="13">
        <f>VLOOKUP(F47,episodes!$A$1:$B$76,2,FALSE)</f>
        <v>22</v>
      </c>
      <c r="H47" s="1" t="str">
        <f>VLOOKUP(F47,episodes!$A$1:$E$76,5,FALSE)</f>
        <v>The Return of the Archons</v>
      </c>
      <c r="I47" s="1">
        <f>VLOOKUP(F47,episodes!$A$1:$D$76,3,FALSE)</f>
        <v>1</v>
      </c>
      <c r="J47" s="1">
        <f>VLOOKUP(F47,episodes!$A$1:$D$76,4,FALSE)</f>
        <v>21</v>
      </c>
      <c r="K47" s="10">
        <f t="shared" si="0"/>
        <v>1</v>
      </c>
    </row>
    <row r="48" spans="1:11" x14ac:dyDescent="0.3">
      <c r="A48" s="2" t="s">
        <v>1774</v>
      </c>
      <c r="B48" s="2" t="s">
        <v>722</v>
      </c>
      <c r="C48" s="23" t="s">
        <v>2600</v>
      </c>
      <c r="D48" s="2" t="s">
        <v>21</v>
      </c>
      <c r="E48" s="12">
        <v>1</v>
      </c>
      <c r="F48" s="61">
        <v>121</v>
      </c>
      <c r="G48" s="13">
        <f>VLOOKUP(F48,episodes!$A$1:$B$76,2,FALSE)</f>
        <v>22</v>
      </c>
      <c r="H48" s="1" t="str">
        <f>VLOOKUP(F48,episodes!$A$1:$E$76,5,FALSE)</f>
        <v>The Return of the Archons</v>
      </c>
      <c r="I48" s="1">
        <f>VLOOKUP(F48,episodes!$A$1:$D$76,3,FALSE)</f>
        <v>1</v>
      </c>
      <c r="J48" s="1">
        <f>VLOOKUP(F48,episodes!$A$1:$D$76,4,FALSE)</f>
        <v>21</v>
      </c>
      <c r="K48" s="10">
        <f t="shared" si="0"/>
        <v>1</v>
      </c>
    </row>
    <row r="49" spans="1:11" x14ac:dyDescent="0.3">
      <c r="A49" s="2" t="s">
        <v>1774</v>
      </c>
      <c r="B49" s="2" t="s">
        <v>722</v>
      </c>
      <c r="C49" s="23" t="s">
        <v>3030</v>
      </c>
      <c r="D49" s="2" t="s">
        <v>3305</v>
      </c>
      <c r="E49" s="12"/>
      <c r="F49" s="61">
        <v>121</v>
      </c>
      <c r="G49" s="13">
        <f>VLOOKUP(F49,episodes!$A$1:$B$76,2,FALSE)</f>
        <v>22</v>
      </c>
      <c r="H49" s="1" t="str">
        <f>VLOOKUP(F49,episodes!$A$1:$E$76,5,FALSE)</f>
        <v>The Return of the Archons</v>
      </c>
      <c r="I49" s="1">
        <f>VLOOKUP(F49,episodes!$A$1:$D$76,3,FALSE)</f>
        <v>1</v>
      </c>
      <c r="J49" s="1">
        <f>VLOOKUP(F49,episodes!$A$1:$D$76,4,FALSE)</f>
        <v>21</v>
      </c>
      <c r="K49" s="10">
        <f t="shared" si="0"/>
        <v>1</v>
      </c>
    </row>
    <row r="50" spans="1:11" x14ac:dyDescent="0.3">
      <c r="A50" s="2" t="s">
        <v>1774</v>
      </c>
      <c r="B50" s="2" t="s">
        <v>722</v>
      </c>
      <c r="C50" s="23" t="s">
        <v>3030</v>
      </c>
      <c r="D50" s="2" t="s">
        <v>3305</v>
      </c>
      <c r="E50" s="12"/>
      <c r="F50" s="61">
        <v>121</v>
      </c>
      <c r="G50" s="13">
        <f>VLOOKUP(F50,episodes!$A$1:$B$76,2,FALSE)</f>
        <v>22</v>
      </c>
      <c r="H50" s="1" t="str">
        <f>VLOOKUP(F50,episodes!$A$1:$E$76,5,FALSE)</f>
        <v>The Return of the Archons</v>
      </c>
      <c r="I50" s="1">
        <f>VLOOKUP(F50,episodes!$A$1:$D$76,3,FALSE)</f>
        <v>1</v>
      </c>
      <c r="J50" s="1">
        <f>VLOOKUP(F50,episodes!$A$1:$D$76,4,FALSE)</f>
        <v>21</v>
      </c>
      <c r="K50" s="10">
        <f t="shared" si="0"/>
        <v>1</v>
      </c>
    </row>
    <row r="51" spans="1:11" x14ac:dyDescent="0.3">
      <c r="A51" s="2" t="s">
        <v>1774</v>
      </c>
      <c r="B51" s="2" t="s">
        <v>722</v>
      </c>
      <c r="C51" s="23" t="s">
        <v>3029</v>
      </c>
      <c r="D51" s="2" t="s">
        <v>3655</v>
      </c>
      <c r="E51" s="12">
        <v>1</v>
      </c>
      <c r="F51" s="61">
        <v>121</v>
      </c>
      <c r="G51" s="13">
        <f>VLOOKUP(F51,episodes!$A$1:$B$76,2,FALSE)</f>
        <v>22</v>
      </c>
      <c r="H51" s="1" t="str">
        <f>VLOOKUP(F51,episodes!$A$1:$E$76,5,FALSE)</f>
        <v>The Return of the Archons</v>
      </c>
      <c r="I51" s="1">
        <f>VLOOKUP(F51,episodes!$A$1:$D$76,3,FALSE)</f>
        <v>1</v>
      </c>
      <c r="J51" s="1">
        <f>VLOOKUP(F51,episodes!$A$1:$D$76,4,FALSE)</f>
        <v>21</v>
      </c>
      <c r="K51" s="10">
        <f t="shared" si="0"/>
        <v>1</v>
      </c>
    </row>
    <row r="52" spans="1:11" x14ac:dyDescent="0.3">
      <c r="A52" s="2" t="s">
        <v>1774</v>
      </c>
      <c r="B52" s="2" t="s">
        <v>722</v>
      </c>
      <c r="C52" s="23" t="s">
        <v>3029</v>
      </c>
      <c r="D52" s="2" t="s">
        <v>3655</v>
      </c>
      <c r="E52" s="12">
        <v>1</v>
      </c>
      <c r="F52" s="61">
        <v>121</v>
      </c>
      <c r="G52" s="13">
        <f>VLOOKUP(F52,episodes!$A$1:$B$76,2,FALSE)</f>
        <v>22</v>
      </c>
      <c r="H52" s="1" t="str">
        <f>VLOOKUP(F52,episodes!$A$1:$E$76,5,FALSE)</f>
        <v>The Return of the Archons</v>
      </c>
      <c r="I52" s="1">
        <f>VLOOKUP(F52,episodes!$A$1:$D$76,3,FALSE)</f>
        <v>1</v>
      </c>
      <c r="J52" s="1">
        <f>VLOOKUP(F52,episodes!$A$1:$D$76,4,FALSE)</f>
        <v>21</v>
      </c>
      <c r="K52" s="10">
        <f t="shared" si="0"/>
        <v>1</v>
      </c>
    </row>
    <row r="53" spans="1:11" x14ac:dyDescent="0.3">
      <c r="A53" s="2" t="s">
        <v>1774</v>
      </c>
      <c r="B53" s="2" t="s">
        <v>719</v>
      </c>
      <c r="C53" s="23" t="s">
        <v>3075</v>
      </c>
      <c r="D53" s="2" t="s">
        <v>3305</v>
      </c>
      <c r="E53" s="12"/>
      <c r="F53" s="61">
        <v>123</v>
      </c>
      <c r="G53" s="13">
        <f>VLOOKUP(F53,episodes!$A$1:$B$76,2,FALSE)</f>
        <v>24</v>
      </c>
      <c r="H53" s="1" t="str">
        <f>VLOOKUP(F53,episodes!$A$1:$E$76,5,FALSE)</f>
        <v>A Taste of Armageddon</v>
      </c>
      <c r="I53" s="1">
        <f>VLOOKUP(F53,episodes!$A$1:$D$76,3,FALSE)</f>
        <v>1</v>
      </c>
      <c r="J53" s="1">
        <f>VLOOKUP(F53,episodes!$A$1:$D$76,4,FALSE)</f>
        <v>23</v>
      </c>
      <c r="K53" s="10">
        <f t="shared" si="0"/>
        <v>0</v>
      </c>
    </row>
    <row r="54" spans="1:11" x14ac:dyDescent="0.3">
      <c r="A54" s="2" t="s">
        <v>1774</v>
      </c>
      <c r="B54" s="2" t="s">
        <v>719</v>
      </c>
      <c r="C54" s="23" t="s">
        <v>3078</v>
      </c>
      <c r="D54" s="2" t="s">
        <v>21</v>
      </c>
      <c r="E54" s="12">
        <v>1</v>
      </c>
      <c r="F54" s="61">
        <v>123</v>
      </c>
      <c r="G54" s="13">
        <f>VLOOKUP(F54,episodes!$A$1:$B$76,2,FALSE)</f>
        <v>24</v>
      </c>
      <c r="H54" s="1" t="str">
        <f>VLOOKUP(F54,episodes!$A$1:$E$76,5,FALSE)</f>
        <v>A Taste of Armageddon</v>
      </c>
      <c r="I54" s="1">
        <f>VLOOKUP(F54,episodes!$A$1:$D$76,3,FALSE)</f>
        <v>1</v>
      </c>
      <c r="J54" s="1">
        <f>VLOOKUP(F54,episodes!$A$1:$D$76,4,FALSE)</f>
        <v>23</v>
      </c>
      <c r="K54" s="10">
        <f t="shared" si="0"/>
        <v>1</v>
      </c>
    </row>
    <row r="55" spans="1:11" x14ac:dyDescent="0.3">
      <c r="A55" s="2" t="s">
        <v>1774</v>
      </c>
      <c r="B55" s="2" t="s">
        <v>719</v>
      </c>
      <c r="C55" s="23" t="s">
        <v>3076</v>
      </c>
      <c r="D55" s="2" t="s">
        <v>3655</v>
      </c>
      <c r="E55" s="12">
        <v>1</v>
      </c>
      <c r="F55" s="61">
        <v>123</v>
      </c>
      <c r="G55" s="13">
        <f>VLOOKUP(F55,episodes!$A$1:$B$76,2,FALSE)</f>
        <v>24</v>
      </c>
      <c r="H55" s="1" t="str">
        <f>VLOOKUP(F55,episodes!$A$1:$E$76,5,FALSE)</f>
        <v>A Taste of Armageddon</v>
      </c>
      <c r="I55" s="1">
        <f>VLOOKUP(F55,episodes!$A$1:$D$76,3,FALSE)</f>
        <v>1</v>
      </c>
      <c r="J55" s="1">
        <f>VLOOKUP(F55,episodes!$A$1:$D$76,4,FALSE)</f>
        <v>23</v>
      </c>
      <c r="K55" s="10">
        <f t="shared" si="0"/>
        <v>1</v>
      </c>
    </row>
    <row r="56" spans="1:11" x14ac:dyDescent="0.3">
      <c r="A56" s="2" t="s">
        <v>1774</v>
      </c>
      <c r="B56" s="2" t="s">
        <v>719</v>
      </c>
      <c r="C56" s="23" t="s">
        <v>3077</v>
      </c>
      <c r="D56" s="2" t="s">
        <v>3655</v>
      </c>
      <c r="E56" s="12">
        <v>1</v>
      </c>
      <c r="F56" s="61">
        <v>123</v>
      </c>
      <c r="G56" s="13">
        <f>VLOOKUP(F56,episodes!$A$1:$B$76,2,FALSE)</f>
        <v>24</v>
      </c>
      <c r="H56" s="1" t="str">
        <f>VLOOKUP(F56,episodes!$A$1:$E$76,5,FALSE)</f>
        <v>A Taste of Armageddon</v>
      </c>
      <c r="I56" s="1">
        <f>VLOOKUP(F56,episodes!$A$1:$D$76,3,FALSE)</f>
        <v>1</v>
      </c>
      <c r="J56" s="1">
        <f>VLOOKUP(F56,episodes!$A$1:$D$76,4,FALSE)</f>
        <v>23</v>
      </c>
      <c r="K56" s="10">
        <f t="shared" si="0"/>
        <v>1</v>
      </c>
    </row>
    <row r="57" spans="1:11" x14ac:dyDescent="0.3">
      <c r="A57" s="2" t="s">
        <v>1774</v>
      </c>
      <c r="B57" s="2" t="s">
        <v>719</v>
      </c>
      <c r="C57" s="23" t="s">
        <v>3079</v>
      </c>
      <c r="D57" s="2" t="s">
        <v>3655</v>
      </c>
      <c r="E57" s="12">
        <v>1</v>
      </c>
      <c r="F57" s="61">
        <v>123</v>
      </c>
      <c r="G57" s="13">
        <f>VLOOKUP(F57,episodes!$A$1:$B$76,2,FALSE)</f>
        <v>24</v>
      </c>
      <c r="H57" s="1" t="str">
        <f>VLOOKUP(F57,episodes!$A$1:$E$76,5,FALSE)</f>
        <v>A Taste of Armageddon</v>
      </c>
      <c r="I57" s="1">
        <f>VLOOKUP(F57,episodes!$A$1:$D$76,3,FALSE)</f>
        <v>1</v>
      </c>
      <c r="J57" s="1">
        <f>VLOOKUP(F57,episodes!$A$1:$D$76,4,FALSE)</f>
        <v>23</v>
      </c>
      <c r="K57" s="10">
        <f t="shared" si="0"/>
        <v>1</v>
      </c>
    </row>
    <row r="58" spans="1:11" x14ac:dyDescent="0.3">
      <c r="A58" s="2" t="s">
        <v>1774</v>
      </c>
      <c r="B58" s="2" t="s">
        <v>719</v>
      </c>
      <c r="C58" s="23" t="s">
        <v>3079</v>
      </c>
      <c r="D58" s="2" t="s">
        <v>3655</v>
      </c>
      <c r="E58" s="12">
        <v>1</v>
      </c>
      <c r="F58" s="61">
        <v>123</v>
      </c>
      <c r="G58" s="13">
        <f>VLOOKUP(F58,episodes!$A$1:$B$76,2,FALSE)</f>
        <v>24</v>
      </c>
      <c r="H58" s="1" t="str">
        <f>VLOOKUP(F58,episodes!$A$1:$E$76,5,FALSE)</f>
        <v>A Taste of Armageddon</v>
      </c>
      <c r="I58" s="1">
        <f>VLOOKUP(F58,episodes!$A$1:$D$76,3,FALSE)</f>
        <v>1</v>
      </c>
      <c r="J58" s="1">
        <f>VLOOKUP(F58,episodes!$A$1:$D$76,4,FALSE)</f>
        <v>23</v>
      </c>
      <c r="K58" s="10">
        <f t="shared" si="0"/>
        <v>1</v>
      </c>
    </row>
    <row r="59" spans="1:11" x14ac:dyDescent="0.3">
      <c r="A59" s="2" t="s">
        <v>1774</v>
      </c>
      <c r="B59" s="2" t="s">
        <v>722</v>
      </c>
      <c r="C59" s="23" t="s">
        <v>3080</v>
      </c>
      <c r="D59" s="2" t="s">
        <v>21</v>
      </c>
      <c r="E59" s="12">
        <v>1</v>
      </c>
      <c r="F59" s="61">
        <v>123</v>
      </c>
      <c r="G59" s="13">
        <f>VLOOKUP(F59,episodes!$A$1:$B$76,2,FALSE)</f>
        <v>24</v>
      </c>
      <c r="H59" s="1" t="str">
        <f>VLOOKUP(F59,episodes!$A$1:$E$76,5,FALSE)</f>
        <v>A Taste of Armageddon</v>
      </c>
      <c r="I59" s="1">
        <f>VLOOKUP(F59,episodes!$A$1:$D$76,3,FALSE)</f>
        <v>1</v>
      </c>
      <c r="J59" s="1">
        <f>VLOOKUP(F59,episodes!$A$1:$D$76,4,FALSE)</f>
        <v>23</v>
      </c>
      <c r="K59" s="10">
        <f t="shared" si="0"/>
        <v>1</v>
      </c>
    </row>
    <row r="60" spans="1:11" x14ac:dyDescent="0.3">
      <c r="A60" s="2" t="s">
        <v>1774</v>
      </c>
      <c r="B60" s="2" t="s">
        <v>722</v>
      </c>
      <c r="C60" s="23" t="s">
        <v>3195</v>
      </c>
      <c r="D60" s="2" t="s">
        <v>21</v>
      </c>
      <c r="E60" s="12">
        <v>1</v>
      </c>
      <c r="F60" s="61">
        <v>125</v>
      </c>
      <c r="G60" s="13">
        <f>VLOOKUP(F60,episodes!$A$1:$B$76,2,FALSE)</f>
        <v>26</v>
      </c>
      <c r="H60" s="1" t="str">
        <f>VLOOKUP(F60,episodes!$A$1:$E$76,5,FALSE)</f>
        <v>The Devil in the Dark</v>
      </c>
      <c r="I60" s="1">
        <f>VLOOKUP(F60,episodes!$A$1:$D$76,3,FALSE)</f>
        <v>1</v>
      </c>
      <c r="J60" s="1">
        <f>VLOOKUP(F60,episodes!$A$1:$D$76,4,FALSE)</f>
        <v>25</v>
      </c>
      <c r="K60" s="10">
        <f t="shared" si="0"/>
        <v>0</v>
      </c>
    </row>
    <row r="61" spans="1:11" x14ac:dyDescent="0.3">
      <c r="A61" s="2" t="s">
        <v>1774</v>
      </c>
      <c r="B61" s="2" t="s">
        <v>722</v>
      </c>
      <c r="C61" s="23" t="s">
        <v>3196</v>
      </c>
      <c r="D61" s="2" t="s">
        <v>3655</v>
      </c>
      <c r="E61" s="12">
        <v>1</v>
      </c>
      <c r="F61" s="61">
        <v>125</v>
      </c>
      <c r="G61" s="13">
        <f>VLOOKUP(F61,episodes!$A$1:$B$76,2,FALSE)</f>
        <v>26</v>
      </c>
      <c r="H61" s="1" t="str">
        <f>VLOOKUP(F61,episodes!$A$1:$E$76,5,FALSE)</f>
        <v>The Devil in the Dark</v>
      </c>
      <c r="I61" s="1">
        <f>VLOOKUP(F61,episodes!$A$1:$D$76,3,FALSE)</f>
        <v>1</v>
      </c>
      <c r="J61" s="1">
        <f>VLOOKUP(F61,episodes!$A$1:$D$76,4,FALSE)</f>
        <v>25</v>
      </c>
      <c r="K61" s="10">
        <f t="shared" si="0"/>
        <v>1</v>
      </c>
    </row>
    <row r="62" spans="1:11" x14ac:dyDescent="0.3">
      <c r="A62" s="2" t="s">
        <v>1774</v>
      </c>
      <c r="B62" s="2" t="s">
        <v>719</v>
      </c>
      <c r="C62" s="23" t="s">
        <v>3215</v>
      </c>
      <c r="D62" s="2" t="s">
        <v>3305</v>
      </c>
      <c r="E62" s="12"/>
      <c r="F62" s="61">
        <v>126</v>
      </c>
      <c r="G62" s="13">
        <f>VLOOKUP(F62,episodes!$A$1:$B$76,2,FALSE)</f>
        <v>27</v>
      </c>
      <c r="H62" s="1" t="str">
        <f>VLOOKUP(F62,episodes!$A$1:$E$76,5,FALSE)</f>
        <v>Errand of Mercy</v>
      </c>
      <c r="I62" s="1">
        <f>VLOOKUP(F62,episodes!$A$1:$D$76,3,FALSE)</f>
        <v>1</v>
      </c>
      <c r="J62" s="1">
        <f>VLOOKUP(F62,episodes!$A$1:$D$76,4,FALSE)</f>
        <v>26</v>
      </c>
      <c r="K62" s="10">
        <f t="shared" si="0"/>
        <v>0</v>
      </c>
    </row>
    <row r="63" spans="1:11" x14ac:dyDescent="0.3">
      <c r="A63" s="2" t="s">
        <v>1774</v>
      </c>
      <c r="B63" s="2" t="s">
        <v>719</v>
      </c>
      <c r="C63" s="23" t="s">
        <v>3216</v>
      </c>
      <c r="D63" s="2" t="s">
        <v>3305</v>
      </c>
      <c r="E63" s="12"/>
      <c r="F63" s="61">
        <v>126</v>
      </c>
      <c r="G63" s="13">
        <f>VLOOKUP(F63,episodes!$A$1:$B$76,2,FALSE)</f>
        <v>27</v>
      </c>
      <c r="H63" s="1" t="str">
        <f>VLOOKUP(F63,episodes!$A$1:$E$76,5,FALSE)</f>
        <v>Errand of Mercy</v>
      </c>
      <c r="I63" s="1">
        <f>VLOOKUP(F63,episodes!$A$1:$D$76,3,FALSE)</f>
        <v>1</v>
      </c>
      <c r="J63" s="1">
        <f>VLOOKUP(F63,episodes!$A$1:$D$76,4,FALSE)</f>
        <v>26</v>
      </c>
      <c r="K63" s="10">
        <f t="shared" si="0"/>
        <v>1</v>
      </c>
    </row>
    <row r="64" spans="1:11" x14ac:dyDescent="0.3">
      <c r="A64" s="2" t="s">
        <v>1774</v>
      </c>
      <c r="B64" s="2" t="s">
        <v>719</v>
      </c>
      <c r="C64" s="23" t="s">
        <v>3216</v>
      </c>
      <c r="D64" s="2" t="s">
        <v>3305</v>
      </c>
      <c r="E64" s="12"/>
      <c r="F64" s="61">
        <v>126</v>
      </c>
      <c r="G64" s="13">
        <f>VLOOKUP(F64,episodes!$A$1:$B$76,2,FALSE)</f>
        <v>27</v>
      </c>
      <c r="H64" s="1" t="str">
        <f>VLOOKUP(F64,episodes!$A$1:$E$76,5,FALSE)</f>
        <v>Errand of Mercy</v>
      </c>
      <c r="I64" s="1">
        <f>VLOOKUP(F64,episodes!$A$1:$D$76,3,FALSE)</f>
        <v>1</v>
      </c>
      <c r="J64" s="1">
        <f>VLOOKUP(F64,episodes!$A$1:$D$76,4,FALSE)</f>
        <v>26</v>
      </c>
      <c r="K64" s="10">
        <f t="shared" si="0"/>
        <v>1</v>
      </c>
    </row>
    <row r="65" spans="1:11" x14ac:dyDescent="0.3">
      <c r="A65" s="2" t="s">
        <v>1774</v>
      </c>
      <c r="B65" s="2" t="s">
        <v>722</v>
      </c>
      <c r="C65" s="23" t="s">
        <v>3217</v>
      </c>
      <c r="D65" s="2" t="s">
        <v>21</v>
      </c>
      <c r="E65" s="12">
        <v>1</v>
      </c>
      <c r="F65" s="61">
        <v>126</v>
      </c>
      <c r="G65" s="13">
        <f>VLOOKUP(F65,episodes!$A$1:$B$76,2,FALSE)</f>
        <v>27</v>
      </c>
      <c r="H65" s="1" t="str">
        <f>VLOOKUP(F65,episodes!$A$1:$E$76,5,FALSE)</f>
        <v>Errand of Mercy</v>
      </c>
      <c r="I65" s="1">
        <f>VLOOKUP(F65,episodes!$A$1:$D$76,3,FALSE)</f>
        <v>1</v>
      </c>
      <c r="J65" s="1">
        <f>VLOOKUP(F65,episodes!$A$1:$D$76,4,FALSE)</f>
        <v>26</v>
      </c>
      <c r="K65" s="10">
        <f t="shared" si="0"/>
        <v>1</v>
      </c>
    </row>
    <row r="66" spans="1:11" x14ac:dyDescent="0.3">
      <c r="A66" s="2" t="s">
        <v>1774</v>
      </c>
      <c r="B66" s="2" t="s">
        <v>722</v>
      </c>
      <c r="C66" s="2" t="s">
        <v>3564</v>
      </c>
      <c r="D66" s="2" t="s">
        <v>21</v>
      </c>
      <c r="E66" s="12">
        <v>1</v>
      </c>
      <c r="F66" s="61">
        <v>126</v>
      </c>
      <c r="G66" s="13">
        <f>VLOOKUP(F66,episodes!$A$1:$B$76,2,FALSE)</f>
        <v>27</v>
      </c>
      <c r="H66" s="1" t="str">
        <f>VLOOKUP(F66,episodes!$A$1:$E$76,5,FALSE)</f>
        <v>Errand of Mercy</v>
      </c>
      <c r="I66" s="1">
        <f>VLOOKUP(F66,episodes!$A$1:$D$76,3,FALSE)</f>
        <v>1</v>
      </c>
      <c r="J66" s="1">
        <f>VLOOKUP(F66,episodes!$A$1:$D$76,4,FALSE)</f>
        <v>26</v>
      </c>
      <c r="K66" s="10">
        <f t="shared" si="0"/>
        <v>1</v>
      </c>
    </row>
    <row r="67" spans="1:11" x14ac:dyDescent="0.3">
      <c r="A67" s="2" t="s">
        <v>1774</v>
      </c>
      <c r="B67" s="2" t="s">
        <v>722</v>
      </c>
      <c r="C67" s="23" t="s">
        <v>3218</v>
      </c>
      <c r="D67" s="2" t="s">
        <v>3655</v>
      </c>
      <c r="E67" s="12">
        <v>1</v>
      </c>
      <c r="F67" s="61">
        <v>126</v>
      </c>
      <c r="G67" s="13">
        <f>VLOOKUP(F67,episodes!$A$1:$B$76,2,FALSE)</f>
        <v>27</v>
      </c>
      <c r="H67" s="1" t="str">
        <f>VLOOKUP(F67,episodes!$A$1:$E$76,5,FALSE)</f>
        <v>Errand of Mercy</v>
      </c>
      <c r="I67" s="1">
        <f>VLOOKUP(F67,episodes!$A$1:$D$76,3,FALSE)</f>
        <v>1</v>
      </c>
      <c r="J67" s="1">
        <f>VLOOKUP(F67,episodes!$A$1:$D$76,4,FALSE)</f>
        <v>26</v>
      </c>
      <c r="K67" s="10">
        <f t="shared" si="0"/>
        <v>1</v>
      </c>
    </row>
    <row r="68" spans="1:11" x14ac:dyDescent="0.3">
      <c r="A68" s="2" t="s">
        <v>1774</v>
      </c>
      <c r="B68" s="2" t="s">
        <v>723</v>
      </c>
      <c r="C68" s="23" t="s">
        <v>1483</v>
      </c>
      <c r="D68" s="2" t="s">
        <v>21</v>
      </c>
      <c r="E68" s="12">
        <v>1</v>
      </c>
      <c r="F68" s="61">
        <v>126</v>
      </c>
      <c r="G68" s="13">
        <f>VLOOKUP(F68,episodes!$A$1:$B$76,2,FALSE)</f>
        <v>27</v>
      </c>
      <c r="H68" s="1" t="str">
        <f>VLOOKUP(F68,episodes!$A$1:$E$76,5,FALSE)</f>
        <v>Errand of Mercy</v>
      </c>
      <c r="I68" s="1">
        <f>VLOOKUP(F68,episodes!$A$1:$D$76,3,FALSE)</f>
        <v>1</v>
      </c>
      <c r="J68" s="1">
        <f>VLOOKUP(F68,episodes!$A$1:$D$76,4,FALSE)</f>
        <v>26</v>
      </c>
      <c r="K68" s="10">
        <f t="shared" ref="K68:K96" si="1">IF(F68&lt;&gt;F67,0,1)</f>
        <v>1</v>
      </c>
    </row>
    <row r="69" spans="1:11" x14ac:dyDescent="0.3">
      <c r="A69" s="2" t="s">
        <v>1774</v>
      </c>
      <c r="B69" s="2" t="s">
        <v>723</v>
      </c>
      <c r="C69" s="23" t="s">
        <v>1484</v>
      </c>
      <c r="D69" s="2" t="s">
        <v>21</v>
      </c>
      <c r="E69" s="12">
        <v>1</v>
      </c>
      <c r="F69" s="61">
        <v>126</v>
      </c>
      <c r="G69" s="13">
        <f>VLOOKUP(F69,episodes!$A$1:$B$76,2,FALSE)</f>
        <v>27</v>
      </c>
      <c r="H69" s="1" t="str">
        <f>VLOOKUP(F69,episodes!$A$1:$E$76,5,FALSE)</f>
        <v>Errand of Mercy</v>
      </c>
      <c r="I69" s="1">
        <f>VLOOKUP(F69,episodes!$A$1:$D$76,3,FALSE)</f>
        <v>1</v>
      </c>
      <c r="J69" s="1">
        <f>VLOOKUP(F69,episodes!$A$1:$D$76,4,FALSE)</f>
        <v>26</v>
      </c>
      <c r="K69" s="10">
        <f t="shared" si="1"/>
        <v>1</v>
      </c>
    </row>
    <row r="70" spans="1:11" x14ac:dyDescent="0.3">
      <c r="A70" s="2" t="s">
        <v>1774</v>
      </c>
      <c r="B70" s="2" t="s">
        <v>723</v>
      </c>
      <c r="C70" s="23" t="s">
        <v>1350</v>
      </c>
      <c r="D70" s="2" t="s">
        <v>21</v>
      </c>
      <c r="E70" s="12">
        <v>1</v>
      </c>
      <c r="F70" s="61">
        <v>127</v>
      </c>
      <c r="G70" s="13">
        <f>VLOOKUP(F70,episodes!$A$1:$B$76,2,FALSE)</f>
        <v>28</v>
      </c>
      <c r="H70" s="1" t="str">
        <f>VLOOKUP(F70,episodes!$A$1:$E$76,5,FALSE)</f>
        <v>The Alternative Factor</v>
      </c>
      <c r="I70" s="1">
        <f>VLOOKUP(F70,episodes!$A$1:$D$76,3,FALSE)</f>
        <v>1</v>
      </c>
      <c r="J70" s="1">
        <f>VLOOKUP(F70,episodes!$A$1:$D$76,4,FALSE)</f>
        <v>27</v>
      </c>
      <c r="K70" s="10">
        <f t="shared" si="1"/>
        <v>0</v>
      </c>
    </row>
    <row r="71" spans="1:11" x14ac:dyDescent="0.3">
      <c r="A71" s="2" t="s">
        <v>1774</v>
      </c>
      <c r="B71" s="2" t="s">
        <v>722</v>
      </c>
      <c r="C71" s="23" t="s">
        <v>3278</v>
      </c>
      <c r="D71" s="2" t="s">
        <v>3305</v>
      </c>
      <c r="E71" s="12"/>
      <c r="F71" s="61">
        <v>128</v>
      </c>
      <c r="G71" s="13">
        <f>VLOOKUP(F71,episodes!$A$1:$B$76,2,FALSE)</f>
        <v>29</v>
      </c>
      <c r="H71" s="1" t="str">
        <f>VLOOKUP(F71,episodes!$A$1:$E$76,5,FALSE)</f>
        <v>The City on the Edge of Forever</v>
      </c>
      <c r="I71" s="1">
        <f>VLOOKUP(F71,episodes!$A$1:$D$76,3,FALSE)</f>
        <v>1</v>
      </c>
      <c r="J71" s="1">
        <f>VLOOKUP(F71,episodes!$A$1:$D$76,4,FALSE)</f>
        <v>28</v>
      </c>
      <c r="K71" s="10">
        <f t="shared" si="1"/>
        <v>0</v>
      </c>
    </row>
    <row r="72" spans="1:11" x14ac:dyDescent="0.3">
      <c r="A72" s="2" t="s">
        <v>1774</v>
      </c>
      <c r="B72" s="2" t="s">
        <v>722</v>
      </c>
      <c r="C72" s="23" t="s">
        <v>984</v>
      </c>
      <c r="D72" s="2" t="s">
        <v>21</v>
      </c>
      <c r="E72" s="12">
        <v>1</v>
      </c>
      <c r="F72" s="61">
        <v>129</v>
      </c>
      <c r="G72" s="13">
        <f>VLOOKUP(F72,episodes!$A$1:$B$76,2,FALSE)</f>
        <v>30</v>
      </c>
      <c r="H72" s="1" t="str">
        <f>VLOOKUP(F72,episodes!$A$1:$E$76,5,FALSE)</f>
        <v>Operation: Annihilate!</v>
      </c>
      <c r="I72" s="1">
        <f>VLOOKUP(F72,episodes!$A$1:$D$76,3,FALSE)</f>
        <v>1</v>
      </c>
      <c r="J72" s="1">
        <f>VLOOKUP(F72,episodes!$A$1:$D$76,4,FALSE)</f>
        <v>29</v>
      </c>
      <c r="K72" s="10">
        <f t="shared" si="1"/>
        <v>0</v>
      </c>
    </row>
    <row r="73" spans="1:11" x14ac:dyDescent="0.3">
      <c r="A73" s="2" t="s">
        <v>1774</v>
      </c>
      <c r="B73" s="2" t="s">
        <v>722</v>
      </c>
      <c r="C73" s="23" t="s">
        <v>985</v>
      </c>
      <c r="D73" s="2" t="s">
        <v>21</v>
      </c>
      <c r="E73" s="12">
        <v>1</v>
      </c>
      <c r="F73" s="61">
        <v>129</v>
      </c>
      <c r="G73" s="13">
        <f>VLOOKUP(F73,episodes!$A$1:$B$76,2,FALSE)</f>
        <v>30</v>
      </c>
      <c r="H73" s="1" t="str">
        <f>VLOOKUP(F73,episodes!$A$1:$E$76,5,FALSE)</f>
        <v>Operation: Annihilate!</v>
      </c>
      <c r="I73" s="1">
        <f>VLOOKUP(F73,episodes!$A$1:$D$76,3,FALSE)</f>
        <v>1</v>
      </c>
      <c r="J73" s="1">
        <f>VLOOKUP(F73,episodes!$A$1:$D$76,4,FALSE)</f>
        <v>29</v>
      </c>
      <c r="K73" s="10">
        <f t="shared" si="1"/>
        <v>1</v>
      </c>
    </row>
    <row r="74" spans="1:11" x14ac:dyDescent="0.3">
      <c r="A74" s="2" t="s">
        <v>1774</v>
      </c>
      <c r="B74" s="2" t="s">
        <v>722</v>
      </c>
      <c r="C74" s="23" t="s">
        <v>3162</v>
      </c>
      <c r="D74" s="2" t="s">
        <v>3652</v>
      </c>
      <c r="E74" s="12">
        <v>1</v>
      </c>
      <c r="F74" s="61">
        <v>129</v>
      </c>
      <c r="G74" s="13">
        <f>VLOOKUP(F74,episodes!$A$1:$B$76,2,FALSE)</f>
        <v>30</v>
      </c>
      <c r="H74" s="1" t="str">
        <f>VLOOKUP(F74,episodes!$A$1:$E$76,5,FALSE)</f>
        <v>Operation: Annihilate!</v>
      </c>
      <c r="I74" s="1">
        <f>VLOOKUP(F74,episodes!$A$1:$D$76,3,FALSE)</f>
        <v>1</v>
      </c>
      <c r="J74" s="1">
        <f>VLOOKUP(F74,episodes!$A$1:$D$76,4,FALSE)</f>
        <v>29</v>
      </c>
      <c r="K74" s="10">
        <f t="shared" si="1"/>
        <v>1</v>
      </c>
    </row>
    <row r="75" spans="1:11" x14ac:dyDescent="0.3">
      <c r="A75" s="2" t="s">
        <v>1774</v>
      </c>
      <c r="B75" s="2" t="s">
        <v>722</v>
      </c>
      <c r="C75" s="23" t="s">
        <v>2872</v>
      </c>
      <c r="D75" s="2" t="s">
        <v>85</v>
      </c>
      <c r="E75" s="12"/>
      <c r="F75" s="61">
        <v>129</v>
      </c>
      <c r="G75" s="13">
        <f>VLOOKUP(F75,episodes!$A$1:$B$76,2,FALSE)</f>
        <v>30</v>
      </c>
      <c r="H75" s="1" t="str">
        <f>VLOOKUP(F75,episodes!$A$1:$E$76,5,FALSE)</f>
        <v>Operation: Annihilate!</v>
      </c>
      <c r="I75" s="1">
        <f>VLOOKUP(F75,episodes!$A$1:$D$76,3,FALSE)</f>
        <v>1</v>
      </c>
      <c r="J75" s="1">
        <f>VLOOKUP(F75,episodes!$A$1:$D$76,4,FALSE)</f>
        <v>29</v>
      </c>
      <c r="K75" s="10">
        <f t="shared" si="1"/>
        <v>1</v>
      </c>
    </row>
    <row r="76" spans="1:11" x14ac:dyDescent="0.3">
      <c r="A76" s="2" t="s">
        <v>1774</v>
      </c>
      <c r="B76" s="2" t="s">
        <v>722</v>
      </c>
      <c r="C76" s="23" t="s">
        <v>1159</v>
      </c>
      <c r="D76" s="2" t="s">
        <v>3668</v>
      </c>
      <c r="E76" s="12"/>
      <c r="F76" s="61">
        <v>129</v>
      </c>
      <c r="G76" s="13">
        <f>VLOOKUP(F76,episodes!$A$1:$B$76,2,FALSE)</f>
        <v>30</v>
      </c>
      <c r="H76" s="1" t="str">
        <f>VLOOKUP(F76,episodes!$A$1:$E$76,5,FALSE)</f>
        <v>Operation: Annihilate!</v>
      </c>
      <c r="I76" s="1">
        <f>VLOOKUP(F76,episodes!$A$1:$D$76,3,FALSE)</f>
        <v>1</v>
      </c>
      <c r="J76" s="1">
        <f>VLOOKUP(F76,episodes!$A$1:$D$76,4,FALSE)</f>
        <v>29</v>
      </c>
      <c r="K76" s="10">
        <f t="shared" si="1"/>
        <v>1</v>
      </c>
    </row>
    <row r="77" spans="1:11" x14ac:dyDescent="0.3">
      <c r="A77" s="2" t="s">
        <v>1774</v>
      </c>
      <c r="B77" s="2" t="s">
        <v>722</v>
      </c>
      <c r="C77" s="23" t="s">
        <v>3163</v>
      </c>
      <c r="D77" s="2" t="s">
        <v>3668</v>
      </c>
      <c r="E77" s="12"/>
      <c r="F77" s="61">
        <v>129</v>
      </c>
      <c r="G77" s="13">
        <f>VLOOKUP(F77,episodes!$A$1:$B$76,2,FALSE)</f>
        <v>30</v>
      </c>
      <c r="H77" s="1" t="str">
        <f>VLOOKUP(F77,episodes!$A$1:$E$76,5,FALSE)</f>
        <v>Operation: Annihilate!</v>
      </c>
      <c r="I77" s="1">
        <f>VLOOKUP(F77,episodes!$A$1:$D$76,3,FALSE)</f>
        <v>1</v>
      </c>
      <c r="J77" s="1">
        <f>VLOOKUP(F77,episodes!$A$1:$D$76,4,FALSE)</f>
        <v>29</v>
      </c>
      <c r="K77" s="10">
        <f t="shared" si="1"/>
        <v>1</v>
      </c>
    </row>
    <row r="78" spans="1:11" x14ac:dyDescent="0.3">
      <c r="A78" s="2" t="s">
        <v>1774</v>
      </c>
      <c r="B78" s="2" t="s">
        <v>722</v>
      </c>
      <c r="C78" s="23" t="s">
        <v>2873</v>
      </c>
      <c r="D78" s="2" t="s">
        <v>3305</v>
      </c>
      <c r="E78" s="12"/>
      <c r="F78" s="61">
        <v>129</v>
      </c>
      <c r="G78" s="13">
        <f>VLOOKUP(F78,episodes!$A$1:$B$76,2,FALSE)</f>
        <v>30</v>
      </c>
      <c r="H78" s="1" t="str">
        <f>VLOOKUP(F78,episodes!$A$1:$E$76,5,FALSE)</f>
        <v>Operation: Annihilate!</v>
      </c>
      <c r="I78" s="1">
        <f>VLOOKUP(F78,episodes!$A$1:$D$76,3,FALSE)</f>
        <v>1</v>
      </c>
      <c r="J78" s="1">
        <f>VLOOKUP(F78,episodes!$A$1:$D$76,4,FALSE)</f>
        <v>29</v>
      </c>
      <c r="K78" s="10">
        <f t="shared" si="1"/>
        <v>1</v>
      </c>
    </row>
    <row r="79" spans="1:11" x14ac:dyDescent="0.3">
      <c r="A79" s="2" t="s">
        <v>1774</v>
      </c>
      <c r="B79" s="2" t="s">
        <v>722</v>
      </c>
      <c r="C79" s="23" t="s">
        <v>1071</v>
      </c>
      <c r="D79" s="2" t="s">
        <v>3655</v>
      </c>
      <c r="E79" s="12">
        <v>1</v>
      </c>
      <c r="F79" s="61">
        <v>129</v>
      </c>
      <c r="G79" s="13">
        <f>VLOOKUP(F79,episodes!$A$1:$B$76,2,FALSE)</f>
        <v>30</v>
      </c>
      <c r="H79" s="1" t="str">
        <f>VLOOKUP(F79,episodes!$A$1:$E$76,5,FALSE)</f>
        <v>Operation: Annihilate!</v>
      </c>
      <c r="I79" s="1">
        <f>VLOOKUP(F79,episodes!$A$1:$D$76,3,FALSE)</f>
        <v>1</v>
      </c>
      <c r="J79" s="1">
        <f>VLOOKUP(F79,episodes!$A$1:$D$76,4,FALSE)</f>
        <v>29</v>
      </c>
      <c r="K79" s="10">
        <f t="shared" si="1"/>
        <v>1</v>
      </c>
    </row>
    <row r="80" spans="1:11" x14ac:dyDescent="0.3">
      <c r="A80" s="2" t="s">
        <v>1774</v>
      </c>
      <c r="B80" s="2" t="s">
        <v>722</v>
      </c>
      <c r="C80" s="23" t="s">
        <v>1071</v>
      </c>
      <c r="D80" s="2" t="s">
        <v>3655</v>
      </c>
      <c r="E80" s="12">
        <v>1</v>
      </c>
      <c r="F80" s="61">
        <v>129</v>
      </c>
      <c r="G80" s="13">
        <f>VLOOKUP(F80,episodes!$A$1:$B$76,2,FALSE)</f>
        <v>30</v>
      </c>
      <c r="H80" s="1" t="str">
        <f>VLOOKUP(F80,episodes!$A$1:$E$76,5,FALSE)</f>
        <v>Operation: Annihilate!</v>
      </c>
      <c r="I80" s="1">
        <f>VLOOKUP(F80,episodes!$A$1:$D$76,3,FALSE)</f>
        <v>1</v>
      </c>
      <c r="J80" s="1">
        <f>VLOOKUP(F80,episodes!$A$1:$D$76,4,FALSE)</f>
        <v>29</v>
      </c>
      <c r="K80" s="10">
        <f t="shared" si="1"/>
        <v>1</v>
      </c>
    </row>
    <row r="81" spans="1:11" x14ac:dyDescent="0.3">
      <c r="A81" s="2" t="s">
        <v>1774</v>
      </c>
      <c r="B81" s="2" t="s">
        <v>722</v>
      </c>
      <c r="C81" s="23" t="s">
        <v>3167</v>
      </c>
      <c r="D81" s="2" t="s">
        <v>3655</v>
      </c>
      <c r="E81" s="12">
        <v>1</v>
      </c>
      <c r="F81" s="61">
        <v>129</v>
      </c>
      <c r="G81" s="13">
        <f>VLOOKUP(F81,episodes!$A$1:$B$76,2,FALSE)</f>
        <v>30</v>
      </c>
      <c r="H81" s="1" t="str">
        <f>VLOOKUP(F81,episodes!$A$1:$E$76,5,FALSE)</f>
        <v>Operation: Annihilate!</v>
      </c>
      <c r="I81" s="1">
        <f>VLOOKUP(F81,episodes!$A$1:$D$76,3,FALSE)</f>
        <v>1</v>
      </c>
      <c r="J81" s="1">
        <f>VLOOKUP(F81,episodes!$A$1:$D$76,4,FALSE)</f>
        <v>29</v>
      </c>
      <c r="K81" s="10">
        <f t="shared" si="1"/>
        <v>1</v>
      </c>
    </row>
    <row r="82" spans="1:11" x14ac:dyDescent="0.3">
      <c r="A82" s="2" t="s">
        <v>1774</v>
      </c>
      <c r="B82" s="2" t="s">
        <v>722</v>
      </c>
      <c r="C82" s="23" t="s">
        <v>1364</v>
      </c>
      <c r="D82" s="2" t="s">
        <v>21</v>
      </c>
      <c r="E82" s="12"/>
      <c r="F82" s="61">
        <v>202</v>
      </c>
      <c r="G82" s="13">
        <f>VLOOKUP(F82,episodes!$A$1:$B$76,2,FALSE)</f>
        <v>32</v>
      </c>
      <c r="H82" s="1" t="str">
        <f>VLOOKUP(F82,episodes!$A$1:$E$76,5,FALSE)</f>
        <v>Who Mourns for Adonais?</v>
      </c>
      <c r="I82" s="1">
        <f>VLOOKUP(F82,episodes!$A$1:$D$76,3,FALSE)</f>
        <v>2</v>
      </c>
      <c r="J82" s="1">
        <f>VLOOKUP(F82,episodes!$A$1:$D$76,4,FALSE)</f>
        <v>2</v>
      </c>
      <c r="K82" s="10">
        <f t="shared" si="1"/>
        <v>0</v>
      </c>
    </row>
    <row r="83" spans="1:11" x14ac:dyDescent="0.3">
      <c r="A83" s="2" t="s">
        <v>1774</v>
      </c>
      <c r="B83" s="2" t="s">
        <v>722</v>
      </c>
      <c r="C83" s="23" t="s">
        <v>3172</v>
      </c>
      <c r="D83" s="2" t="s">
        <v>3668</v>
      </c>
      <c r="E83" s="12"/>
      <c r="F83" s="61">
        <v>202</v>
      </c>
      <c r="G83" s="13">
        <f>VLOOKUP(F83,episodes!$A$1:$B$76,2,FALSE)</f>
        <v>32</v>
      </c>
      <c r="H83" s="1" t="str">
        <f>VLOOKUP(F83,episodes!$A$1:$E$76,5,FALSE)</f>
        <v>Who Mourns for Adonais?</v>
      </c>
      <c r="I83" s="1">
        <f>VLOOKUP(F83,episodes!$A$1:$D$76,3,FALSE)</f>
        <v>2</v>
      </c>
      <c r="J83" s="1">
        <f>VLOOKUP(F83,episodes!$A$1:$D$76,4,FALSE)</f>
        <v>2</v>
      </c>
      <c r="K83" s="10">
        <f t="shared" si="1"/>
        <v>1</v>
      </c>
    </row>
    <row r="84" spans="1:11" x14ac:dyDescent="0.3">
      <c r="A84" s="2" t="s">
        <v>1774</v>
      </c>
      <c r="B84" s="2" t="s">
        <v>723</v>
      </c>
      <c r="C84" s="23" t="s">
        <v>1073</v>
      </c>
      <c r="D84" s="2" t="s">
        <v>3655</v>
      </c>
      <c r="E84" s="12">
        <v>1</v>
      </c>
      <c r="F84" s="61">
        <v>202</v>
      </c>
      <c r="G84" s="13">
        <f>VLOOKUP(F84,episodes!$A$1:$B$76,2,FALSE)</f>
        <v>32</v>
      </c>
      <c r="H84" s="1" t="str">
        <f>VLOOKUP(F84,episodes!$A$1:$E$76,5,FALSE)</f>
        <v>Who Mourns for Adonais?</v>
      </c>
      <c r="I84" s="1">
        <f>VLOOKUP(F84,episodes!$A$1:$D$76,3,FALSE)</f>
        <v>2</v>
      </c>
      <c r="J84" s="1">
        <f>VLOOKUP(F84,episodes!$A$1:$D$76,4,FALSE)</f>
        <v>2</v>
      </c>
      <c r="K84" s="10">
        <f t="shared" si="1"/>
        <v>1</v>
      </c>
    </row>
    <row r="85" spans="1:11" x14ac:dyDescent="0.3">
      <c r="A85" s="2" t="s">
        <v>1774</v>
      </c>
      <c r="B85" s="2" t="s">
        <v>722</v>
      </c>
      <c r="C85" s="23" t="s">
        <v>1404</v>
      </c>
      <c r="D85" s="2" t="s">
        <v>3305</v>
      </c>
      <c r="E85" s="12"/>
      <c r="F85" s="60">
        <v>203</v>
      </c>
      <c r="G85" s="13">
        <f>VLOOKUP(F85,episodes!$A$1:$B$76,2,FALSE)</f>
        <v>33</v>
      </c>
      <c r="H85" s="1" t="str">
        <f>VLOOKUP(F85,episodes!$A$1:$E$76,5,FALSE)</f>
        <v>The Changeling</v>
      </c>
      <c r="I85" s="1">
        <f>VLOOKUP(F85,episodes!$A$1:$D$76,3,FALSE)</f>
        <v>2</v>
      </c>
      <c r="J85" s="1">
        <f>VLOOKUP(F85,episodes!$A$1:$D$76,4,FALSE)</f>
        <v>3</v>
      </c>
      <c r="K85" s="10">
        <f t="shared" si="1"/>
        <v>0</v>
      </c>
    </row>
    <row r="86" spans="1:11" x14ac:dyDescent="0.3">
      <c r="A86" s="2" t="s">
        <v>1774</v>
      </c>
      <c r="B86" s="2" t="s">
        <v>722</v>
      </c>
      <c r="C86" s="23" t="s">
        <v>1404</v>
      </c>
      <c r="D86" s="2" t="s">
        <v>3305</v>
      </c>
      <c r="E86" s="12"/>
      <c r="F86" s="60">
        <v>203</v>
      </c>
      <c r="G86" s="13">
        <f>VLOOKUP(F86,episodes!$A$1:$B$76,2,FALSE)</f>
        <v>33</v>
      </c>
      <c r="H86" s="1" t="str">
        <f>VLOOKUP(F86,episodes!$A$1:$E$76,5,FALSE)</f>
        <v>The Changeling</v>
      </c>
      <c r="I86" s="1">
        <f>VLOOKUP(F86,episodes!$A$1:$D$76,3,FALSE)</f>
        <v>2</v>
      </c>
      <c r="J86" s="1">
        <f>VLOOKUP(F86,episodes!$A$1:$D$76,4,FALSE)</f>
        <v>3</v>
      </c>
      <c r="K86" s="10">
        <f t="shared" si="1"/>
        <v>1</v>
      </c>
    </row>
    <row r="87" spans="1:11" x14ac:dyDescent="0.3">
      <c r="A87" s="2" t="s">
        <v>1774</v>
      </c>
      <c r="B87" s="2" t="s">
        <v>722</v>
      </c>
      <c r="C87" s="23" t="s">
        <v>1404</v>
      </c>
      <c r="D87" s="2" t="s">
        <v>3305</v>
      </c>
      <c r="E87" s="12"/>
      <c r="F87" s="60">
        <v>203</v>
      </c>
      <c r="G87" s="13">
        <f>VLOOKUP(F87,episodes!$A$1:$B$76,2,FALSE)</f>
        <v>33</v>
      </c>
      <c r="H87" s="1" t="str">
        <f>VLOOKUP(F87,episodes!$A$1:$E$76,5,FALSE)</f>
        <v>The Changeling</v>
      </c>
      <c r="I87" s="1">
        <f>VLOOKUP(F87,episodes!$A$1:$D$76,3,FALSE)</f>
        <v>2</v>
      </c>
      <c r="J87" s="1">
        <f>VLOOKUP(F87,episodes!$A$1:$D$76,4,FALSE)</f>
        <v>3</v>
      </c>
      <c r="K87" s="10">
        <f t="shared" si="1"/>
        <v>1</v>
      </c>
    </row>
    <row r="88" spans="1:11" x14ac:dyDescent="0.3">
      <c r="A88" s="2" t="s">
        <v>1774</v>
      </c>
      <c r="B88" s="2" t="s">
        <v>722</v>
      </c>
      <c r="C88" s="23" t="s">
        <v>1404</v>
      </c>
      <c r="D88" s="2" t="s">
        <v>3305</v>
      </c>
      <c r="E88" s="12"/>
      <c r="F88" s="60">
        <v>203</v>
      </c>
      <c r="G88" s="13">
        <f>VLOOKUP(F88,episodes!$A$1:$B$76,2,FALSE)</f>
        <v>33</v>
      </c>
      <c r="H88" s="1" t="str">
        <f>VLOOKUP(F88,episodes!$A$1:$E$76,5,FALSE)</f>
        <v>The Changeling</v>
      </c>
      <c r="I88" s="1">
        <f>VLOOKUP(F88,episodes!$A$1:$D$76,3,FALSE)</f>
        <v>2</v>
      </c>
      <c r="J88" s="1">
        <f>VLOOKUP(F88,episodes!$A$1:$D$76,4,FALSE)</f>
        <v>3</v>
      </c>
      <c r="K88" s="10">
        <f t="shared" si="1"/>
        <v>1</v>
      </c>
    </row>
    <row r="89" spans="1:11" x14ac:dyDescent="0.3">
      <c r="A89" s="2" t="s">
        <v>1774</v>
      </c>
      <c r="B89" s="2" t="s">
        <v>722</v>
      </c>
      <c r="C89" s="23" t="s">
        <v>2877</v>
      </c>
      <c r="D89" s="2" t="s">
        <v>85</v>
      </c>
      <c r="E89" s="12"/>
      <c r="F89" s="60">
        <v>203</v>
      </c>
      <c r="G89" s="13">
        <f>VLOOKUP(F89,episodes!$A$1:$B$76,2,FALSE)</f>
        <v>33</v>
      </c>
      <c r="H89" s="1" t="str">
        <f>VLOOKUP(F89,episodes!$A$1:$E$76,5,FALSE)</f>
        <v>The Changeling</v>
      </c>
      <c r="I89" s="1">
        <f>VLOOKUP(F89,episodes!$A$1:$D$76,3,FALSE)</f>
        <v>2</v>
      </c>
      <c r="J89" s="1">
        <f>VLOOKUP(F89,episodes!$A$1:$D$76,4,FALSE)</f>
        <v>3</v>
      </c>
      <c r="K89" s="10">
        <f t="shared" si="1"/>
        <v>1</v>
      </c>
    </row>
    <row r="90" spans="1:11" x14ac:dyDescent="0.3">
      <c r="A90" s="2" t="s">
        <v>1774</v>
      </c>
      <c r="B90" s="2" t="s">
        <v>722</v>
      </c>
      <c r="C90" s="23" t="s">
        <v>2877</v>
      </c>
      <c r="D90" s="2" t="s">
        <v>85</v>
      </c>
      <c r="E90" s="12"/>
      <c r="F90" s="60">
        <v>203</v>
      </c>
      <c r="G90" s="13">
        <f>VLOOKUP(F90,episodes!$A$1:$B$76,2,FALSE)</f>
        <v>33</v>
      </c>
      <c r="H90" s="1" t="str">
        <f>VLOOKUP(F90,episodes!$A$1:$E$76,5,FALSE)</f>
        <v>The Changeling</v>
      </c>
      <c r="I90" s="1">
        <f>VLOOKUP(F90,episodes!$A$1:$D$76,3,FALSE)</f>
        <v>2</v>
      </c>
      <c r="J90" s="1">
        <f>VLOOKUP(F90,episodes!$A$1:$D$76,4,FALSE)</f>
        <v>3</v>
      </c>
      <c r="K90" s="10">
        <f t="shared" si="1"/>
        <v>1</v>
      </c>
    </row>
    <row r="91" spans="1:11" x14ac:dyDescent="0.3">
      <c r="A91" s="2" t="s">
        <v>1774</v>
      </c>
      <c r="B91" s="2" t="s">
        <v>722</v>
      </c>
      <c r="C91" s="23" t="s">
        <v>2877</v>
      </c>
      <c r="D91" s="2" t="s">
        <v>85</v>
      </c>
      <c r="E91" s="12"/>
      <c r="F91" s="60">
        <v>203</v>
      </c>
      <c r="G91" s="13">
        <f>VLOOKUP(F91,episodes!$A$1:$B$76,2,FALSE)</f>
        <v>33</v>
      </c>
      <c r="H91" s="1" t="str">
        <f>VLOOKUP(F91,episodes!$A$1:$E$76,5,FALSE)</f>
        <v>The Changeling</v>
      </c>
      <c r="I91" s="1">
        <f>VLOOKUP(F91,episodes!$A$1:$D$76,3,FALSE)</f>
        <v>2</v>
      </c>
      <c r="J91" s="1">
        <f>VLOOKUP(F91,episodes!$A$1:$D$76,4,FALSE)</f>
        <v>3</v>
      </c>
      <c r="K91" s="10">
        <f t="shared" si="1"/>
        <v>1</v>
      </c>
    </row>
    <row r="92" spans="1:11" x14ac:dyDescent="0.3">
      <c r="A92" s="2" t="s">
        <v>1774</v>
      </c>
      <c r="B92" s="2" t="s">
        <v>722</v>
      </c>
      <c r="C92" s="23" t="s">
        <v>2877</v>
      </c>
      <c r="D92" s="2" t="s">
        <v>85</v>
      </c>
      <c r="E92" s="12"/>
      <c r="F92" s="60">
        <v>203</v>
      </c>
      <c r="G92" s="13">
        <f>VLOOKUP(F92,episodes!$A$1:$B$76,2,FALSE)</f>
        <v>33</v>
      </c>
      <c r="H92" s="1" t="str">
        <f>VLOOKUP(F92,episodes!$A$1:$E$76,5,FALSE)</f>
        <v>The Changeling</v>
      </c>
      <c r="I92" s="1">
        <f>VLOOKUP(F92,episodes!$A$1:$D$76,3,FALSE)</f>
        <v>2</v>
      </c>
      <c r="J92" s="1">
        <f>VLOOKUP(F92,episodes!$A$1:$D$76,4,FALSE)</f>
        <v>3</v>
      </c>
      <c r="K92" s="10">
        <f t="shared" si="1"/>
        <v>1</v>
      </c>
    </row>
    <row r="93" spans="1:11" x14ac:dyDescent="0.3">
      <c r="A93" s="2" t="s">
        <v>1774</v>
      </c>
      <c r="B93" s="2" t="s">
        <v>724</v>
      </c>
      <c r="C93" s="23" t="s">
        <v>2878</v>
      </c>
      <c r="D93" s="2" t="s">
        <v>3305</v>
      </c>
      <c r="E93" s="12"/>
      <c r="F93" s="61">
        <v>203</v>
      </c>
      <c r="G93" s="13">
        <f>VLOOKUP(F93,episodes!$A$1:$B$76,2,FALSE)</f>
        <v>33</v>
      </c>
      <c r="H93" s="1" t="str">
        <f>VLOOKUP(F93,episodes!$A$1:$E$76,5,FALSE)</f>
        <v>The Changeling</v>
      </c>
      <c r="I93" s="1">
        <f>VLOOKUP(F93,episodes!$A$1:$D$76,3,FALSE)</f>
        <v>2</v>
      </c>
      <c r="J93" s="1">
        <f>VLOOKUP(F93,episodes!$A$1:$D$76,4,FALSE)</f>
        <v>3</v>
      </c>
      <c r="K93" s="10">
        <f t="shared" si="1"/>
        <v>1</v>
      </c>
    </row>
    <row r="94" spans="1:11" x14ac:dyDescent="0.3">
      <c r="A94" s="2" t="s">
        <v>1774</v>
      </c>
      <c r="B94" s="2" t="s">
        <v>722</v>
      </c>
      <c r="C94" s="1" t="s">
        <v>2630</v>
      </c>
      <c r="D94" s="2" t="s">
        <v>21</v>
      </c>
      <c r="E94" s="17"/>
      <c r="F94" s="60">
        <v>204</v>
      </c>
      <c r="G94" s="13">
        <f>VLOOKUP(F94,episodes!$A$1:$B$81,2,FALSE)</f>
        <v>34</v>
      </c>
      <c r="H94" s="1" t="str">
        <f>VLOOKUP(F94,episodes!$A$1:$E$81,5,FALSE)</f>
        <v>Mirror, Mirror</v>
      </c>
      <c r="I94" s="1">
        <f>VLOOKUP(F94,episodes!$A$1:$D$81,3,FALSE)</f>
        <v>2</v>
      </c>
      <c r="J94" s="1">
        <f>VLOOKUP(F94,episodes!$A$1:$D$81,4,FALSE)</f>
        <v>4</v>
      </c>
      <c r="K94" s="10">
        <f t="shared" si="1"/>
        <v>0</v>
      </c>
    </row>
    <row r="95" spans="1:11" x14ac:dyDescent="0.3">
      <c r="A95" s="2" t="s">
        <v>1774</v>
      </c>
      <c r="B95" s="2" t="s">
        <v>722</v>
      </c>
      <c r="C95" s="1" t="s">
        <v>2631</v>
      </c>
      <c r="D95" s="2" t="s">
        <v>21</v>
      </c>
      <c r="E95" s="17"/>
      <c r="F95" s="60">
        <v>204</v>
      </c>
      <c r="G95" s="13">
        <f>VLOOKUP(F95,episodes!$A$1:$B$81,2,FALSE)</f>
        <v>34</v>
      </c>
      <c r="H95" s="1" t="str">
        <f>VLOOKUP(F95,episodes!$A$1:$E$81,5,FALSE)</f>
        <v>Mirror, Mirror</v>
      </c>
      <c r="I95" s="1">
        <f>VLOOKUP(F95,episodes!$A$1:$D$81,3,FALSE)</f>
        <v>2</v>
      </c>
      <c r="J95" s="1">
        <f>VLOOKUP(F95,episodes!$A$1:$D$81,4,FALSE)</f>
        <v>4</v>
      </c>
      <c r="K95" s="10">
        <f t="shared" si="1"/>
        <v>1</v>
      </c>
    </row>
    <row r="96" spans="1:11" x14ac:dyDescent="0.3">
      <c r="A96" s="2" t="s">
        <v>1774</v>
      </c>
      <c r="B96" s="2" t="s">
        <v>2753</v>
      </c>
      <c r="C96" s="23" t="s">
        <v>2754</v>
      </c>
      <c r="D96" s="2" t="s">
        <v>3668</v>
      </c>
      <c r="E96" s="12"/>
      <c r="F96" s="60">
        <v>205</v>
      </c>
      <c r="G96" s="13">
        <f>VLOOKUP(F96,episodes!$A$1:$B$81,2,FALSE)</f>
        <v>35</v>
      </c>
      <c r="H96" s="1" t="str">
        <f>VLOOKUP(F96,episodes!$A$1:$E$81,5,FALSE)</f>
        <v>The Apple</v>
      </c>
      <c r="I96" s="1">
        <f>VLOOKUP(F96,episodes!$A$1:$D$81,3,FALSE)</f>
        <v>2</v>
      </c>
      <c r="J96" s="1">
        <f>VLOOKUP(F96,episodes!$A$1:$D$81,4,FALSE)</f>
        <v>5</v>
      </c>
      <c r="K96" s="10">
        <f t="shared" si="1"/>
        <v>0</v>
      </c>
    </row>
  </sheetData>
  <sortState ref="A2:K96">
    <sortCondition ref="F2:F96"/>
    <sortCondition ref="A2:A96"/>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109"/>
  <sheetViews>
    <sheetView zoomScale="120" zoomScaleNormal="120" workbookViewId="0">
      <pane ySplit="1" topLeftCell="A2" activePane="bottomLeft" state="frozen"/>
      <selection pane="bottomLeft" activeCell="K3" sqref="K3"/>
    </sheetView>
  </sheetViews>
  <sheetFormatPr defaultColWidth="8.77734375" defaultRowHeight="10.5" x14ac:dyDescent="0.25"/>
  <cols>
    <col min="1" max="1" width="22.44140625" style="18" bestFit="1" customWidth="1"/>
    <col min="2" max="2" width="21.109375" style="18" bestFit="1" customWidth="1"/>
    <col min="3" max="3" width="54" style="18" customWidth="1"/>
    <col min="4" max="4" width="8.77734375" style="18"/>
    <col min="5" max="5" width="6.33203125" style="23" bestFit="1" customWidth="1"/>
    <col min="6" max="6" width="8" style="18" bestFit="1" customWidth="1"/>
    <col min="7" max="7" width="7.6640625" style="18" bestFit="1" customWidth="1"/>
    <col min="8" max="8" width="24.6640625" style="18" bestFit="1" customWidth="1"/>
    <col min="9" max="9" width="2" style="18" bestFit="1" customWidth="1"/>
    <col min="10" max="10" width="3" style="18" bestFit="1" customWidth="1"/>
    <col min="11" max="11" width="16.109375" style="18" bestFit="1" customWidth="1"/>
    <col min="12" max="13" width="8.77734375" style="18"/>
    <col min="14" max="14" width="27" style="18" bestFit="1" customWidth="1"/>
    <col min="15" max="16384" width="8.77734375" style="18"/>
  </cols>
  <sheetData>
    <row r="1" spans="1:14" x14ac:dyDescent="0.25">
      <c r="A1" s="1" t="s">
        <v>23</v>
      </c>
      <c r="B1" s="1" t="s">
        <v>728</v>
      </c>
      <c r="C1" s="9" t="s">
        <v>888</v>
      </c>
      <c r="D1" s="1" t="s">
        <v>1605</v>
      </c>
      <c r="E1" s="1" t="s">
        <v>3653</v>
      </c>
      <c r="F1" s="10" t="s">
        <v>885</v>
      </c>
      <c r="G1" s="7" t="s">
        <v>42</v>
      </c>
      <c r="H1" s="7" t="s">
        <v>43</v>
      </c>
      <c r="I1" s="7" t="s">
        <v>881</v>
      </c>
      <c r="J1" s="7" t="s">
        <v>882</v>
      </c>
      <c r="K1" s="1" t="s">
        <v>1604</v>
      </c>
    </row>
    <row r="2" spans="1:14" x14ac:dyDescent="0.25">
      <c r="A2" s="2" t="s">
        <v>1718</v>
      </c>
      <c r="B2" s="1" t="s">
        <v>824</v>
      </c>
      <c r="C2" s="25" t="s">
        <v>1830</v>
      </c>
      <c r="D2" s="2" t="s">
        <v>21</v>
      </c>
      <c r="E2" s="17"/>
      <c r="F2" s="60">
        <v>100</v>
      </c>
      <c r="G2" s="8">
        <f>VLOOKUP(F2,episodes!$A$1:$B$76,2,FALSE)</f>
        <v>1</v>
      </c>
      <c r="H2" s="7" t="str">
        <f>VLOOKUP(F2,episodes!$A$1:$E$76,5,FALSE)</f>
        <v>The Cage</v>
      </c>
      <c r="I2" s="7">
        <f>VLOOKUP(F2,episodes!$A$1:$D$76,3,FALSE)</f>
        <v>1</v>
      </c>
      <c r="J2" s="7">
        <f>VLOOKUP(F2,episodes!$A$1:$D$76,4,FALSE)</f>
        <v>0</v>
      </c>
      <c r="K2" s="10">
        <v>0</v>
      </c>
      <c r="N2" s="1"/>
    </row>
    <row r="3" spans="1:14" x14ac:dyDescent="0.25">
      <c r="A3" s="2" t="s">
        <v>1747</v>
      </c>
      <c r="B3" s="1" t="s">
        <v>824</v>
      </c>
      <c r="C3" s="25" t="s">
        <v>2143</v>
      </c>
      <c r="D3" s="2" t="s">
        <v>21</v>
      </c>
      <c r="E3" s="17"/>
      <c r="F3" s="60">
        <v>100</v>
      </c>
      <c r="G3" s="8">
        <f>VLOOKUP(F3,episodes!$A$1:$B$76,2,FALSE)</f>
        <v>1</v>
      </c>
      <c r="H3" s="7" t="str">
        <f>VLOOKUP(F3,episodes!$A$1:$E$76,5,FALSE)</f>
        <v>The Cage</v>
      </c>
      <c r="I3" s="7">
        <f>VLOOKUP(F3,episodes!$A$1:$D$76,3,FALSE)</f>
        <v>1</v>
      </c>
      <c r="J3" s="7">
        <f>VLOOKUP(F3,episodes!$A$1:$D$76,4,FALSE)</f>
        <v>0</v>
      </c>
      <c r="K3" s="10">
        <f>IF(F3&lt;&gt;F2,0,K2+1)</f>
        <v>1</v>
      </c>
      <c r="N3" s="1"/>
    </row>
    <row r="4" spans="1:14" x14ac:dyDescent="0.25">
      <c r="A4" s="2" t="s">
        <v>1747</v>
      </c>
      <c r="B4" s="1" t="s">
        <v>824</v>
      </c>
      <c r="C4" s="25" t="s">
        <v>2142</v>
      </c>
      <c r="D4" s="2" t="s">
        <v>21</v>
      </c>
      <c r="E4" s="17"/>
      <c r="F4" s="60">
        <v>100</v>
      </c>
      <c r="G4" s="8">
        <f>VLOOKUP(F4,episodes!$A$1:$B$76,2,FALSE)</f>
        <v>1</v>
      </c>
      <c r="H4" s="7" t="str">
        <f>VLOOKUP(F4,episodes!$A$1:$E$76,5,FALSE)</f>
        <v>The Cage</v>
      </c>
      <c r="I4" s="7">
        <f>VLOOKUP(F4,episodes!$A$1:$D$76,3,FALSE)</f>
        <v>1</v>
      </c>
      <c r="J4" s="7">
        <f>VLOOKUP(F4,episodes!$A$1:$D$76,4,FALSE)</f>
        <v>0</v>
      </c>
      <c r="K4" s="10">
        <f t="shared" ref="K4:K67" si="0">IF(F4&lt;&gt;F3,0,K3+1)</f>
        <v>2</v>
      </c>
      <c r="N4" s="1"/>
    </row>
    <row r="5" spans="1:14" x14ac:dyDescent="0.25">
      <c r="A5" s="2" t="s">
        <v>1749</v>
      </c>
      <c r="B5" s="1" t="s">
        <v>0</v>
      </c>
      <c r="C5" s="25" t="s">
        <v>1832</v>
      </c>
      <c r="D5" s="2" t="s">
        <v>21</v>
      </c>
      <c r="E5" s="17"/>
      <c r="F5" s="60">
        <v>100</v>
      </c>
      <c r="G5" s="8">
        <f>VLOOKUP(F5,episodes!$A$1:$B$76,2,FALSE)</f>
        <v>1</v>
      </c>
      <c r="H5" s="7" t="str">
        <f>VLOOKUP(F5,episodes!$A$1:$E$76,5,FALSE)</f>
        <v>The Cage</v>
      </c>
      <c r="I5" s="7">
        <f>VLOOKUP(F5,episodes!$A$1:$D$76,3,FALSE)</f>
        <v>1</v>
      </c>
      <c r="J5" s="7">
        <f>VLOOKUP(F5,episodes!$A$1:$D$76,4,FALSE)</f>
        <v>0</v>
      </c>
      <c r="K5" s="10">
        <f t="shared" si="0"/>
        <v>3</v>
      </c>
      <c r="N5" s="1"/>
    </row>
    <row r="6" spans="1:14" x14ac:dyDescent="0.25">
      <c r="A6" s="2" t="s">
        <v>1749</v>
      </c>
      <c r="B6" s="1" t="s">
        <v>0</v>
      </c>
      <c r="C6" s="25" t="s">
        <v>2256</v>
      </c>
      <c r="D6" s="2" t="s">
        <v>21</v>
      </c>
      <c r="E6" s="17"/>
      <c r="F6" s="60">
        <v>100</v>
      </c>
      <c r="G6" s="8">
        <f>VLOOKUP(F6,episodes!$A$1:$B$76,2,FALSE)</f>
        <v>1</v>
      </c>
      <c r="H6" s="7" t="str">
        <f>VLOOKUP(F6,episodes!$A$1:$E$76,5,FALSE)</f>
        <v>The Cage</v>
      </c>
      <c r="I6" s="7">
        <f>VLOOKUP(F6,episodes!$A$1:$D$76,3,FALSE)</f>
        <v>1</v>
      </c>
      <c r="J6" s="7">
        <f>VLOOKUP(F6,episodes!$A$1:$D$76,4,FALSE)</f>
        <v>0</v>
      </c>
      <c r="K6" s="10">
        <f t="shared" si="0"/>
        <v>4</v>
      </c>
      <c r="N6" s="1"/>
    </row>
    <row r="7" spans="1:14" x14ac:dyDescent="0.25">
      <c r="A7" s="2" t="s">
        <v>123</v>
      </c>
      <c r="B7" s="1" t="s">
        <v>747</v>
      </c>
      <c r="C7" s="25" t="s">
        <v>2172</v>
      </c>
      <c r="D7" s="2" t="s">
        <v>3305</v>
      </c>
      <c r="E7" s="17"/>
      <c r="F7" s="60">
        <v>100</v>
      </c>
      <c r="G7" s="8">
        <f>VLOOKUP(F7,episodes!$A$1:$B$76,2,FALSE)</f>
        <v>1</v>
      </c>
      <c r="H7" s="7" t="str">
        <f>VLOOKUP(F7,episodes!$A$1:$E$76,5,FALSE)</f>
        <v>The Cage</v>
      </c>
      <c r="I7" s="7">
        <f>VLOOKUP(F7,episodes!$A$1:$D$76,3,FALSE)</f>
        <v>1</v>
      </c>
      <c r="J7" s="7">
        <f>VLOOKUP(F7,episodes!$A$1:$D$76,4,FALSE)</f>
        <v>0</v>
      </c>
      <c r="K7" s="10">
        <f t="shared" si="0"/>
        <v>5</v>
      </c>
      <c r="N7" s="1"/>
    </row>
    <row r="8" spans="1:14" x14ac:dyDescent="0.25">
      <c r="A8" s="2" t="s">
        <v>123</v>
      </c>
      <c r="B8" s="1" t="s">
        <v>747</v>
      </c>
      <c r="C8" s="25" t="s">
        <v>2054</v>
      </c>
      <c r="D8" s="2" t="s">
        <v>3305</v>
      </c>
      <c r="E8" s="17"/>
      <c r="F8" s="60">
        <v>100</v>
      </c>
      <c r="G8" s="8">
        <f>VLOOKUP(F8,episodes!$A$1:$B$76,2,FALSE)</f>
        <v>1</v>
      </c>
      <c r="H8" s="7" t="str">
        <f>VLOOKUP(F8,episodes!$A$1:$E$76,5,FALSE)</f>
        <v>The Cage</v>
      </c>
      <c r="I8" s="7">
        <f>VLOOKUP(F8,episodes!$A$1:$D$76,3,FALSE)</f>
        <v>1</v>
      </c>
      <c r="J8" s="7">
        <f>VLOOKUP(F8,episodes!$A$1:$D$76,4,FALSE)</f>
        <v>0</v>
      </c>
      <c r="K8" s="10">
        <f t="shared" si="0"/>
        <v>6</v>
      </c>
      <c r="N8" s="1"/>
    </row>
    <row r="9" spans="1:14" x14ac:dyDescent="0.25">
      <c r="A9" s="2" t="s">
        <v>1749</v>
      </c>
      <c r="B9" s="1" t="s">
        <v>0</v>
      </c>
      <c r="C9" s="25" t="s">
        <v>2263</v>
      </c>
      <c r="D9" s="18" t="s">
        <v>3305</v>
      </c>
      <c r="E9" s="17"/>
      <c r="F9" s="60">
        <v>101</v>
      </c>
      <c r="G9" s="8">
        <f>VLOOKUP(F9,episodes!$A$1:$B$76,2,FALSE)</f>
        <v>2</v>
      </c>
      <c r="H9" s="7" t="str">
        <f>VLOOKUP(F9,episodes!$A$1:$E$76,5,FALSE)</f>
        <v>The Man Trap</v>
      </c>
      <c r="I9" s="7">
        <f>VLOOKUP(F9,episodes!$A$1:$D$76,3,FALSE)</f>
        <v>1</v>
      </c>
      <c r="J9" s="7">
        <f>VLOOKUP(F9,episodes!$A$1:$D$76,4,FALSE)</f>
        <v>1</v>
      </c>
      <c r="K9" s="10">
        <f t="shared" si="0"/>
        <v>0</v>
      </c>
      <c r="N9" s="1"/>
    </row>
    <row r="10" spans="1:14" x14ac:dyDescent="0.25">
      <c r="A10" s="2" t="s">
        <v>1749</v>
      </c>
      <c r="B10" s="1" t="s">
        <v>0</v>
      </c>
      <c r="C10" s="25" t="s">
        <v>1844</v>
      </c>
      <c r="D10" s="18" t="s">
        <v>3305</v>
      </c>
      <c r="E10" s="17"/>
      <c r="F10" s="60">
        <v>101</v>
      </c>
      <c r="G10" s="8">
        <f>VLOOKUP(F10,episodes!$A$1:$B$76,2,FALSE)</f>
        <v>2</v>
      </c>
      <c r="H10" s="7" t="str">
        <f>VLOOKUP(F10,episodes!$A$1:$E$76,5,FALSE)</f>
        <v>The Man Trap</v>
      </c>
      <c r="I10" s="7">
        <f>VLOOKUP(F10,episodes!$A$1:$D$76,3,FALSE)</f>
        <v>1</v>
      </c>
      <c r="J10" s="7">
        <f>VLOOKUP(F10,episodes!$A$1:$D$76,4,FALSE)</f>
        <v>1</v>
      </c>
      <c r="K10" s="10">
        <f t="shared" si="0"/>
        <v>1</v>
      </c>
      <c r="N10" s="1"/>
    </row>
    <row r="11" spans="1:14" x14ac:dyDescent="0.25">
      <c r="A11" s="2" t="s">
        <v>1747</v>
      </c>
      <c r="B11" s="1" t="s">
        <v>824</v>
      </c>
      <c r="C11" s="25" t="s">
        <v>1847</v>
      </c>
      <c r="D11" s="2" t="s">
        <v>85</v>
      </c>
      <c r="E11" s="17"/>
      <c r="F11" s="60">
        <v>102</v>
      </c>
      <c r="G11" s="8">
        <f>VLOOKUP(F11,episodes!$A$1:$B$76,2,FALSE)</f>
        <v>3</v>
      </c>
      <c r="H11" s="7" t="str">
        <f>VLOOKUP(F11,episodes!$A$1:$E$76,5,FALSE)</f>
        <v>Charlie X</v>
      </c>
      <c r="I11" s="7">
        <f>VLOOKUP(F11,episodes!$A$1:$D$76,3,FALSE)</f>
        <v>1</v>
      </c>
      <c r="J11" s="7">
        <f>VLOOKUP(F11,episodes!$A$1:$D$76,4,FALSE)</f>
        <v>2</v>
      </c>
      <c r="K11" s="10">
        <f t="shared" si="0"/>
        <v>0</v>
      </c>
      <c r="N11" s="1"/>
    </row>
    <row r="12" spans="1:14" x14ac:dyDescent="0.25">
      <c r="A12" s="2" t="s">
        <v>1749</v>
      </c>
      <c r="B12" s="1" t="s">
        <v>0</v>
      </c>
      <c r="C12" s="25" t="s">
        <v>2273</v>
      </c>
      <c r="D12" s="18" t="s">
        <v>3305</v>
      </c>
      <c r="E12" s="17"/>
      <c r="F12" s="60">
        <v>102</v>
      </c>
      <c r="G12" s="8">
        <f>VLOOKUP(F12,episodes!$A$1:$B$76,2,FALSE)</f>
        <v>3</v>
      </c>
      <c r="H12" s="7" t="str">
        <f>VLOOKUP(F12,episodes!$A$1:$E$76,5,FALSE)</f>
        <v>Charlie X</v>
      </c>
      <c r="I12" s="7">
        <f>VLOOKUP(F12,episodes!$A$1:$D$76,3,FALSE)</f>
        <v>1</v>
      </c>
      <c r="J12" s="7">
        <f>VLOOKUP(F12,episodes!$A$1:$D$76,4,FALSE)</f>
        <v>2</v>
      </c>
      <c r="K12" s="10">
        <f t="shared" si="0"/>
        <v>1</v>
      </c>
      <c r="N12" s="1"/>
    </row>
    <row r="13" spans="1:14" x14ac:dyDescent="0.25">
      <c r="A13" s="2" t="s">
        <v>1749</v>
      </c>
      <c r="B13" s="1" t="s">
        <v>0</v>
      </c>
      <c r="C13" s="25" t="s">
        <v>2175</v>
      </c>
      <c r="D13" s="18" t="s">
        <v>3305</v>
      </c>
      <c r="E13" s="17"/>
      <c r="F13" s="60">
        <v>102</v>
      </c>
      <c r="G13" s="8">
        <f>VLOOKUP(F13,episodes!$A$1:$B$76,2,FALSE)</f>
        <v>3</v>
      </c>
      <c r="H13" s="7" t="str">
        <f>VLOOKUP(F13,episodes!$A$1:$E$76,5,FALSE)</f>
        <v>Charlie X</v>
      </c>
      <c r="I13" s="7">
        <f>VLOOKUP(F13,episodes!$A$1:$D$76,3,FALSE)</f>
        <v>1</v>
      </c>
      <c r="J13" s="7">
        <f>VLOOKUP(F13,episodes!$A$1:$D$76,4,FALSE)</f>
        <v>2</v>
      </c>
      <c r="K13" s="10">
        <f t="shared" si="0"/>
        <v>2</v>
      </c>
      <c r="N13" s="1"/>
    </row>
    <row r="14" spans="1:14" x14ac:dyDescent="0.25">
      <c r="A14" s="2" t="s">
        <v>1749</v>
      </c>
      <c r="B14" s="1" t="s">
        <v>0</v>
      </c>
      <c r="C14" s="25" t="s">
        <v>2274</v>
      </c>
      <c r="D14" s="18" t="s">
        <v>3305</v>
      </c>
      <c r="E14" s="17"/>
      <c r="F14" s="60">
        <v>102</v>
      </c>
      <c r="G14" s="8">
        <f>VLOOKUP(F14,episodes!$A$1:$B$76,2,FALSE)</f>
        <v>3</v>
      </c>
      <c r="H14" s="7" t="str">
        <f>VLOOKUP(F14,episodes!$A$1:$E$76,5,FALSE)</f>
        <v>Charlie X</v>
      </c>
      <c r="I14" s="7">
        <f>VLOOKUP(F14,episodes!$A$1:$D$76,3,FALSE)</f>
        <v>1</v>
      </c>
      <c r="J14" s="7">
        <f>VLOOKUP(F14,episodes!$A$1:$D$76,4,FALSE)</f>
        <v>2</v>
      </c>
      <c r="K14" s="10">
        <f t="shared" si="0"/>
        <v>3</v>
      </c>
      <c r="N14" s="1"/>
    </row>
    <row r="15" spans="1:14" x14ac:dyDescent="0.25">
      <c r="A15" s="2" t="s">
        <v>1749</v>
      </c>
      <c r="B15" s="1" t="s">
        <v>0</v>
      </c>
      <c r="C15" s="25" t="s">
        <v>1848</v>
      </c>
      <c r="D15" s="2" t="s">
        <v>85</v>
      </c>
      <c r="E15" s="17"/>
      <c r="F15" s="60">
        <v>102</v>
      </c>
      <c r="G15" s="8">
        <f>VLOOKUP(F15,episodes!$A$1:$B$76,2,FALSE)</f>
        <v>3</v>
      </c>
      <c r="H15" s="7" t="str">
        <f>VLOOKUP(F15,episodes!$A$1:$E$76,5,FALSE)</f>
        <v>Charlie X</v>
      </c>
      <c r="I15" s="7">
        <f>VLOOKUP(F15,episodes!$A$1:$D$76,3,FALSE)</f>
        <v>1</v>
      </c>
      <c r="J15" s="7">
        <f>VLOOKUP(F15,episodes!$A$1:$D$76,4,FALSE)</f>
        <v>2</v>
      </c>
      <c r="K15" s="10">
        <f t="shared" si="0"/>
        <v>4</v>
      </c>
      <c r="N15" s="1"/>
    </row>
    <row r="16" spans="1:14" x14ac:dyDescent="0.25">
      <c r="A16" s="2" t="s">
        <v>1787</v>
      </c>
      <c r="B16" s="1" t="s">
        <v>825</v>
      </c>
      <c r="C16" s="25" t="s">
        <v>2151</v>
      </c>
      <c r="D16" s="2" t="s">
        <v>21</v>
      </c>
      <c r="E16" s="12">
        <v>1</v>
      </c>
      <c r="F16" s="60">
        <v>102</v>
      </c>
      <c r="G16" s="8">
        <f>VLOOKUP(F16,episodes!$A$1:$B$76,2,FALSE)</f>
        <v>3</v>
      </c>
      <c r="H16" s="7" t="str">
        <f>VLOOKUP(F16,episodes!$A$1:$E$76,5,FALSE)</f>
        <v>Charlie X</v>
      </c>
      <c r="I16" s="7">
        <f>VLOOKUP(F16,episodes!$A$1:$D$76,3,FALSE)</f>
        <v>1</v>
      </c>
      <c r="J16" s="7">
        <f>VLOOKUP(F16,episodes!$A$1:$D$76,4,FALSE)</f>
        <v>2</v>
      </c>
      <c r="K16" s="10">
        <f t="shared" si="0"/>
        <v>5</v>
      </c>
      <c r="N16" s="1"/>
    </row>
    <row r="17" spans="1:14" x14ac:dyDescent="0.25">
      <c r="A17" s="2" t="s">
        <v>1787</v>
      </c>
      <c r="B17" s="1" t="s">
        <v>825</v>
      </c>
      <c r="C17" s="25" t="s">
        <v>2152</v>
      </c>
      <c r="D17" s="2" t="s">
        <v>3305</v>
      </c>
      <c r="E17" s="17"/>
      <c r="F17" s="60">
        <v>102</v>
      </c>
      <c r="G17" s="8">
        <f>VLOOKUP(F17,episodes!$A$1:$B$76,2,FALSE)</f>
        <v>3</v>
      </c>
      <c r="H17" s="7" t="str">
        <f>VLOOKUP(F17,episodes!$A$1:$E$76,5,FALSE)</f>
        <v>Charlie X</v>
      </c>
      <c r="I17" s="7">
        <f>VLOOKUP(F17,episodes!$A$1:$D$76,3,FALSE)</f>
        <v>1</v>
      </c>
      <c r="J17" s="7">
        <f>VLOOKUP(F17,episodes!$A$1:$D$76,4,FALSE)</f>
        <v>2</v>
      </c>
      <c r="K17" s="10">
        <f t="shared" si="0"/>
        <v>6</v>
      </c>
      <c r="N17" s="1"/>
    </row>
    <row r="18" spans="1:14" x14ac:dyDescent="0.25">
      <c r="A18" s="2" t="s">
        <v>1804</v>
      </c>
      <c r="B18" s="1" t="s">
        <v>0</v>
      </c>
      <c r="C18" s="25" t="s">
        <v>2159</v>
      </c>
      <c r="D18" s="2" t="s">
        <v>21</v>
      </c>
      <c r="E18" s="12">
        <v>1</v>
      </c>
      <c r="F18" s="60">
        <v>102</v>
      </c>
      <c r="G18" s="8">
        <f>VLOOKUP(F18,episodes!$A$1:$B$76,2,FALSE)</f>
        <v>3</v>
      </c>
      <c r="H18" s="7" t="str">
        <f>VLOOKUP(F18,episodes!$A$1:$E$76,5,FALSE)</f>
        <v>Charlie X</v>
      </c>
      <c r="I18" s="7">
        <f>VLOOKUP(F18,episodes!$A$1:$D$76,3,FALSE)</f>
        <v>1</v>
      </c>
      <c r="J18" s="7">
        <f>VLOOKUP(F18,episodes!$A$1:$D$76,4,FALSE)</f>
        <v>2</v>
      </c>
      <c r="K18" s="10">
        <f t="shared" si="0"/>
        <v>7</v>
      </c>
      <c r="N18" s="1"/>
    </row>
    <row r="19" spans="1:14" x14ac:dyDescent="0.25">
      <c r="A19" s="2" t="s">
        <v>1804</v>
      </c>
      <c r="B19" s="1" t="s">
        <v>0</v>
      </c>
      <c r="C19" s="25" t="s">
        <v>2160</v>
      </c>
      <c r="D19" s="2" t="s">
        <v>21</v>
      </c>
      <c r="E19" s="12">
        <v>1</v>
      </c>
      <c r="F19" s="60">
        <v>102</v>
      </c>
      <c r="G19" s="8">
        <f>VLOOKUP(F19,episodes!$A$1:$B$76,2,FALSE)</f>
        <v>3</v>
      </c>
      <c r="H19" s="7" t="str">
        <f>VLOOKUP(F19,episodes!$A$1:$E$76,5,FALSE)</f>
        <v>Charlie X</v>
      </c>
      <c r="I19" s="7">
        <f>VLOOKUP(F19,episodes!$A$1:$D$76,3,FALSE)</f>
        <v>1</v>
      </c>
      <c r="J19" s="7">
        <f>VLOOKUP(F19,episodes!$A$1:$D$76,4,FALSE)</f>
        <v>2</v>
      </c>
      <c r="K19" s="10">
        <f t="shared" si="0"/>
        <v>8</v>
      </c>
      <c r="N19" s="1"/>
    </row>
    <row r="20" spans="1:14" x14ac:dyDescent="0.25">
      <c r="A20" s="2" t="s">
        <v>3290</v>
      </c>
      <c r="B20" s="1" t="s">
        <v>747</v>
      </c>
      <c r="C20" s="25" t="s">
        <v>2162</v>
      </c>
      <c r="D20" s="2" t="s">
        <v>3305</v>
      </c>
      <c r="E20" s="17"/>
      <c r="F20" s="60">
        <v>102</v>
      </c>
      <c r="G20" s="8">
        <f>VLOOKUP(F20,episodes!$A$1:$B$76,2,FALSE)</f>
        <v>3</v>
      </c>
      <c r="H20" s="7" t="str">
        <f>VLOOKUP(F20,episodes!$A$1:$E$76,5,FALSE)</f>
        <v>Charlie X</v>
      </c>
      <c r="I20" s="7">
        <f>VLOOKUP(F20,episodes!$A$1:$D$76,3,FALSE)</f>
        <v>1</v>
      </c>
      <c r="J20" s="7">
        <f>VLOOKUP(F20,episodes!$A$1:$D$76,4,FALSE)</f>
        <v>2</v>
      </c>
      <c r="K20" s="10">
        <f t="shared" si="0"/>
        <v>9</v>
      </c>
      <c r="N20" s="1"/>
    </row>
    <row r="21" spans="1:14" ht="12" x14ac:dyDescent="0.3">
      <c r="A21" s="2" t="s">
        <v>1749</v>
      </c>
      <c r="B21" s="1" t="s">
        <v>0</v>
      </c>
      <c r="C21" s="25" t="s">
        <v>1851</v>
      </c>
      <c r="D21" s="2" t="s">
        <v>22</v>
      </c>
      <c r="E21" s="17"/>
      <c r="F21" s="60">
        <v>103</v>
      </c>
      <c r="G21" s="8">
        <f>VLOOKUP(F21,episodes!$A$1:$B$76,2,FALSE)</f>
        <v>4</v>
      </c>
      <c r="H21" s="7" t="str">
        <f>VLOOKUP(F21,episodes!$A$1:$E$76,5,FALSE)</f>
        <v>Where No Man Has Gone Before</v>
      </c>
      <c r="I21" s="7">
        <f>VLOOKUP(F21,episodes!$A$1:$D$76,3,FALSE)</f>
        <v>1</v>
      </c>
      <c r="J21" s="7">
        <f>VLOOKUP(F21,episodes!$A$1:$D$76,4,FALSE)</f>
        <v>3</v>
      </c>
      <c r="K21" s="10">
        <f t="shared" si="0"/>
        <v>0</v>
      </c>
      <c r="N21"/>
    </row>
    <row r="22" spans="1:14" ht="12" x14ac:dyDescent="0.3">
      <c r="A22" s="2" t="s">
        <v>1749</v>
      </c>
      <c r="B22" s="1" t="s">
        <v>0</v>
      </c>
      <c r="C22" s="25" t="s">
        <v>2276</v>
      </c>
      <c r="D22" s="2" t="s">
        <v>22</v>
      </c>
      <c r="E22" s="17"/>
      <c r="F22" s="60">
        <v>103</v>
      </c>
      <c r="G22" s="8">
        <f>VLOOKUP(F22,episodes!$A$1:$B$76,2,FALSE)</f>
        <v>4</v>
      </c>
      <c r="H22" s="7" t="str">
        <f>VLOOKUP(F22,episodes!$A$1:$E$76,5,FALSE)</f>
        <v>Where No Man Has Gone Before</v>
      </c>
      <c r="I22" s="7">
        <f>VLOOKUP(F22,episodes!$A$1:$D$76,3,FALSE)</f>
        <v>1</v>
      </c>
      <c r="J22" s="7">
        <f>VLOOKUP(F22,episodes!$A$1:$D$76,4,FALSE)</f>
        <v>3</v>
      </c>
      <c r="K22" s="10">
        <f t="shared" si="0"/>
        <v>1</v>
      </c>
      <c r="N22"/>
    </row>
    <row r="23" spans="1:14" ht="12" x14ac:dyDescent="0.3">
      <c r="A23" s="2" t="s">
        <v>1721</v>
      </c>
      <c r="B23" s="1" t="s">
        <v>0</v>
      </c>
      <c r="C23" s="25" t="s">
        <v>1857</v>
      </c>
      <c r="D23" s="2" t="s">
        <v>3655</v>
      </c>
      <c r="E23" s="17"/>
      <c r="F23" s="61">
        <v>104</v>
      </c>
      <c r="G23" s="8">
        <f>VLOOKUP(F23,episodes!$A$1:$B$76,2,FALSE)</f>
        <v>5</v>
      </c>
      <c r="H23" s="7" t="str">
        <f>VLOOKUP(F23,episodes!$A$1:$E$76,5,FALSE)</f>
        <v>The Naked Time</v>
      </c>
      <c r="I23" s="7">
        <f>VLOOKUP(F23,episodes!$A$1:$D$76,3,FALSE)</f>
        <v>1</v>
      </c>
      <c r="J23" s="7">
        <f>VLOOKUP(F23,episodes!$A$1:$D$76,4,FALSE)</f>
        <v>4</v>
      </c>
      <c r="K23" s="10">
        <f t="shared" si="0"/>
        <v>0</v>
      </c>
      <c r="N23"/>
    </row>
    <row r="24" spans="1:14" ht="12" x14ac:dyDescent="0.3">
      <c r="A24" s="2" t="s">
        <v>1747</v>
      </c>
      <c r="B24" s="1" t="s">
        <v>824</v>
      </c>
      <c r="C24" s="25" t="s">
        <v>2190</v>
      </c>
      <c r="D24" s="2" t="s">
        <v>21</v>
      </c>
      <c r="E24" s="12">
        <v>1</v>
      </c>
      <c r="F24" s="60">
        <v>104</v>
      </c>
      <c r="G24" s="8">
        <f>VLOOKUP(F24,episodes!$A$1:$B$76,2,FALSE)</f>
        <v>5</v>
      </c>
      <c r="H24" s="7" t="str">
        <f>VLOOKUP(F24,episodes!$A$1:$E$76,5,FALSE)</f>
        <v>The Naked Time</v>
      </c>
      <c r="I24" s="7">
        <f>VLOOKUP(F24,episodes!$A$1:$D$76,3,FALSE)</f>
        <v>1</v>
      </c>
      <c r="J24" s="7">
        <f>VLOOKUP(F24,episodes!$A$1:$D$76,4,FALSE)</f>
        <v>4</v>
      </c>
      <c r="K24" s="10">
        <f t="shared" si="0"/>
        <v>1</v>
      </c>
      <c r="N24"/>
    </row>
    <row r="25" spans="1:14" ht="12" x14ac:dyDescent="0.3">
      <c r="A25" s="2" t="s">
        <v>1749</v>
      </c>
      <c r="B25" s="1" t="s">
        <v>0</v>
      </c>
      <c r="C25" s="25" t="s">
        <v>1860</v>
      </c>
      <c r="D25" s="18" t="s">
        <v>3305</v>
      </c>
      <c r="E25" s="17"/>
      <c r="F25" s="60">
        <v>104</v>
      </c>
      <c r="G25" s="8">
        <f>VLOOKUP(F25,episodes!$A$1:$B$76,2,FALSE)</f>
        <v>5</v>
      </c>
      <c r="H25" s="7" t="str">
        <f>VLOOKUP(F25,episodes!$A$1:$E$76,5,FALSE)</f>
        <v>The Naked Time</v>
      </c>
      <c r="I25" s="7">
        <f>VLOOKUP(F25,episodes!$A$1:$D$76,3,FALSE)</f>
        <v>1</v>
      </c>
      <c r="J25" s="7">
        <f>VLOOKUP(F25,episodes!$A$1:$D$76,4,FALSE)</f>
        <v>4</v>
      </c>
      <c r="K25" s="10">
        <f t="shared" si="0"/>
        <v>2</v>
      </c>
      <c r="N25"/>
    </row>
    <row r="26" spans="1:14" ht="12" x14ac:dyDescent="0.3">
      <c r="A26" s="2" t="s">
        <v>1749</v>
      </c>
      <c r="B26" s="1" t="s">
        <v>0</v>
      </c>
      <c r="C26" s="25" t="s">
        <v>2285</v>
      </c>
      <c r="D26" s="2" t="s">
        <v>21</v>
      </c>
      <c r="E26" s="12">
        <v>1</v>
      </c>
      <c r="F26" s="60">
        <v>104</v>
      </c>
      <c r="G26" s="8">
        <f>VLOOKUP(F26,episodes!$A$1:$B$76,2,FALSE)</f>
        <v>5</v>
      </c>
      <c r="H26" s="7" t="str">
        <f>VLOOKUP(F26,episodes!$A$1:$E$76,5,FALSE)</f>
        <v>The Naked Time</v>
      </c>
      <c r="I26" s="7">
        <f>VLOOKUP(F26,episodes!$A$1:$D$76,3,FALSE)</f>
        <v>1</v>
      </c>
      <c r="J26" s="7">
        <f>VLOOKUP(F26,episodes!$A$1:$D$76,4,FALSE)</f>
        <v>4</v>
      </c>
      <c r="K26" s="10">
        <f t="shared" si="0"/>
        <v>3</v>
      </c>
      <c r="N26"/>
    </row>
    <row r="27" spans="1:14" ht="12" x14ac:dyDescent="0.3">
      <c r="A27" s="2" t="s">
        <v>1749</v>
      </c>
      <c r="B27" s="1" t="s">
        <v>0</v>
      </c>
      <c r="C27" s="25" t="s">
        <v>1861</v>
      </c>
      <c r="D27" s="2" t="s">
        <v>85</v>
      </c>
      <c r="E27" s="17"/>
      <c r="F27" s="60">
        <v>104</v>
      </c>
      <c r="G27" s="8">
        <f>VLOOKUP(F27,episodes!$A$1:$B$76,2,FALSE)</f>
        <v>5</v>
      </c>
      <c r="H27" s="7" t="str">
        <f>VLOOKUP(F27,episodes!$A$1:$E$76,5,FALSE)</f>
        <v>The Naked Time</v>
      </c>
      <c r="I27" s="7">
        <f>VLOOKUP(F27,episodes!$A$1:$D$76,3,FALSE)</f>
        <v>1</v>
      </c>
      <c r="J27" s="7">
        <f>VLOOKUP(F27,episodes!$A$1:$D$76,4,FALSE)</f>
        <v>4</v>
      </c>
      <c r="K27" s="10">
        <f t="shared" si="0"/>
        <v>4</v>
      </c>
      <c r="N27"/>
    </row>
    <row r="28" spans="1:14" ht="12" x14ac:dyDescent="0.3">
      <c r="A28" s="2" t="s">
        <v>1787</v>
      </c>
      <c r="B28" s="1" t="s">
        <v>825</v>
      </c>
      <c r="C28" s="37" t="s">
        <v>2195</v>
      </c>
      <c r="D28" s="2" t="s">
        <v>21</v>
      </c>
      <c r="E28" s="12"/>
      <c r="F28" s="60">
        <v>104</v>
      </c>
      <c r="G28" s="8">
        <f>VLOOKUP(F28,episodes!$A$1:$B$76,2,FALSE)</f>
        <v>5</v>
      </c>
      <c r="H28" s="7" t="str">
        <f>VLOOKUP(F28,episodes!$A$1:$E$76,5,FALSE)</f>
        <v>The Naked Time</v>
      </c>
      <c r="I28" s="7">
        <f>VLOOKUP(F28,episodes!$A$1:$D$76,3,FALSE)</f>
        <v>1</v>
      </c>
      <c r="J28" s="7">
        <f>VLOOKUP(F28,episodes!$A$1:$D$76,4,FALSE)</f>
        <v>4</v>
      </c>
      <c r="K28" s="10">
        <f t="shared" si="0"/>
        <v>5</v>
      </c>
      <c r="N28"/>
    </row>
    <row r="29" spans="1:14" ht="12" x14ac:dyDescent="0.3">
      <c r="A29" s="2" t="s">
        <v>1747</v>
      </c>
      <c r="B29" s="1" t="s">
        <v>824</v>
      </c>
      <c r="C29" s="25" t="s">
        <v>1869</v>
      </c>
      <c r="D29" s="2" t="s">
        <v>3305</v>
      </c>
      <c r="E29" s="17"/>
      <c r="F29" s="60">
        <v>105</v>
      </c>
      <c r="G29" s="8">
        <f>VLOOKUP(F29,episodes!$A$1:$B$76,2,FALSE)</f>
        <v>6</v>
      </c>
      <c r="H29" s="7" t="str">
        <f>VLOOKUP(F29,episodes!$A$1:$E$76,5,FALSE)</f>
        <v>The Enemy Within</v>
      </c>
      <c r="I29" s="7">
        <f>VLOOKUP(F29,episodes!$A$1:$D$76,3,FALSE)</f>
        <v>1</v>
      </c>
      <c r="J29" s="7">
        <f>VLOOKUP(F29,episodes!$A$1:$D$76,4,FALSE)</f>
        <v>5</v>
      </c>
      <c r="K29" s="10">
        <f t="shared" si="0"/>
        <v>0</v>
      </c>
      <c r="N29"/>
    </row>
    <row r="30" spans="1:14" ht="12" x14ac:dyDescent="0.3">
      <c r="A30" s="2" t="s">
        <v>1749</v>
      </c>
      <c r="B30" s="1" t="s">
        <v>0</v>
      </c>
      <c r="C30" s="25" t="s">
        <v>1870</v>
      </c>
      <c r="D30" s="2" t="s">
        <v>85</v>
      </c>
      <c r="E30" s="17"/>
      <c r="F30" s="60">
        <v>105</v>
      </c>
      <c r="G30" s="8">
        <f>VLOOKUP(F30,episodes!$A$1:$B$76,2,FALSE)</f>
        <v>6</v>
      </c>
      <c r="H30" s="7" t="str">
        <f>VLOOKUP(F30,episodes!$A$1:$E$76,5,FALSE)</f>
        <v>The Enemy Within</v>
      </c>
      <c r="I30" s="7">
        <f>VLOOKUP(F30,episodes!$A$1:$D$76,3,FALSE)</f>
        <v>1</v>
      </c>
      <c r="J30" s="7">
        <f>VLOOKUP(F30,episodes!$A$1:$D$76,4,FALSE)</f>
        <v>5</v>
      </c>
      <c r="K30" s="10">
        <f t="shared" si="0"/>
        <v>1</v>
      </c>
      <c r="N30"/>
    </row>
    <row r="31" spans="1:14" ht="12" x14ac:dyDescent="0.3">
      <c r="A31" s="2" t="s">
        <v>1762</v>
      </c>
      <c r="B31" s="1" t="s">
        <v>747</v>
      </c>
      <c r="C31" s="37" t="s">
        <v>2232</v>
      </c>
      <c r="D31" s="2" t="s">
        <v>85</v>
      </c>
      <c r="E31" s="12"/>
      <c r="F31" s="60">
        <v>105</v>
      </c>
      <c r="G31" s="8">
        <f>VLOOKUP(F31,episodes!$A$1:$B$76,2,FALSE)</f>
        <v>6</v>
      </c>
      <c r="H31" s="7" t="str">
        <f>VLOOKUP(F31,episodes!$A$1:$E$76,5,FALSE)</f>
        <v>The Enemy Within</v>
      </c>
      <c r="I31" s="7">
        <f>VLOOKUP(F31,episodes!$A$1:$D$76,3,FALSE)</f>
        <v>1</v>
      </c>
      <c r="J31" s="7">
        <f>VLOOKUP(F31,episodes!$A$1:$D$76,4,FALSE)</f>
        <v>5</v>
      </c>
      <c r="K31" s="10">
        <f t="shared" si="0"/>
        <v>2</v>
      </c>
      <c r="N31"/>
    </row>
    <row r="32" spans="1:14" ht="12" x14ac:dyDescent="0.3">
      <c r="A32" s="2" t="s">
        <v>1787</v>
      </c>
      <c r="B32" s="1" t="s">
        <v>825</v>
      </c>
      <c r="C32" s="37" t="s">
        <v>2240</v>
      </c>
      <c r="D32" s="2" t="s">
        <v>21</v>
      </c>
      <c r="E32" s="12">
        <v>1</v>
      </c>
      <c r="F32" s="60">
        <v>105</v>
      </c>
      <c r="G32" s="8">
        <f>VLOOKUP(F32,episodes!$A$1:$B$76,2,FALSE)</f>
        <v>6</v>
      </c>
      <c r="H32" s="7" t="str">
        <f>VLOOKUP(F32,episodes!$A$1:$E$76,5,FALSE)</f>
        <v>The Enemy Within</v>
      </c>
      <c r="I32" s="7">
        <f>VLOOKUP(F32,episodes!$A$1:$D$76,3,FALSE)</f>
        <v>1</v>
      </c>
      <c r="J32" s="7">
        <f>VLOOKUP(F32,episodes!$A$1:$D$76,4,FALSE)</f>
        <v>5</v>
      </c>
      <c r="K32" s="10">
        <f t="shared" si="0"/>
        <v>3</v>
      </c>
      <c r="N32"/>
    </row>
    <row r="33" spans="1:14" ht="12" x14ac:dyDescent="0.3">
      <c r="A33" s="2" t="s">
        <v>1707</v>
      </c>
      <c r="B33" s="1" t="s">
        <v>824</v>
      </c>
      <c r="C33" s="25" t="s">
        <v>2249</v>
      </c>
      <c r="D33" s="2" t="s">
        <v>3305</v>
      </c>
      <c r="E33" s="17"/>
      <c r="F33" s="60">
        <v>106</v>
      </c>
      <c r="G33" s="8">
        <f>VLOOKUP(F33,episodes!$A$1:$B$76,2,FALSE)</f>
        <v>7</v>
      </c>
      <c r="H33" s="7" t="str">
        <f>VLOOKUP(F33,episodes!$A$1:$E$76,5,FALSE)</f>
        <v>Mudd's Women</v>
      </c>
      <c r="I33" s="7">
        <f>VLOOKUP(F33,episodes!$A$1:$D$76,3,FALSE)</f>
        <v>1</v>
      </c>
      <c r="J33" s="7">
        <f>VLOOKUP(F33,episodes!$A$1:$D$76,4,FALSE)</f>
        <v>6</v>
      </c>
      <c r="K33" s="10">
        <f t="shared" si="0"/>
        <v>0</v>
      </c>
      <c r="N33"/>
    </row>
    <row r="34" spans="1:14" ht="12" x14ac:dyDescent="0.3">
      <c r="A34" s="2" t="s">
        <v>1716</v>
      </c>
      <c r="B34" s="1" t="s">
        <v>824</v>
      </c>
      <c r="C34" s="25" t="s">
        <v>1876</v>
      </c>
      <c r="D34" s="2" t="s">
        <v>3305</v>
      </c>
      <c r="E34" s="17"/>
      <c r="F34" s="60">
        <v>106</v>
      </c>
      <c r="G34" s="8">
        <f>VLOOKUP(F34,episodes!$A$1:$B$76,2,FALSE)</f>
        <v>7</v>
      </c>
      <c r="H34" s="7" t="str">
        <f>VLOOKUP(F34,episodes!$A$1:$E$76,5,FALSE)</f>
        <v>Mudd's Women</v>
      </c>
      <c r="I34" s="7">
        <f>VLOOKUP(F34,episodes!$A$1:$D$76,3,FALSE)</f>
        <v>1</v>
      </c>
      <c r="J34" s="7">
        <f>VLOOKUP(F34,episodes!$A$1:$D$76,4,FALSE)</f>
        <v>6</v>
      </c>
      <c r="K34" s="10">
        <f t="shared" si="0"/>
        <v>1</v>
      </c>
      <c r="N34"/>
    </row>
    <row r="35" spans="1:14" ht="12" x14ac:dyDescent="0.3">
      <c r="A35" s="2" t="s">
        <v>1746</v>
      </c>
      <c r="B35" s="1" t="s">
        <v>0</v>
      </c>
      <c r="C35" s="25" t="s">
        <v>1599</v>
      </c>
      <c r="D35" s="2" t="s">
        <v>3305</v>
      </c>
      <c r="E35" s="17"/>
      <c r="F35" s="60">
        <v>106</v>
      </c>
      <c r="G35" s="8">
        <f>VLOOKUP(F35,episodes!$A$1:$B$76,2,FALSE)</f>
        <v>7</v>
      </c>
      <c r="H35" s="7" t="str">
        <f>VLOOKUP(F35,episodes!$A$1:$E$76,5,FALSE)</f>
        <v>Mudd's Women</v>
      </c>
      <c r="I35" s="7">
        <f>VLOOKUP(F35,episodes!$A$1:$D$76,3,FALSE)</f>
        <v>1</v>
      </c>
      <c r="J35" s="7">
        <f>VLOOKUP(F35,episodes!$A$1:$D$76,4,FALSE)</f>
        <v>6</v>
      </c>
      <c r="K35" s="10">
        <f t="shared" si="0"/>
        <v>2</v>
      </c>
      <c r="N35"/>
    </row>
    <row r="36" spans="1:14" ht="12" x14ac:dyDescent="0.3">
      <c r="A36" s="2" t="s">
        <v>1747</v>
      </c>
      <c r="B36" s="1" t="s">
        <v>824</v>
      </c>
      <c r="C36" s="25" t="s">
        <v>1879</v>
      </c>
      <c r="D36" s="2" t="s">
        <v>3305</v>
      </c>
      <c r="E36" s="17"/>
      <c r="F36" s="60">
        <v>106</v>
      </c>
      <c r="G36" s="8">
        <f>VLOOKUP(F36,episodes!$A$1:$B$76,2,FALSE)</f>
        <v>7</v>
      </c>
      <c r="H36" s="7" t="str">
        <f>VLOOKUP(F36,episodes!$A$1:$E$76,5,FALSE)</f>
        <v>Mudd's Women</v>
      </c>
      <c r="I36" s="7">
        <f>VLOOKUP(F36,episodes!$A$1:$D$76,3,FALSE)</f>
        <v>1</v>
      </c>
      <c r="J36" s="7">
        <f>VLOOKUP(F36,episodes!$A$1:$D$76,4,FALSE)</f>
        <v>6</v>
      </c>
      <c r="K36" s="10">
        <f t="shared" si="0"/>
        <v>3</v>
      </c>
      <c r="N36"/>
    </row>
    <row r="37" spans="1:14" ht="12" x14ac:dyDescent="0.3">
      <c r="A37" s="2" t="s">
        <v>1747</v>
      </c>
      <c r="B37" s="1" t="s">
        <v>824</v>
      </c>
      <c r="C37" s="25" t="s">
        <v>2252</v>
      </c>
      <c r="D37" s="2" t="s">
        <v>3305</v>
      </c>
      <c r="E37" s="17"/>
      <c r="F37" s="60">
        <v>106</v>
      </c>
      <c r="G37" s="8">
        <f>VLOOKUP(F37,episodes!$A$1:$B$76,2,FALSE)</f>
        <v>7</v>
      </c>
      <c r="H37" s="7" t="str">
        <f>VLOOKUP(F37,episodes!$A$1:$E$76,5,FALSE)</f>
        <v>Mudd's Women</v>
      </c>
      <c r="I37" s="7">
        <f>VLOOKUP(F37,episodes!$A$1:$D$76,3,FALSE)</f>
        <v>1</v>
      </c>
      <c r="J37" s="7">
        <f>VLOOKUP(F37,episodes!$A$1:$D$76,4,FALSE)</f>
        <v>6</v>
      </c>
      <c r="K37" s="10">
        <f t="shared" si="0"/>
        <v>4</v>
      </c>
      <c r="N37"/>
    </row>
    <row r="38" spans="1:14" ht="12" x14ac:dyDescent="0.3">
      <c r="A38" s="2" t="s">
        <v>1749</v>
      </c>
      <c r="B38" s="1" t="s">
        <v>0</v>
      </c>
      <c r="C38" s="25" t="s">
        <v>2296</v>
      </c>
      <c r="D38" s="18" t="s">
        <v>3305</v>
      </c>
      <c r="E38" s="17"/>
      <c r="F38" s="60">
        <v>106</v>
      </c>
      <c r="G38" s="8">
        <f>VLOOKUP(F38,episodes!$A$1:$B$76,2,FALSE)</f>
        <v>7</v>
      </c>
      <c r="H38" s="7" t="str">
        <f>VLOOKUP(F38,episodes!$A$1:$E$76,5,FALSE)</f>
        <v>Mudd's Women</v>
      </c>
      <c r="I38" s="7">
        <f>VLOOKUP(F38,episodes!$A$1:$D$76,3,FALSE)</f>
        <v>1</v>
      </c>
      <c r="J38" s="7">
        <f>VLOOKUP(F38,episodes!$A$1:$D$76,4,FALSE)</f>
        <v>6</v>
      </c>
      <c r="K38" s="10">
        <f t="shared" si="0"/>
        <v>5</v>
      </c>
      <c r="N38"/>
    </row>
    <row r="39" spans="1:14" ht="12" x14ac:dyDescent="0.3">
      <c r="A39" s="2" t="s">
        <v>1749</v>
      </c>
      <c r="B39" s="1" t="s">
        <v>0</v>
      </c>
      <c r="C39" s="25" t="s">
        <v>2297</v>
      </c>
      <c r="D39" s="18" t="s">
        <v>3305</v>
      </c>
      <c r="E39" s="17"/>
      <c r="F39" s="60">
        <v>106</v>
      </c>
      <c r="G39" s="8">
        <f>VLOOKUP(F39,episodes!$A$1:$B$76,2,FALSE)</f>
        <v>7</v>
      </c>
      <c r="H39" s="7" t="str">
        <f>VLOOKUP(F39,episodes!$A$1:$E$76,5,FALSE)</f>
        <v>Mudd's Women</v>
      </c>
      <c r="I39" s="7">
        <f>VLOOKUP(F39,episodes!$A$1:$D$76,3,FALSE)</f>
        <v>1</v>
      </c>
      <c r="J39" s="7">
        <f>VLOOKUP(F39,episodes!$A$1:$D$76,4,FALSE)</f>
        <v>6</v>
      </c>
      <c r="K39" s="10">
        <f t="shared" si="0"/>
        <v>6</v>
      </c>
      <c r="N39"/>
    </row>
    <row r="40" spans="1:14" ht="12" x14ac:dyDescent="0.3">
      <c r="A40" s="2" t="s">
        <v>1749</v>
      </c>
      <c r="B40" s="1" t="s">
        <v>0</v>
      </c>
      <c r="C40" s="25" t="s">
        <v>2298</v>
      </c>
      <c r="D40" s="18" t="s">
        <v>3305</v>
      </c>
      <c r="E40" s="17"/>
      <c r="F40" s="60">
        <v>106</v>
      </c>
      <c r="G40" s="8">
        <f>VLOOKUP(F40,episodes!$A$1:$B$76,2,FALSE)</f>
        <v>7</v>
      </c>
      <c r="H40" s="7" t="str">
        <f>VLOOKUP(F40,episodes!$A$1:$E$76,5,FALSE)</f>
        <v>Mudd's Women</v>
      </c>
      <c r="I40" s="7">
        <f>VLOOKUP(F40,episodes!$A$1:$D$76,3,FALSE)</f>
        <v>1</v>
      </c>
      <c r="J40" s="7">
        <f>VLOOKUP(F40,episodes!$A$1:$D$76,4,FALSE)</f>
        <v>6</v>
      </c>
      <c r="K40" s="10">
        <f t="shared" si="0"/>
        <v>7</v>
      </c>
      <c r="N40"/>
    </row>
    <row r="41" spans="1:14" ht="12" x14ac:dyDescent="0.3">
      <c r="A41" s="2" t="s">
        <v>1749</v>
      </c>
      <c r="B41" s="1" t="s">
        <v>0</v>
      </c>
      <c r="C41" s="25" t="s">
        <v>2299</v>
      </c>
      <c r="D41" s="18" t="s">
        <v>3305</v>
      </c>
      <c r="E41" s="17"/>
      <c r="F41" s="60">
        <v>106</v>
      </c>
      <c r="G41" s="8">
        <f>VLOOKUP(F41,episodes!$A$1:$B$76,2,FALSE)</f>
        <v>7</v>
      </c>
      <c r="H41" s="7" t="str">
        <f>VLOOKUP(F41,episodes!$A$1:$E$76,5,FALSE)</f>
        <v>Mudd's Women</v>
      </c>
      <c r="I41" s="7">
        <f>VLOOKUP(F41,episodes!$A$1:$D$76,3,FALSE)</f>
        <v>1</v>
      </c>
      <c r="J41" s="7">
        <f>VLOOKUP(F41,episodes!$A$1:$D$76,4,FALSE)</f>
        <v>6</v>
      </c>
      <c r="K41" s="10">
        <f t="shared" si="0"/>
        <v>8</v>
      </c>
      <c r="N41"/>
    </row>
    <row r="42" spans="1:14" ht="12" x14ac:dyDescent="0.3">
      <c r="A42" s="2" t="s">
        <v>1749</v>
      </c>
      <c r="B42" s="1" t="s">
        <v>0</v>
      </c>
      <c r="C42" s="25" t="s">
        <v>2253</v>
      </c>
      <c r="D42" s="18" t="s">
        <v>3305</v>
      </c>
      <c r="E42" s="17"/>
      <c r="F42" s="60">
        <v>106</v>
      </c>
      <c r="G42" s="8">
        <f>VLOOKUP(F42,episodes!$A$1:$B$76,2,FALSE)</f>
        <v>7</v>
      </c>
      <c r="H42" s="7" t="str">
        <f>VLOOKUP(F42,episodes!$A$1:$E$76,5,FALSE)</f>
        <v>Mudd's Women</v>
      </c>
      <c r="I42" s="7">
        <f>VLOOKUP(F42,episodes!$A$1:$D$76,3,FALSE)</f>
        <v>1</v>
      </c>
      <c r="J42" s="7">
        <f>VLOOKUP(F42,episodes!$A$1:$D$76,4,FALSE)</f>
        <v>6</v>
      </c>
      <c r="K42" s="10">
        <f t="shared" si="0"/>
        <v>9</v>
      </c>
      <c r="N42"/>
    </row>
    <row r="43" spans="1:14" ht="12" x14ac:dyDescent="0.3">
      <c r="A43" s="2" t="s">
        <v>1749</v>
      </c>
      <c r="B43" s="1" t="s">
        <v>0</v>
      </c>
      <c r="C43" s="25" t="s">
        <v>2300</v>
      </c>
      <c r="D43" s="2" t="s">
        <v>21</v>
      </c>
      <c r="E43" s="12">
        <v>1</v>
      </c>
      <c r="F43" s="60">
        <v>106</v>
      </c>
      <c r="G43" s="8">
        <f>VLOOKUP(F43,episodes!$A$1:$B$76,2,FALSE)</f>
        <v>7</v>
      </c>
      <c r="H43" s="7" t="str">
        <f>VLOOKUP(F43,episodes!$A$1:$E$76,5,FALSE)</f>
        <v>Mudd's Women</v>
      </c>
      <c r="I43" s="7">
        <f>VLOOKUP(F43,episodes!$A$1:$D$76,3,FALSE)</f>
        <v>1</v>
      </c>
      <c r="J43" s="7">
        <f>VLOOKUP(F43,episodes!$A$1:$D$76,4,FALSE)</f>
        <v>6</v>
      </c>
      <c r="K43" s="10">
        <f t="shared" si="0"/>
        <v>10</v>
      </c>
      <c r="N43"/>
    </row>
    <row r="44" spans="1:14" ht="12" x14ac:dyDescent="0.3">
      <c r="A44" s="2" t="s">
        <v>1749</v>
      </c>
      <c r="B44" s="1" t="s">
        <v>0</v>
      </c>
      <c r="C44" s="25" t="s">
        <v>1880</v>
      </c>
      <c r="D44" s="18" t="s">
        <v>3305</v>
      </c>
      <c r="E44" s="17"/>
      <c r="F44" s="60">
        <v>106</v>
      </c>
      <c r="G44" s="8">
        <f>VLOOKUP(F44,episodes!$A$1:$B$76,2,FALSE)</f>
        <v>7</v>
      </c>
      <c r="H44" s="7" t="str">
        <f>VLOOKUP(F44,episodes!$A$1:$E$76,5,FALSE)</f>
        <v>Mudd's Women</v>
      </c>
      <c r="I44" s="7">
        <f>VLOOKUP(F44,episodes!$A$1:$D$76,3,FALSE)</f>
        <v>1</v>
      </c>
      <c r="J44" s="7">
        <f>VLOOKUP(F44,episodes!$A$1:$D$76,4,FALSE)</f>
        <v>6</v>
      </c>
      <c r="K44" s="10">
        <f t="shared" si="0"/>
        <v>11</v>
      </c>
      <c r="N44"/>
    </row>
    <row r="45" spans="1:14" ht="12" x14ac:dyDescent="0.3">
      <c r="A45" s="2" t="s">
        <v>1773</v>
      </c>
      <c r="B45" s="1" t="s">
        <v>746</v>
      </c>
      <c r="C45" s="37" t="s">
        <v>2445</v>
      </c>
      <c r="D45" s="2" t="s">
        <v>85</v>
      </c>
      <c r="E45" s="12">
        <v>1</v>
      </c>
      <c r="F45" s="60">
        <v>106</v>
      </c>
      <c r="G45" s="8">
        <f>VLOOKUP(F45,episodes!$A$1:$B$76,2,FALSE)</f>
        <v>7</v>
      </c>
      <c r="H45" s="7" t="str">
        <f>VLOOKUP(F45,episodes!$A$1:$E$76,5,FALSE)</f>
        <v>Mudd's Women</v>
      </c>
      <c r="I45" s="7">
        <f>VLOOKUP(F45,episodes!$A$1:$D$76,3,FALSE)</f>
        <v>1</v>
      </c>
      <c r="J45" s="7">
        <f>VLOOKUP(F45,episodes!$A$1:$D$76,4,FALSE)</f>
        <v>6</v>
      </c>
      <c r="K45" s="10">
        <f t="shared" si="0"/>
        <v>12</v>
      </c>
      <c r="N45"/>
    </row>
    <row r="46" spans="1:14" ht="12" x14ac:dyDescent="0.3">
      <c r="A46" s="2" t="s">
        <v>3289</v>
      </c>
      <c r="B46" s="1" t="s">
        <v>825</v>
      </c>
      <c r="C46" s="37" t="s">
        <v>2447</v>
      </c>
      <c r="D46" s="2" t="s">
        <v>3305</v>
      </c>
      <c r="E46" s="12"/>
      <c r="F46" s="60">
        <v>106</v>
      </c>
      <c r="G46" s="8">
        <f>VLOOKUP(F46,episodes!$A$1:$B$76,2,FALSE)</f>
        <v>7</v>
      </c>
      <c r="H46" s="7" t="str">
        <f>VLOOKUP(F46,episodes!$A$1:$E$76,5,FALSE)</f>
        <v>Mudd's Women</v>
      </c>
      <c r="I46" s="7">
        <f>VLOOKUP(F46,episodes!$A$1:$D$76,3,FALSE)</f>
        <v>1</v>
      </c>
      <c r="J46" s="7">
        <f>VLOOKUP(F46,episodes!$A$1:$D$76,4,FALSE)</f>
        <v>6</v>
      </c>
      <c r="K46" s="10">
        <f t="shared" si="0"/>
        <v>13</v>
      </c>
      <c r="N46"/>
    </row>
    <row r="47" spans="1:14" ht="12" x14ac:dyDescent="0.3">
      <c r="A47" s="2" t="s">
        <v>123</v>
      </c>
      <c r="B47" s="1" t="s">
        <v>747</v>
      </c>
      <c r="C47" s="37" t="s">
        <v>2449</v>
      </c>
      <c r="D47" s="2" t="s">
        <v>3305</v>
      </c>
      <c r="E47" s="12"/>
      <c r="F47" s="60">
        <v>106</v>
      </c>
      <c r="G47" s="8">
        <f>VLOOKUP(F47,episodes!$A$1:$B$76,2,FALSE)</f>
        <v>7</v>
      </c>
      <c r="H47" s="7" t="str">
        <f>VLOOKUP(F47,episodes!$A$1:$E$76,5,FALSE)</f>
        <v>Mudd's Women</v>
      </c>
      <c r="I47" s="7">
        <f>VLOOKUP(F47,episodes!$A$1:$D$76,3,FALSE)</f>
        <v>1</v>
      </c>
      <c r="J47" s="7">
        <f>VLOOKUP(F47,episodes!$A$1:$D$76,4,FALSE)</f>
        <v>6</v>
      </c>
      <c r="K47" s="10">
        <f t="shared" si="0"/>
        <v>14</v>
      </c>
      <c r="N47"/>
    </row>
    <row r="48" spans="1:14" ht="12" x14ac:dyDescent="0.3">
      <c r="A48" s="2" t="s">
        <v>1680</v>
      </c>
      <c r="B48" s="1" t="s">
        <v>0</v>
      </c>
      <c r="C48" s="25" t="s">
        <v>1516</v>
      </c>
      <c r="D48" s="2" t="s">
        <v>21</v>
      </c>
      <c r="E48" s="12">
        <v>1</v>
      </c>
      <c r="F48" s="60">
        <v>107</v>
      </c>
      <c r="G48" s="8">
        <f>VLOOKUP(F48,episodes!$A$1:$B$76,2,FALSE)</f>
        <v>8</v>
      </c>
      <c r="H48" s="7" t="str">
        <f>VLOOKUP(F48,episodes!$A$1:$E$76,5,FALSE)</f>
        <v>What Are Little Girls Made Of?</v>
      </c>
      <c r="I48" s="7">
        <f>VLOOKUP(F48,episodes!$A$1:$D$76,3,FALSE)</f>
        <v>1</v>
      </c>
      <c r="J48" s="7">
        <f>VLOOKUP(F48,episodes!$A$1:$D$76,4,FALSE)</f>
        <v>7</v>
      </c>
      <c r="K48" s="10">
        <f t="shared" si="0"/>
        <v>0</v>
      </c>
      <c r="N48"/>
    </row>
    <row r="49" spans="1:14" ht="12" x14ac:dyDescent="0.3">
      <c r="A49" s="2" t="s">
        <v>1749</v>
      </c>
      <c r="B49" s="1" t="s">
        <v>0</v>
      </c>
      <c r="C49" s="25" t="s">
        <v>1892</v>
      </c>
      <c r="D49" s="2" t="s">
        <v>21</v>
      </c>
      <c r="E49" s="12">
        <v>1</v>
      </c>
      <c r="F49" s="60">
        <v>107</v>
      </c>
      <c r="G49" s="8">
        <f>VLOOKUP(F49,episodes!$A$1:$B$76,2,FALSE)</f>
        <v>8</v>
      </c>
      <c r="H49" s="7" t="str">
        <f>VLOOKUP(F49,episodes!$A$1:$E$76,5,FALSE)</f>
        <v>What Are Little Girls Made Of?</v>
      </c>
      <c r="I49" s="7">
        <f>VLOOKUP(F49,episodes!$A$1:$D$76,3,FALSE)</f>
        <v>1</v>
      </c>
      <c r="J49" s="7">
        <f>VLOOKUP(F49,episodes!$A$1:$D$76,4,FALSE)</f>
        <v>7</v>
      </c>
      <c r="K49" s="10">
        <f t="shared" si="0"/>
        <v>1</v>
      </c>
      <c r="N49"/>
    </row>
    <row r="50" spans="1:14" ht="12" x14ac:dyDescent="0.3">
      <c r="A50" s="2" t="s">
        <v>1762</v>
      </c>
      <c r="B50" s="1" t="s">
        <v>747</v>
      </c>
      <c r="C50" s="37" t="s">
        <v>2463</v>
      </c>
      <c r="D50" s="2" t="s">
        <v>3655</v>
      </c>
      <c r="E50" s="12"/>
      <c r="F50" s="60">
        <v>107</v>
      </c>
      <c r="G50" s="8">
        <f>VLOOKUP(F50,episodes!$A$1:$B$76,2,FALSE)</f>
        <v>8</v>
      </c>
      <c r="H50" s="7" t="str">
        <f>VLOOKUP(F50,episodes!$A$1:$E$76,5,FALSE)</f>
        <v>What Are Little Girls Made Of?</v>
      </c>
      <c r="I50" s="7">
        <f>VLOOKUP(F50,episodes!$A$1:$D$76,3,FALSE)</f>
        <v>1</v>
      </c>
      <c r="J50" s="7">
        <f>VLOOKUP(F50,episodes!$A$1:$D$76,4,FALSE)</f>
        <v>7</v>
      </c>
      <c r="K50" s="10">
        <f t="shared" si="0"/>
        <v>2</v>
      </c>
      <c r="N50"/>
    </row>
    <row r="51" spans="1:14" ht="12" x14ac:dyDescent="0.3">
      <c r="A51" s="2" t="s">
        <v>1785</v>
      </c>
      <c r="B51" s="1" t="s">
        <v>825</v>
      </c>
      <c r="C51" s="37" t="s">
        <v>2473</v>
      </c>
      <c r="D51" s="2" t="s">
        <v>3305</v>
      </c>
      <c r="E51" s="12"/>
      <c r="F51" s="60">
        <v>107</v>
      </c>
      <c r="G51" s="8">
        <f>VLOOKUP(F51,episodes!$A$1:$B$76,2,FALSE)</f>
        <v>8</v>
      </c>
      <c r="H51" s="7" t="str">
        <f>VLOOKUP(F51,episodes!$A$1:$E$76,5,FALSE)</f>
        <v>What Are Little Girls Made Of?</v>
      </c>
      <c r="I51" s="7">
        <f>VLOOKUP(F51,episodes!$A$1:$D$76,3,FALSE)</f>
        <v>1</v>
      </c>
      <c r="J51" s="7">
        <f>VLOOKUP(F51,episodes!$A$1:$D$76,4,FALSE)</f>
        <v>7</v>
      </c>
      <c r="K51" s="10">
        <f t="shared" si="0"/>
        <v>3</v>
      </c>
      <c r="N51"/>
    </row>
    <row r="52" spans="1:14" ht="12" x14ac:dyDescent="0.3">
      <c r="A52" s="2" t="s">
        <v>1787</v>
      </c>
      <c r="B52" s="1" t="s">
        <v>825</v>
      </c>
      <c r="C52" s="37" t="s">
        <v>2474</v>
      </c>
      <c r="D52" s="2" t="s">
        <v>21</v>
      </c>
      <c r="E52" s="12">
        <v>1</v>
      </c>
      <c r="F52" s="60">
        <v>107</v>
      </c>
      <c r="G52" s="8">
        <f>VLOOKUP(F52,episodes!$A$1:$B$76,2,FALSE)</f>
        <v>8</v>
      </c>
      <c r="H52" s="7" t="str">
        <f>VLOOKUP(F52,episodes!$A$1:$E$76,5,FALSE)</f>
        <v>What Are Little Girls Made Of?</v>
      </c>
      <c r="I52" s="7">
        <f>VLOOKUP(F52,episodes!$A$1:$D$76,3,FALSE)</f>
        <v>1</v>
      </c>
      <c r="J52" s="7">
        <f>VLOOKUP(F52,episodes!$A$1:$D$76,4,FALSE)</f>
        <v>7</v>
      </c>
      <c r="K52" s="10">
        <f t="shared" si="0"/>
        <v>4</v>
      </c>
      <c r="N52"/>
    </row>
    <row r="53" spans="1:14" ht="12" x14ac:dyDescent="0.3">
      <c r="A53" s="2" t="s">
        <v>1749</v>
      </c>
      <c r="B53" s="1" t="s">
        <v>0</v>
      </c>
      <c r="C53" s="25" t="s">
        <v>2483</v>
      </c>
      <c r="D53" s="18" t="s">
        <v>3305</v>
      </c>
      <c r="E53" s="17"/>
      <c r="F53" s="60">
        <v>108</v>
      </c>
      <c r="G53" s="8">
        <f>VLOOKUP(F53,episodes!$A$1:$B$76,2,FALSE)</f>
        <v>9</v>
      </c>
      <c r="H53" s="7" t="str">
        <f>VLOOKUP(F53,episodes!$A$1:$E$76,5,FALSE)</f>
        <v>Miri</v>
      </c>
      <c r="I53" s="7">
        <f>VLOOKUP(F53,episodes!$A$1:$D$76,3,FALSE)</f>
        <v>1</v>
      </c>
      <c r="J53" s="7">
        <f>VLOOKUP(F53,episodes!$A$1:$D$76,4,FALSE)</f>
        <v>8</v>
      </c>
      <c r="K53" s="10">
        <f t="shared" si="0"/>
        <v>0</v>
      </c>
      <c r="N53"/>
    </row>
    <row r="54" spans="1:14" ht="12" x14ac:dyDescent="0.3">
      <c r="A54" s="2" t="s">
        <v>1749</v>
      </c>
      <c r="B54" s="1" t="s">
        <v>0</v>
      </c>
      <c r="C54" s="25" t="s">
        <v>2308</v>
      </c>
      <c r="D54" s="2" t="s">
        <v>21</v>
      </c>
      <c r="E54" s="12">
        <v>1</v>
      </c>
      <c r="F54" s="60">
        <v>108</v>
      </c>
      <c r="G54" s="8">
        <f>VLOOKUP(F54,episodes!$A$1:$B$76,2,FALSE)</f>
        <v>9</v>
      </c>
      <c r="H54" s="7" t="str">
        <f>VLOOKUP(F54,episodes!$A$1:$E$76,5,FALSE)</f>
        <v>Miri</v>
      </c>
      <c r="I54" s="7">
        <f>VLOOKUP(F54,episodes!$A$1:$D$76,3,FALSE)</f>
        <v>1</v>
      </c>
      <c r="J54" s="7">
        <f>VLOOKUP(F54,episodes!$A$1:$D$76,4,FALSE)</f>
        <v>8</v>
      </c>
      <c r="K54" s="10">
        <f t="shared" si="0"/>
        <v>1</v>
      </c>
      <c r="N54"/>
    </row>
    <row r="55" spans="1:14" ht="12" x14ac:dyDescent="0.3">
      <c r="A55" s="2" t="s">
        <v>1749</v>
      </c>
      <c r="B55" s="1" t="s">
        <v>0</v>
      </c>
      <c r="C55" s="25" t="s">
        <v>2309</v>
      </c>
      <c r="D55" s="2" t="s">
        <v>85</v>
      </c>
      <c r="E55" s="17"/>
      <c r="F55" s="60">
        <v>108</v>
      </c>
      <c r="G55" s="8">
        <f>VLOOKUP(F55,episodes!$A$1:$B$76,2,FALSE)</f>
        <v>9</v>
      </c>
      <c r="H55" s="7" t="str">
        <f>VLOOKUP(F55,episodes!$A$1:$E$76,5,FALSE)</f>
        <v>Miri</v>
      </c>
      <c r="I55" s="7">
        <f>VLOOKUP(F55,episodes!$A$1:$D$76,3,FALSE)</f>
        <v>1</v>
      </c>
      <c r="J55" s="7">
        <f>VLOOKUP(F55,episodes!$A$1:$D$76,4,FALSE)</f>
        <v>8</v>
      </c>
      <c r="K55" s="10">
        <f t="shared" si="0"/>
        <v>2</v>
      </c>
      <c r="N55"/>
    </row>
    <row r="56" spans="1:14" ht="12" x14ac:dyDescent="0.3">
      <c r="A56" s="2" t="s">
        <v>1762</v>
      </c>
      <c r="B56" s="1" t="s">
        <v>747</v>
      </c>
      <c r="C56" s="37" t="s">
        <v>2492</v>
      </c>
      <c r="D56" s="2" t="s">
        <v>3305</v>
      </c>
      <c r="E56" s="12"/>
      <c r="F56" s="60">
        <v>108</v>
      </c>
      <c r="G56" s="8">
        <f>VLOOKUP(F56,episodes!$A$1:$B$76,2,FALSE)</f>
        <v>9</v>
      </c>
      <c r="H56" s="7" t="str">
        <f>VLOOKUP(F56,episodes!$A$1:$E$76,5,FALSE)</f>
        <v>Miri</v>
      </c>
      <c r="I56" s="7">
        <f>VLOOKUP(F56,episodes!$A$1:$D$76,3,FALSE)</f>
        <v>1</v>
      </c>
      <c r="J56" s="7">
        <f>VLOOKUP(F56,episodes!$A$1:$D$76,4,FALSE)</f>
        <v>8</v>
      </c>
      <c r="K56" s="10">
        <f t="shared" si="0"/>
        <v>3</v>
      </c>
      <c r="N56"/>
    </row>
    <row r="57" spans="1:14" ht="12" x14ac:dyDescent="0.3">
      <c r="A57" s="2" t="s">
        <v>1658</v>
      </c>
      <c r="B57" s="1" t="s">
        <v>0</v>
      </c>
      <c r="C57" s="25" t="s">
        <v>3659</v>
      </c>
      <c r="D57" s="2" t="s">
        <v>3655</v>
      </c>
      <c r="E57" s="17"/>
      <c r="F57" s="60">
        <v>109</v>
      </c>
      <c r="G57" s="8">
        <f>VLOOKUP(F57,episodes!$A$1:$B$76,2,FALSE)</f>
        <v>10</v>
      </c>
      <c r="H57" s="7" t="str">
        <f>VLOOKUP(F57,episodes!$A$1:$E$76,5,FALSE)</f>
        <v>Dagger of the Mind</v>
      </c>
      <c r="I57" s="7">
        <f>VLOOKUP(F57,episodes!$A$1:$D$76,3,FALSE)</f>
        <v>1</v>
      </c>
      <c r="J57" s="7">
        <f>VLOOKUP(F57,episodes!$A$1:$D$76,4,FALSE)</f>
        <v>9</v>
      </c>
      <c r="K57" s="10">
        <f t="shared" si="0"/>
        <v>0</v>
      </c>
      <c r="N57"/>
    </row>
    <row r="58" spans="1:14" ht="12" x14ac:dyDescent="0.3">
      <c r="A58" s="2" t="s">
        <v>1726</v>
      </c>
      <c r="B58" s="1" t="s">
        <v>824</v>
      </c>
      <c r="C58" s="25" t="s">
        <v>2506</v>
      </c>
      <c r="D58" s="2" t="s">
        <v>3305</v>
      </c>
      <c r="E58" s="17"/>
      <c r="F58" s="60">
        <v>109</v>
      </c>
      <c r="G58" s="8">
        <f>VLOOKUP(F58,episodes!$A$1:$B$76,2,FALSE)</f>
        <v>10</v>
      </c>
      <c r="H58" s="7" t="str">
        <f>VLOOKUP(F58,episodes!$A$1:$E$76,5,FALSE)</f>
        <v>Dagger of the Mind</v>
      </c>
      <c r="I58" s="7">
        <f>VLOOKUP(F58,episodes!$A$1:$D$76,3,FALSE)</f>
        <v>1</v>
      </c>
      <c r="J58" s="7">
        <f>VLOOKUP(F58,episodes!$A$1:$D$76,4,FALSE)</f>
        <v>9</v>
      </c>
      <c r="K58" s="10">
        <f t="shared" si="0"/>
        <v>1</v>
      </c>
      <c r="N58"/>
    </row>
    <row r="59" spans="1:14" ht="12" x14ac:dyDescent="0.3">
      <c r="A59" s="2" t="s">
        <v>1762</v>
      </c>
      <c r="B59" s="1" t="s">
        <v>747</v>
      </c>
      <c r="C59" s="37" t="s">
        <v>2508</v>
      </c>
      <c r="D59" s="2" t="s">
        <v>3305</v>
      </c>
      <c r="E59" s="12"/>
      <c r="F59" s="60">
        <v>109</v>
      </c>
      <c r="G59" s="8">
        <f>VLOOKUP(F59,episodes!$A$1:$B$76,2,FALSE)</f>
        <v>10</v>
      </c>
      <c r="H59" s="7" t="str">
        <f>VLOOKUP(F59,episodes!$A$1:$E$76,5,FALSE)</f>
        <v>Dagger of the Mind</v>
      </c>
      <c r="I59" s="7">
        <f>VLOOKUP(F59,episodes!$A$1:$D$76,3,FALSE)</f>
        <v>1</v>
      </c>
      <c r="J59" s="7">
        <f>VLOOKUP(F59,episodes!$A$1:$D$76,4,FALSE)</f>
        <v>9</v>
      </c>
      <c r="K59" s="10">
        <f t="shared" si="0"/>
        <v>2</v>
      </c>
      <c r="N59"/>
    </row>
    <row r="60" spans="1:14" ht="12" x14ac:dyDescent="0.3">
      <c r="A60" s="2" t="s">
        <v>1749</v>
      </c>
      <c r="B60" s="1" t="s">
        <v>0</v>
      </c>
      <c r="C60" s="25" t="s">
        <v>2952</v>
      </c>
      <c r="D60" s="2" t="s">
        <v>21</v>
      </c>
      <c r="E60" s="12">
        <v>1</v>
      </c>
      <c r="F60" s="60">
        <v>110</v>
      </c>
      <c r="G60" s="8">
        <f>VLOOKUP(F60,episodes!$A$1:$B$76,2,FALSE)</f>
        <v>11</v>
      </c>
      <c r="H60" s="7" t="str">
        <f>VLOOKUP(F60,episodes!$A$1:$E$76,5,FALSE)</f>
        <v>The Corbomite Maneuver</v>
      </c>
      <c r="I60" s="7">
        <f>VLOOKUP(F60,episodes!$A$1:$D$76,3,FALSE)</f>
        <v>1</v>
      </c>
      <c r="J60" s="7">
        <f>VLOOKUP(F60,episodes!$A$1:$D$76,4,FALSE)</f>
        <v>10</v>
      </c>
      <c r="K60" s="10">
        <f t="shared" si="0"/>
        <v>0</v>
      </c>
      <c r="N60"/>
    </row>
    <row r="61" spans="1:14" ht="12" x14ac:dyDescent="0.3">
      <c r="A61" s="2" t="s">
        <v>1773</v>
      </c>
      <c r="B61" s="1" t="s">
        <v>746</v>
      </c>
      <c r="C61" s="37" t="s">
        <v>2521</v>
      </c>
      <c r="D61" s="2" t="s">
        <v>85</v>
      </c>
      <c r="E61" s="12">
        <v>1</v>
      </c>
      <c r="F61" s="60">
        <v>110</v>
      </c>
      <c r="G61" s="8">
        <f>VLOOKUP(F61,episodes!$A$1:$B$76,2,FALSE)</f>
        <v>11</v>
      </c>
      <c r="H61" s="7" t="str">
        <f>VLOOKUP(F61,episodes!$A$1:$E$76,5,FALSE)</f>
        <v>The Corbomite Maneuver</v>
      </c>
      <c r="I61" s="7">
        <f>VLOOKUP(F61,episodes!$A$1:$D$76,3,FALSE)</f>
        <v>1</v>
      </c>
      <c r="J61" s="7">
        <f>VLOOKUP(F61,episodes!$A$1:$D$76,4,FALSE)</f>
        <v>10</v>
      </c>
      <c r="K61" s="10">
        <f t="shared" si="0"/>
        <v>1</v>
      </c>
      <c r="N61"/>
    </row>
    <row r="62" spans="1:14" ht="12" x14ac:dyDescent="0.3">
      <c r="A62" s="2" t="s">
        <v>1787</v>
      </c>
      <c r="B62" s="1" t="s">
        <v>825</v>
      </c>
      <c r="C62" s="37" t="s">
        <v>2524</v>
      </c>
      <c r="D62" s="2" t="s">
        <v>21</v>
      </c>
      <c r="E62" s="12">
        <v>1</v>
      </c>
      <c r="F62" s="60">
        <v>110</v>
      </c>
      <c r="G62" s="8">
        <f>VLOOKUP(F62,episodes!$A$1:$B$76,2,FALSE)</f>
        <v>11</v>
      </c>
      <c r="H62" s="7" t="str">
        <f>VLOOKUP(F62,episodes!$A$1:$E$76,5,FALSE)</f>
        <v>The Corbomite Maneuver</v>
      </c>
      <c r="I62" s="7">
        <f>VLOOKUP(F62,episodes!$A$1:$D$76,3,FALSE)</f>
        <v>1</v>
      </c>
      <c r="J62" s="7">
        <f>VLOOKUP(F62,episodes!$A$1:$D$76,4,FALSE)</f>
        <v>10</v>
      </c>
      <c r="K62" s="10">
        <f t="shared" si="0"/>
        <v>2</v>
      </c>
      <c r="N62"/>
    </row>
    <row r="63" spans="1:14" ht="12" x14ac:dyDescent="0.3">
      <c r="A63" s="2" t="s">
        <v>123</v>
      </c>
      <c r="B63" s="1" t="s">
        <v>747</v>
      </c>
      <c r="C63" s="37" t="s">
        <v>2536</v>
      </c>
      <c r="D63" s="2" t="s">
        <v>3305</v>
      </c>
      <c r="E63" s="12"/>
      <c r="F63" s="60">
        <v>113</v>
      </c>
      <c r="G63" s="8">
        <f>VLOOKUP(F63,episodes!$A$1:$B$76,2,FALSE)</f>
        <v>14</v>
      </c>
      <c r="H63" s="7" t="str">
        <f>VLOOKUP(F63,episodes!$A$1:$E$76,5,FALSE)</f>
        <v>The Conscience of the King</v>
      </c>
      <c r="I63" s="7">
        <f>VLOOKUP(F63,episodes!$A$1:$D$76,3,FALSE)</f>
        <v>1</v>
      </c>
      <c r="J63" s="7">
        <f>VLOOKUP(F63,episodes!$A$1:$D$76,4,FALSE)</f>
        <v>13</v>
      </c>
      <c r="K63" s="10">
        <f t="shared" si="0"/>
        <v>0</v>
      </c>
      <c r="N63"/>
    </row>
    <row r="64" spans="1:14" ht="12" x14ac:dyDescent="0.3">
      <c r="A64" s="2" t="s">
        <v>2698</v>
      </c>
      <c r="B64" s="2" t="s">
        <v>0</v>
      </c>
      <c r="C64" s="37" t="s">
        <v>2724</v>
      </c>
      <c r="D64" s="2" t="s">
        <v>21</v>
      </c>
      <c r="E64" s="12">
        <v>1</v>
      </c>
      <c r="F64" s="61">
        <v>115</v>
      </c>
      <c r="G64" s="8">
        <f>VLOOKUP(F64,episodes!$A$1:$B$76,2,FALSE)</f>
        <v>16</v>
      </c>
      <c r="H64" s="7" t="str">
        <f>VLOOKUP(F64,episodes!$A$1:$E$76,5,FALSE)</f>
        <v>Shore Leave</v>
      </c>
      <c r="I64" s="7">
        <f>VLOOKUP(F64,episodes!$A$1:$D$76,3,FALSE)</f>
        <v>1</v>
      </c>
      <c r="J64" s="7">
        <f>VLOOKUP(F64,episodes!$A$1:$D$76,4,FALSE)</f>
        <v>15</v>
      </c>
      <c r="K64" s="10">
        <f t="shared" si="0"/>
        <v>0</v>
      </c>
      <c r="N64"/>
    </row>
    <row r="65" spans="1:14" ht="12" x14ac:dyDescent="0.3">
      <c r="A65" s="2" t="s">
        <v>1713</v>
      </c>
      <c r="B65" s="1" t="s">
        <v>0</v>
      </c>
      <c r="C65" s="25" t="s">
        <v>2717</v>
      </c>
      <c r="D65" s="2" t="s">
        <v>85</v>
      </c>
      <c r="E65" s="17"/>
      <c r="F65" s="60">
        <v>115</v>
      </c>
      <c r="G65" s="8">
        <f>VLOOKUP(F65,episodes!$A$1:$B$76,2,FALSE)</f>
        <v>16</v>
      </c>
      <c r="H65" s="7" t="str">
        <f>VLOOKUP(F65,episodes!$A$1:$E$76,5,FALSE)</f>
        <v>Shore Leave</v>
      </c>
      <c r="I65" s="7">
        <f>VLOOKUP(F65,episodes!$A$1:$D$76,3,FALSE)</f>
        <v>1</v>
      </c>
      <c r="J65" s="7">
        <f>VLOOKUP(F65,episodes!$A$1:$D$76,4,FALSE)</f>
        <v>15</v>
      </c>
      <c r="K65" s="10">
        <f t="shared" si="0"/>
        <v>1</v>
      </c>
      <c r="N65"/>
    </row>
    <row r="66" spans="1:14" ht="12" x14ac:dyDescent="0.3">
      <c r="A66" s="2" t="s">
        <v>1747</v>
      </c>
      <c r="B66" s="1" t="s">
        <v>824</v>
      </c>
      <c r="C66" s="25" t="s">
        <v>1935</v>
      </c>
      <c r="D66" s="2" t="s">
        <v>21</v>
      </c>
      <c r="E66" s="12">
        <v>1</v>
      </c>
      <c r="F66" s="60">
        <v>115</v>
      </c>
      <c r="G66" s="8">
        <f>VLOOKUP(F66,episodes!$A$1:$B$76,2,FALSE)</f>
        <v>16</v>
      </c>
      <c r="H66" s="7" t="str">
        <f>VLOOKUP(F66,episodes!$A$1:$E$76,5,FALSE)</f>
        <v>Shore Leave</v>
      </c>
      <c r="I66" s="7">
        <f>VLOOKUP(F66,episodes!$A$1:$D$76,3,FALSE)</f>
        <v>1</v>
      </c>
      <c r="J66" s="7">
        <f>VLOOKUP(F66,episodes!$A$1:$D$76,4,FALSE)</f>
        <v>15</v>
      </c>
      <c r="K66" s="10">
        <f t="shared" si="0"/>
        <v>2</v>
      </c>
      <c r="N66"/>
    </row>
    <row r="67" spans="1:14" ht="12" x14ac:dyDescent="0.3">
      <c r="A67" s="2" t="s">
        <v>123</v>
      </c>
      <c r="B67" s="1" t="s">
        <v>747</v>
      </c>
      <c r="C67" s="37" t="s">
        <v>2560</v>
      </c>
      <c r="D67" s="2" t="s">
        <v>3305</v>
      </c>
      <c r="E67" s="12"/>
      <c r="F67" s="61">
        <v>115</v>
      </c>
      <c r="G67" s="8">
        <f>VLOOKUP(F67,episodes!$A$1:$B$76,2,FALSE)</f>
        <v>16</v>
      </c>
      <c r="H67" s="7" t="str">
        <f>VLOOKUP(F67,episodes!$A$1:$E$76,5,FALSE)</f>
        <v>Shore Leave</v>
      </c>
      <c r="I67" s="7">
        <f>VLOOKUP(F67,episodes!$A$1:$D$76,3,FALSE)</f>
        <v>1</v>
      </c>
      <c r="J67" s="7">
        <f>VLOOKUP(F67,episodes!$A$1:$D$76,4,FALSE)</f>
        <v>15</v>
      </c>
      <c r="K67" s="10">
        <f t="shared" si="0"/>
        <v>3</v>
      </c>
      <c r="N67"/>
    </row>
    <row r="68" spans="1:14" ht="12" x14ac:dyDescent="0.3">
      <c r="A68" s="2" t="s">
        <v>1762</v>
      </c>
      <c r="B68" s="11" t="s">
        <v>0</v>
      </c>
      <c r="C68" s="37" t="s">
        <v>2943</v>
      </c>
      <c r="D68" s="2" t="s">
        <v>85</v>
      </c>
      <c r="E68" s="12"/>
      <c r="F68" s="61">
        <v>116</v>
      </c>
      <c r="G68" s="8">
        <f>VLOOKUP(F68,episodes!$A$1:$B$76,2,FALSE)</f>
        <v>17</v>
      </c>
      <c r="H68" s="7" t="str">
        <f>VLOOKUP(F68,episodes!$A$1:$E$76,5,FALSE)</f>
        <v>The Galileo Seven</v>
      </c>
      <c r="I68" s="7">
        <f>VLOOKUP(F68,episodes!$A$1:$D$76,3,FALSE)</f>
        <v>1</v>
      </c>
      <c r="J68" s="7">
        <f>VLOOKUP(F68,episodes!$A$1:$D$76,4,FALSE)</f>
        <v>16</v>
      </c>
      <c r="K68" s="10">
        <f t="shared" ref="K68:K109" si="1">IF(F68&lt;&gt;F67,0,K67+1)</f>
        <v>0</v>
      </c>
      <c r="N68"/>
    </row>
    <row r="69" spans="1:14" ht="12" x14ac:dyDescent="0.3">
      <c r="A69" s="2" t="s">
        <v>1749</v>
      </c>
      <c r="B69" s="1" t="s">
        <v>0</v>
      </c>
      <c r="C69" s="25" t="s">
        <v>2953</v>
      </c>
      <c r="D69" s="18" t="s">
        <v>3305</v>
      </c>
      <c r="E69" s="17"/>
      <c r="F69" s="61">
        <v>117</v>
      </c>
      <c r="G69" s="8">
        <f>VLOOKUP(F69,episodes!$A$1:$B$76,2,FALSE)</f>
        <v>18</v>
      </c>
      <c r="H69" s="7" t="str">
        <f>VLOOKUP(F69,episodes!$A$1:$E$76,5,FALSE)</f>
        <v>The Squire of Gothos</v>
      </c>
      <c r="I69" s="7">
        <f>VLOOKUP(F69,episodes!$A$1:$D$76,3,FALSE)</f>
        <v>1</v>
      </c>
      <c r="J69" s="7">
        <f>VLOOKUP(F69,episodes!$A$1:$D$76,4,FALSE)</f>
        <v>17</v>
      </c>
      <c r="K69" s="10">
        <f t="shared" si="1"/>
        <v>0</v>
      </c>
      <c r="N69"/>
    </row>
    <row r="70" spans="1:14" ht="12" x14ac:dyDescent="0.3">
      <c r="A70" s="2" t="s">
        <v>1748</v>
      </c>
      <c r="B70" s="1" t="s">
        <v>0</v>
      </c>
      <c r="C70" s="25" t="s">
        <v>1944</v>
      </c>
      <c r="D70" s="2" t="s">
        <v>3305</v>
      </c>
      <c r="E70" s="17"/>
      <c r="F70" s="61">
        <v>119</v>
      </c>
      <c r="G70" s="8">
        <f>VLOOKUP(F70,episodes!$A$1:$B$76,2,FALSE)</f>
        <v>20</v>
      </c>
      <c r="H70" s="7" t="str">
        <f>VLOOKUP(F70,episodes!$A$1:$E$76,5,FALSE)</f>
        <v>Tomorrow Is Yesterday</v>
      </c>
      <c r="I70" s="7">
        <f>VLOOKUP(F70,episodes!$A$1:$D$76,3,FALSE)</f>
        <v>1</v>
      </c>
      <c r="J70" s="7">
        <f>VLOOKUP(F70,episodes!$A$1:$D$76,4,FALSE)</f>
        <v>19</v>
      </c>
      <c r="K70" s="10">
        <f t="shared" si="1"/>
        <v>0</v>
      </c>
      <c r="N70"/>
    </row>
    <row r="71" spans="1:14" ht="12" x14ac:dyDescent="0.3">
      <c r="A71" s="2" t="s">
        <v>1706</v>
      </c>
      <c r="B71" s="1" t="s">
        <v>824</v>
      </c>
      <c r="C71" s="25" t="s">
        <v>3039</v>
      </c>
      <c r="D71" s="1" t="s">
        <v>85</v>
      </c>
      <c r="E71" s="17"/>
      <c r="F71" s="17">
        <v>122</v>
      </c>
      <c r="G71" s="8">
        <f>VLOOKUP(F71,episodes!$A$1:$B$76,2,FALSE)</f>
        <v>23</v>
      </c>
      <c r="H71" s="7" t="str">
        <f>VLOOKUP(F71,episodes!$A$1:$E$76,5,FALSE)</f>
        <v>Space Seed</v>
      </c>
      <c r="I71" s="7">
        <f>VLOOKUP(F71,episodes!$A$1:$D$76,3,FALSE)</f>
        <v>1</v>
      </c>
      <c r="J71" s="7">
        <f>VLOOKUP(F71,episodes!$A$1:$D$76,4,FALSE)</f>
        <v>22</v>
      </c>
      <c r="K71" s="10">
        <f t="shared" si="1"/>
        <v>0</v>
      </c>
      <c r="N71"/>
    </row>
    <row r="72" spans="1:14" ht="12" x14ac:dyDescent="0.3">
      <c r="A72" s="2" t="s">
        <v>1726</v>
      </c>
      <c r="B72" s="1" t="s">
        <v>824</v>
      </c>
      <c r="C72" s="25" t="s">
        <v>3044</v>
      </c>
      <c r="D72" s="2" t="s">
        <v>3305</v>
      </c>
      <c r="E72" s="17"/>
      <c r="F72" s="60">
        <v>122</v>
      </c>
      <c r="G72" s="8">
        <f>VLOOKUP(F72,episodes!$A$1:$B$76,2,FALSE)</f>
        <v>23</v>
      </c>
      <c r="H72" s="7" t="str">
        <f>VLOOKUP(F72,episodes!$A$1:$E$76,5,FALSE)</f>
        <v>Space Seed</v>
      </c>
      <c r="I72" s="7">
        <f>VLOOKUP(F72,episodes!$A$1:$D$76,3,FALSE)</f>
        <v>1</v>
      </c>
      <c r="J72" s="7">
        <f>VLOOKUP(F72,episodes!$A$1:$D$76,4,FALSE)</f>
        <v>22</v>
      </c>
      <c r="K72" s="10">
        <f t="shared" si="1"/>
        <v>1</v>
      </c>
      <c r="N72"/>
    </row>
    <row r="73" spans="1:14" ht="12" x14ac:dyDescent="0.3">
      <c r="A73" s="2" t="s">
        <v>1747</v>
      </c>
      <c r="B73" s="1" t="s">
        <v>824</v>
      </c>
      <c r="C73" s="25" t="s">
        <v>3046</v>
      </c>
      <c r="D73" s="1" t="s">
        <v>85</v>
      </c>
      <c r="E73" s="17"/>
      <c r="F73" s="61">
        <v>122</v>
      </c>
      <c r="G73" s="8">
        <f>VLOOKUP(F73,episodes!$A$1:$B$76,2,FALSE)</f>
        <v>23</v>
      </c>
      <c r="H73" s="7" t="str">
        <f>VLOOKUP(F73,episodes!$A$1:$E$76,5,FALSE)</f>
        <v>Space Seed</v>
      </c>
      <c r="I73" s="7">
        <f>VLOOKUP(F73,episodes!$A$1:$D$76,3,FALSE)</f>
        <v>1</v>
      </c>
      <c r="J73" s="7">
        <f>VLOOKUP(F73,episodes!$A$1:$D$76,4,FALSE)</f>
        <v>22</v>
      </c>
      <c r="K73" s="10">
        <f t="shared" si="1"/>
        <v>2</v>
      </c>
      <c r="N73"/>
    </row>
    <row r="74" spans="1:14" ht="12" x14ac:dyDescent="0.3">
      <c r="A74" s="2" t="s">
        <v>1749</v>
      </c>
      <c r="B74" s="1" t="s">
        <v>0</v>
      </c>
      <c r="C74" s="25" t="s">
        <v>3533</v>
      </c>
      <c r="D74" s="18" t="s">
        <v>3305</v>
      </c>
      <c r="E74" s="17"/>
      <c r="F74" s="61">
        <v>122</v>
      </c>
      <c r="G74" s="8">
        <f>VLOOKUP(F74,episodes!$A$1:$B$76,2,FALSE)</f>
        <v>23</v>
      </c>
      <c r="H74" s="7" t="str">
        <f>VLOOKUP(F74,episodes!$A$1:$E$76,5,FALSE)</f>
        <v>Space Seed</v>
      </c>
      <c r="I74" s="7">
        <f>VLOOKUP(F74,episodes!$A$1:$D$76,3,FALSE)</f>
        <v>1</v>
      </c>
      <c r="J74" s="7">
        <f>VLOOKUP(F74,episodes!$A$1:$D$76,4,FALSE)</f>
        <v>22</v>
      </c>
      <c r="K74" s="10">
        <f t="shared" si="1"/>
        <v>3</v>
      </c>
      <c r="N74"/>
    </row>
    <row r="75" spans="1:14" ht="12" x14ac:dyDescent="0.3">
      <c r="A75" s="2" t="s">
        <v>1749</v>
      </c>
      <c r="B75" s="1" t="s">
        <v>0</v>
      </c>
      <c r="C75" s="25" t="s">
        <v>3047</v>
      </c>
      <c r="D75" s="18" t="s">
        <v>3305</v>
      </c>
      <c r="E75" s="17"/>
      <c r="F75" s="61">
        <v>122</v>
      </c>
      <c r="G75" s="8">
        <f>VLOOKUP(F75,episodes!$A$1:$B$76,2,FALSE)</f>
        <v>23</v>
      </c>
      <c r="H75" s="7" t="str">
        <f>VLOOKUP(F75,episodes!$A$1:$E$76,5,FALSE)</f>
        <v>Space Seed</v>
      </c>
      <c r="I75" s="7">
        <f>VLOOKUP(F75,episodes!$A$1:$D$76,3,FALSE)</f>
        <v>1</v>
      </c>
      <c r="J75" s="7">
        <f>VLOOKUP(F75,episodes!$A$1:$D$76,4,FALSE)</f>
        <v>22</v>
      </c>
      <c r="K75" s="10">
        <f t="shared" si="1"/>
        <v>4</v>
      </c>
      <c r="N75"/>
    </row>
    <row r="76" spans="1:14" ht="12" x14ac:dyDescent="0.3">
      <c r="A76" s="2" t="s">
        <v>1749</v>
      </c>
      <c r="B76" s="1" t="s">
        <v>0</v>
      </c>
      <c r="C76" s="37" t="s">
        <v>3048</v>
      </c>
      <c r="D76" s="18" t="s">
        <v>3305</v>
      </c>
      <c r="E76" s="12"/>
      <c r="F76" s="61">
        <v>122</v>
      </c>
      <c r="G76" s="8">
        <f>VLOOKUP(F76,episodes!$A$1:$B$76,2,FALSE)</f>
        <v>23</v>
      </c>
      <c r="H76" s="7" t="str">
        <f>VLOOKUP(F76,episodes!$A$1:$E$76,5,FALSE)</f>
        <v>Space Seed</v>
      </c>
      <c r="I76" s="7">
        <f>VLOOKUP(F76,episodes!$A$1:$D$76,3,FALSE)</f>
        <v>1</v>
      </c>
      <c r="J76" s="7">
        <f>VLOOKUP(F76,episodes!$A$1:$D$76,4,FALSE)</f>
        <v>22</v>
      </c>
      <c r="K76" s="10">
        <f t="shared" si="1"/>
        <v>5</v>
      </c>
      <c r="N76"/>
    </row>
    <row r="77" spans="1:14" ht="12" x14ac:dyDescent="0.3">
      <c r="A77" s="2" t="s">
        <v>1749</v>
      </c>
      <c r="B77" s="1" t="s">
        <v>0</v>
      </c>
      <c r="C77" s="25" t="s">
        <v>2615</v>
      </c>
      <c r="D77" s="2" t="s">
        <v>21</v>
      </c>
      <c r="E77" s="12">
        <v>1</v>
      </c>
      <c r="F77" s="61">
        <v>122</v>
      </c>
      <c r="G77" s="8">
        <f>VLOOKUP(F77,episodes!$A$1:$B$76,2,FALSE)</f>
        <v>23</v>
      </c>
      <c r="H77" s="7" t="str">
        <f>VLOOKUP(F77,episodes!$A$1:$E$76,5,FALSE)</f>
        <v>Space Seed</v>
      </c>
      <c r="I77" s="7">
        <f>VLOOKUP(F77,episodes!$A$1:$D$76,3,FALSE)</f>
        <v>1</v>
      </c>
      <c r="J77" s="7">
        <f>VLOOKUP(F77,episodes!$A$1:$D$76,4,FALSE)</f>
        <v>22</v>
      </c>
      <c r="K77" s="10">
        <f t="shared" si="1"/>
        <v>6</v>
      </c>
      <c r="N77"/>
    </row>
    <row r="78" spans="1:14" ht="12" x14ac:dyDescent="0.3">
      <c r="A78" s="2" t="s">
        <v>1749</v>
      </c>
      <c r="B78" s="1" t="s">
        <v>0</v>
      </c>
      <c r="C78" s="25" t="s">
        <v>1958</v>
      </c>
      <c r="D78" s="1" t="s">
        <v>85</v>
      </c>
      <c r="E78" s="17"/>
      <c r="F78" s="61">
        <v>122</v>
      </c>
      <c r="G78" s="8">
        <f>VLOOKUP(F78,episodes!$A$1:$B$76,2,FALSE)</f>
        <v>23</v>
      </c>
      <c r="H78" s="7" t="str">
        <f>VLOOKUP(F78,episodes!$A$1:$E$76,5,FALSE)</f>
        <v>Space Seed</v>
      </c>
      <c r="I78" s="7">
        <f>VLOOKUP(F78,episodes!$A$1:$D$76,3,FALSE)</f>
        <v>1</v>
      </c>
      <c r="J78" s="7">
        <f>VLOOKUP(F78,episodes!$A$1:$D$76,4,FALSE)</f>
        <v>22</v>
      </c>
      <c r="K78" s="10">
        <f t="shared" si="1"/>
        <v>7</v>
      </c>
      <c r="N78"/>
    </row>
    <row r="79" spans="1:14" ht="12" x14ac:dyDescent="0.3">
      <c r="A79" s="2" t="s">
        <v>1749</v>
      </c>
      <c r="B79" s="1" t="s">
        <v>0</v>
      </c>
      <c r="C79" s="25" t="s">
        <v>1959</v>
      </c>
      <c r="D79" s="1" t="s">
        <v>85</v>
      </c>
      <c r="E79" s="17"/>
      <c r="F79" s="61">
        <v>122</v>
      </c>
      <c r="G79" s="8">
        <f>VLOOKUP(F79,episodes!$A$1:$B$76,2,FALSE)</f>
        <v>23</v>
      </c>
      <c r="H79" s="7" t="str">
        <f>VLOOKUP(F79,episodes!$A$1:$E$76,5,FALSE)</f>
        <v>Space Seed</v>
      </c>
      <c r="I79" s="7">
        <f>VLOOKUP(F79,episodes!$A$1:$D$76,3,FALSE)</f>
        <v>1</v>
      </c>
      <c r="J79" s="7">
        <f>VLOOKUP(F79,episodes!$A$1:$D$76,4,FALSE)</f>
        <v>22</v>
      </c>
      <c r="K79" s="10">
        <f t="shared" si="1"/>
        <v>8</v>
      </c>
      <c r="N79"/>
    </row>
    <row r="80" spans="1:14" ht="12" x14ac:dyDescent="0.3">
      <c r="A80" s="2" t="s">
        <v>1749</v>
      </c>
      <c r="B80" s="1" t="s">
        <v>0</v>
      </c>
      <c r="C80" s="25" t="s">
        <v>3049</v>
      </c>
      <c r="D80" s="1" t="s">
        <v>85</v>
      </c>
      <c r="E80" s="17"/>
      <c r="F80" s="61">
        <v>122</v>
      </c>
      <c r="G80" s="8">
        <f>VLOOKUP(F80,episodes!$A$1:$B$76,2,FALSE)</f>
        <v>23</v>
      </c>
      <c r="H80" s="7" t="str">
        <f>VLOOKUP(F80,episodes!$A$1:$E$76,5,FALSE)</f>
        <v>Space Seed</v>
      </c>
      <c r="I80" s="7">
        <f>VLOOKUP(F80,episodes!$A$1:$D$76,3,FALSE)</f>
        <v>1</v>
      </c>
      <c r="J80" s="7">
        <f>VLOOKUP(F80,episodes!$A$1:$D$76,4,FALSE)</f>
        <v>22</v>
      </c>
      <c r="K80" s="10">
        <f t="shared" si="1"/>
        <v>9</v>
      </c>
      <c r="N80"/>
    </row>
    <row r="81" spans="1:14" ht="12" x14ac:dyDescent="0.3">
      <c r="A81" s="2" t="s">
        <v>1749</v>
      </c>
      <c r="B81" s="1" t="s">
        <v>0</v>
      </c>
      <c r="C81" s="25" t="s">
        <v>3050</v>
      </c>
      <c r="D81" s="1" t="s">
        <v>85</v>
      </c>
      <c r="E81" s="17"/>
      <c r="F81" s="61">
        <v>122</v>
      </c>
      <c r="G81" s="8">
        <f>VLOOKUP(F81,episodes!$A$1:$B$76,2,FALSE)</f>
        <v>23</v>
      </c>
      <c r="H81" s="7" t="str">
        <f>VLOOKUP(F81,episodes!$A$1:$E$76,5,FALSE)</f>
        <v>Space Seed</v>
      </c>
      <c r="I81" s="7">
        <f>VLOOKUP(F81,episodes!$A$1:$D$76,3,FALSE)</f>
        <v>1</v>
      </c>
      <c r="J81" s="7">
        <f>VLOOKUP(F81,episodes!$A$1:$D$76,4,FALSE)</f>
        <v>22</v>
      </c>
      <c r="K81" s="10">
        <f t="shared" si="1"/>
        <v>10</v>
      </c>
      <c r="N81"/>
    </row>
    <row r="82" spans="1:14" ht="12" x14ac:dyDescent="0.3">
      <c r="A82" s="2" t="s">
        <v>1749</v>
      </c>
      <c r="B82" s="1" t="s">
        <v>0</v>
      </c>
      <c r="C82" s="25" t="s">
        <v>2614</v>
      </c>
      <c r="D82" s="2" t="s">
        <v>3652</v>
      </c>
      <c r="E82" s="12">
        <v>1</v>
      </c>
      <c r="F82" s="61">
        <v>122</v>
      </c>
      <c r="G82" s="8">
        <f>VLOOKUP(F82,episodes!$A$1:$B$76,2,FALSE)</f>
        <v>23</v>
      </c>
      <c r="H82" s="7" t="str">
        <f>VLOOKUP(F82,episodes!$A$1:$E$76,5,FALSE)</f>
        <v>Space Seed</v>
      </c>
      <c r="I82" s="7">
        <f>VLOOKUP(F82,episodes!$A$1:$D$76,3,FALSE)</f>
        <v>1</v>
      </c>
      <c r="J82" s="7">
        <f>VLOOKUP(F82,episodes!$A$1:$D$76,4,FALSE)</f>
        <v>22</v>
      </c>
      <c r="K82" s="10">
        <f t="shared" si="1"/>
        <v>11</v>
      </c>
      <c r="N82"/>
    </row>
    <row r="83" spans="1:14" ht="12" x14ac:dyDescent="0.3">
      <c r="A83" s="2" t="s">
        <v>123</v>
      </c>
      <c r="B83" s="1" t="s">
        <v>747</v>
      </c>
      <c r="C83" s="37" t="s">
        <v>2704</v>
      </c>
      <c r="D83" s="2" t="s">
        <v>3305</v>
      </c>
      <c r="E83" s="12"/>
      <c r="F83" s="61">
        <v>122</v>
      </c>
      <c r="G83" s="8">
        <f>VLOOKUP(F83,episodes!$A$1:$B$76,2,FALSE)</f>
        <v>23</v>
      </c>
      <c r="H83" s="7" t="str">
        <f>VLOOKUP(F83,episodes!$A$1:$E$76,5,FALSE)</f>
        <v>Space Seed</v>
      </c>
      <c r="I83" s="7">
        <f>VLOOKUP(F83,episodes!$A$1:$D$76,3,FALSE)</f>
        <v>1</v>
      </c>
      <c r="J83" s="7">
        <f>VLOOKUP(F83,episodes!$A$1:$D$76,4,FALSE)</f>
        <v>22</v>
      </c>
      <c r="K83" s="10">
        <f t="shared" si="1"/>
        <v>12</v>
      </c>
      <c r="N83"/>
    </row>
    <row r="84" spans="1:14" ht="12" x14ac:dyDescent="0.3">
      <c r="A84" s="2" t="s">
        <v>1810</v>
      </c>
      <c r="B84" s="1" t="s">
        <v>0</v>
      </c>
      <c r="C84" s="37" t="s">
        <v>3054</v>
      </c>
      <c r="D84" s="1" t="s">
        <v>85</v>
      </c>
      <c r="E84" s="12"/>
      <c r="F84" s="17">
        <v>122</v>
      </c>
      <c r="G84" s="8">
        <f>VLOOKUP(F84,episodes!$A$1:$B$76,2,FALSE)</f>
        <v>23</v>
      </c>
      <c r="H84" s="7" t="str">
        <f>VLOOKUP(F84,episodes!$A$1:$E$76,5,FALSE)</f>
        <v>Space Seed</v>
      </c>
      <c r="I84" s="7">
        <f>VLOOKUP(F84,episodes!$A$1:$D$76,3,FALSE)</f>
        <v>1</v>
      </c>
      <c r="J84" s="7">
        <f>VLOOKUP(F84,episodes!$A$1:$D$76,4,FALSE)</f>
        <v>22</v>
      </c>
      <c r="K84" s="10">
        <f t="shared" si="1"/>
        <v>13</v>
      </c>
      <c r="N84"/>
    </row>
    <row r="85" spans="1:14" ht="12" x14ac:dyDescent="0.3">
      <c r="A85" s="2" t="s">
        <v>123</v>
      </c>
      <c r="B85" s="1" t="s">
        <v>747</v>
      </c>
      <c r="C85" s="37" t="s">
        <v>3084</v>
      </c>
      <c r="D85" s="2" t="s">
        <v>3305</v>
      </c>
      <c r="E85" s="12"/>
      <c r="F85" s="61">
        <v>123</v>
      </c>
      <c r="G85" s="8">
        <f>VLOOKUP(F85,episodes!$A$1:$B$76,2,FALSE)</f>
        <v>24</v>
      </c>
      <c r="H85" s="7" t="str">
        <f>VLOOKUP(F85,episodes!$A$1:$E$76,5,FALSE)</f>
        <v>A Taste of Armageddon</v>
      </c>
      <c r="I85" s="7">
        <f>VLOOKUP(F85,episodes!$A$1:$D$76,3,FALSE)</f>
        <v>1</v>
      </c>
      <c r="J85" s="7">
        <f>VLOOKUP(F85,episodes!$A$1:$D$76,4,FALSE)</f>
        <v>23</v>
      </c>
      <c r="K85" s="10">
        <f t="shared" si="1"/>
        <v>0</v>
      </c>
      <c r="N85"/>
    </row>
    <row r="86" spans="1:14" ht="12" x14ac:dyDescent="0.3">
      <c r="A86" s="2" t="s">
        <v>2698</v>
      </c>
      <c r="B86" s="2" t="s">
        <v>0</v>
      </c>
      <c r="C86" s="37" t="s">
        <v>2725</v>
      </c>
      <c r="D86" s="2" t="s">
        <v>21</v>
      </c>
      <c r="E86" s="12">
        <v>1</v>
      </c>
      <c r="F86" s="61">
        <v>128</v>
      </c>
      <c r="G86" s="8">
        <f>VLOOKUP(F86,episodes!$A$1:$B$76,2,FALSE)</f>
        <v>29</v>
      </c>
      <c r="H86" s="7" t="str">
        <f>VLOOKUP(F86,episodes!$A$1:$E$76,5,FALSE)</f>
        <v>The City on the Edge of Forever</v>
      </c>
      <c r="I86" s="7">
        <f>VLOOKUP(F86,episodes!$A$1:$D$76,3,FALSE)</f>
        <v>1</v>
      </c>
      <c r="J86" s="7">
        <f>VLOOKUP(F86,episodes!$A$1:$D$76,4,FALSE)</f>
        <v>28</v>
      </c>
      <c r="K86" s="10">
        <f t="shared" si="1"/>
        <v>0</v>
      </c>
      <c r="N86"/>
    </row>
    <row r="87" spans="1:14" ht="12" x14ac:dyDescent="0.3">
      <c r="A87" s="2" t="s">
        <v>1749</v>
      </c>
      <c r="B87" s="1" t="s">
        <v>0</v>
      </c>
      <c r="C87" s="37" t="s">
        <v>3582</v>
      </c>
      <c r="D87" s="18" t="s">
        <v>3305</v>
      </c>
      <c r="E87" s="12"/>
      <c r="F87" s="61">
        <v>128</v>
      </c>
      <c r="G87" s="8">
        <f>VLOOKUP(F87,episodes!$A$1:$B$76,2,FALSE)</f>
        <v>29</v>
      </c>
      <c r="H87" s="7" t="str">
        <f>VLOOKUP(F87,episodes!$A$1:$E$76,5,FALSE)</f>
        <v>The City on the Edge of Forever</v>
      </c>
      <c r="I87" s="7">
        <f>VLOOKUP(F87,episodes!$A$1:$D$76,3,FALSE)</f>
        <v>1</v>
      </c>
      <c r="J87" s="7">
        <f>VLOOKUP(F87,episodes!$A$1:$D$76,4,FALSE)</f>
        <v>28</v>
      </c>
      <c r="K87" s="10">
        <f t="shared" si="1"/>
        <v>1</v>
      </c>
      <c r="N87"/>
    </row>
    <row r="88" spans="1:14" ht="12" x14ac:dyDescent="0.3">
      <c r="A88" s="2" t="s">
        <v>1762</v>
      </c>
      <c r="B88" s="1" t="s">
        <v>747</v>
      </c>
      <c r="C88" s="37" t="s">
        <v>3272</v>
      </c>
      <c r="D88" s="2" t="s">
        <v>85</v>
      </c>
      <c r="E88" s="12">
        <v>1</v>
      </c>
      <c r="F88" s="61">
        <v>128</v>
      </c>
      <c r="G88" s="8">
        <f>VLOOKUP(F88,episodes!$A$1:$B$76,2,FALSE)</f>
        <v>29</v>
      </c>
      <c r="H88" s="7" t="str">
        <f>VLOOKUP(F88,episodes!$A$1:$E$76,5,FALSE)</f>
        <v>The City on the Edge of Forever</v>
      </c>
      <c r="I88" s="7">
        <f>VLOOKUP(F88,episodes!$A$1:$D$76,3,FALSE)</f>
        <v>1</v>
      </c>
      <c r="J88" s="7">
        <f>VLOOKUP(F88,episodes!$A$1:$D$76,4,FALSE)</f>
        <v>28</v>
      </c>
      <c r="K88" s="10">
        <f t="shared" si="1"/>
        <v>2</v>
      </c>
      <c r="N88"/>
    </row>
    <row r="89" spans="1:14" ht="12" x14ac:dyDescent="0.3">
      <c r="A89" s="2" t="s">
        <v>2698</v>
      </c>
      <c r="B89" s="2" t="s">
        <v>0</v>
      </c>
      <c r="C89" s="23" t="s">
        <v>2697</v>
      </c>
      <c r="D89" s="2" t="s">
        <v>21</v>
      </c>
      <c r="E89" s="12">
        <v>1</v>
      </c>
      <c r="F89" s="61">
        <v>129</v>
      </c>
      <c r="G89" s="8">
        <f>VLOOKUP(F89,episodes!$A$1:$B$76,2,FALSE)</f>
        <v>30</v>
      </c>
      <c r="H89" s="7" t="str">
        <f>VLOOKUP(F89,episodes!$A$1:$E$76,5,FALSE)</f>
        <v>Operation: Annihilate!</v>
      </c>
      <c r="I89" s="7">
        <f>VLOOKUP(F89,episodes!$A$1:$D$76,3,FALSE)</f>
        <v>1</v>
      </c>
      <c r="J89" s="7">
        <f>VLOOKUP(F89,episodes!$A$1:$D$76,4,FALSE)</f>
        <v>29</v>
      </c>
      <c r="K89" s="10">
        <f t="shared" si="1"/>
        <v>0</v>
      </c>
      <c r="N89"/>
    </row>
    <row r="90" spans="1:14" x14ac:dyDescent="0.25">
      <c r="A90" s="2" t="s">
        <v>1749</v>
      </c>
      <c r="B90" s="1" t="s">
        <v>0</v>
      </c>
      <c r="C90" s="1" t="s">
        <v>3656</v>
      </c>
      <c r="D90" s="2" t="s">
        <v>21</v>
      </c>
      <c r="E90" s="12">
        <v>1</v>
      </c>
      <c r="F90" s="61">
        <v>129</v>
      </c>
      <c r="G90" s="8">
        <f>VLOOKUP(F90,episodes!$A$1:$B$76,2,FALSE)</f>
        <v>30</v>
      </c>
      <c r="H90" s="7" t="str">
        <f>VLOOKUP(F90,episodes!$A$1:$E$76,5,FALSE)</f>
        <v>Operation: Annihilate!</v>
      </c>
      <c r="I90" s="7">
        <f>VLOOKUP(F90,episodes!$A$1:$D$76,3,FALSE)</f>
        <v>1</v>
      </c>
      <c r="J90" s="7">
        <f>VLOOKUP(F90,episodes!$A$1:$D$76,4,FALSE)</f>
        <v>29</v>
      </c>
      <c r="K90" s="10">
        <f t="shared" si="1"/>
        <v>1</v>
      </c>
    </row>
    <row r="91" spans="1:14" x14ac:dyDescent="0.25">
      <c r="A91" s="2" t="s">
        <v>1749</v>
      </c>
      <c r="B91" s="1" t="s">
        <v>0</v>
      </c>
      <c r="C91" s="1" t="s">
        <v>3657</v>
      </c>
      <c r="D91" s="2" t="s">
        <v>3655</v>
      </c>
      <c r="E91" s="17"/>
      <c r="F91" s="61">
        <v>201</v>
      </c>
      <c r="G91" s="8">
        <f>VLOOKUP(F91,episodes!$A$1:$B$76,2,FALSE)</f>
        <v>31</v>
      </c>
      <c r="H91" s="7" t="str">
        <f>VLOOKUP(F91,episodes!$A$1:$E$76,5,FALSE)</f>
        <v>Amok Time</v>
      </c>
      <c r="I91" s="7">
        <f>VLOOKUP(F91,episodes!$A$1:$D$76,3,FALSE)</f>
        <v>2</v>
      </c>
      <c r="J91" s="7">
        <f>VLOOKUP(F91,episodes!$A$1:$D$76,4,FALSE)</f>
        <v>1</v>
      </c>
      <c r="K91" s="10">
        <f t="shared" si="1"/>
        <v>0</v>
      </c>
    </row>
    <row r="92" spans="1:14" x14ac:dyDescent="0.25">
      <c r="A92" s="2" t="s">
        <v>1804</v>
      </c>
      <c r="B92" s="1" t="s">
        <v>0</v>
      </c>
      <c r="C92" s="23" t="s">
        <v>1088</v>
      </c>
      <c r="D92" s="2" t="s">
        <v>3655</v>
      </c>
      <c r="E92" s="12">
        <v>1</v>
      </c>
      <c r="F92" s="61">
        <v>201</v>
      </c>
      <c r="G92" s="8">
        <f>VLOOKUP(F92,episodes!$A$1:$B$76,2,FALSE)</f>
        <v>31</v>
      </c>
      <c r="H92" s="7" t="str">
        <f>VLOOKUP(F92,episodes!$A$1:$E$76,5,FALSE)</f>
        <v>Amok Time</v>
      </c>
      <c r="I92" s="7">
        <f>VLOOKUP(F92,episodes!$A$1:$D$76,3,FALSE)</f>
        <v>2</v>
      </c>
      <c r="J92" s="7">
        <f>VLOOKUP(F92,episodes!$A$1:$D$76,4,FALSE)</f>
        <v>1</v>
      </c>
      <c r="K92" s="10">
        <f t="shared" si="1"/>
        <v>1</v>
      </c>
    </row>
    <row r="93" spans="1:14" x14ac:dyDescent="0.25">
      <c r="A93" s="2" t="s">
        <v>1689</v>
      </c>
      <c r="B93" s="1" t="s">
        <v>0</v>
      </c>
      <c r="C93" s="23" t="s">
        <v>3616</v>
      </c>
      <c r="D93" s="2" t="s">
        <v>3305</v>
      </c>
      <c r="E93" s="12"/>
      <c r="F93" s="17">
        <v>202</v>
      </c>
      <c r="G93" s="8">
        <f>VLOOKUP(F93,episodes!$A$1:$B$76,2,FALSE)</f>
        <v>32</v>
      </c>
      <c r="H93" s="7" t="str">
        <f>VLOOKUP(F93,episodes!$A$1:$E$76,5,FALSE)</f>
        <v>Who Mourns for Adonais?</v>
      </c>
      <c r="I93" s="7">
        <f>VLOOKUP(F93,episodes!$A$1:$D$76,3,FALSE)</f>
        <v>2</v>
      </c>
      <c r="J93" s="7">
        <f>VLOOKUP(F93,episodes!$A$1:$D$76,4,FALSE)</f>
        <v>2</v>
      </c>
      <c r="K93" s="10">
        <f t="shared" si="1"/>
        <v>0</v>
      </c>
    </row>
    <row r="94" spans="1:14" x14ac:dyDescent="0.25">
      <c r="A94" s="2" t="s">
        <v>1689</v>
      </c>
      <c r="B94" s="1" t="s">
        <v>0</v>
      </c>
      <c r="C94" s="1" t="s">
        <v>3650</v>
      </c>
      <c r="D94" s="2" t="s">
        <v>3655</v>
      </c>
      <c r="E94" s="17"/>
      <c r="F94" s="17">
        <v>202</v>
      </c>
      <c r="G94" s="8">
        <f>VLOOKUP(F94,episodes!$A$1:$B$76,2,FALSE)</f>
        <v>32</v>
      </c>
      <c r="H94" s="7" t="str">
        <f>VLOOKUP(F94,episodes!$A$1:$E$76,5,FALSE)</f>
        <v>Who Mourns for Adonais?</v>
      </c>
      <c r="I94" s="7">
        <f>VLOOKUP(F94,episodes!$A$1:$D$76,3,FALSE)</f>
        <v>2</v>
      </c>
      <c r="J94" s="7">
        <f>VLOOKUP(F94,episodes!$A$1:$D$76,4,FALSE)</f>
        <v>2</v>
      </c>
      <c r="K94" s="10">
        <f t="shared" si="1"/>
        <v>1</v>
      </c>
    </row>
    <row r="95" spans="1:14" x14ac:dyDescent="0.25">
      <c r="A95" s="2" t="s">
        <v>1689</v>
      </c>
      <c r="B95" s="1" t="s">
        <v>0</v>
      </c>
      <c r="C95" s="1" t="s">
        <v>2432</v>
      </c>
      <c r="D95" s="2" t="s">
        <v>3652</v>
      </c>
      <c r="E95" s="12">
        <v>1</v>
      </c>
      <c r="F95" s="17">
        <v>202</v>
      </c>
      <c r="G95" s="8">
        <f>VLOOKUP(F95,episodes!$A$1:$B$76,2,FALSE)</f>
        <v>32</v>
      </c>
      <c r="H95" s="7" t="str">
        <f>VLOOKUP(F95,episodes!$A$1:$E$76,5,FALSE)</f>
        <v>Who Mourns for Adonais?</v>
      </c>
      <c r="I95" s="7">
        <f>VLOOKUP(F95,episodes!$A$1:$D$76,3,FALSE)</f>
        <v>2</v>
      </c>
      <c r="J95" s="7">
        <f>VLOOKUP(F95,episodes!$A$1:$D$76,4,FALSE)</f>
        <v>2</v>
      </c>
      <c r="K95" s="10">
        <f t="shared" si="1"/>
        <v>2</v>
      </c>
    </row>
    <row r="96" spans="1:14" x14ac:dyDescent="0.25">
      <c r="A96" s="2" t="s">
        <v>1749</v>
      </c>
      <c r="B96" s="1" t="s">
        <v>0</v>
      </c>
      <c r="C96" s="2" t="s">
        <v>3651</v>
      </c>
      <c r="D96" s="18" t="s">
        <v>3305</v>
      </c>
      <c r="E96" s="12"/>
      <c r="F96" s="61">
        <v>202</v>
      </c>
      <c r="G96" s="8">
        <f>VLOOKUP(F96,episodes!$A$1:$B$76,2,FALSE)</f>
        <v>32</v>
      </c>
      <c r="H96" s="7" t="str">
        <f>VLOOKUP(F96,episodes!$A$1:$E$76,5,FALSE)</f>
        <v>Who Mourns for Adonais?</v>
      </c>
      <c r="I96" s="7">
        <f>VLOOKUP(F96,episodes!$A$1:$D$76,3,FALSE)</f>
        <v>2</v>
      </c>
      <c r="J96" s="7">
        <f>VLOOKUP(F96,episodes!$A$1:$D$76,4,FALSE)</f>
        <v>2</v>
      </c>
      <c r="K96" s="10">
        <f t="shared" si="1"/>
        <v>3</v>
      </c>
    </row>
    <row r="97" spans="1:11" x14ac:dyDescent="0.25">
      <c r="A97" s="2" t="s">
        <v>1762</v>
      </c>
      <c r="B97" s="1" t="s">
        <v>747</v>
      </c>
      <c r="C97" s="23" t="s">
        <v>1183</v>
      </c>
      <c r="D97" s="2" t="s">
        <v>85</v>
      </c>
      <c r="E97" s="12">
        <v>1</v>
      </c>
      <c r="F97" s="61">
        <v>202</v>
      </c>
      <c r="G97" s="8">
        <f>VLOOKUP(F97,episodes!$A$1:$B$76,2,FALSE)</f>
        <v>32</v>
      </c>
      <c r="H97" s="7" t="str">
        <f>VLOOKUP(F97,episodes!$A$1:$E$76,5,FALSE)</f>
        <v>Who Mourns for Adonais?</v>
      </c>
      <c r="I97" s="7">
        <f>VLOOKUP(F97,episodes!$A$1:$D$76,3,FALSE)</f>
        <v>2</v>
      </c>
      <c r="J97" s="7">
        <f>VLOOKUP(F97,episodes!$A$1:$D$76,4,FALSE)</f>
        <v>2</v>
      </c>
      <c r="K97" s="10">
        <f t="shared" si="1"/>
        <v>4</v>
      </c>
    </row>
    <row r="98" spans="1:11" x14ac:dyDescent="0.25">
      <c r="A98" s="2" t="s">
        <v>123</v>
      </c>
      <c r="B98" s="1" t="s">
        <v>747</v>
      </c>
      <c r="C98" s="23" t="s">
        <v>3667</v>
      </c>
      <c r="D98" s="2" t="s">
        <v>3305</v>
      </c>
      <c r="E98" s="12"/>
      <c r="F98" s="61">
        <v>202</v>
      </c>
      <c r="G98" s="8">
        <f>VLOOKUP(F98,episodes!$A$1:$B$76,2,FALSE)</f>
        <v>32</v>
      </c>
      <c r="H98" s="7" t="str">
        <f>VLOOKUP(F98,episodes!$A$1:$E$76,5,FALSE)</f>
        <v>Who Mourns for Adonais?</v>
      </c>
      <c r="I98" s="7">
        <f>VLOOKUP(F98,episodes!$A$1:$D$76,3,FALSE)</f>
        <v>2</v>
      </c>
      <c r="J98" s="7">
        <f>VLOOKUP(F98,episodes!$A$1:$D$76,4,FALSE)</f>
        <v>2</v>
      </c>
      <c r="K98" s="10">
        <f t="shared" si="1"/>
        <v>5</v>
      </c>
    </row>
    <row r="99" spans="1:11" x14ac:dyDescent="0.25">
      <c r="A99" s="2" t="s">
        <v>1814</v>
      </c>
      <c r="B99" s="1" t="s">
        <v>824</v>
      </c>
      <c r="C99" s="23" t="s">
        <v>1368</v>
      </c>
      <c r="D99" s="2" t="s">
        <v>3668</v>
      </c>
      <c r="E99" s="12"/>
      <c r="F99" s="61">
        <v>202</v>
      </c>
      <c r="G99" s="8">
        <f>VLOOKUP(F99,episodes!$A$1:$B$76,2,FALSE)</f>
        <v>32</v>
      </c>
      <c r="H99" s="7" t="str">
        <f>VLOOKUP(F99,episodes!$A$1:$E$76,5,FALSE)</f>
        <v>Who Mourns for Adonais?</v>
      </c>
      <c r="I99" s="7">
        <f>VLOOKUP(F99,episodes!$A$1:$D$76,3,FALSE)</f>
        <v>2</v>
      </c>
      <c r="J99" s="7">
        <f>VLOOKUP(F99,episodes!$A$1:$D$76,4,FALSE)</f>
        <v>2</v>
      </c>
      <c r="K99" s="10">
        <f t="shared" si="1"/>
        <v>6</v>
      </c>
    </row>
    <row r="100" spans="1:11" x14ac:dyDescent="0.25">
      <c r="A100" s="2" t="s">
        <v>1749</v>
      </c>
      <c r="B100" s="1" t="s">
        <v>0</v>
      </c>
      <c r="C100" s="1" t="s">
        <v>2316</v>
      </c>
      <c r="D100" s="18" t="s">
        <v>3305</v>
      </c>
      <c r="E100" s="17"/>
      <c r="F100" s="60">
        <v>203</v>
      </c>
      <c r="G100" s="8">
        <f>VLOOKUP(F100,episodes!$A$1:$B$76,2,FALSE)</f>
        <v>33</v>
      </c>
      <c r="H100" s="7" t="str">
        <f>VLOOKUP(F100,episodes!$A$1:$E$76,5,FALSE)</f>
        <v>The Changeling</v>
      </c>
      <c r="I100" s="7">
        <f>VLOOKUP(F100,episodes!$A$1:$D$76,3,FALSE)</f>
        <v>2</v>
      </c>
      <c r="J100" s="7">
        <f>VLOOKUP(F100,episodes!$A$1:$D$76,4,FALSE)</f>
        <v>3</v>
      </c>
      <c r="K100" s="10">
        <f t="shared" si="1"/>
        <v>0</v>
      </c>
    </row>
    <row r="101" spans="1:11" x14ac:dyDescent="0.25">
      <c r="A101" s="2" t="s">
        <v>495</v>
      </c>
      <c r="B101" s="2" t="s">
        <v>0</v>
      </c>
      <c r="C101" s="23" t="s">
        <v>2649</v>
      </c>
      <c r="D101" s="2" t="s">
        <v>3305</v>
      </c>
      <c r="E101" s="12"/>
      <c r="F101" s="17">
        <v>204</v>
      </c>
      <c r="G101" s="8">
        <f>VLOOKUP(F101,episodes!$A$1:$B$81,2,FALSE)</f>
        <v>34</v>
      </c>
      <c r="H101" s="7" t="str">
        <f>VLOOKUP(F101,episodes!$A$1:$E$81,5,FALSE)</f>
        <v>Mirror, Mirror</v>
      </c>
      <c r="I101" s="7">
        <f>VLOOKUP(F101,episodes!$A$1:$D$81,3,FALSE)</f>
        <v>2</v>
      </c>
      <c r="J101" s="7">
        <f>VLOOKUP(F101,episodes!$A$1:$D$81,4,FALSE)</f>
        <v>4</v>
      </c>
      <c r="K101" s="10">
        <f t="shared" si="1"/>
        <v>0</v>
      </c>
    </row>
    <row r="102" spans="1:11" x14ac:dyDescent="0.25">
      <c r="A102" s="2" t="s">
        <v>123</v>
      </c>
      <c r="B102" s="1" t="s">
        <v>747</v>
      </c>
      <c r="C102" s="1" t="s">
        <v>2639</v>
      </c>
      <c r="D102" s="2" t="s">
        <v>85</v>
      </c>
      <c r="E102" s="17"/>
      <c r="F102" s="60">
        <v>204</v>
      </c>
      <c r="G102" s="8">
        <f>VLOOKUP(F102,episodes!$A$1:$B$81,2,FALSE)</f>
        <v>34</v>
      </c>
      <c r="H102" s="7" t="str">
        <f>VLOOKUP(F102,episodes!$A$1:$E$81,5,FALSE)</f>
        <v>Mirror, Mirror</v>
      </c>
      <c r="I102" s="7">
        <f>VLOOKUP(F102,episodes!$A$1:$D$81,3,FALSE)</f>
        <v>2</v>
      </c>
      <c r="J102" s="7">
        <f>VLOOKUP(F102,episodes!$A$1:$D$81,4,FALSE)</f>
        <v>4</v>
      </c>
      <c r="K102" s="10">
        <f t="shared" si="1"/>
        <v>1</v>
      </c>
    </row>
    <row r="103" spans="1:11" x14ac:dyDescent="0.25">
      <c r="A103" s="2" t="s">
        <v>1810</v>
      </c>
      <c r="B103" s="2" t="s">
        <v>0</v>
      </c>
      <c r="C103" s="1" t="s">
        <v>2660</v>
      </c>
      <c r="D103" s="2" t="s">
        <v>21</v>
      </c>
      <c r="E103" s="12">
        <v>1</v>
      </c>
      <c r="F103" s="60">
        <v>204</v>
      </c>
      <c r="G103" s="8">
        <f>VLOOKUP(F103,episodes!$A$1:$B$81,2,FALSE)</f>
        <v>34</v>
      </c>
      <c r="H103" s="7" t="str">
        <f>VLOOKUP(F103,episodes!$A$1:$E$81,5,FALSE)</f>
        <v>Mirror, Mirror</v>
      </c>
      <c r="I103" s="7">
        <f>VLOOKUP(F103,episodes!$A$1:$D$81,3,FALSE)</f>
        <v>2</v>
      </c>
      <c r="J103" s="7">
        <f>VLOOKUP(F103,episodes!$A$1:$D$81,4,FALSE)</f>
        <v>4</v>
      </c>
      <c r="K103" s="10">
        <f t="shared" si="1"/>
        <v>2</v>
      </c>
    </row>
    <row r="104" spans="1:11" x14ac:dyDescent="0.25">
      <c r="A104" s="2" t="s">
        <v>1810</v>
      </c>
      <c r="B104" s="2" t="s">
        <v>0</v>
      </c>
      <c r="C104" s="1" t="s">
        <v>2637</v>
      </c>
      <c r="D104" s="2" t="s">
        <v>85</v>
      </c>
      <c r="E104" s="17"/>
      <c r="F104" s="60">
        <v>204</v>
      </c>
      <c r="G104" s="8">
        <f>VLOOKUP(F104,episodes!$A$1:$B$81,2,FALSE)</f>
        <v>34</v>
      </c>
      <c r="H104" s="7" t="str">
        <f>VLOOKUP(F104,episodes!$A$1:$E$81,5,FALSE)</f>
        <v>Mirror, Mirror</v>
      </c>
      <c r="I104" s="7">
        <f>VLOOKUP(F104,episodes!$A$1:$D$81,3,FALSE)</f>
        <v>2</v>
      </c>
      <c r="J104" s="7">
        <f>VLOOKUP(F104,episodes!$A$1:$D$81,4,FALSE)</f>
        <v>4</v>
      </c>
      <c r="K104" s="10">
        <f t="shared" si="1"/>
        <v>3</v>
      </c>
    </row>
    <row r="105" spans="1:11" x14ac:dyDescent="0.25">
      <c r="A105" s="2" t="s">
        <v>1810</v>
      </c>
      <c r="B105" s="2" t="s">
        <v>0</v>
      </c>
      <c r="C105" s="1" t="s">
        <v>2638</v>
      </c>
      <c r="D105" s="2" t="s">
        <v>85</v>
      </c>
      <c r="E105" s="17"/>
      <c r="F105" s="60">
        <v>204</v>
      </c>
      <c r="G105" s="8">
        <f>VLOOKUP(F105,episodes!$A$1:$B$81,2,FALSE)</f>
        <v>34</v>
      </c>
      <c r="H105" s="7" t="str">
        <f>VLOOKUP(F105,episodes!$A$1:$E$81,5,FALSE)</f>
        <v>Mirror, Mirror</v>
      </c>
      <c r="I105" s="7">
        <f>VLOOKUP(F105,episodes!$A$1:$D$81,3,FALSE)</f>
        <v>2</v>
      </c>
      <c r="J105" s="7">
        <f>VLOOKUP(F105,episodes!$A$1:$D$81,4,FALSE)</f>
        <v>4</v>
      </c>
      <c r="K105" s="10">
        <f t="shared" si="1"/>
        <v>4</v>
      </c>
    </row>
    <row r="106" spans="1:11" x14ac:dyDescent="0.25">
      <c r="A106" s="24" t="s">
        <v>494</v>
      </c>
      <c r="B106" s="24" t="s">
        <v>0</v>
      </c>
      <c r="C106" s="23" t="s">
        <v>2680</v>
      </c>
      <c r="D106" s="2" t="s">
        <v>3305</v>
      </c>
      <c r="E106" s="12"/>
      <c r="F106" s="60">
        <v>214</v>
      </c>
      <c r="G106" s="8">
        <f>VLOOKUP(F106,episodes!$A$1:$B$81,2,FALSE)</f>
        <v>44</v>
      </c>
      <c r="H106" s="7" t="str">
        <f>VLOOKUP(F106,episodes!$A$1:$E$81,5,FALSE)</f>
        <v>Wolf in the Fold</v>
      </c>
      <c r="I106" s="7">
        <f>VLOOKUP(F106,episodes!$A$1:$D$81,3,FALSE)</f>
        <v>2</v>
      </c>
      <c r="J106" s="7">
        <f>VLOOKUP(F106,episodes!$A$1:$D$81,4,FALSE)</f>
        <v>14</v>
      </c>
      <c r="K106" s="10">
        <f t="shared" si="1"/>
        <v>0</v>
      </c>
    </row>
    <row r="107" spans="1:11" x14ac:dyDescent="0.25">
      <c r="A107" s="24" t="s">
        <v>497</v>
      </c>
      <c r="B107" s="24" t="s">
        <v>0</v>
      </c>
      <c r="C107" s="23" t="s">
        <v>1188</v>
      </c>
      <c r="D107" s="2" t="s">
        <v>85</v>
      </c>
      <c r="E107" s="12">
        <v>1</v>
      </c>
      <c r="F107" s="61">
        <v>304</v>
      </c>
      <c r="G107" s="8">
        <f>VLOOKUP(F107,episodes!$A$1:$B$81,2,FALSE)</f>
        <v>60</v>
      </c>
      <c r="H107" s="7" t="str">
        <f>VLOOKUP(F107,episodes!$A$1:$E$81,5,FALSE)</f>
        <v>And the Children Shall Lead</v>
      </c>
      <c r="I107" s="7">
        <f>VLOOKUP(F107,episodes!$A$1:$D$81,3,FALSE)</f>
        <v>3</v>
      </c>
      <c r="J107" s="7">
        <f>VLOOKUP(F107,episodes!$A$1:$D$81,4,FALSE)</f>
        <v>4</v>
      </c>
      <c r="K107" s="10">
        <f t="shared" si="1"/>
        <v>0</v>
      </c>
    </row>
    <row r="108" spans="1:11" x14ac:dyDescent="0.25">
      <c r="A108" s="24" t="s">
        <v>492</v>
      </c>
      <c r="B108" s="24" t="s">
        <v>0</v>
      </c>
      <c r="C108" s="23" t="s">
        <v>2895</v>
      </c>
      <c r="D108" s="2" t="s">
        <v>3305</v>
      </c>
      <c r="E108" s="12"/>
      <c r="F108" s="61">
        <v>324</v>
      </c>
      <c r="G108" s="8">
        <f>VLOOKUP(F108,episodes!$A$1:$B$81,2,FALSE)</f>
        <v>80</v>
      </c>
      <c r="H108" s="7" t="str">
        <f>VLOOKUP(F108,episodes!$A$1:$E$81,5,FALSE)</f>
        <v>Turnabout Intruder</v>
      </c>
      <c r="I108" s="7">
        <f>VLOOKUP(F108,episodes!$A$1:$D$81,3,FALSE)</f>
        <v>3</v>
      </c>
      <c r="J108" s="7">
        <f>VLOOKUP(F108,episodes!$A$1:$D$81,4,FALSE)</f>
        <v>24</v>
      </c>
      <c r="K108" s="10">
        <f t="shared" si="1"/>
        <v>0</v>
      </c>
    </row>
    <row r="109" spans="1:11" x14ac:dyDescent="0.25">
      <c r="A109" s="24" t="s">
        <v>494</v>
      </c>
      <c r="B109" s="24" t="s">
        <v>0</v>
      </c>
      <c r="C109" s="23" t="s">
        <v>2714</v>
      </c>
      <c r="D109" s="2" t="s">
        <v>3305</v>
      </c>
      <c r="E109" s="12"/>
      <c r="F109" s="60">
        <v>324</v>
      </c>
      <c r="G109" s="8">
        <f>VLOOKUP(F109,episodes!$A$1:$B$81,2,FALSE)</f>
        <v>80</v>
      </c>
      <c r="H109" s="7" t="str">
        <f>VLOOKUP(F109,episodes!$A$1:$E$81,5,FALSE)</f>
        <v>Turnabout Intruder</v>
      </c>
      <c r="I109" s="7">
        <f>VLOOKUP(F109,episodes!$A$1:$D$81,3,FALSE)</f>
        <v>3</v>
      </c>
      <c r="J109" s="7">
        <f>VLOOKUP(F109,episodes!$A$1:$D$81,4,FALSE)</f>
        <v>24</v>
      </c>
      <c r="K109" s="10">
        <f t="shared" si="1"/>
        <v>1</v>
      </c>
    </row>
  </sheetData>
  <sortState ref="A2:K109">
    <sortCondition ref="F2:F109"/>
    <sortCondition ref="A2:A109"/>
  </sortState>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W250"/>
  <sheetViews>
    <sheetView zoomScale="120" zoomScaleNormal="120" workbookViewId="0">
      <selection activeCell="E2" sqref="E2"/>
    </sheetView>
  </sheetViews>
  <sheetFormatPr defaultRowHeight="12" x14ac:dyDescent="0.3"/>
  <cols>
    <col min="1" max="1" width="22.109375" style="26" bestFit="1" customWidth="1"/>
    <col min="2" max="2" width="33.21875" style="26" bestFit="1" customWidth="1"/>
    <col min="3" max="3" width="80.77734375" style="26" bestFit="1" customWidth="1"/>
    <col min="4" max="4" width="6.88671875" style="26" bestFit="1" customWidth="1"/>
    <col min="5" max="5" width="6.21875" style="26" bestFit="1" customWidth="1"/>
    <col min="6" max="6" width="6.77734375" style="26" bestFit="1" customWidth="1"/>
    <col min="7" max="7" width="6.5546875" style="26" bestFit="1" customWidth="1"/>
    <col min="8" max="8" width="24.6640625" style="26" bestFit="1" customWidth="1"/>
    <col min="9" max="9" width="1.6640625" style="64" bestFit="1" customWidth="1"/>
    <col min="10" max="10" width="2.5546875" style="64" bestFit="1" customWidth="1"/>
    <col min="11" max="11" width="14" style="26" bestFit="1" customWidth="1"/>
    <col min="12" max="13" width="8.77734375" style="26"/>
    <col min="14" max="15" width="8.77734375" style="64"/>
    <col min="16" max="18" width="8.77734375" style="26"/>
    <col min="19" max="21" width="8.88671875" style="26"/>
    <col min="22" max="22" width="24.6640625" style="26" bestFit="1" customWidth="1"/>
    <col min="23" max="16384" width="8.88671875" style="26"/>
  </cols>
  <sheetData>
    <row r="1" spans="1:23" x14ac:dyDescent="0.3">
      <c r="A1" s="1" t="s">
        <v>23</v>
      </c>
      <c r="B1" s="1" t="s">
        <v>728</v>
      </c>
      <c r="C1" s="1" t="s">
        <v>888</v>
      </c>
      <c r="D1" s="1" t="s">
        <v>1605</v>
      </c>
      <c r="E1" s="1" t="s">
        <v>3653</v>
      </c>
      <c r="F1" s="10" t="s">
        <v>885</v>
      </c>
      <c r="G1" s="1" t="s">
        <v>42</v>
      </c>
      <c r="H1" s="1" t="s">
        <v>43</v>
      </c>
      <c r="I1" s="10" t="s">
        <v>881</v>
      </c>
      <c r="J1" s="10" t="s">
        <v>882</v>
      </c>
      <c r="K1" s="1" t="s">
        <v>1604</v>
      </c>
    </row>
    <row r="2" spans="1:23" x14ac:dyDescent="0.3">
      <c r="A2" s="2" t="s">
        <v>1705</v>
      </c>
      <c r="B2" s="1" t="s">
        <v>765</v>
      </c>
      <c r="C2" s="1" t="s">
        <v>2254</v>
      </c>
      <c r="D2" s="2" t="s">
        <v>3305</v>
      </c>
      <c r="E2" s="17"/>
      <c r="F2" s="60">
        <v>100</v>
      </c>
      <c r="G2" s="13">
        <f>VLOOKUP(F2,episodes!$A$1:$B$76,2,FALSE)</f>
        <v>1</v>
      </c>
      <c r="H2" s="1" t="str">
        <f>VLOOKUP(F2,episodes!$A$1:$E$76,5,FALSE)</f>
        <v>The Cage</v>
      </c>
      <c r="I2" s="1">
        <f>VLOOKUP(F2,episodes!$A$1:$D$76,3,FALSE)</f>
        <v>1</v>
      </c>
      <c r="J2" s="1">
        <f>VLOOKUP(F2,episodes!$A$1:$D$76,4,FALSE)</f>
        <v>0</v>
      </c>
      <c r="K2" s="10">
        <v>0</v>
      </c>
      <c r="L2" s="11"/>
      <c r="M2" s="2"/>
      <c r="N2" s="13"/>
      <c r="O2" s="3"/>
      <c r="P2" s="2"/>
      <c r="Q2" s="2"/>
      <c r="W2" s="2"/>
    </row>
    <row r="3" spans="1:23" x14ac:dyDescent="0.3">
      <c r="A3" s="2" t="s">
        <v>1705</v>
      </c>
      <c r="B3" s="1" t="s">
        <v>765</v>
      </c>
      <c r="C3" s="1" t="s">
        <v>2255</v>
      </c>
      <c r="D3" s="2" t="s">
        <v>3683</v>
      </c>
      <c r="E3" s="17"/>
      <c r="F3" s="60">
        <v>100</v>
      </c>
      <c r="G3" s="13">
        <f>VLOOKUP(F3,episodes!$A$1:$B$76,2,FALSE)</f>
        <v>1</v>
      </c>
      <c r="H3" s="1" t="str">
        <f>VLOOKUP(F3,episodes!$A$1:$E$76,5,FALSE)</f>
        <v>The Cage</v>
      </c>
      <c r="I3" s="1">
        <f>VLOOKUP(F3,episodes!$A$1:$D$76,3,FALSE)</f>
        <v>1</v>
      </c>
      <c r="J3" s="1">
        <f>VLOOKUP(F3,episodes!$A$1:$D$76,4,FALSE)</f>
        <v>0</v>
      </c>
      <c r="K3" s="10">
        <f>IF(F3&lt;&gt;F2,0,K2+1)</f>
        <v>1</v>
      </c>
      <c r="L3" s="11"/>
      <c r="M3" s="2"/>
      <c r="N3" s="13"/>
      <c r="O3" s="10"/>
      <c r="P3" s="2"/>
      <c r="Q3" s="2"/>
      <c r="W3" s="2"/>
    </row>
    <row r="4" spans="1:23" x14ac:dyDescent="0.3">
      <c r="A4" s="2" t="s">
        <v>1705</v>
      </c>
      <c r="B4" s="1" t="s">
        <v>765</v>
      </c>
      <c r="C4" s="1" t="s">
        <v>2261</v>
      </c>
      <c r="D4" s="2" t="s">
        <v>3677</v>
      </c>
      <c r="E4" s="12"/>
      <c r="F4" s="60">
        <v>101</v>
      </c>
      <c r="G4" s="13">
        <f>VLOOKUP(F4,episodes!$A$1:$B$76,2,FALSE)</f>
        <v>2</v>
      </c>
      <c r="H4" s="1" t="str">
        <f>VLOOKUP(F4,episodes!$A$1:$E$76,5,FALSE)</f>
        <v>The Man Trap</v>
      </c>
      <c r="I4" s="1">
        <f>VLOOKUP(F4,episodes!$A$1:$D$76,3,FALSE)</f>
        <v>1</v>
      </c>
      <c r="J4" s="1">
        <f>VLOOKUP(F4,episodes!$A$1:$D$76,4,FALSE)</f>
        <v>1</v>
      </c>
      <c r="K4" s="10">
        <f t="shared" ref="K4:K58" si="0">IF(F4&lt;&gt;F3,0,K3+1)</f>
        <v>0</v>
      </c>
      <c r="L4" s="11"/>
      <c r="M4" s="2"/>
      <c r="N4" s="13"/>
      <c r="O4" s="10"/>
      <c r="P4" s="2"/>
      <c r="Q4" s="2"/>
      <c r="W4" s="2"/>
    </row>
    <row r="5" spans="1:23" x14ac:dyDescent="0.3">
      <c r="A5" s="2" t="s">
        <v>1705</v>
      </c>
      <c r="B5" s="1" t="s">
        <v>765</v>
      </c>
      <c r="C5" s="1" t="s">
        <v>2275</v>
      </c>
      <c r="D5" s="2" t="s">
        <v>3677</v>
      </c>
      <c r="E5" s="12"/>
      <c r="F5" s="60">
        <v>103</v>
      </c>
      <c r="G5" s="13">
        <f>VLOOKUP(F5,episodes!$A$1:$B$76,2,FALSE)</f>
        <v>4</v>
      </c>
      <c r="H5" s="1" t="str">
        <f>VLOOKUP(F5,episodes!$A$1:$E$76,5,FALSE)</f>
        <v>Where No Man Has Gone Before</v>
      </c>
      <c r="I5" s="1">
        <f>VLOOKUP(F5,episodes!$A$1:$D$76,3,FALSE)</f>
        <v>1</v>
      </c>
      <c r="J5" s="1">
        <f>VLOOKUP(F5,episodes!$A$1:$D$76,4,FALSE)</f>
        <v>3</v>
      </c>
      <c r="K5" s="10">
        <f t="shared" si="0"/>
        <v>0</v>
      </c>
      <c r="L5" s="11"/>
      <c r="M5" s="2"/>
      <c r="N5" s="13"/>
      <c r="O5" s="10"/>
      <c r="P5" s="1"/>
      <c r="Q5" s="2"/>
      <c r="W5" s="2"/>
    </row>
    <row r="6" spans="1:23" x14ac:dyDescent="0.3">
      <c r="A6" s="2" t="s">
        <v>1705</v>
      </c>
      <c r="B6" s="1" t="s">
        <v>765</v>
      </c>
      <c r="C6" s="1" t="s">
        <v>2282</v>
      </c>
      <c r="D6" s="2" t="s">
        <v>3677</v>
      </c>
      <c r="E6" s="12"/>
      <c r="F6" s="60">
        <v>104</v>
      </c>
      <c r="G6" s="13">
        <f>VLOOKUP(F6,episodes!$A$1:$B$76,2,FALSE)</f>
        <v>5</v>
      </c>
      <c r="H6" s="1" t="str">
        <f>VLOOKUP(F6,episodes!$A$1:$E$76,5,FALSE)</f>
        <v>The Naked Time</v>
      </c>
      <c r="I6" s="1">
        <f>VLOOKUP(F6,episodes!$A$1:$D$76,3,FALSE)</f>
        <v>1</v>
      </c>
      <c r="J6" s="1">
        <f>VLOOKUP(F6,episodes!$A$1:$D$76,4,FALSE)</f>
        <v>4</v>
      </c>
      <c r="K6" s="10">
        <f t="shared" si="0"/>
        <v>0</v>
      </c>
      <c r="L6" s="11"/>
      <c r="M6" s="2"/>
      <c r="N6" s="13"/>
      <c r="O6" s="3"/>
      <c r="P6" s="1"/>
      <c r="Q6" s="2"/>
      <c r="W6" s="2"/>
    </row>
    <row r="7" spans="1:23" x14ac:dyDescent="0.3">
      <c r="A7" s="2" t="s">
        <v>1705</v>
      </c>
      <c r="B7" s="1" t="s">
        <v>765</v>
      </c>
      <c r="C7" s="1" t="s">
        <v>2282</v>
      </c>
      <c r="D7" s="2" t="s">
        <v>3677</v>
      </c>
      <c r="E7" s="12"/>
      <c r="F7" s="17">
        <v>104</v>
      </c>
      <c r="G7" s="13">
        <f>VLOOKUP(F7,episodes!$A$1:$B$76,2,FALSE)</f>
        <v>5</v>
      </c>
      <c r="H7" s="1" t="str">
        <f>VLOOKUP(F7,episodes!$A$1:$E$76,5,FALSE)</f>
        <v>The Naked Time</v>
      </c>
      <c r="I7" s="1">
        <f>VLOOKUP(F7,episodes!$A$1:$D$76,3,FALSE)</f>
        <v>1</v>
      </c>
      <c r="J7" s="1">
        <f>VLOOKUP(F7,episodes!$A$1:$D$76,4,FALSE)</f>
        <v>4</v>
      </c>
      <c r="K7" s="10">
        <f t="shared" si="0"/>
        <v>1</v>
      </c>
      <c r="L7" s="11"/>
      <c r="M7" s="2"/>
      <c r="N7" s="13"/>
      <c r="O7" s="3"/>
      <c r="P7" s="2"/>
      <c r="Q7" s="2"/>
      <c r="W7" s="2"/>
    </row>
    <row r="8" spans="1:23" x14ac:dyDescent="0.3">
      <c r="A8" s="2" t="s">
        <v>1705</v>
      </c>
      <c r="B8" s="1" t="s">
        <v>765</v>
      </c>
      <c r="C8" s="1" t="s">
        <v>2283</v>
      </c>
      <c r="D8" s="2" t="s">
        <v>3305</v>
      </c>
      <c r="E8" s="12"/>
      <c r="F8" s="60">
        <v>104</v>
      </c>
      <c r="G8" s="13">
        <f>VLOOKUP(F8,episodes!$A$1:$B$76,2,FALSE)</f>
        <v>5</v>
      </c>
      <c r="H8" s="1" t="str">
        <f>VLOOKUP(F8,episodes!$A$1:$E$76,5,FALSE)</f>
        <v>The Naked Time</v>
      </c>
      <c r="I8" s="1">
        <f>VLOOKUP(F8,episodes!$A$1:$D$76,3,FALSE)</f>
        <v>1</v>
      </c>
      <c r="J8" s="1">
        <f>VLOOKUP(F8,episodes!$A$1:$D$76,4,FALSE)</f>
        <v>4</v>
      </c>
      <c r="K8" s="10">
        <f t="shared" si="0"/>
        <v>2</v>
      </c>
      <c r="L8" s="11"/>
      <c r="M8" s="2"/>
      <c r="N8" s="13"/>
      <c r="O8" s="3"/>
      <c r="P8" s="2"/>
      <c r="Q8" s="2"/>
      <c r="W8" s="2"/>
    </row>
    <row r="9" spans="1:23" x14ac:dyDescent="0.3">
      <c r="A9" s="2" t="s">
        <v>1705</v>
      </c>
      <c r="B9" s="1" t="s">
        <v>765</v>
      </c>
      <c r="C9" s="1" t="s">
        <v>2295</v>
      </c>
      <c r="D9" s="2" t="s">
        <v>3677</v>
      </c>
      <c r="E9" s="12"/>
      <c r="F9" s="60">
        <v>106</v>
      </c>
      <c r="G9" s="13">
        <f>VLOOKUP(F9,episodes!$A$1:$B$76,2,FALSE)</f>
        <v>7</v>
      </c>
      <c r="H9" s="1" t="str">
        <f>VLOOKUP(F9,episodes!$A$1:$E$76,5,FALSE)</f>
        <v>Mudd's Women</v>
      </c>
      <c r="I9" s="1">
        <f>VLOOKUP(F9,episodes!$A$1:$D$76,3,FALSE)</f>
        <v>1</v>
      </c>
      <c r="J9" s="1">
        <f>VLOOKUP(F9,episodes!$A$1:$D$76,4,FALSE)</f>
        <v>6</v>
      </c>
      <c r="K9" s="10">
        <f t="shared" si="0"/>
        <v>0</v>
      </c>
      <c r="L9" s="11"/>
      <c r="M9" s="2"/>
      <c r="N9" s="13"/>
      <c r="O9" s="10"/>
      <c r="P9" s="2"/>
      <c r="Q9" s="2"/>
      <c r="W9" s="2"/>
    </row>
    <row r="10" spans="1:23" x14ac:dyDescent="0.3">
      <c r="A10" s="2" t="s">
        <v>1705</v>
      </c>
      <c r="B10" s="1" t="s">
        <v>765</v>
      </c>
      <c r="C10" s="1" t="s">
        <v>2478</v>
      </c>
      <c r="D10" s="2" t="s">
        <v>3677</v>
      </c>
      <c r="E10" s="12"/>
      <c r="F10" s="60">
        <v>108</v>
      </c>
      <c r="G10" s="13">
        <f>VLOOKUP(F10,episodes!$A$1:$B$76,2,FALSE)</f>
        <v>9</v>
      </c>
      <c r="H10" s="1" t="str">
        <f>VLOOKUP(F10,episodes!$A$1:$E$76,5,FALSE)</f>
        <v>Miri</v>
      </c>
      <c r="I10" s="1">
        <f>VLOOKUP(F10,episodes!$A$1:$D$76,3,FALSE)</f>
        <v>1</v>
      </c>
      <c r="J10" s="1">
        <f>VLOOKUP(F10,episodes!$A$1:$D$76,4,FALSE)</f>
        <v>8</v>
      </c>
      <c r="K10" s="10">
        <f t="shared" si="0"/>
        <v>0</v>
      </c>
      <c r="L10" s="11"/>
      <c r="M10" s="2"/>
      <c r="N10" s="13"/>
      <c r="O10" s="10"/>
      <c r="P10" s="2"/>
      <c r="Q10" s="2"/>
      <c r="W10" s="2"/>
    </row>
    <row r="11" spans="1:23" x14ac:dyDescent="0.3">
      <c r="A11" s="2" t="s">
        <v>1705</v>
      </c>
      <c r="B11" s="1" t="s">
        <v>765</v>
      </c>
      <c r="C11" s="1" t="s">
        <v>2315</v>
      </c>
      <c r="D11" s="2" t="s">
        <v>3677</v>
      </c>
      <c r="E11" s="12"/>
      <c r="F11" s="60">
        <v>109</v>
      </c>
      <c r="G11" s="13">
        <f>VLOOKUP(F11,episodes!$A$1:$B$76,2,FALSE)</f>
        <v>10</v>
      </c>
      <c r="H11" s="1" t="str">
        <f>VLOOKUP(F11,episodes!$A$1:$E$76,5,FALSE)</f>
        <v>Dagger of the Mind</v>
      </c>
      <c r="I11" s="1">
        <f>VLOOKUP(F11,episodes!$A$1:$D$76,3,FALSE)</f>
        <v>1</v>
      </c>
      <c r="J11" s="1">
        <f>VLOOKUP(F11,episodes!$A$1:$D$76,4,FALSE)</f>
        <v>9</v>
      </c>
      <c r="K11" s="10">
        <f t="shared" si="0"/>
        <v>0</v>
      </c>
      <c r="L11" s="11"/>
      <c r="M11" s="2"/>
      <c r="N11" s="13"/>
      <c r="O11" s="10"/>
      <c r="P11" s="1"/>
      <c r="Q11" s="2"/>
      <c r="W11" s="2"/>
    </row>
    <row r="12" spans="1:23" x14ac:dyDescent="0.3">
      <c r="A12" s="2" t="s">
        <v>1705</v>
      </c>
      <c r="B12" s="1" t="s">
        <v>765</v>
      </c>
      <c r="C12" s="1" t="s">
        <v>2320</v>
      </c>
      <c r="D12" s="2" t="s">
        <v>3305</v>
      </c>
      <c r="E12" s="12"/>
      <c r="F12" s="60">
        <v>110</v>
      </c>
      <c r="G12" s="13">
        <f>VLOOKUP(F12,episodes!$A$1:$B$76,2,FALSE)</f>
        <v>11</v>
      </c>
      <c r="H12" s="1" t="str">
        <f>VLOOKUP(F12,episodes!$A$1:$E$76,5,FALSE)</f>
        <v>The Corbomite Maneuver</v>
      </c>
      <c r="I12" s="1">
        <f>VLOOKUP(F12,episodes!$A$1:$D$76,3,FALSE)</f>
        <v>1</v>
      </c>
      <c r="J12" s="1">
        <f>VLOOKUP(F12,episodes!$A$1:$D$76,4,FALSE)</f>
        <v>10</v>
      </c>
      <c r="K12" s="10">
        <f t="shared" si="0"/>
        <v>0</v>
      </c>
      <c r="L12" s="11"/>
      <c r="M12" s="2"/>
      <c r="N12" s="13"/>
      <c r="O12" s="10"/>
      <c r="P12" s="2"/>
      <c r="Q12" s="2"/>
      <c r="W12" s="2"/>
    </row>
    <row r="13" spans="1:23" x14ac:dyDescent="0.3">
      <c r="A13" s="2" t="s">
        <v>1705</v>
      </c>
      <c r="B13" s="1" t="s">
        <v>765</v>
      </c>
      <c r="C13" s="1" t="s">
        <v>2321</v>
      </c>
      <c r="D13" s="2" t="s">
        <v>3305</v>
      </c>
      <c r="E13" s="12"/>
      <c r="F13" s="60">
        <v>110</v>
      </c>
      <c r="G13" s="13">
        <f>VLOOKUP(F13,episodes!$A$1:$B$76,2,FALSE)</f>
        <v>11</v>
      </c>
      <c r="H13" s="1" t="str">
        <f>VLOOKUP(F13,episodes!$A$1:$E$76,5,FALSE)</f>
        <v>The Corbomite Maneuver</v>
      </c>
      <c r="I13" s="1">
        <f>VLOOKUP(F13,episodes!$A$1:$D$76,3,FALSE)</f>
        <v>1</v>
      </c>
      <c r="J13" s="1">
        <f>VLOOKUP(F13,episodes!$A$1:$D$76,4,FALSE)</f>
        <v>10</v>
      </c>
      <c r="K13" s="10">
        <f t="shared" si="0"/>
        <v>1</v>
      </c>
      <c r="L13" s="11"/>
      <c r="M13" s="2"/>
      <c r="N13" s="13"/>
      <c r="O13" s="10"/>
      <c r="P13" s="2"/>
      <c r="Q13" s="2"/>
      <c r="W13" s="2"/>
    </row>
    <row r="14" spans="1:23" x14ac:dyDescent="0.3">
      <c r="A14" s="2" t="s">
        <v>1705</v>
      </c>
      <c r="B14" s="1" t="s">
        <v>765</v>
      </c>
      <c r="C14" s="1" t="s">
        <v>2322</v>
      </c>
      <c r="D14" s="2" t="s">
        <v>3305</v>
      </c>
      <c r="E14" s="12"/>
      <c r="F14" s="60">
        <v>110</v>
      </c>
      <c r="G14" s="13">
        <f>VLOOKUP(F14,episodes!$A$1:$B$76,2,FALSE)</f>
        <v>11</v>
      </c>
      <c r="H14" s="1" t="str">
        <f>VLOOKUP(F14,episodes!$A$1:$E$76,5,FALSE)</f>
        <v>The Corbomite Maneuver</v>
      </c>
      <c r="I14" s="1">
        <f>VLOOKUP(F14,episodes!$A$1:$D$76,3,FALSE)</f>
        <v>1</v>
      </c>
      <c r="J14" s="1">
        <f>VLOOKUP(F14,episodes!$A$1:$D$76,4,FALSE)</f>
        <v>10</v>
      </c>
      <c r="K14" s="10">
        <f t="shared" si="0"/>
        <v>2</v>
      </c>
      <c r="L14" s="11"/>
      <c r="M14" s="2"/>
      <c r="N14" s="13"/>
      <c r="O14" s="10"/>
      <c r="P14" s="2"/>
      <c r="Q14" s="2"/>
      <c r="W14" s="2"/>
    </row>
    <row r="15" spans="1:23" x14ac:dyDescent="0.3">
      <c r="A15" s="2" t="s">
        <v>1705</v>
      </c>
      <c r="B15" s="1" t="s">
        <v>765</v>
      </c>
      <c r="C15" s="1" t="s">
        <v>2323</v>
      </c>
      <c r="D15" s="2" t="s">
        <v>3677</v>
      </c>
      <c r="E15" s="12"/>
      <c r="F15" s="60">
        <v>110</v>
      </c>
      <c r="G15" s="13">
        <f>VLOOKUP(F15,episodes!$A$1:$B$76,2,FALSE)</f>
        <v>11</v>
      </c>
      <c r="H15" s="1" t="str">
        <f>VLOOKUP(F15,episodes!$A$1:$E$76,5,FALSE)</f>
        <v>The Corbomite Maneuver</v>
      </c>
      <c r="I15" s="1">
        <f>VLOOKUP(F15,episodes!$A$1:$D$76,3,FALSE)</f>
        <v>1</v>
      </c>
      <c r="J15" s="1">
        <f>VLOOKUP(F15,episodes!$A$1:$D$76,4,FALSE)</f>
        <v>10</v>
      </c>
      <c r="K15" s="10">
        <f t="shared" si="0"/>
        <v>3</v>
      </c>
      <c r="L15" s="11"/>
      <c r="M15" s="2"/>
      <c r="N15" s="13"/>
      <c r="O15" s="10"/>
      <c r="P15" s="2"/>
      <c r="Q15" s="2"/>
      <c r="W15" s="2"/>
    </row>
    <row r="16" spans="1:23" x14ac:dyDescent="0.3">
      <c r="A16" s="2" t="s">
        <v>1705</v>
      </c>
      <c r="B16" s="1" t="s">
        <v>765</v>
      </c>
      <c r="C16" s="1" t="s">
        <v>2324</v>
      </c>
      <c r="D16" s="2" t="s">
        <v>3305</v>
      </c>
      <c r="E16" s="12"/>
      <c r="F16" s="60">
        <v>110</v>
      </c>
      <c r="G16" s="13">
        <f>VLOOKUP(F16,episodes!$A$1:$B$76,2,FALSE)</f>
        <v>11</v>
      </c>
      <c r="H16" s="1" t="str">
        <f>VLOOKUP(F16,episodes!$A$1:$E$76,5,FALSE)</f>
        <v>The Corbomite Maneuver</v>
      </c>
      <c r="I16" s="1">
        <f>VLOOKUP(F16,episodes!$A$1:$D$76,3,FALSE)</f>
        <v>1</v>
      </c>
      <c r="J16" s="1">
        <f>VLOOKUP(F16,episodes!$A$1:$D$76,4,FALSE)</f>
        <v>10</v>
      </c>
      <c r="K16" s="10">
        <f t="shared" si="0"/>
        <v>4</v>
      </c>
      <c r="L16" s="11"/>
      <c r="M16" s="2"/>
      <c r="N16" s="13"/>
      <c r="O16" s="10"/>
      <c r="P16" s="2"/>
      <c r="Q16" s="2"/>
      <c r="W16" s="2"/>
    </row>
    <row r="17" spans="1:23" x14ac:dyDescent="0.3">
      <c r="A17" s="2" t="s">
        <v>1705</v>
      </c>
      <c r="B17" s="1" t="s">
        <v>765</v>
      </c>
      <c r="C17" s="1" t="s">
        <v>2325</v>
      </c>
      <c r="D17" s="2" t="s">
        <v>3305</v>
      </c>
      <c r="E17" s="12"/>
      <c r="F17" s="60">
        <v>110</v>
      </c>
      <c r="G17" s="13">
        <f>VLOOKUP(F17,episodes!$A$1:$B$76,2,FALSE)</f>
        <v>11</v>
      </c>
      <c r="H17" s="1" t="str">
        <f>VLOOKUP(F17,episodes!$A$1:$E$76,5,FALSE)</f>
        <v>The Corbomite Maneuver</v>
      </c>
      <c r="I17" s="1">
        <f>VLOOKUP(F17,episodes!$A$1:$D$76,3,FALSE)</f>
        <v>1</v>
      </c>
      <c r="J17" s="1">
        <f>VLOOKUP(F17,episodes!$A$1:$D$76,4,FALSE)</f>
        <v>10</v>
      </c>
      <c r="K17" s="10">
        <f t="shared" si="0"/>
        <v>5</v>
      </c>
      <c r="L17" s="11"/>
      <c r="M17" s="2"/>
      <c r="N17" s="13"/>
      <c r="O17" s="10"/>
      <c r="P17" s="2"/>
      <c r="Q17" s="2"/>
      <c r="W17" s="2"/>
    </row>
    <row r="18" spans="1:23" x14ac:dyDescent="0.3">
      <c r="A18" s="2" t="s">
        <v>1705</v>
      </c>
      <c r="B18" s="1" t="s">
        <v>765</v>
      </c>
      <c r="C18" s="1" t="s">
        <v>2326</v>
      </c>
      <c r="D18" s="2" t="s">
        <v>3305</v>
      </c>
      <c r="E18" s="12"/>
      <c r="F18" s="60">
        <v>110</v>
      </c>
      <c r="G18" s="13">
        <f>VLOOKUP(F18,episodes!$A$1:$B$76,2,FALSE)</f>
        <v>11</v>
      </c>
      <c r="H18" s="1" t="str">
        <f>VLOOKUP(F18,episodes!$A$1:$E$76,5,FALSE)</f>
        <v>The Corbomite Maneuver</v>
      </c>
      <c r="I18" s="1">
        <f>VLOOKUP(F18,episodes!$A$1:$D$76,3,FALSE)</f>
        <v>1</v>
      </c>
      <c r="J18" s="1">
        <f>VLOOKUP(F18,episodes!$A$1:$D$76,4,FALSE)</f>
        <v>10</v>
      </c>
      <c r="K18" s="10">
        <f t="shared" si="0"/>
        <v>6</v>
      </c>
      <c r="L18" s="11"/>
      <c r="M18" s="2"/>
      <c r="N18" s="13"/>
      <c r="O18" s="10"/>
      <c r="P18" s="2"/>
      <c r="Q18" s="2"/>
      <c r="W18" s="2"/>
    </row>
    <row r="19" spans="1:23" x14ac:dyDescent="0.3">
      <c r="A19" s="2" t="s">
        <v>1705</v>
      </c>
      <c r="B19" s="1" t="s">
        <v>765</v>
      </c>
      <c r="C19" s="1" t="s">
        <v>2327</v>
      </c>
      <c r="D19" s="2" t="s">
        <v>3305</v>
      </c>
      <c r="E19" s="12"/>
      <c r="F19" s="60">
        <v>110</v>
      </c>
      <c r="G19" s="13">
        <f>VLOOKUP(F19,episodes!$A$1:$B$76,2,FALSE)</f>
        <v>11</v>
      </c>
      <c r="H19" s="1" t="str">
        <f>VLOOKUP(F19,episodes!$A$1:$E$76,5,FALSE)</f>
        <v>The Corbomite Maneuver</v>
      </c>
      <c r="I19" s="1">
        <f>VLOOKUP(F19,episodes!$A$1:$D$76,3,FALSE)</f>
        <v>1</v>
      </c>
      <c r="J19" s="1">
        <f>VLOOKUP(F19,episodes!$A$1:$D$76,4,FALSE)</f>
        <v>10</v>
      </c>
      <c r="K19" s="10">
        <f t="shared" si="0"/>
        <v>7</v>
      </c>
      <c r="L19" s="11"/>
      <c r="M19" s="2"/>
      <c r="N19" s="13"/>
      <c r="O19" s="10"/>
      <c r="P19" s="2"/>
      <c r="Q19" s="2"/>
      <c r="W19" s="2"/>
    </row>
    <row r="20" spans="1:23" x14ac:dyDescent="0.3">
      <c r="A20" s="2" t="s">
        <v>1705</v>
      </c>
      <c r="B20" s="1" t="s">
        <v>765</v>
      </c>
      <c r="C20" s="1" t="s">
        <v>2328</v>
      </c>
      <c r="D20" s="2" t="s">
        <v>3305</v>
      </c>
      <c r="E20" s="12"/>
      <c r="F20" s="60">
        <v>110</v>
      </c>
      <c r="G20" s="13">
        <f>VLOOKUP(F20,episodes!$A$1:$B$76,2,FALSE)</f>
        <v>11</v>
      </c>
      <c r="H20" s="1" t="str">
        <f>VLOOKUP(F20,episodes!$A$1:$E$76,5,FALSE)</f>
        <v>The Corbomite Maneuver</v>
      </c>
      <c r="I20" s="1">
        <f>VLOOKUP(F20,episodes!$A$1:$D$76,3,FALSE)</f>
        <v>1</v>
      </c>
      <c r="J20" s="1">
        <f>VLOOKUP(F20,episodes!$A$1:$D$76,4,FALSE)</f>
        <v>10</v>
      </c>
      <c r="K20" s="10">
        <f t="shared" si="0"/>
        <v>8</v>
      </c>
      <c r="L20" s="11"/>
      <c r="M20" s="2"/>
      <c r="N20" s="13"/>
      <c r="O20" s="10"/>
      <c r="P20" s="2"/>
      <c r="Q20" s="2"/>
      <c r="W20" s="2"/>
    </row>
    <row r="21" spans="1:23" x14ac:dyDescent="0.3">
      <c r="A21" s="2" t="s">
        <v>1705</v>
      </c>
      <c r="B21" s="1" t="s">
        <v>765</v>
      </c>
      <c r="C21" s="1" t="s">
        <v>2518</v>
      </c>
      <c r="D21" s="2" t="s">
        <v>3677</v>
      </c>
      <c r="E21" s="17"/>
      <c r="F21" s="60">
        <v>110</v>
      </c>
      <c r="G21" s="13">
        <f>VLOOKUP(F21,episodes!$A$1:$B$76,2,FALSE)</f>
        <v>11</v>
      </c>
      <c r="H21" s="1" t="str">
        <f>VLOOKUP(F21,episodes!$A$1:$E$76,5,FALSE)</f>
        <v>The Corbomite Maneuver</v>
      </c>
      <c r="I21" s="1">
        <f>VLOOKUP(F21,episodes!$A$1:$D$76,3,FALSE)</f>
        <v>1</v>
      </c>
      <c r="J21" s="1">
        <f>VLOOKUP(F21,episodes!$A$1:$D$76,4,FALSE)</f>
        <v>10</v>
      </c>
      <c r="K21" s="10">
        <f t="shared" si="0"/>
        <v>9</v>
      </c>
      <c r="L21" s="11"/>
      <c r="M21" s="2"/>
      <c r="N21" s="13"/>
      <c r="O21" s="10"/>
      <c r="P21" s="2"/>
      <c r="Q21" s="2"/>
      <c r="W21" s="2"/>
    </row>
    <row r="22" spans="1:23" x14ac:dyDescent="0.3">
      <c r="A22" s="2" t="s">
        <v>1705</v>
      </c>
      <c r="B22" s="1" t="s">
        <v>765</v>
      </c>
      <c r="C22" s="1" t="s">
        <v>2329</v>
      </c>
      <c r="D22" s="2" t="s">
        <v>3679</v>
      </c>
      <c r="E22" s="17"/>
      <c r="F22" s="60">
        <v>110</v>
      </c>
      <c r="G22" s="13">
        <f>VLOOKUP(F22,episodes!$A$1:$B$76,2,FALSE)</f>
        <v>11</v>
      </c>
      <c r="H22" s="1" t="str">
        <f>VLOOKUP(F22,episodes!$A$1:$E$76,5,FALSE)</f>
        <v>The Corbomite Maneuver</v>
      </c>
      <c r="I22" s="1">
        <f>VLOOKUP(F22,episodes!$A$1:$D$76,3,FALSE)</f>
        <v>1</v>
      </c>
      <c r="J22" s="1">
        <f>VLOOKUP(F22,episodes!$A$1:$D$76,4,FALSE)</f>
        <v>10</v>
      </c>
      <c r="K22" s="10">
        <f t="shared" si="0"/>
        <v>10</v>
      </c>
      <c r="L22" s="11"/>
      <c r="M22" s="2"/>
      <c r="N22" s="13"/>
      <c r="O22" s="10"/>
      <c r="P22" s="2"/>
      <c r="Q22" s="2"/>
      <c r="W22" s="2"/>
    </row>
    <row r="23" spans="1:23" x14ac:dyDescent="0.3">
      <c r="A23" s="2" t="s">
        <v>1705</v>
      </c>
      <c r="B23" s="1" t="s">
        <v>765</v>
      </c>
      <c r="C23" s="1" t="s">
        <v>2330</v>
      </c>
      <c r="D23" s="2" t="s">
        <v>3678</v>
      </c>
      <c r="E23" s="17"/>
      <c r="F23" s="60">
        <v>110</v>
      </c>
      <c r="G23" s="13">
        <f>VLOOKUP(F23,episodes!$A$1:$B$76,2,FALSE)</f>
        <v>11</v>
      </c>
      <c r="H23" s="1" t="str">
        <f>VLOOKUP(F23,episodes!$A$1:$E$76,5,FALSE)</f>
        <v>The Corbomite Maneuver</v>
      </c>
      <c r="I23" s="1">
        <f>VLOOKUP(F23,episodes!$A$1:$D$76,3,FALSE)</f>
        <v>1</v>
      </c>
      <c r="J23" s="1">
        <f>VLOOKUP(F23,episodes!$A$1:$D$76,4,FALSE)</f>
        <v>10</v>
      </c>
      <c r="K23" s="10">
        <f t="shared" si="0"/>
        <v>11</v>
      </c>
      <c r="L23" s="11"/>
      <c r="M23" s="2"/>
      <c r="N23" s="13"/>
      <c r="O23" s="10"/>
      <c r="P23" s="2"/>
      <c r="Q23" s="2"/>
      <c r="W23" s="2"/>
    </row>
    <row r="24" spans="1:23" x14ac:dyDescent="0.3">
      <c r="A24" s="2" t="s">
        <v>1705</v>
      </c>
      <c r="B24" s="1" t="s">
        <v>765</v>
      </c>
      <c r="C24" s="1" t="s">
        <v>2336</v>
      </c>
      <c r="D24" s="2" t="s">
        <v>3677</v>
      </c>
      <c r="E24" s="12"/>
      <c r="F24" s="60">
        <v>113</v>
      </c>
      <c r="G24" s="13">
        <f>VLOOKUP(F24,episodes!$A$1:$B$76,2,FALSE)</f>
        <v>14</v>
      </c>
      <c r="H24" s="1" t="str">
        <f>VLOOKUP(F24,episodes!$A$1:$E$76,5,FALSE)</f>
        <v>The Conscience of the King</v>
      </c>
      <c r="I24" s="1">
        <f>VLOOKUP(F24,episodes!$A$1:$D$76,3,FALSE)</f>
        <v>1</v>
      </c>
      <c r="J24" s="1">
        <f>VLOOKUP(F24,episodes!$A$1:$D$76,4,FALSE)</f>
        <v>13</v>
      </c>
      <c r="K24" s="10">
        <f t="shared" si="0"/>
        <v>0</v>
      </c>
      <c r="L24" s="11"/>
      <c r="M24" s="2"/>
      <c r="N24" s="13"/>
      <c r="O24" s="3"/>
      <c r="P24" s="2"/>
      <c r="Q24" s="2"/>
      <c r="W24" s="2"/>
    </row>
    <row r="25" spans="1:23" x14ac:dyDescent="0.3">
      <c r="A25" s="2" t="s">
        <v>1705</v>
      </c>
      <c r="B25" s="1" t="s">
        <v>765</v>
      </c>
      <c r="C25" s="1" t="s">
        <v>2344</v>
      </c>
      <c r="D25" s="2" t="s">
        <v>3305</v>
      </c>
      <c r="E25" s="12"/>
      <c r="F25" s="61">
        <v>114</v>
      </c>
      <c r="G25" s="13">
        <f>VLOOKUP(F25,episodes!$A$1:$B$76,2,FALSE)</f>
        <v>15</v>
      </c>
      <c r="H25" s="1" t="str">
        <f>VLOOKUP(F25,episodes!$A$1:$E$76,5,FALSE)</f>
        <v>Balance of Terror</v>
      </c>
      <c r="I25" s="1">
        <f>VLOOKUP(F25,episodes!$A$1:$D$76,3,FALSE)</f>
        <v>1</v>
      </c>
      <c r="J25" s="1">
        <f>VLOOKUP(F25,episodes!$A$1:$D$76,4,FALSE)</f>
        <v>14</v>
      </c>
      <c r="K25" s="10">
        <f t="shared" si="0"/>
        <v>0</v>
      </c>
      <c r="L25" s="11"/>
      <c r="M25" s="2"/>
      <c r="N25" s="13"/>
      <c r="O25" s="10"/>
      <c r="P25" s="1"/>
      <c r="Q25" s="2"/>
      <c r="W25" s="2"/>
    </row>
    <row r="26" spans="1:23" x14ac:dyDescent="0.3">
      <c r="A26" s="2" t="s">
        <v>1705</v>
      </c>
      <c r="B26" s="1" t="s">
        <v>765</v>
      </c>
      <c r="C26" s="1" t="s">
        <v>2345</v>
      </c>
      <c r="D26" s="2" t="s">
        <v>3305</v>
      </c>
      <c r="E26" s="17"/>
      <c r="F26" s="61">
        <v>114</v>
      </c>
      <c r="G26" s="13">
        <f>VLOOKUP(F26,episodes!$A$1:$B$76,2,FALSE)</f>
        <v>15</v>
      </c>
      <c r="H26" s="1" t="str">
        <f>VLOOKUP(F26,episodes!$A$1:$E$76,5,FALSE)</f>
        <v>Balance of Terror</v>
      </c>
      <c r="I26" s="1">
        <f>VLOOKUP(F26,episodes!$A$1:$D$76,3,FALSE)</f>
        <v>1</v>
      </c>
      <c r="J26" s="1">
        <f>VLOOKUP(F26,episodes!$A$1:$D$76,4,FALSE)</f>
        <v>14</v>
      </c>
      <c r="K26" s="10">
        <f t="shared" si="0"/>
        <v>1</v>
      </c>
      <c r="L26" s="11"/>
      <c r="M26" s="2"/>
      <c r="N26" s="13"/>
      <c r="O26" s="10"/>
      <c r="P26" s="2"/>
      <c r="Q26" s="2"/>
      <c r="W26" s="2"/>
    </row>
    <row r="27" spans="1:23" x14ac:dyDescent="0.3">
      <c r="A27" s="2" t="s">
        <v>1705</v>
      </c>
      <c r="B27" s="1" t="s">
        <v>765</v>
      </c>
      <c r="C27" s="1" t="s">
        <v>2336</v>
      </c>
      <c r="D27" s="2" t="s">
        <v>3677</v>
      </c>
      <c r="E27" s="12"/>
      <c r="F27" s="61">
        <v>115</v>
      </c>
      <c r="G27" s="13">
        <f>VLOOKUP(F27,episodes!$A$1:$B$76,2,FALSE)</f>
        <v>16</v>
      </c>
      <c r="H27" s="1" t="str">
        <f>VLOOKUP(F27,episodes!$A$1:$E$76,5,FALSE)</f>
        <v>Shore Leave</v>
      </c>
      <c r="I27" s="1">
        <f>VLOOKUP(F27,episodes!$A$1:$D$76,3,FALSE)</f>
        <v>1</v>
      </c>
      <c r="J27" s="1">
        <f>VLOOKUP(F27,episodes!$A$1:$D$76,4,FALSE)</f>
        <v>15</v>
      </c>
      <c r="K27" s="10">
        <f t="shared" si="0"/>
        <v>0</v>
      </c>
      <c r="L27" s="11"/>
      <c r="M27" s="2"/>
      <c r="N27" s="13"/>
      <c r="O27" s="10"/>
      <c r="P27" s="1"/>
      <c r="Q27" s="2"/>
      <c r="W27" s="2"/>
    </row>
    <row r="28" spans="1:23" x14ac:dyDescent="0.3">
      <c r="A28" s="2" t="s">
        <v>1705</v>
      </c>
      <c r="B28" s="1" t="s">
        <v>765</v>
      </c>
      <c r="C28" s="1" t="s">
        <v>2275</v>
      </c>
      <c r="D28" s="2" t="s">
        <v>3677</v>
      </c>
      <c r="E28" s="12"/>
      <c r="F28" s="61">
        <v>116</v>
      </c>
      <c r="G28" s="13">
        <f>VLOOKUP(F28,episodes!$A$1:$B$76,2,FALSE)</f>
        <v>17</v>
      </c>
      <c r="H28" s="1" t="str">
        <f>VLOOKUP(F28,episodes!$A$1:$E$76,5,FALSE)</f>
        <v>The Galileo Seven</v>
      </c>
      <c r="I28" s="1">
        <f>VLOOKUP(F28,episodes!$A$1:$D$76,3,FALSE)</f>
        <v>1</v>
      </c>
      <c r="J28" s="1">
        <f>VLOOKUP(F28,episodes!$A$1:$D$76,4,FALSE)</f>
        <v>16</v>
      </c>
      <c r="K28" s="10">
        <f t="shared" si="0"/>
        <v>0</v>
      </c>
      <c r="L28" s="11"/>
      <c r="M28" s="2"/>
      <c r="N28" s="13"/>
      <c r="O28" s="10"/>
      <c r="P28" s="2"/>
      <c r="Q28" s="2"/>
      <c r="W28" s="2"/>
    </row>
    <row r="29" spans="1:23" x14ac:dyDescent="0.3">
      <c r="A29" s="2" t="s">
        <v>1705</v>
      </c>
      <c r="B29" s="1" t="s">
        <v>765</v>
      </c>
      <c r="C29" s="1" t="s">
        <v>2355</v>
      </c>
      <c r="D29" s="2" t="s">
        <v>3305</v>
      </c>
      <c r="E29" s="12"/>
      <c r="F29" s="61">
        <v>116</v>
      </c>
      <c r="G29" s="13">
        <f>VLOOKUP(F29,episodes!$A$1:$B$76,2,FALSE)</f>
        <v>17</v>
      </c>
      <c r="H29" s="1" t="str">
        <f>VLOOKUP(F29,episodes!$A$1:$E$76,5,FALSE)</f>
        <v>The Galileo Seven</v>
      </c>
      <c r="I29" s="1">
        <f>VLOOKUP(F29,episodes!$A$1:$D$76,3,FALSE)</f>
        <v>1</v>
      </c>
      <c r="J29" s="1">
        <f>VLOOKUP(F29,episodes!$A$1:$D$76,4,FALSE)</f>
        <v>16</v>
      </c>
      <c r="K29" s="10">
        <f t="shared" si="0"/>
        <v>1</v>
      </c>
      <c r="L29" s="11"/>
      <c r="M29" s="2"/>
      <c r="N29" s="13"/>
      <c r="O29" s="10"/>
      <c r="P29" s="2"/>
      <c r="Q29" s="2"/>
      <c r="W29" s="2"/>
    </row>
    <row r="30" spans="1:23" x14ac:dyDescent="0.3">
      <c r="A30" s="2" t="s">
        <v>1705</v>
      </c>
      <c r="B30" s="1" t="s">
        <v>765</v>
      </c>
      <c r="C30" s="1" t="s">
        <v>2358</v>
      </c>
      <c r="D30" s="2" t="s">
        <v>3679</v>
      </c>
      <c r="E30" s="12"/>
      <c r="F30" s="61">
        <v>117</v>
      </c>
      <c r="G30" s="13">
        <f>VLOOKUP(F30,episodes!$A$1:$B$76,2,FALSE)</f>
        <v>18</v>
      </c>
      <c r="H30" s="1" t="str">
        <f>VLOOKUP(F30,episodes!$A$1:$E$76,5,FALSE)</f>
        <v>The Squire of Gothos</v>
      </c>
      <c r="I30" s="1">
        <f>VLOOKUP(F30,episodes!$A$1:$D$76,3,FALSE)</f>
        <v>1</v>
      </c>
      <c r="J30" s="1">
        <f>VLOOKUP(F30,episodes!$A$1:$D$76,4,FALSE)</f>
        <v>17</v>
      </c>
      <c r="K30" s="10">
        <f t="shared" si="0"/>
        <v>0</v>
      </c>
      <c r="L30" s="11"/>
      <c r="M30" s="2"/>
      <c r="N30" s="13"/>
      <c r="O30" s="10"/>
      <c r="P30" s="1"/>
      <c r="Q30" s="2"/>
      <c r="W30" s="2"/>
    </row>
    <row r="31" spans="1:23" x14ac:dyDescent="0.3">
      <c r="A31" s="2" t="s">
        <v>1705</v>
      </c>
      <c r="B31" s="1" t="s">
        <v>765</v>
      </c>
      <c r="C31" s="1" t="s">
        <v>2359</v>
      </c>
      <c r="D31" s="2" t="s">
        <v>3305</v>
      </c>
      <c r="E31" s="12"/>
      <c r="F31" s="61">
        <v>117</v>
      </c>
      <c r="G31" s="13">
        <f>VLOOKUP(F31,episodes!$A$1:$B$76,2,FALSE)</f>
        <v>18</v>
      </c>
      <c r="H31" s="1" t="str">
        <f>VLOOKUP(F31,episodes!$A$1:$E$76,5,FALSE)</f>
        <v>The Squire of Gothos</v>
      </c>
      <c r="I31" s="1">
        <f>VLOOKUP(F31,episodes!$A$1:$D$76,3,FALSE)</f>
        <v>1</v>
      </c>
      <c r="J31" s="1">
        <f>VLOOKUP(F31,episodes!$A$1:$D$76,4,FALSE)</f>
        <v>17</v>
      </c>
      <c r="K31" s="10">
        <f t="shared" si="0"/>
        <v>1</v>
      </c>
      <c r="L31" s="11"/>
      <c r="M31" s="2"/>
      <c r="N31" s="13"/>
      <c r="O31" s="10"/>
      <c r="P31" s="2"/>
      <c r="Q31" s="2"/>
      <c r="W31" s="2"/>
    </row>
    <row r="32" spans="1:23" x14ac:dyDescent="0.3">
      <c r="A32" s="2" t="s">
        <v>1705</v>
      </c>
      <c r="B32" s="1" t="s">
        <v>765</v>
      </c>
      <c r="C32" s="1" t="s">
        <v>2363</v>
      </c>
      <c r="D32" s="2" t="s">
        <v>3682</v>
      </c>
      <c r="E32" s="12"/>
      <c r="F32" s="61">
        <v>118</v>
      </c>
      <c r="G32" s="13">
        <f>VLOOKUP(F32,episodes!$A$1:$B$76,2,FALSE)</f>
        <v>19</v>
      </c>
      <c r="H32" s="1" t="str">
        <f>VLOOKUP(F32,episodes!$A$1:$E$76,5,FALSE)</f>
        <v>Arena</v>
      </c>
      <c r="I32" s="1">
        <f>VLOOKUP(F32,episodes!$A$1:$D$76,3,FALSE)</f>
        <v>1</v>
      </c>
      <c r="J32" s="1">
        <f>VLOOKUP(F32,episodes!$A$1:$D$76,4,FALSE)</f>
        <v>18</v>
      </c>
      <c r="K32" s="10">
        <f t="shared" si="0"/>
        <v>0</v>
      </c>
      <c r="L32" s="11"/>
      <c r="M32" s="2"/>
      <c r="N32" s="13"/>
      <c r="O32" s="10"/>
      <c r="P32" s="2"/>
      <c r="Q32" s="2"/>
      <c r="W32" s="2"/>
    </row>
    <row r="33" spans="1:23" x14ac:dyDescent="0.3">
      <c r="A33" s="2" t="s">
        <v>1705</v>
      </c>
      <c r="B33" s="1" t="s">
        <v>765</v>
      </c>
      <c r="C33" s="1" t="s">
        <v>2972</v>
      </c>
      <c r="D33" s="2" t="s">
        <v>3305</v>
      </c>
      <c r="E33" s="12"/>
      <c r="F33" s="61">
        <v>118</v>
      </c>
      <c r="G33" s="13">
        <f>VLOOKUP(F33,episodes!$A$1:$B$76,2,FALSE)</f>
        <v>19</v>
      </c>
      <c r="H33" s="1" t="str">
        <f>VLOOKUP(F33,episodes!$A$1:$E$76,5,FALSE)</f>
        <v>Arena</v>
      </c>
      <c r="I33" s="1">
        <f>VLOOKUP(F33,episodes!$A$1:$D$76,3,FALSE)</f>
        <v>1</v>
      </c>
      <c r="J33" s="1">
        <f>VLOOKUP(F33,episodes!$A$1:$D$76,4,FALSE)</f>
        <v>18</v>
      </c>
      <c r="K33" s="10">
        <f t="shared" si="0"/>
        <v>1</v>
      </c>
      <c r="L33" s="11"/>
      <c r="M33" s="2"/>
      <c r="N33" s="13"/>
      <c r="O33" s="10"/>
      <c r="P33" s="2"/>
      <c r="Q33" s="2"/>
      <c r="W33" s="2"/>
    </row>
    <row r="34" spans="1:23" x14ac:dyDescent="0.3">
      <c r="A34" s="2" t="s">
        <v>1705</v>
      </c>
      <c r="B34" s="1" t="s">
        <v>765</v>
      </c>
      <c r="C34" s="1" t="s">
        <v>2364</v>
      </c>
      <c r="D34" s="2" t="s">
        <v>3683</v>
      </c>
      <c r="E34" s="12"/>
      <c r="F34" s="61">
        <v>118</v>
      </c>
      <c r="G34" s="13">
        <f>VLOOKUP(F34,episodes!$A$1:$B$76,2,FALSE)</f>
        <v>19</v>
      </c>
      <c r="H34" s="1" t="str">
        <f>VLOOKUP(F34,episodes!$A$1:$E$76,5,FALSE)</f>
        <v>Arena</v>
      </c>
      <c r="I34" s="1">
        <f>VLOOKUP(F34,episodes!$A$1:$D$76,3,FALSE)</f>
        <v>1</v>
      </c>
      <c r="J34" s="1">
        <f>VLOOKUP(F34,episodes!$A$1:$D$76,4,FALSE)</f>
        <v>18</v>
      </c>
      <c r="K34" s="10">
        <f t="shared" si="0"/>
        <v>2</v>
      </c>
      <c r="L34" s="11"/>
      <c r="M34" s="2"/>
      <c r="N34" s="13"/>
      <c r="O34" s="10"/>
      <c r="P34" s="1"/>
      <c r="Q34" s="2"/>
      <c r="W34" s="2"/>
    </row>
    <row r="35" spans="1:23" x14ac:dyDescent="0.3">
      <c r="A35" s="2" t="s">
        <v>1705</v>
      </c>
      <c r="B35" s="1" t="s">
        <v>765</v>
      </c>
      <c r="C35" s="1" t="s">
        <v>2365</v>
      </c>
      <c r="D35" s="2" t="s">
        <v>3684</v>
      </c>
      <c r="E35" s="12"/>
      <c r="F35" s="61">
        <v>118</v>
      </c>
      <c r="G35" s="13">
        <f>VLOOKUP(F35,episodes!$A$1:$B$76,2,FALSE)</f>
        <v>19</v>
      </c>
      <c r="H35" s="1" t="str">
        <f>VLOOKUP(F35,episodes!$A$1:$E$76,5,FALSE)</f>
        <v>Arena</v>
      </c>
      <c r="I35" s="1">
        <f>VLOOKUP(F35,episodes!$A$1:$D$76,3,FALSE)</f>
        <v>1</v>
      </c>
      <c r="J35" s="1">
        <f>VLOOKUP(F35,episodes!$A$1:$D$76,4,FALSE)</f>
        <v>18</v>
      </c>
      <c r="K35" s="10">
        <f t="shared" si="0"/>
        <v>3</v>
      </c>
      <c r="L35" s="11"/>
      <c r="M35" s="2"/>
      <c r="N35" s="13"/>
      <c r="O35" s="13"/>
      <c r="P35" s="2"/>
      <c r="Q35" s="2"/>
      <c r="W35" s="2"/>
    </row>
    <row r="36" spans="1:23" x14ac:dyDescent="0.3">
      <c r="A36" s="2" t="s">
        <v>1705</v>
      </c>
      <c r="B36" s="1" t="s">
        <v>765</v>
      </c>
      <c r="C36" s="1" t="s">
        <v>2358</v>
      </c>
      <c r="D36" s="2" t="s">
        <v>3679</v>
      </c>
      <c r="E36" s="12"/>
      <c r="F36" s="61">
        <v>119</v>
      </c>
      <c r="G36" s="13">
        <f>VLOOKUP(F36,episodes!$A$1:$B$76,2,FALSE)</f>
        <v>20</v>
      </c>
      <c r="H36" s="1" t="str">
        <f>VLOOKUP(F36,episodes!$A$1:$E$76,5,FALSE)</f>
        <v>Tomorrow Is Yesterday</v>
      </c>
      <c r="I36" s="1">
        <f>VLOOKUP(F36,episodes!$A$1:$D$76,3,FALSE)</f>
        <v>1</v>
      </c>
      <c r="J36" s="1">
        <f>VLOOKUP(F36,episodes!$A$1:$D$76,4,FALSE)</f>
        <v>19</v>
      </c>
      <c r="K36" s="10">
        <f t="shared" si="0"/>
        <v>0</v>
      </c>
      <c r="L36" s="11"/>
      <c r="M36" s="2"/>
      <c r="N36" s="13"/>
      <c r="O36" s="13"/>
      <c r="P36" s="2"/>
      <c r="Q36" s="2"/>
      <c r="W36" s="2"/>
    </row>
    <row r="37" spans="1:23" x14ac:dyDescent="0.3">
      <c r="A37" s="2" t="s">
        <v>1705</v>
      </c>
      <c r="B37" s="1" t="s">
        <v>765</v>
      </c>
      <c r="C37" s="1" t="s">
        <v>2370</v>
      </c>
      <c r="D37" s="2" t="s">
        <v>3305</v>
      </c>
      <c r="E37" s="12"/>
      <c r="F37" s="61">
        <v>119</v>
      </c>
      <c r="G37" s="13">
        <f>VLOOKUP(F37,episodes!$A$1:$B$76,2,FALSE)</f>
        <v>20</v>
      </c>
      <c r="H37" s="1" t="str">
        <f>VLOOKUP(F37,episodes!$A$1:$E$76,5,FALSE)</f>
        <v>Tomorrow Is Yesterday</v>
      </c>
      <c r="I37" s="1">
        <f>VLOOKUP(F37,episodes!$A$1:$D$76,3,FALSE)</f>
        <v>1</v>
      </c>
      <c r="J37" s="1">
        <f>VLOOKUP(F37,episodes!$A$1:$D$76,4,FALSE)</f>
        <v>19</v>
      </c>
      <c r="K37" s="10">
        <f t="shared" si="0"/>
        <v>1</v>
      </c>
      <c r="L37" s="11"/>
      <c r="M37" s="2"/>
      <c r="N37" s="13"/>
      <c r="O37" s="13"/>
      <c r="P37" s="2"/>
      <c r="Q37" s="2"/>
      <c r="W37" s="2"/>
    </row>
    <row r="38" spans="1:23" x14ac:dyDescent="0.3">
      <c r="A38" s="2" t="s">
        <v>1705</v>
      </c>
      <c r="B38" s="1" t="s">
        <v>765</v>
      </c>
      <c r="C38" s="1" t="s">
        <v>2586</v>
      </c>
      <c r="D38" s="2" t="s">
        <v>3305</v>
      </c>
      <c r="E38" s="17"/>
      <c r="F38" s="61">
        <v>119</v>
      </c>
      <c r="G38" s="13">
        <f>VLOOKUP(F38,episodes!$A$1:$B$76,2,FALSE)</f>
        <v>20</v>
      </c>
      <c r="H38" s="1" t="str">
        <f>VLOOKUP(F38,episodes!$A$1:$E$76,5,FALSE)</f>
        <v>Tomorrow Is Yesterday</v>
      </c>
      <c r="I38" s="1">
        <f>VLOOKUP(F38,episodes!$A$1:$D$76,3,FALSE)</f>
        <v>1</v>
      </c>
      <c r="J38" s="1">
        <f>VLOOKUP(F38,episodes!$A$1:$D$76,4,FALSE)</f>
        <v>19</v>
      </c>
      <c r="K38" s="10">
        <f t="shared" si="0"/>
        <v>2</v>
      </c>
      <c r="L38" s="11"/>
      <c r="M38" s="2"/>
      <c r="N38" s="13"/>
      <c r="O38" s="13"/>
      <c r="P38" s="2"/>
      <c r="Q38" s="2"/>
      <c r="W38" s="2"/>
    </row>
    <row r="39" spans="1:23" x14ac:dyDescent="0.3">
      <c r="A39" s="2" t="s">
        <v>1705</v>
      </c>
      <c r="B39" s="1" t="s">
        <v>765</v>
      </c>
      <c r="C39" s="1" t="s">
        <v>2371</v>
      </c>
      <c r="D39" s="2" t="s">
        <v>3680</v>
      </c>
      <c r="E39" s="17"/>
      <c r="F39" s="61">
        <v>119</v>
      </c>
      <c r="G39" s="13">
        <f>VLOOKUP(F39,episodes!$A$1:$B$76,2,FALSE)</f>
        <v>20</v>
      </c>
      <c r="H39" s="1" t="str">
        <f>VLOOKUP(F39,episodes!$A$1:$E$76,5,FALSE)</f>
        <v>Tomorrow Is Yesterday</v>
      </c>
      <c r="I39" s="1">
        <f>VLOOKUP(F39,episodes!$A$1:$D$76,3,FALSE)</f>
        <v>1</v>
      </c>
      <c r="J39" s="1">
        <f>VLOOKUP(F39,episodes!$A$1:$D$76,4,FALSE)</f>
        <v>19</v>
      </c>
      <c r="K39" s="10">
        <f t="shared" si="0"/>
        <v>3</v>
      </c>
      <c r="L39" s="11"/>
      <c r="M39" s="2"/>
      <c r="N39" s="13"/>
      <c r="O39" s="13"/>
      <c r="P39" s="2"/>
      <c r="Q39" s="2"/>
      <c r="W39" s="2"/>
    </row>
    <row r="40" spans="1:23" x14ac:dyDescent="0.3">
      <c r="A40" s="2" t="s">
        <v>1705</v>
      </c>
      <c r="B40" s="1" t="s">
        <v>765</v>
      </c>
      <c r="C40" s="1" t="s">
        <v>2372</v>
      </c>
      <c r="D40" s="2" t="s">
        <v>3683</v>
      </c>
      <c r="E40" s="17"/>
      <c r="F40" s="61">
        <v>119</v>
      </c>
      <c r="G40" s="13">
        <f>VLOOKUP(F40,episodes!$A$1:$B$76,2,FALSE)</f>
        <v>20</v>
      </c>
      <c r="H40" s="1" t="str">
        <f>VLOOKUP(F40,episodes!$A$1:$E$76,5,FALSE)</f>
        <v>Tomorrow Is Yesterday</v>
      </c>
      <c r="I40" s="1">
        <f>VLOOKUP(F40,episodes!$A$1:$D$76,3,FALSE)</f>
        <v>1</v>
      </c>
      <c r="J40" s="1">
        <f>VLOOKUP(F40,episodes!$A$1:$D$76,4,FALSE)</f>
        <v>19</v>
      </c>
      <c r="K40" s="10">
        <f t="shared" si="0"/>
        <v>4</v>
      </c>
      <c r="L40" s="11"/>
      <c r="M40" s="2"/>
      <c r="N40" s="13"/>
      <c r="O40" s="13"/>
      <c r="P40" s="2"/>
      <c r="Q40" s="2"/>
      <c r="W40" s="2"/>
    </row>
    <row r="41" spans="1:23" x14ac:dyDescent="0.3">
      <c r="A41" s="2" t="s">
        <v>1705</v>
      </c>
      <c r="B41" s="1" t="s">
        <v>765</v>
      </c>
      <c r="C41" s="1" t="s">
        <v>2373</v>
      </c>
      <c r="D41" s="2" t="s">
        <v>3684</v>
      </c>
      <c r="E41" s="17"/>
      <c r="F41" s="61">
        <v>119</v>
      </c>
      <c r="G41" s="13">
        <f>VLOOKUP(F41,episodes!$A$1:$B$76,2,FALSE)</f>
        <v>20</v>
      </c>
      <c r="H41" s="1" t="str">
        <f>VLOOKUP(F41,episodes!$A$1:$E$76,5,FALSE)</f>
        <v>Tomorrow Is Yesterday</v>
      </c>
      <c r="I41" s="1">
        <f>VLOOKUP(F41,episodes!$A$1:$D$76,3,FALSE)</f>
        <v>1</v>
      </c>
      <c r="J41" s="1">
        <f>VLOOKUP(F41,episodes!$A$1:$D$76,4,FALSE)</f>
        <v>19</v>
      </c>
      <c r="K41" s="10">
        <f t="shared" si="0"/>
        <v>5</v>
      </c>
      <c r="L41" s="11"/>
      <c r="M41" s="2"/>
      <c r="N41" s="13"/>
      <c r="O41" s="13"/>
      <c r="P41" s="2"/>
      <c r="Q41" s="2"/>
      <c r="W41" s="2"/>
    </row>
    <row r="42" spans="1:23" x14ac:dyDescent="0.3">
      <c r="A42" s="2" t="s">
        <v>1705</v>
      </c>
      <c r="B42" s="1" t="s">
        <v>765</v>
      </c>
      <c r="C42" s="1" t="s">
        <v>3686</v>
      </c>
      <c r="D42" s="2" t="s">
        <v>3677</v>
      </c>
      <c r="E42" s="12"/>
      <c r="F42" s="61">
        <v>120</v>
      </c>
      <c r="G42" s="13">
        <f>VLOOKUP(F42,episodes!$A$1:$B$76,2,FALSE)</f>
        <v>21</v>
      </c>
      <c r="H42" s="1" t="str">
        <f>VLOOKUP(F42,episodes!$A$1:$E$76,5,FALSE)</f>
        <v>Court Martial</v>
      </c>
      <c r="I42" s="1">
        <f>VLOOKUP(F42,episodes!$A$1:$D$76,3,FALSE)</f>
        <v>1</v>
      </c>
      <c r="J42" s="1">
        <f>VLOOKUP(F42,episodes!$A$1:$D$76,4,FALSE)</f>
        <v>20</v>
      </c>
      <c r="K42" s="10">
        <f t="shared" si="0"/>
        <v>0</v>
      </c>
      <c r="L42" s="11"/>
      <c r="M42" s="2"/>
      <c r="N42" s="13"/>
      <c r="O42" s="13"/>
      <c r="P42" s="2"/>
      <c r="Q42" s="2"/>
      <c r="W42" s="2"/>
    </row>
    <row r="43" spans="1:23" x14ac:dyDescent="0.3">
      <c r="A43" s="2" t="s">
        <v>1705</v>
      </c>
      <c r="B43" s="1" t="s">
        <v>765</v>
      </c>
      <c r="C43" s="1" t="s">
        <v>2378</v>
      </c>
      <c r="D43" s="2" t="s">
        <v>3678</v>
      </c>
      <c r="E43" s="17"/>
      <c r="F43" s="61">
        <v>122</v>
      </c>
      <c r="G43" s="13">
        <f>VLOOKUP(F43,episodes!$A$1:$B$76,2,FALSE)</f>
        <v>23</v>
      </c>
      <c r="H43" s="1" t="str">
        <f>VLOOKUP(F43,episodes!$A$1:$E$76,5,FALSE)</f>
        <v>Space Seed</v>
      </c>
      <c r="I43" s="1">
        <f>VLOOKUP(F43,episodes!$A$1:$D$76,3,FALSE)</f>
        <v>1</v>
      </c>
      <c r="J43" s="1">
        <f>VLOOKUP(F43,episodes!$A$1:$D$76,4,FALSE)</f>
        <v>22</v>
      </c>
      <c r="K43" s="10">
        <f t="shared" si="0"/>
        <v>0</v>
      </c>
      <c r="L43" s="11"/>
      <c r="M43" s="2"/>
      <c r="N43" s="13"/>
      <c r="O43" s="3"/>
      <c r="P43" s="2"/>
      <c r="Q43" s="2"/>
      <c r="W43" s="2"/>
    </row>
    <row r="44" spans="1:23" x14ac:dyDescent="0.3">
      <c r="A44" s="2" t="s">
        <v>1705</v>
      </c>
      <c r="B44" s="1" t="s">
        <v>765</v>
      </c>
      <c r="C44" s="1" t="s">
        <v>2389</v>
      </c>
      <c r="D44" s="2" t="s">
        <v>3678</v>
      </c>
      <c r="E44" s="12"/>
      <c r="F44" s="61">
        <v>125</v>
      </c>
      <c r="G44" s="13">
        <f>VLOOKUP(F44,episodes!$A$1:$B$76,2,FALSE)</f>
        <v>26</v>
      </c>
      <c r="H44" s="1" t="str">
        <f>VLOOKUP(F44,episodes!$A$1:$E$76,5,FALSE)</f>
        <v>The Devil in the Dark</v>
      </c>
      <c r="I44" s="1">
        <f>VLOOKUP(F44,episodes!$A$1:$D$76,3,FALSE)</f>
        <v>1</v>
      </c>
      <c r="J44" s="1">
        <f>VLOOKUP(F44,episodes!$A$1:$D$76,4,FALSE)</f>
        <v>25</v>
      </c>
      <c r="K44" s="10">
        <f t="shared" si="0"/>
        <v>0</v>
      </c>
      <c r="L44" s="11"/>
      <c r="M44" s="2"/>
      <c r="N44" s="13"/>
      <c r="O44" s="10"/>
      <c r="P44" s="2"/>
      <c r="Q44" s="2"/>
      <c r="W44" s="2"/>
    </row>
    <row r="45" spans="1:23" x14ac:dyDescent="0.3">
      <c r="A45" s="2" t="s">
        <v>1705</v>
      </c>
      <c r="B45" s="1" t="s">
        <v>765</v>
      </c>
      <c r="C45" s="1" t="s">
        <v>2393</v>
      </c>
      <c r="D45" s="2" t="s">
        <v>3683</v>
      </c>
      <c r="E45" s="12"/>
      <c r="F45" s="61">
        <v>126</v>
      </c>
      <c r="G45" s="13">
        <f>VLOOKUP(F45,episodes!$A$1:$B$76,2,FALSE)</f>
        <v>27</v>
      </c>
      <c r="H45" s="1" t="str">
        <f>VLOOKUP(F45,episodes!$A$1:$E$76,5,FALSE)</f>
        <v>Errand of Mercy</v>
      </c>
      <c r="I45" s="1">
        <f>VLOOKUP(F45,episodes!$A$1:$D$76,3,FALSE)</f>
        <v>1</v>
      </c>
      <c r="J45" s="1">
        <f>VLOOKUP(F45,episodes!$A$1:$D$76,4,FALSE)</f>
        <v>26</v>
      </c>
      <c r="K45" s="10">
        <f t="shared" si="0"/>
        <v>0</v>
      </c>
      <c r="L45" s="11"/>
      <c r="M45" s="2"/>
      <c r="N45" s="13"/>
      <c r="O45" s="10"/>
      <c r="P45" s="2"/>
      <c r="Q45" s="2"/>
      <c r="W45" s="2"/>
    </row>
    <row r="46" spans="1:23" x14ac:dyDescent="0.3">
      <c r="A46" s="2" t="s">
        <v>1705</v>
      </c>
      <c r="B46" s="1" t="s">
        <v>765</v>
      </c>
      <c r="C46" s="1" t="s">
        <v>2275</v>
      </c>
      <c r="D46" s="2" t="s">
        <v>3677</v>
      </c>
      <c r="E46" s="12"/>
      <c r="F46" s="61">
        <v>127</v>
      </c>
      <c r="G46" s="13">
        <f>VLOOKUP(F46,episodes!$A$1:$B$76,2,FALSE)</f>
        <v>28</v>
      </c>
      <c r="H46" s="1" t="str">
        <f>VLOOKUP(F46,episodes!$A$1:$E$76,5,FALSE)</f>
        <v>The Alternative Factor</v>
      </c>
      <c r="I46" s="1">
        <f>VLOOKUP(F46,episodes!$A$1:$D$76,3,FALSE)</f>
        <v>1</v>
      </c>
      <c r="J46" s="1">
        <f>VLOOKUP(F46,episodes!$A$1:$D$76,4,FALSE)</f>
        <v>27</v>
      </c>
      <c r="K46" s="10">
        <f t="shared" si="0"/>
        <v>0</v>
      </c>
      <c r="L46" s="11"/>
      <c r="M46" s="2"/>
      <c r="N46" s="13"/>
      <c r="O46" s="10"/>
      <c r="P46" s="2"/>
      <c r="Q46" s="2"/>
      <c r="W46" s="2"/>
    </row>
    <row r="47" spans="1:23" x14ac:dyDescent="0.3">
      <c r="A47" s="2" t="s">
        <v>1705</v>
      </c>
      <c r="B47" s="1" t="s">
        <v>765</v>
      </c>
      <c r="C47" s="1" t="s">
        <v>2413</v>
      </c>
      <c r="D47" s="2" t="s">
        <v>3684</v>
      </c>
      <c r="E47" s="12"/>
      <c r="F47" s="61">
        <v>129</v>
      </c>
      <c r="G47" s="13">
        <f>VLOOKUP(F47,episodes!$A$1:$B$76,2,FALSE)</f>
        <v>30</v>
      </c>
      <c r="H47" s="1" t="str">
        <f>VLOOKUP(F47,episodes!$A$1:$E$76,5,FALSE)</f>
        <v>Operation: Annihilate!</v>
      </c>
      <c r="I47" s="1">
        <f>VLOOKUP(F47,episodes!$A$1:$D$76,3,FALSE)</f>
        <v>1</v>
      </c>
      <c r="J47" s="1">
        <f>VLOOKUP(F47,episodes!$A$1:$D$76,4,FALSE)</f>
        <v>29</v>
      </c>
      <c r="K47" s="10">
        <f t="shared" si="0"/>
        <v>0</v>
      </c>
      <c r="L47" s="11"/>
      <c r="M47" s="2"/>
      <c r="N47" s="13"/>
      <c r="O47" s="10"/>
      <c r="P47" s="2"/>
      <c r="Q47" s="2"/>
      <c r="W47" s="2"/>
    </row>
    <row r="48" spans="1:23" x14ac:dyDescent="0.3">
      <c r="A48" s="2" t="s">
        <v>1705</v>
      </c>
      <c r="B48" s="1" t="s">
        <v>765</v>
      </c>
      <c r="C48" s="1" t="s">
        <v>2414</v>
      </c>
      <c r="D48" s="2" t="s">
        <v>3305</v>
      </c>
      <c r="E48" s="12"/>
      <c r="F48" s="61">
        <v>129</v>
      </c>
      <c r="G48" s="13">
        <f>VLOOKUP(F48,episodes!$A$1:$B$76,2,FALSE)</f>
        <v>30</v>
      </c>
      <c r="H48" s="1" t="str">
        <f>VLOOKUP(F48,episodes!$A$1:$E$76,5,FALSE)</f>
        <v>Operation: Annihilate!</v>
      </c>
      <c r="I48" s="1">
        <f>VLOOKUP(F48,episodes!$A$1:$D$76,3,FALSE)</f>
        <v>1</v>
      </c>
      <c r="J48" s="1">
        <f>VLOOKUP(F48,episodes!$A$1:$D$76,4,FALSE)</f>
        <v>29</v>
      </c>
      <c r="K48" s="10">
        <f t="shared" si="0"/>
        <v>1</v>
      </c>
      <c r="L48" s="11"/>
      <c r="M48" s="2"/>
      <c r="N48" s="13"/>
      <c r="O48" s="10"/>
      <c r="P48" s="1"/>
      <c r="Q48" s="2"/>
      <c r="W48" s="2"/>
    </row>
    <row r="49" spans="1:23" x14ac:dyDescent="0.3">
      <c r="A49" s="2" t="s">
        <v>1705</v>
      </c>
      <c r="B49" s="1" t="s">
        <v>765</v>
      </c>
      <c r="C49" s="1" t="s">
        <v>2415</v>
      </c>
      <c r="D49" s="2" t="s">
        <v>3677</v>
      </c>
      <c r="E49" s="12"/>
      <c r="F49" s="61">
        <v>129</v>
      </c>
      <c r="G49" s="13">
        <f>VLOOKUP(F49,episodes!$A$1:$B$76,2,FALSE)</f>
        <v>30</v>
      </c>
      <c r="H49" s="1" t="str">
        <f>VLOOKUP(F49,episodes!$A$1:$E$76,5,FALSE)</f>
        <v>Operation: Annihilate!</v>
      </c>
      <c r="I49" s="1">
        <f>VLOOKUP(F49,episodes!$A$1:$D$76,3,FALSE)</f>
        <v>1</v>
      </c>
      <c r="J49" s="1">
        <f>VLOOKUP(F49,episodes!$A$1:$D$76,4,FALSE)</f>
        <v>29</v>
      </c>
      <c r="K49" s="10">
        <f t="shared" si="0"/>
        <v>2</v>
      </c>
      <c r="L49" s="11"/>
      <c r="M49" s="2"/>
      <c r="N49" s="13"/>
      <c r="O49" s="13"/>
      <c r="P49" s="2"/>
      <c r="Q49" s="2"/>
      <c r="W49" s="2"/>
    </row>
    <row r="50" spans="1:23" x14ac:dyDescent="0.3">
      <c r="A50" s="2" t="s">
        <v>1705</v>
      </c>
      <c r="B50" s="1" t="s">
        <v>765</v>
      </c>
      <c r="C50" s="1" t="s">
        <v>2423</v>
      </c>
      <c r="D50" s="2" t="s">
        <v>3682</v>
      </c>
      <c r="E50" s="17"/>
      <c r="F50" s="61">
        <v>201</v>
      </c>
      <c r="G50" s="13">
        <f>VLOOKUP(F50,episodes!$A$1:$B$76,2,FALSE)</f>
        <v>31</v>
      </c>
      <c r="H50" s="1" t="str">
        <f>VLOOKUP(F50,episodes!$A$1:$E$76,5,FALSE)</f>
        <v>Amok Time</v>
      </c>
      <c r="I50" s="1">
        <f>VLOOKUP(F50,episodes!$A$1:$D$76,3,FALSE)</f>
        <v>2</v>
      </c>
      <c r="J50" s="1">
        <f>VLOOKUP(F50,episodes!$A$1:$D$76,4,FALSE)</f>
        <v>1</v>
      </c>
      <c r="K50" s="10">
        <f t="shared" si="0"/>
        <v>0</v>
      </c>
      <c r="L50" s="11"/>
      <c r="M50" s="2"/>
      <c r="N50" s="13"/>
      <c r="O50" s="13"/>
      <c r="P50" s="2"/>
      <c r="Q50" s="2"/>
      <c r="W50" s="2"/>
    </row>
    <row r="51" spans="1:23" x14ac:dyDescent="0.3">
      <c r="A51" s="2" t="s">
        <v>1705</v>
      </c>
      <c r="B51" s="1" t="s">
        <v>765</v>
      </c>
      <c r="C51" s="1" t="s">
        <v>2424</v>
      </c>
      <c r="D51" s="2" t="s">
        <v>3680</v>
      </c>
      <c r="E51" s="12"/>
      <c r="F51" s="61">
        <v>201</v>
      </c>
      <c r="G51" s="13">
        <f>VLOOKUP(F51,episodes!$A$1:$B$76,2,FALSE)</f>
        <v>31</v>
      </c>
      <c r="H51" s="1" t="str">
        <f>VLOOKUP(F51,episodes!$A$1:$E$76,5,FALSE)</f>
        <v>Amok Time</v>
      </c>
      <c r="I51" s="1">
        <f>VLOOKUP(F51,episodes!$A$1:$D$76,3,FALSE)</f>
        <v>2</v>
      </c>
      <c r="J51" s="1">
        <f>VLOOKUP(F51,episodes!$A$1:$D$76,4,FALSE)</f>
        <v>1</v>
      </c>
      <c r="K51" s="10">
        <f t="shared" si="0"/>
        <v>1</v>
      </c>
      <c r="L51" s="11"/>
      <c r="M51" s="2"/>
      <c r="N51" s="13"/>
      <c r="O51" s="13"/>
      <c r="P51" s="1"/>
      <c r="Q51" s="2"/>
      <c r="W51" s="2"/>
    </row>
    <row r="52" spans="1:23" x14ac:dyDescent="0.3">
      <c r="A52" s="2" t="s">
        <v>1705</v>
      </c>
      <c r="B52" s="1" t="s">
        <v>765</v>
      </c>
      <c r="C52" s="1" t="s">
        <v>2425</v>
      </c>
      <c r="D52" s="2" t="s">
        <v>3305</v>
      </c>
      <c r="E52" s="12"/>
      <c r="F52" s="61">
        <v>201</v>
      </c>
      <c r="G52" s="13">
        <f>VLOOKUP(F52,episodes!$A$1:$B$76,2,FALSE)</f>
        <v>31</v>
      </c>
      <c r="H52" s="1" t="str">
        <f>VLOOKUP(F52,episodes!$A$1:$E$76,5,FALSE)</f>
        <v>Amok Time</v>
      </c>
      <c r="I52" s="1">
        <f>VLOOKUP(F52,episodes!$A$1:$D$76,3,FALSE)</f>
        <v>2</v>
      </c>
      <c r="J52" s="1">
        <f>VLOOKUP(F52,episodes!$A$1:$D$76,4,FALSE)</f>
        <v>1</v>
      </c>
      <c r="K52" s="10">
        <f t="shared" si="0"/>
        <v>2</v>
      </c>
      <c r="L52" s="11"/>
      <c r="M52" s="2"/>
      <c r="N52" s="13"/>
      <c r="O52" s="13"/>
      <c r="P52" s="1"/>
      <c r="Q52" s="2"/>
      <c r="W52" s="2"/>
    </row>
    <row r="53" spans="1:23" x14ac:dyDescent="0.3">
      <c r="A53" s="2" t="s">
        <v>1705</v>
      </c>
      <c r="B53" s="1" t="s">
        <v>765</v>
      </c>
      <c r="C53" s="1" t="s">
        <v>2426</v>
      </c>
      <c r="D53" s="2" t="s">
        <v>3684</v>
      </c>
      <c r="E53" s="12"/>
      <c r="F53" s="61">
        <v>201</v>
      </c>
      <c r="G53" s="13">
        <f>VLOOKUP(F53,episodes!$A$1:$B$76,2,FALSE)</f>
        <v>31</v>
      </c>
      <c r="H53" s="1" t="str">
        <f>VLOOKUP(F53,episodes!$A$1:$E$76,5,FALSE)</f>
        <v>Amok Time</v>
      </c>
      <c r="I53" s="1">
        <f>VLOOKUP(F53,episodes!$A$1:$D$76,3,FALSE)</f>
        <v>2</v>
      </c>
      <c r="J53" s="1">
        <f>VLOOKUP(F53,episodes!$A$1:$D$76,4,FALSE)</f>
        <v>1</v>
      </c>
      <c r="K53" s="10">
        <f t="shared" si="0"/>
        <v>3</v>
      </c>
      <c r="L53" s="11"/>
      <c r="M53" s="2"/>
      <c r="N53" s="13"/>
      <c r="O53" s="13"/>
      <c r="P53" s="2"/>
      <c r="Q53" s="2"/>
      <c r="W53" s="2"/>
    </row>
    <row r="54" spans="1:23" x14ac:dyDescent="0.3">
      <c r="A54" s="2" t="s">
        <v>1705</v>
      </c>
      <c r="B54" s="1" t="s">
        <v>765</v>
      </c>
      <c r="C54" s="1" t="s">
        <v>2440</v>
      </c>
      <c r="D54" s="2" t="s">
        <v>3305</v>
      </c>
      <c r="E54" s="17"/>
      <c r="F54" s="60">
        <v>203</v>
      </c>
      <c r="G54" s="13">
        <f>VLOOKUP(F54,episodes!$A$1:$B$76,2,FALSE)</f>
        <v>33</v>
      </c>
      <c r="H54" s="1" t="str">
        <f>VLOOKUP(F54,episodes!$A$1:$E$76,5,FALSE)</f>
        <v>The Changeling</v>
      </c>
      <c r="I54" s="1">
        <f>VLOOKUP(F54,episodes!$A$1:$D$76,3,FALSE)</f>
        <v>2</v>
      </c>
      <c r="J54" s="1">
        <f>VLOOKUP(F54,episodes!$A$1:$D$76,4,FALSE)</f>
        <v>3</v>
      </c>
      <c r="K54" s="10">
        <f t="shared" si="0"/>
        <v>0</v>
      </c>
      <c r="L54" s="11"/>
      <c r="M54" s="2"/>
      <c r="N54" s="13"/>
      <c r="O54" s="3"/>
      <c r="P54" s="2"/>
      <c r="Q54" s="2"/>
      <c r="W54" s="2"/>
    </row>
    <row r="55" spans="1:23" x14ac:dyDescent="0.3">
      <c r="A55" s="2" t="s">
        <v>1705</v>
      </c>
      <c r="B55" s="1" t="s">
        <v>765</v>
      </c>
      <c r="C55" s="1" t="s">
        <v>2441</v>
      </c>
      <c r="D55" s="2" t="s">
        <v>3305</v>
      </c>
      <c r="E55" s="17"/>
      <c r="F55" s="60">
        <v>203</v>
      </c>
      <c r="G55" s="13">
        <f>VLOOKUP(F55,episodes!$A$1:$B$76,2,FALSE)</f>
        <v>33</v>
      </c>
      <c r="H55" s="1" t="str">
        <f>VLOOKUP(F55,episodes!$A$1:$E$76,5,FALSE)</f>
        <v>The Changeling</v>
      </c>
      <c r="I55" s="1">
        <f>VLOOKUP(F55,episodes!$A$1:$D$76,3,FALSE)</f>
        <v>2</v>
      </c>
      <c r="J55" s="1">
        <f>VLOOKUP(F55,episodes!$A$1:$D$76,4,FALSE)</f>
        <v>3</v>
      </c>
      <c r="K55" s="10">
        <f t="shared" si="0"/>
        <v>1</v>
      </c>
      <c r="L55" s="11"/>
      <c r="M55" s="2"/>
      <c r="N55" s="13"/>
      <c r="O55" s="3"/>
      <c r="P55" s="2"/>
      <c r="Q55" s="2"/>
      <c r="W55" s="2"/>
    </row>
    <row r="56" spans="1:23" x14ac:dyDescent="0.3">
      <c r="A56" s="2" t="s">
        <v>1705</v>
      </c>
      <c r="B56" s="1" t="s">
        <v>765</v>
      </c>
      <c r="C56" s="1" t="s">
        <v>2442</v>
      </c>
      <c r="D56" s="2" t="s">
        <v>3685</v>
      </c>
      <c r="E56" s="17"/>
      <c r="F56" s="60">
        <v>203</v>
      </c>
      <c r="G56" s="13">
        <f>VLOOKUP(F56,episodes!$A$1:$B$76,2,FALSE)</f>
        <v>33</v>
      </c>
      <c r="H56" s="1" t="str">
        <f>VLOOKUP(F56,episodes!$A$1:$E$76,5,FALSE)</f>
        <v>The Changeling</v>
      </c>
      <c r="I56" s="1">
        <f>VLOOKUP(F56,episodes!$A$1:$D$76,3,FALSE)</f>
        <v>2</v>
      </c>
      <c r="J56" s="1">
        <f>VLOOKUP(F56,episodes!$A$1:$D$76,4,FALSE)</f>
        <v>3</v>
      </c>
      <c r="K56" s="10">
        <f t="shared" si="0"/>
        <v>2</v>
      </c>
      <c r="L56" s="11"/>
      <c r="M56" s="2"/>
      <c r="N56" s="13"/>
      <c r="O56" s="3"/>
      <c r="P56" s="2"/>
      <c r="Q56" s="2"/>
      <c r="W56" s="2"/>
    </row>
    <row r="57" spans="1:23" x14ac:dyDescent="0.3">
      <c r="A57" s="2" t="s">
        <v>1705</v>
      </c>
      <c r="B57" s="1" t="s">
        <v>765</v>
      </c>
      <c r="C57" s="1" t="s">
        <v>2443</v>
      </c>
      <c r="D57" s="2" t="s">
        <v>3678</v>
      </c>
      <c r="E57" s="12"/>
      <c r="F57" s="60">
        <v>203</v>
      </c>
      <c r="G57" s="13">
        <f>VLOOKUP(F57,episodes!$A$1:$B$76,2,FALSE)</f>
        <v>33</v>
      </c>
      <c r="H57" s="1" t="str">
        <f>VLOOKUP(F57,episodes!$A$1:$E$76,5,FALSE)</f>
        <v>The Changeling</v>
      </c>
      <c r="I57" s="1">
        <f>VLOOKUP(F57,episodes!$A$1:$D$76,3,FALSE)</f>
        <v>2</v>
      </c>
      <c r="J57" s="1">
        <f>VLOOKUP(F57,episodes!$A$1:$D$76,4,FALSE)</f>
        <v>3</v>
      </c>
      <c r="K57" s="10">
        <f t="shared" si="0"/>
        <v>3</v>
      </c>
      <c r="L57" s="11"/>
      <c r="M57" s="2"/>
      <c r="N57" s="13"/>
      <c r="O57" s="3"/>
      <c r="P57" s="2"/>
      <c r="Q57" s="2"/>
      <c r="W57" s="2"/>
    </row>
    <row r="58" spans="1:23" x14ac:dyDescent="0.3">
      <c r="A58" s="2" t="s">
        <v>1705</v>
      </c>
      <c r="B58" s="1" t="s">
        <v>765</v>
      </c>
      <c r="C58" s="1" t="s">
        <v>2444</v>
      </c>
      <c r="D58" s="2" t="s">
        <v>3305</v>
      </c>
      <c r="E58" s="17"/>
      <c r="F58" s="60">
        <v>203</v>
      </c>
      <c r="G58" s="13">
        <f>VLOOKUP(F58,episodes!$A$1:$B$76,2,FALSE)</f>
        <v>33</v>
      </c>
      <c r="H58" s="1" t="str">
        <f>VLOOKUP(F58,episodes!$A$1:$E$76,5,FALSE)</f>
        <v>The Changeling</v>
      </c>
      <c r="I58" s="1">
        <f>VLOOKUP(F58,episodes!$A$1:$D$76,3,FALSE)</f>
        <v>2</v>
      </c>
      <c r="J58" s="1">
        <f>VLOOKUP(F58,episodes!$A$1:$D$76,4,FALSE)</f>
        <v>3</v>
      </c>
      <c r="K58" s="10">
        <f t="shared" si="0"/>
        <v>4</v>
      </c>
      <c r="L58" s="11"/>
      <c r="M58" s="2"/>
      <c r="N58" s="13"/>
      <c r="O58" s="3"/>
      <c r="P58" s="2"/>
      <c r="Q58" s="2"/>
      <c r="W58" s="2"/>
    </row>
    <row r="59" spans="1:23" x14ac:dyDescent="0.3">
      <c r="A59" s="2"/>
      <c r="B59" s="1"/>
      <c r="C59" s="1"/>
      <c r="D59" s="1"/>
      <c r="E59" s="1"/>
      <c r="F59" s="4"/>
      <c r="G59" s="13"/>
      <c r="H59" s="1"/>
      <c r="I59" s="10"/>
      <c r="J59" s="10"/>
      <c r="K59" s="10"/>
      <c r="L59" s="11"/>
      <c r="M59" s="11"/>
      <c r="N59" s="13"/>
      <c r="O59" s="3"/>
      <c r="P59" s="2"/>
      <c r="Q59" s="2"/>
      <c r="W59" s="2"/>
    </row>
    <row r="60" spans="1:23" x14ac:dyDescent="0.3">
      <c r="A60" s="2"/>
      <c r="B60" s="1"/>
      <c r="C60" s="1"/>
      <c r="D60" s="1"/>
      <c r="E60" s="1"/>
      <c r="F60" s="4"/>
      <c r="G60" s="13"/>
      <c r="H60" s="1"/>
      <c r="I60" s="10"/>
      <c r="J60" s="10"/>
      <c r="K60" s="10"/>
      <c r="L60" s="11"/>
      <c r="M60" s="11"/>
      <c r="N60" s="13"/>
      <c r="O60" s="3"/>
      <c r="P60" s="2"/>
      <c r="Q60" s="2"/>
      <c r="W60" s="2"/>
    </row>
    <row r="61" spans="1:23" x14ac:dyDescent="0.3">
      <c r="A61" s="2"/>
      <c r="B61" s="1"/>
      <c r="C61" s="1"/>
      <c r="D61" s="1"/>
      <c r="E61" s="1"/>
      <c r="F61" s="4"/>
      <c r="G61" s="13"/>
      <c r="H61" s="1"/>
      <c r="I61" s="10"/>
      <c r="J61" s="10"/>
      <c r="K61" s="10"/>
      <c r="L61" s="11"/>
      <c r="M61" s="11"/>
      <c r="N61" s="13"/>
      <c r="O61" s="3"/>
      <c r="P61" s="2"/>
      <c r="Q61" s="2"/>
      <c r="W61" s="2"/>
    </row>
    <row r="62" spans="1:23" x14ac:dyDescent="0.3">
      <c r="A62" s="2"/>
      <c r="B62" s="1"/>
      <c r="C62" s="1"/>
      <c r="D62" s="1"/>
      <c r="E62" s="1"/>
      <c r="F62" s="4"/>
      <c r="G62" s="13"/>
      <c r="H62" s="1"/>
      <c r="I62" s="10"/>
      <c r="J62" s="10"/>
      <c r="K62" s="10"/>
      <c r="L62" s="11"/>
      <c r="M62" s="11"/>
      <c r="N62" s="13"/>
      <c r="O62" s="3"/>
      <c r="P62" s="2"/>
      <c r="Q62" s="2"/>
      <c r="W62" s="2"/>
    </row>
    <row r="63" spans="1:23" x14ac:dyDescent="0.3">
      <c r="A63" s="2"/>
      <c r="B63" s="1"/>
      <c r="C63" s="1"/>
      <c r="D63" s="1"/>
      <c r="E63" s="1"/>
      <c r="F63" s="4"/>
      <c r="G63" s="13"/>
      <c r="H63" s="1"/>
      <c r="I63" s="10"/>
      <c r="J63" s="10"/>
      <c r="K63" s="10"/>
      <c r="L63" s="11"/>
      <c r="M63" s="11"/>
      <c r="N63" s="13"/>
      <c r="O63" s="3"/>
      <c r="P63" s="2"/>
      <c r="Q63" s="2"/>
      <c r="W63" s="2"/>
    </row>
    <row r="64" spans="1:23" x14ac:dyDescent="0.3">
      <c r="A64" s="2"/>
      <c r="B64" s="1"/>
      <c r="C64" s="1"/>
      <c r="D64" s="1"/>
      <c r="E64" s="1"/>
      <c r="F64" s="4"/>
      <c r="G64" s="13"/>
      <c r="H64" s="1"/>
      <c r="I64" s="10"/>
      <c r="J64" s="10"/>
      <c r="K64" s="10"/>
      <c r="L64" s="11"/>
      <c r="M64" s="11"/>
      <c r="N64" s="13"/>
      <c r="O64" s="3"/>
      <c r="P64" s="2"/>
      <c r="Q64" s="2"/>
      <c r="W64" s="2"/>
    </row>
    <row r="65" spans="1:23" x14ac:dyDescent="0.3">
      <c r="A65" s="2"/>
      <c r="B65" s="1"/>
      <c r="C65" s="1"/>
      <c r="D65" s="1"/>
      <c r="E65" s="1"/>
      <c r="F65" s="4"/>
      <c r="G65" s="13"/>
      <c r="H65" s="1"/>
      <c r="I65" s="10"/>
      <c r="J65" s="10"/>
      <c r="K65" s="10"/>
      <c r="L65" s="11"/>
      <c r="M65" s="11"/>
      <c r="N65" s="13"/>
      <c r="O65" s="3"/>
      <c r="P65" s="2"/>
      <c r="Q65" s="2"/>
      <c r="W65" s="2"/>
    </row>
    <row r="66" spans="1:23" x14ac:dyDescent="0.3">
      <c r="A66" s="2"/>
      <c r="B66" s="1"/>
      <c r="C66" s="1"/>
      <c r="D66" s="1"/>
      <c r="E66" s="1"/>
      <c r="F66" s="4"/>
      <c r="G66" s="13"/>
      <c r="H66" s="1"/>
      <c r="I66" s="10"/>
      <c r="J66" s="10"/>
      <c r="K66" s="10"/>
      <c r="L66" s="11"/>
      <c r="M66" s="11"/>
      <c r="N66" s="13"/>
      <c r="O66" s="3"/>
      <c r="P66" s="2"/>
      <c r="Q66" s="2"/>
      <c r="W66" s="2"/>
    </row>
    <row r="67" spans="1:23" x14ac:dyDescent="0.3">
      <c r="A67" s="2"/>
      <c r="B67" s="1"/>
      <c r="C67" s="1"/>
      <c r="D67" s="1"/>
      <c r="E67" s="1"/>
      <c r="F67" s="4"/>
      <c r="G67" s="13"/>
      <c r="H67" s="1"/>
      <c r="I67" s="10"/>
      <c r="J67" s="10"/>
      <c r="K67" s="10"/>
      <c r="L67" s="11"/>
      <c r="M67" s="11"/>
      <c r="N67" s="13"/>
      <c r="O67" s="3"/>
      <c r="P67" s="2"/>
      <c r="Q67" s="2"/>
      <c r="W67" s="2"/>
    </row>
    <row r="68" spans="1:23" x14ac:dyDescent="0.3">
      <c r="A68" s="2"/>
      <c r="B68" s="1"/>
      <c r="C68" s="1"/>
      <c r="D68" s="1"/>
      <c r="E68" s="1"/>
      <c r="F68" s="4"/>
      <c r="G68" s="13"/>
      <c r="H68" s="1"/>
      <c r="I68" s="10"/>
      <c r="J68" s="10"/>
      <c r="K68" s="10"/>
      <c r="L68" s="11"/>
      <c r="M68" s="11"/>
      <c r="N68" s="13"/>
      <c r="O68" s="3"/>
      <c r="P68" s="2"/>
      <c r="Q68" s="2"/>
      <c r="W68" s="2"/>
    </row>
    <row r="69" spans="1:23" x14ac:dyDescent="0.3">
      <c r="A69" s="2"/>
      <c r="B69" s="1"/>
      <c r="C69" s="1"/>
      <c r="D69" s="1"/>
      <c r="E69" s="1"/>
      <c r="F69" s="4"/>
      <c r="G69" s="13"/>
      <c r="H69" s="1"/>
      <c r="I69" s="10"/>
      <c r="J69" s="10"/>
      <c r="K69" s="10"/>
      <c r="L69" s="11"/>
      <c r="M69" s="11"/>
      <c r="N69" s="13"/>
      <c r="O69" s="3"/>
      <c r="P69" s="2"/>
      <c r="Q69" s="2"/>
      <c r="W69" s="2"/>
    </row>
    <row r="70" spans="1:23" x14ac:dyDescent="0.3">
      <c r="A70" s="2"/>
      <c r="B70" s="1"/>
      <c r="C70" s="1"/>
      <c r="D70" s="1"/>
      <c r="E70" s="1"/>
      <c r="F70" s="4"/>
      <c r="G70" s="13"/>
      <c r="H70" s="1"/>
      <c r="I70" s="10"/>
      <c r="J70" s="10"/>
      <c r="K70" s="10"/>
      <c r="L70" s="11"/>
      <c r="M70" s="11"/>
      <c r="N70" s="13"/>
      <c r="O70" s="3"/>
      <c r="P70" s="2"/>
      <c r="Q70" s="2"/>
      <c r="W70" s="2"/>
    </row>
    <row r="71" spans="1:23" x14ac:dyDescent="0.3">
      <c r="A71" s="2"/>
      <c r="B71" s="1"/>
      <c r="C71" s="1"/>
      <c r="D71" s="1"/>
      <c r="E71" s="1"/>
      <c r="F71" s="4"/>
      <c r="G71" s="13"/>
      <c r="H71" s="1"/>
      <c r="I71" s="10"/>
      <c r="J71" s="10"/>
      <c r="K71" s="10"/>
      <c r="L71" s="11"/>
      <c r="M71" s="11"/>
      <c r="N71" s="13"/>
      <c r="O71" s="3"/>
      <c r="P71" s="2"/>
      <c r="Q71" s="2"/>
      <c r="W71" s="2"/>
    </row>
    <row r="72" spans="1:23" x14ac:dyDescent="0.3">
      <c r="A72" s="2"/>
      <c r="B72" s="1"/>
      <c r="C72" s="1"/>
      <c r="D72" s="1"/>
      <c r="E72" s="1"/>
      <c r="F72" s="4"/>
      <c r="G72" s="13"/>
      <c r="H72" s="1"/>
      <c r="I72" s="10"/>
      <c r="J72" s="10"/>
      <c r="K72" s="10"/>
      <c r="L72" s="11"/>
      <c r="M72" s="11"/>
      <c r="N72" s="13"/>
      <c r="O72" s="3"/>
      <c r="P72" s="2"/>
      <c r="Q72" s="2"/>
      <c r="W72" s="2"/>
    </row>
    <row r="73" spans="1:23" x14ac:dyDescent="0.3">
      <c r="A73" s="2"/>
      <c r="B73" s="1"/>
      <c r="C73" s="1"/>
      <c r="D73" s="1"/>
      <c r="E73" s="1"/>
      <c r="F73" s="4"/>
      <c r="G73" s="13"/>
      <c r="H73" s="1"/>
      <c r="I73" s="10"/>
      <c r="J73" s="10"/>
      <c r="K73" s="10"/>
      <c r="L73" s="11"/>
      <c r="M73" s="11"/>
      <c r="N73" s="13"/>
      <c r="O73" s="3"/>
      <c r="P73" s="2"/>
      <c r="Q73" s="2"/>
      <c r="W73" s="2"/>
    </row>
    <row r="74" spans="1:23" x14ac:dyDescent="0.3">
      <c r="A74" s="2"/>
      <c r="B74" s="1"/>
      <c r="C74" s="1"/>
      <c r="D74" s="1"/>
      <c r="E74" s="1"/>
      <c r="F74" s="4"/>
      <c r="G74" s="13"/>
      <c r="H74" s="1"/>
      <c r="I74" s="10"/>
      <c r="J74" s="10"/>
      <c r="K74" s="10"/>
      <c r="L74" s="11"/>
      <c r="M74" s="11"/>
      <c r="N74" s="13"/>
      <c r="O74" s="3"/>
      <c r="P74" s="2"/>
      <c r="Q74" s="2"/>
      <c r="W74" s="2"/>
    </row>
    <row r="75" spans="1:23" x14ac:dyDescent="0.3">
      <c r="A75" s="2"/>
      <c r="B75" s="1"/>
      <c r="C75" s="1"/>
      <c r="D75" s="1"/>
      <c r="E75" s="1"/>
      <c r="F75" s="4"/>
      <c r="G75" s="13"/>
      <c r="H75" s="1"/>
      <c r="I75" s="10"/>
      <c r="J75" s="10"/>
      <c r="K75" s="10"/>
      <c r="L75" s="11"/>
      <c r="M75" s="11"/>
      <c r="N75" s="13"/>
      <c r="O75" s="3"/>
      <c r="P75" s="2"/>
      <c r="Q75" s="2"/>
      <c r="W75" s="2"/>
    </row>
    <row r="76" spans="1:23" x14ac:dyDescent="0.3">
      <c r="A76" s="2"/>
      <c r="B76" s="1"/>
      <c r="C76" s="1"/>
      <c r="D76" s="1"/>
      <c r="E76" s="1"/>
      <c r="F76" s="4"/>
      <c r="G76" s="13"/>
      <c r="H76" s="1"/>
      <c r="I76" s="10"/>
      <c r="J76" s="10"/>
      <c r="K76" s="10"/>
      <c r="L76" s="11"/>
      <c r="M76" s="11"/>
      <c r="N76" s="13"/>
      <c r="O76" s="3"/>
      <c r="P76" s="2"/>
      <c r="Q76" s="2"/>
      <c r="W76" s="2"/>
    </row>
    <row r="77" spans="1:23" x14ac:dyDescent="0.3">
      <c r="A77" s="2"/>
      <c r="B77" s="1"/>
      <c r="C77" s="1"/>
      <c r="D77" s="1"/>
      <c r="E77" s="1"/>
      <c r="F77" s="4"/>
      <c r="G77" s="13"/>
      <c r="H77" s="1"/>
      <c r="I77" s="10"/>
      <c r="J77" s="10"/>
      <c r="K77" s="10"/>
      <c r="L77" s="11"/>
      <c r="M77" s="11"/>
      <c r="N77" s="13"/>
      <c r="O77" s="3"/>
      <c r="P77" s="2"/>
      <c r="Q77" s="2"/>
      <c r="W77" s="2"/>
    </row>
    <row r="78" spans="1:23" x14ac:dyDescent="0.3">
      <c r="A78" s="2"/>
      <c r="B78" s="1"/>
      <c r="C78" s="1"/>
      <c r="D78" s="1"/>
      <c r="E78" s="1"/>
      <c r="F78" s="4"/>
      <c r="G78" s="13"/>
      <c r="H78" s="1"/>
      <c r="I78" s="10"/>
      <c r="J78" s="10"/>
      <c r="K78" s="10"/>
      <c r="L78" s="11"/>
      <c r="M78" s="11"/>
      <c r="N78" s="13"/>
      <c r="O78" s="3"/>
      <c r="P78" s="2"/>
      <c r="Q78" s="2"/>
      <c r="W78" s="2"/>
    </row>
    <row r="79" spans="1:23" x14ac:dyDescent="0.3">
      <c r="A79" s="2"/>
      <c r="B79" s="1"/>
      <c r="C79" s="1"/>
      <c r="D79" s="1"/>
      <c r="E79" s="1"/>
      <c r="F79" s="4"/>
      <c r="G79" s="13"/>
      <c r="H79" s="1"/>
      <c r="I79" s="10"/>
      <c r="J79" s="10"/>
      <c r="K79" s="10"/>
      <c r="L79" s="11"/>
      <c r="M79" s="11"/>
      <c r="N79" s="13"/>
      <c r="O79" s="3"/>
      <c r="P79" s="2"/>
      <c r="Q79" s="2"/>
      <c r="W79" s="2"/>
    </row>
    <row r="80" spans="1:23" x14ac:dyDescent="0.3">
      <c r="A80" s="2"/>
      <c r="B80" s="1"/>
      <c r="C80" s="1"/>
      <c r="D80" s="1"/>
      <c r="E80" s="1"/>
      <c r="F80" s="4"/>
      <c r="G80" s="13"/>
      <c r="H80" s="1"/>
      <c r="I80" s="10"/>
      <c r="J80" s="10"/>
      <c r="K80" s="10"/>
      <c r="L80" s="11"/>
      <c r="M80" s="11"/>
      <c r="N80" s="13"/>
      <c r="O80" s="3"/>
      <c r="P80" s="2"/>
      <c r="Q80" s="2"/>
      <c r="W80" s="2"/>
    </row>
    <row r="81" spans="1:23" x14ac:dyDescent="0.3">
      <c r="A81" s="2"/>
      <c r="B81" s="1"/>
      <c r="C81" s="1"/>
      <c r="D81" s="1"/>
      <c r="E81" s="1"/>
      <c r="F81" s="4"/>
      <c r="G81" s="13"/>
      <c r="H81" s="1"/>
      <c r="I81" s="10"/>
      <c r="J81" s="10"/>
      <c r="K81" s="10"/>
      <c r="L81" s="11"/>
      <c r="M81" s="11"/>
      <c r="N81" s="13"/>
      <c r="O81" s="3"/>
      <c r="P81" s="2"/>
      <c r="Q81" s="2"/>
      <c r="W81" s="2"/>
    </row>
    <row r="82" spans="1:23" x14ac:dyDescent="0.3">
      <c r="A82" s="2"/>
      <c r="B82" s="1"/>
      <c r="C82" s="1"/>
      <c r="D82" s="1"/>
      <c r="E82" s="1"/>
      <c r="F82" s="4"/>
      <c r="G82" s="13"/>
      <c r="H82" s="1"/>
      <c r="I82" s="10"/>
      <c r="J82" s="10"/>
      <c r="K82" s="10"/>
      <c r="L82" s="11"/>
      <c r="M82" s="11"/>
      <c r="N82" s="13"/>
      <c r="O82" s="3"/>
      <c r="P82" s="2"/>
      <c r="Q82" s="2"/>
      <c r="W82" s="2"/>
    </row>
    <row r="83" spans="1:23" x14ac:dyDescent="0.3">
      <c r="A83" s="2"/>
      <c r="B83" s="1"/>
      <c r="C83" s="1"/>
      <c r="D83" s="1"/>
      <c r="E83" s="1"/>
      <c r="F83" s="4"/>
      <c r="G83" s="13"/>
      <c r="H83" s="1"/>
      <c r="I83" s="10"/>
      <c r="J83" s="10"/>
      <c r="K83" s="10"/>
      <c r="L83" s="11"/>
      <c r="M83" s="11"/>
      <c r="N83" s="13"/>
      <c r="O83" s="3"/>
      <c r="P83" s="2"/>
      <c r="Q83" s="2"/>
      <c r="W83" s="2"/>
    </row>
    <row r="84" spans="1:23" x14ac:dyDescent="0.3">
      <c r="A84" s="2"/>
      <c r="B84" s="1"/>
      <c r="C84" s="1"/>
      <c r="D84" s="1"/>
      <c r="E84" s="1"/>
      <c r="F84" s="4"/>
      <c r="G84" s="13"/>
      <c r="H84" s="1"/>
      <c r="I84" s="10"/>
      <c r="J84" s="10"/>
      <c r="K84" s="10"/>
      <c r="L84" s="11"/>
      <c r="M84" s="11"/>
      <c r="N84" s="13"/>
      <c r="O84" s="3"/>
      <c r="P84" s="2"/>
      <c r="Q84" s="2"/>
      <c r="W84" s="2"/>
    </row>
    <row r="85" spans="1:23" x14ac:dyDescent="0.3">
      <c r="A85" s="2"/>
      <c r="B85" s="1"/>
      <c r="C85" s="1"/>
      <c r="D85" s="1"/>
      <c r="E85" s="1"/>
      <c r="F85" s="4"/>
      <c r="G85" s="13"/>
      <c r="H85" s="1"/>
      <c r="I85" s="10"/>
      <c r="J85" s="10"/>
      <c r="K85" s="10"/>
      <c r="L85" s="11"/>
      <c r="M85" s="11"/>
      <c r="N85" s="13"/>
      <c r="O85" s="3"/>
      <c r="P85" s="2"/>
      <c r="Q85" s="2"/>
      <c r="W85" s="2"/>
    </row>
    <row r="86" spans="1:23" x14ac:dyDescent="0.3">
      <c r="A86" s="2"/>
      <c r="B86" s="1"/>
      <c r="C86" s="1"/>
      <c r="D86" s="1"/>
      <c r="E86" s="1"/>
      <c r="F86" s="4"/>
      <c r="G86" s="13"/>
      <c r="H86" s="1"/>
      <c r="I86" s="10"/>
      <c r="J86" s="10"/>
      <c r="K86" s="10"/>
      <c r="L86" s="11"/>
      <c r="M86" s="11"/>
      <c r="N86" s="13"/>
      <c r="O86" s="3"/>
      <c r="P86" s="2"/>
      <c r="Q86" s="2"/>
      <c r="W86" s="2"/>
    </row>
    <row r="87" spans="1:23" x14ac:dyDescent="0.3">
      <c r="A87" s="2"/>
      <c r="B87" s="1"/>
      <c r="C87" s="1"/>
      <c r="D87" s="1"/>
      <c r="E87" s="1"/>
      <c r="F87" s="4"/>
      <c r="G87" s="13"/>
      <c r="H87" s="1"/>
      <c r="I87" s="10"/>
      <c r="J87" s="10"/>
      <c r="K87" s="10"/>
      <c r="L87" s="11"/>
      <c r="M87" s="11"/>
      <c r="N87" s="13"/>
      <c r="O87" s="3"/>
      <c r="P87" s="2"/>
      <c r="Q87" s="2"/>
      <c r="W87" s="2"/>
    </row>
    <row r="88" spans="1:23" x14ac:dyDescent="0.3">
      <c r="A88" s="2"/>
      <c r="B88" s="1"/>
      <c r="C88" s="1"/>
      <c r="D88" s="1"/>
      <c r="E88" s="1"/>
      <c r="F88" s="4"/>
      <c r="G88" s="13"/>
      <c r="H88" s="1"/>
      <c r="I88" s="10"/>
      <c r="J88" s="10"/>
      <c r="K88" s="10"/>
      <c r="L88" s="11"/>
      <c r="M88" s="11"/>
      <c r="N88" s="13"/>
      <c r="O88" s="3"/>
      <c r="P88" s="2"/>
      <c r="Q88" s="2"/>
      <c r="W88" s="2"/>
    </row>
    <row r="89" spans="1:23" x14ac:dyDescent="0.3">
      <c r="A89" s="2"/>
      <c r="B89" s="1"/>
      <c r="C89" s="1"/>
      <c r="D89" s="1"/>
      <c r="E89" s="1"/>
      <c r="F89" s="4"/>
      <c r="G89" s="13"/>
      <c r="H89" s="1"/>
      <c r="I89" s="10"/>
      <c r="J89" s="10"/>
      <c r="K89" s="10"/>
      <c r="L89" s="11"/>
      <c r="M89" s="11"/>
      <c r="N89" s="13"/>
      <c r="O89" s="3"/>
      <c r="P89" s="2"/>
      <c r="Q89" s="2"/>
      <c r="W89" s="2"/>
    </row>
    <row r="90" spans="1:23" x14ac:dyDescent="0.3">
      <c r="A90" s="2"/>
      <c r="B90" s="1"/>
      <c r="C90" s="1"/>
      <c r="D90" s="1"/>
      <c r="E90" s="1"/>
      <c r="F90" s="4"/>
      <c r="G90" s="13"/>
      <c r="H90" s="1"/>
      <c r="I90" s="10"/>
      <c r="J90" s="10"/>
      <c r="K90" s="10"/>
      <c r="L90" s="11"/>
      <c r="M90" s="11"/>
      <c r="N90" s="13"/>
      <c r="O90" s="3"/>
      <c r="P90" s="2"/>
      <c r="Q90" s="2"/>
      <c r="W90" s="2"/>
    </row>
    <row r="91" spans="1:23" x14ac:dyDescent="0.3">
      <c r="A91" s="2"/>
      <c r="B91" s="1"/>
      <c r="C91" s="1"/>
      <c r="D91" s="1"/>
      <c r="E91" s="1"/>
      <c r="F91" s="4"/>
      <c r="G91" s="13"/>
      <c r="H91" s="1"/>
      <c r="I91" s="10"/>
      <c r="J91" s="10"/>
      <c r="K91" s="10"/>
      <c r="L91" s="11"/>
      <c r="M91" s="11"/>
      <c r="N91" s="13"/>
      <c r="O91" s="3"/>
      <c r="P91" s="2"/>
      <c r="Q91" s="2"/>
      <c r="W91" s="2"/>
    </row>
    <row r="92" spans="1:23" x14ac:dyDescent="0.3">
      <c r="A92" s="2"/>
      <c r="B92" s="1"/>
      <c r="C92" s="1"/>
      <c r="D92" s="1"/>
      <c r="E92" s="1"/>
      <c r="F92" s="4"/>
      <c r="G92" s="13"/>
      <c r="H92" s="1"/>
      <c r="I92" s="10"/>
      <c r="J92" s="10"/>
      <c r="K92" s="10"/>
      <c r="L92" s="11"/>
      <c r="M92" s="11"/>
      <c r="N92" s="13"/>
      <c r="O92" s="3"/>
      <c r="P92" s="2"/>
      <c r="Q92" s="2"/>
      <c r="W92" s="2"/>
    </row>
    <row r="93" spans="1:23" x14ac:dyDescent="0.3">
      <c r="A93" s="2"/>
      <c r="B93" s="1"/>
      <c r="C93" s="1"/>
      <c r="D93" s="1"/>
      <c r="E93" s="1"/>
      <c r="F93" s="4"/>
      <c r="G93" s="13"/>
      <c r="H93" s="1"/>
      <c r="I93" s="10"/>
      <c r="J93" s="10"/>
      <c r="K93" s="10"/>
      <c r="L93" s="11"/>
      <c r="M93" s="11"/>
      <c r="N93" s="13"/>
      <c r="O93" s="3"/>
      <c r="P93" s="2"/>
      <c r="Q93" s="2"/>
      <c r="W93" s="2"/>
    </row>
    <row r="94" spans="1:23" x14ac:dyDescent="0.3">
      <c r="A94" s="2"/>
      <c r="B94" s="1"/>
      <c r="C94" s="1"/>
      <c r="D94" s="1"/>
      <c r="E94" s="1"/>
      <c r="F94" s="4"/>
      <c r="G94" s="13"/>
      <c r="H94" s="1"/>
      <c r="I94" s="10"/>
      <c r="J94" s="10"/>
      <c r="K94" s="10"/>
      <c r="L94" s="11"/>
      <c r="M94" s="11"/>
      <c r="N94" s="13"/>
      <c r="O94" s="3"/>
      <c r="P94" s="2"/>
      <c r="Q94" s="2"/>
      <c r="W94" s="2"/>
    </row>
    <row r="95" spans="1:23" x14ac:dyDescent="0.3">
      <c r="A95" s="2"/>
      <c r="B95" s="1"/>
      <c r="C95" s="1"/>
      <c r="D95" s="1"/>
      <c r="E95" s="1"/>
      <c r="F95" s="4"/>
      <c r="G95" s="13"/>
      <c r="H95" s="1"/>
      <c r="I95" s="10"/>
      <c r="J95" s="10"/>
      <c r="K95" s="10"/>
      <c r="L95" s="11"/>
      <c r="M95" s="11"/>
      <c r="N95" s="13"/>
      <c r="O95" s="3"/>
      <c r="P95" s="2"/>
      <c r="Q95" s="2"/>
      <c r="W95" s="2"/>
    </row>
    <row r="96" spans="1:23" x14ac:dyDescent="0.3">
      <c r="A96" s="2"/>
      <c r="B96" s="1"/>
      <c r="C96" s="1"/>
      <c r="D96" s="1"/>
      <c r="E96" s="1"/>
      <c r="F96" s="4"/>
      <c r="G96" s="13"/>
      <c r="H96" s="1"/>
      <c r="I96" s="10"/>
      <c r="J96" s="10"/>
      <c r="K96" s="10"/>
      <c r="L96" s="11"/>
      <c r="M96" s="11"/>
      <c r="N96" s="13"/>
      <c r="O96" s="3"/>
      <c r="P96" s="2"/>
      <c r="Q96" s="2"/>
      <c r="W96" s="2"/>
    </row>
    <row r="97" spans="1:23" x14ac:dyDescent="0.3">
      <c r="A97" s="2"/>
      <c r="B97" s="1"/>
      <c r="C97" s="1"/>
      <c r="D97" s="1"/>
      <c r="E97" s="1"/>
      <c r="F97" s="4"/>
      <c r="G97" s="13"/>
      <c r="H97" s="1"/>
      <c r="I97" s="10"/>
      <c r="J97" s="10"/>
      <c r="K97" s="10"/>
      <c r="L97" s="11"/>
      <c r="M97" s="11"/>
      <c r="N97" s="13"/>
      <c r="O97" s="3"/>
      <c r="P97" s="2"/>
      <c r="Q97" s="2"/>
      <c r="W97" s="2"/>
    </row>
    <row r="98" spans="1:23" x14ac:dyDescent="0.3">
      <c r="A98" s="2"/>
      <c r="B98" s="1"/>
      <c r="C98" s="1"/>
      <c r="D98" s="1"/>
      <c r="E98" s="1"/>
      <c r="F98" s="4"/>
      <c r="G98" s="13"/>
      <c r="H98" s="1"/>
      <c r="I98" s="10"/>
      <c r="J98" s="10"/>
      <c r="K98" s="10"/>
      <c r="L98" s="11"/>
      <c r="M98" s="11"/>
      <c r="N98" s="13"/>
      <c r="O98" s="3"/>
      <c r="P98" s="2"/>
      <c r="Q98" s="2"/>
      <c r="W98" s="2"/>
    </row>
    <row r="99" spans="1:23" x14ac:dyDescent="0.3">
      <c r="A99" s="2"/>
      <c r="B99" s="1"/>
      <c r="C99" s="1"/>
      <c r="D99" s="1"/>
      <c r="E99" s="1"/>
      <c r="F99" s="4"/>
      <c r="G99" s="13"/>
      <c r="H99" s="1"/>
      <c r="I99" s="10"/>
      <c r="J99" s="10"/>
      <c r="K99" s="10"/>
      <c r="L99" s="11"/>
      <c r="M99" s="11"/>
      <c r="N99" s="13"/>
      <c r="O99" s="3"/>
      <c r="P99" s="2"/>
      <c r="Q99" s="2"/>
      <c r="W99" s="2"/>
    </row>
    <row r="100" spans="1:23" x14ac:dyDescent="0.3">
      <c r="A100" s="2"/>
      <c r="B100" s="1"/>
      <c r="C100" s="1"/>
      <c r="D100" s="1"/>
      <c r="E100" s="1"/>
      <c r="F100" s="4"/>
      <c r="G100" s="13"/>
      <c r="H100" s="1"/>
      <c r="I100" s="10"/>
      <c r="J100" s="10"/>
      <c r="K100" s="10"/>
      <c r="L100" s="11"/>
      <c r="M100" s="11"/>
      <c r="N100" s="13"/>
      <c r="O100" s="3"/>
      <c r="P100" s="2"/>
      <c r="Q100" s="2"/>
      <c r="W100" s="2"/>
    </row>
    <row r="101" spans="1:23" x14ac:dyDescent="0.3">
      <c r="A101" s="2"/>
      <c r="B101" s="1"/>
      <c r="C101" s="1"/>
      <c r="D101" s="1"/>
      <c r="E101" s="1"/>
      <c r="F101" s="4"/>
      <c r="G101" s="13"/>
      <c r="H101" s="1"/>
      <c r="I101" s="10"/>
      <c r="J101" s="10"/>
      <c r="K101" s="10"/>
      <c r="L101" s="11"/>
      <c r="M101" s="11"/>
      <c r="N101" s="13"/>
      <c r="O101" s="3"/>
      <c r="P101" s="2"/>
      <c r="Q101" s="2"/>
      <c r="W101" s="2"/>
    </row>
    <row r="102" spans="1:23" x14ac:dyDescent="0.3">
      <c r="A102" s="2"/>
      <c r="B102" s="1"/>
      <c r="C102" s="1"/>
      <c r="D102" s="1"/>
      <c r="E102" s="1"/>
      <c r="F102" s="4"/>
      <c r="G102" s="13"/>
      <c r="H102" s="1"/>
      <c r="I102" s="10"/>
      <c r="J102" s="10"/>
      <c r="K102" s="10"/>
      <c r="L102" s="11"/>
      <c r="M102" s="11"/>
      <c r="N102" s="13"/>
      <c r="O102" s="3"/>
      <c r="P102" s="2"/>
      <c r="Q102" s="2"/>
      <c r="W102" s="2"/>
    </row>
    <row r="103" spans="1:23" x14ac:dyDescent="0.3">
      <c r="A103" s="2"/>
      <c r="B103" s="1"/>
      <c r="C103" s="1"/>
      <c r="D103" s="1"/>
      <c r="E103" s="1"/>
      <c r="F103" s="4"/>
      <c r="G103" s="13"/>
      <c r="H103" s="1"/>
      <c r="I103" s="10"/>
      <c r="J103" s="10"/>
      <c r="K103" s="10"/>
      <c r="L103" s="11"/>
      <c r="M103" s="11"/>
      <c r="N103" s="13"/>
      <c r="O103" s="3"/>
      <c r="P103" s="2"/>
      <c r="Q103" s="2"/>
      <c r="W103" s="2"/>
    </row>
    <row r="104" spans="1:23" x14ac:dyDescent="0.3">
      <c r="A104" s="2"/>
      <c r="B104" s="1"/>
      <c r="C104" s="1"/>
      <c r="D104" s="1"/>
      <c r="E104" s="1"/>
      <c r="F104" s="4"/>
      <c r="G104" s="13"/>
      <c r="H104" s="1"/>
      <c r="I104" s="10"/>
      <c r="J104" s="10"/>
      <c r="K104" s="10"/>
      <c r="L104" s="11"/>
      <c r="M104" s="11"/>
      <c r="N104" s="13"/>
      <c r="O104" s="3"/>
      <c r="P104" s="2"/>
      <c r="Q104" s="2"/>
      <c r="W104" s="2"/>
    </row>
    <row r="105" spans="1:23" x14ac:dyDescent="0.3">
      <c r="A105" s="2"/>
      <c r="B105" s="1"/>
      <c r="C105" s="1"/>
      <c r="D105" s="1"/>
      <c r="E105" s="1"/>
      <c r="F105" s="4"/>
      <c r="G105" s="13"/>
      <c r="H105" s="1"/>
      <c r="I105" s="10"/>
      <c r="J105" s="10"/>
      <c r="K105" s="10"/>
      <c r="L105" s="11"/>
      <c r="M105" s="11"/>
      <c r="N105" s="13"/>
      <c r="O105" s="3"/>
      <c r="P105" s="2"/>
      <c r="Q105" s="2"/>
      <c r="W105" s="2"/>
    </row>
    <row r="106" spans="1:23" x14ac:dyDescent="0.3">
      <c r="A106" s="2"/>
      <c r="B106" s="1"/>
      <c r="C106" s="1"/>
      <c r="D106" s="1"/>
      <c r="E106" s="1"/>
      <c r="F106" s="4"/>
      <c r="G106" s="13"/>
      <c r="H106" s="1"/>
      <c r="I106" s="10"/>
      <c r="J106" s="10"/>
      <c r="K106" s="10"/>
      <c r="L106" s="11"/>
      <c r="M106" s="11"/>
      <c r="N106" s="13"/>
      <c r="O106" s="3"/>
      <c r="P106" s="2"/>
      <c r="Q106" s="2"/>
      <c r="W106" s="2"/>
    </row>
    <row r="107" spans="1:23" x14ac:dyDescent="0.3">
      <c r="A107" s="2"/>
      <c r="B107" s="1"/>
      <c r="C107" s="1"/>
      <c r="D107" s="1"/>
      <c r="E107" s="1"/>
      <c r="F107" s="4"/>
      <c r="G107" s="13"/>
      <c r="H107" s="1"/>
      <c r="I107" s="10"/>
      <c r="J107" s="10"/>
      <c r="K107" s="10"/>
      <c r="L107" s="11"/>
      <c r="M107" s="11"/>
      <c r="N107" s="13"/>
      <c r="O107" s="3"/>
      <c r="P107" s="2"/>
      <c r="Q107" s="2"/>
      <c r="W107" s="2"/>
    </row>
    <row r="108" spans="1:23" x14ac:dyDescent="0.3">
      <c r="A108" s="2"/>
      <c r="B108" s="1"/>
      <c r="C108" s="1"/>
      <c r="D108" s="1"/>
      <c r="E108" s="1"/>
      <c r="F108" s="4"/>
      <c r="G108" s="13"/>
      <c r="H108" s="1"/>
      <c r="I108" s="10"/>
      <c r="J108" s="10"/>
      <c r="K108" s="10"/>
      <c r="L108" s="11"/>
      <c r="M108" s="11"/>
      <c r="N108" s="13"/>
      <c r="O108" s="3"/>
      <c r="P108" s="2"/>
      <c r="Q108" s="2"/>
      <c r="W108" s="2"/>
    </row>
    <row r="109" spans="1:23" x14ac:dyDescent="0.3">
      <c r="A109" s="2"/>
      <c r="B109" s="1"/>
      <c r="C109" s="1"/>
      <c r="D109" s="1"/>
      <c r="E109" s="1"/>
      <c r="F109" s="4"/>
      <c r="G109" s="13"/>
      <c r="H109" s="1"/>
      <c r="I109" s="10"/>
      <c r="J109" s="10"/>
      <c r="K109" s="10"/>
      <c r="L109" s="11"/>
      <c r="M109" s="11"/>
      <c r="N109" s="13"/>
      <c r="O109" s="3"/>
      <c r="P109" s="2"/>
      <c r="Q109" s="2"/>
      <c r="W109" s="2"/>
    </row>
    <row r="110" spans="1:23" x14ac:dyDescent="0.3">
      <c r="A110" s="2"/>
      <c r="B110" s="1"/>
      <c r="C110" s="1"/>
      <c r="D110" s="1"/>
      <c r="E110" s="1"/>
      <c r="F110" s="4"/>
      <c r="G110" s="13"/>
      <c r="H110" s="1"/>
      <c r="I110" s="10"/>
      <c r="J110" s="10"/>
      <c r="K110" s="10"/>
      <c r="L110" s="11"/>
      <c r="M110" s="11"/>
      <c r="N110" s="13"/>
      <c r="O110" s="3"/>
      <c r="P110" s="2"/>
      <c r="Q110" s="2"/>
      <c r="W110" s="2"/>
    </row>
    <row r="111" spans="1:23" x14ac:dyDescent="0.3">
      <c r="A111" s="2"/>
      <c r="B111" s="1"/>
      <c r="C111" s="1"/>
      <c r="D111" s="1"/>
      <c r="E111" s="1"/>
      <c r="F111" s="4"/>
      <c r="G111" s="13"/>
      <c r="H111" s="1"/>
      <c r="I111" s="10"/>
      <c r="J111" s="10"/>
      <c r="K111" s="10"/>
      <c r="L111" s="11"/>
      <c r="M111" s="11"/>
      <c r="N111" s="13"/>
      <c r="O111" s="3"/>
      <c r="P111" s="2"/>
      <c r="Q111" s="2"/>
      <c r="W111" s="2"/>
    </row>
    <row r="112" spans="1:23" x14ac:dyDescent="0.3">
      <c r="A112" s="2"/>
      <c r="B112" s="1"/>
      <c r="C112" s="1"/>
      <c r="D112" s="1"/>
      <c r="E112" s="1"/>
      <c r="F112" s="4"/>
      <c r="G112" s="13"/>
      <c r="H112" s="1"/>
      <c r="I112" s="10"/>
      <c r="J112" s="10"/>
      <c r="K112" s="10"/>
      <c r="L112" s="11"/>
      <c r="M112" s="11"/>
      <c r="N112" s="13"/>
      <c r="O112" s="3"/>
      <c r="P112" s="2"/>
      <c r="Q112" s="2"/>
      <c r="W112" s="2"/>
    </row>
    <row r="113" spans="1:23" x14ac:dyDescent="0.3">
      <c r="A113" s="2"/>
      <c r="B113" s="1"/>
      <c r="C113" s="1"/>
      <c r="D113" s="1"/>
      <c r="E113" s="1"/>
      <c r="F113" s="4"/>
      <c r="G113" s="13"/>
      <c r="H113" s="1"/>
      <c r="I113" s="10"/>
      <c r="J113" s="10"/>
      <c r="K113" s="10"/>
      <c r="L113" s="11"/>
      <c r="M113" s="11"/>
      <c r="N113" s="13"/>
      <c r="O113" s="3"/>
      <c r="P113" s="2"/>
      <c r="Q113" s="2"/>
      <c r="W113" s="2"/>
    </row>
    <row r="114" spans="1:23" x14ac:dyDescent="0.3">
      <c r="A114" s="2"/>
      <c r="B114" s="1"/>
      <c r="C114" s="1"/>
      <c r="D114" s="1"/>
      <c r="E114" s="1"/>
      <c r="F114" s="4"/>
      <c r="G114" s="13"/>
      <c r="H114" s="1"/>
      <c r="I114" s="10"/>
      <c r="J114" s="10"/>
      <c r="K114" s="10"/>
      <c r="L114" s="11"/>
      <c r="M114" s="11"/>
      <c r="N114" s="13"/>
      <c r="O114" s="3"/>
      <c r="P114" s="2"/>
      <c r="Q114" s="2"/>
      <c r="W114" s="2"/>
    </row>
    <row r="115" spans="1:23" x14ac:dyDescent="0.3">
      <c r="A115" s="2"/>
      <c r="B115" s="1"/>
      <c r="C115" s="1"/>
      <c r="D115" s="1"/>
      <c r="E115" s="1"/>
      <c r="F115" s="4"/>
      <c r="G115" s="13"/>
      <c r="H115" s="1"/>
      <c r="I115" s="10"/>
      <c r="J115" s="10"/>
      <c r="K115" s="10"/>
      <c r="L115" s="11"/>
      <c r="M115" s="11"/>
      <c r="N115" s="13"/>
      <c r="O115" s="3"/>
      <c r="P115" s="2"/>
      <c r="Q115" s="2"/>
      <c r="W115" s="2"/>
    </row>
    <row r="116" spans="1:23" x14ac:dyDescent="0.3">
      <c r="A116" s="2"/>
      <c r="B116" s="1"/>
      <c r="C116" s="1"/>
      <c r="D116" s="1"/>
      <c r="E116" s="1"/>
      <c r="F116" s="4"/>
      <c r="G116" s="13"/>
      <c r="H116" s="1"/>
      <c r="I116" s="10"/>
      <c r="J116" s="10"/>
      <c r="K116" s="10"/>
      <c r="L116" s="11"/>
      <c r="M116" s="11"/>
      <c r="N116" s="13"/>
      <c r="O116" s="3"/>
      <c r="P116" s="2"/>
      <c r="Q116" s="2"/>
      <c r="W116" s="2"/>
    </row>
    <row r="117" spans="1:23" x14ac:dyDescent="0.3">
      <c r="A117" s="2"/>
      <c r="B117" s="1"/>
      <c r="C117" s="1"/>
      <c r="D117" s="1"/>
      <c r="E117" s="1"/>
      <c r="F117" s="4"/>
      <c r="G117" s="13"/>
      <c r="H117" s="1"/>
      <c r="I117" s="10"/>
      <c r="J117" s="10"/>
      <c r="K117" s="10"/>
      <c r="L117" s="11"/>
      <c r="M117" s="11"/>
      <c r="N117" s="13"/>
      <c r="O117" s="3"/>
      <c r="P117" s="2"/>
      <c r="Q117" s="2"/>
      <c r="W117" s="2"/>
    </row>
    <row r="118" spans="1:23" x14ac:dyDescent="0.3">
      <c r="A118" s="2"/>
      <c r="B118" s="1"/>
      <c r="C118" s="1"/>
      <c r="D118" s="1"/>
      <c r="E118" s="1"/>
      <c r="F118" s="4"/>
      <c r="G118" s="13"/>
      <c r="H118" s="1"/>
      <c r="I118" s="10"/>
      <c r="J118" s="10"/>
      <c r="K118" s="10"/>
      <c r="L118" s="11"/>
      <c r="M118" s="11"/>
      <c r="N118" s="13"/>
      <c r="O118" s="3"/>
      <c r="P118" s="2"/>
      <c r="Q118" s="2"/>
      <c r="W118" s="2"/>
    </row>
    <row r="119" spans="1:23" x14ac:dyDescent="0.3">
      <c r="A119" s="2"/>
      <c r="B119" s="1"/>
      <c r="C119" s="1"/>
      <c r="D119" s="1"/>
      <c r="E119" s="1"/>
      <c r="F119" s="4"/>
      <c r="G119" s="13"/>
      <c r="H119" s="1"/>
      <c r="I119" s="10"/>
      <c r="J119" s="10"/>
      <c r="K119" s="10"/>
      <c r="L119" s="11"/>
      <c r="M119" s="11"/>
      <c r="N119" s="13"/>
      <c r="O119" s="3"/>
      <c r="P119" s="2"/>
      <c r="Q119" s="2"/>
      <c r="W119" s="2"/>
    </row>
    <row r="120" spans="1:23" x14ac:dyDescent="0.3">
      <c r="A120" s="2"/>
      <c r="B120" s="1"/>
      <c r="C120" s="1"/>
      <c r="D120" s="1"/>
      <c r="E120" s="1"/>
      <c r="F120" s="4"/>
      <c r="G120" s="13"/>
      <c r="H120" s="1"/>
      <c r="I120" s="10"/>
      <c r="J120" s="10"/>
      <c r="K120" s="10"/>
      <c r="L120" s="11"/>
      <c r="M120" s="11"/>
      <c r="N120" s="13"/>
      <c r="O120" s="3"/>
      <c r="P120" s="2"/>
      <c r="Q120" s="2"/>
      <c r="W120" s="2"/>
    </row>
    <row r="121" spans="1:23" x14ac:dyDescent="0.3">
      <c r="A121" s="2"/>
      <c r="B121" s="1"/>
      <c r="C121" s="1"/>
      <c r="D121" s="1"/>
      <c r="E121" s="1"/>
      <c r="F121" s="4"/>
      <c r="G121" s="13"/>
      <c r="H121" s="1"/>
      <c r="I121" s="10"/>
      <c r="J121" s="10"/>
      <c r="K121" s="10"/>
      <c r="L121" s="11"/>
      <c r="M121" s="11"/>
      <c r="N121" s="13"/>
      <c r="O121" s="3"/>
      <c r="P121" s="2"/>
      <c r="Q121" s="2"/>
      <c r="W121" s="2"/>
    </row>
    <row r="122" spans="1:23" x14ac:dyDescent="0.3">
      <c r="A122" s="2"/>
      <c r="B122" s="1"/>
      <c r="C122" s="1"/>
      <c r="D122" s="1"/>
      <c r="E122" s="1"/>
      <c r="F122" s="4"/>
      <c r="G122" s="13"/>
      <c r="H122" s="1"/>
      <c r="I122" s="10"/>
      <c r="J122" s="10"/>
      <c r="K122" s="10"/>
      <c r="L122" s="11"/>
      <c r="M122" s="11"/>
      <c r="N122" s="13"/>
      <c r="O122" s="3"/>
      <c r="P122" s="2"/>
      <c r="Q122" s="2"/>
      <c r="W122" s="2"/>
    </row>
    <row r="123" spans="1:23" x14ac:dyDescent="0.3">
      <c r="A123" s="2"/>
      <c r="B123" s="1"/>
      <c r="C123" s="1"/>
      <c r="D123" s="1"/>
      <c r="E123" s="1"/>
      <c r="F123" s="4"/>
      <c r="G123" s="13"/>
      <c r="H123" s="1"/>
      <c r="I123" s="10"/>
      <c r="J123" s="10"/>
      <c r="K123" s="10"/>
      <c r="L123" s="11"/>
      <c r="M123" s="11"/>
      <c r="N123" s="13"/>
      <c r="O123" s="3"/>
      <c r="P123" s="2"/>
      <c r="Q123" s="2"/>
      <c r="W123" s="2"/>
    </row>
    <row r="124" spans="1:23" x14ac:dyDescent="0.3">
      <c r="A124" s="2"/>
      <c r="B124" s="1"/>
      <c r="C124" s="1"/>
      <c r="D124" s="1"/>
      <c r="E124" s="1"/>
      <c r="F124" s="4"/>
      <c r="G124" s="13"/>
      <c r="H124" s="1"/>
      <c r="I124" s="10"/>
      <c r="J124" s="10"/>
      <c r="K124" s="10"/>
      <c r="L124" s="11"/>
      <c r="M124" s="11"/>
      <c r="N124" s="13"/>
      <c r="O124" s="3"/>
      <c r="P124" s="2"/>
      <c r="Q124" s="2"/>
      <c r="W124" s="2"/>
    </row>
    <row r="125" spans="1:23" x14ac:dyDescent="0.3">
      <c r="A125" s="2"/>
      <c r="B125" s="1"/>
      <c r="C125" s="1"/>
      <c r="D125" s="1"/>
      <c r="E125" s="1"/>
      <c r="F125" s="4"/>
      <c r="G125" s="13"/>
      <c r="H125" s="1"/>
      <c r="I125" s="10"/>
      <c r="J125" s="10"/>
      <c r="K125" s="10"/>
      <c r="L125" s="11"/>
      <c r="M125" s="11"/>
      <c r="N125" s="13"/>
      <c r="O125" s="3"/>
      <c r="P125" s="2"/>
      <c r="Q125" s="2"/>
      <c r="W125" s="2"/>
    </row>
    <row r="126" spans="1:23" x14ac:dyDescent="0.3">
      <c r="A126" s="2"/>
      <c r="B126" s="1"/>
      <c r="C126" s="1"/>
      <c r="D126" s="1"/>
      <c r="E126" s="1"/>
      <c r="F126" s="4"/>
      <c r="G126" s="13"/>
      <c r="H126" s="1"/>
      <c r="I126" s="10"/>
      <c r="J126" s="10"/>
      <c r="K126" s="10"/>
      <c r="L126" s="11"/>
      <c r="M126" s="11"/>
      <c r="N126" s="13"/>
      <c r="O126" s="3"/>
      <c r="P126" s="2"/>
      <c r="Q126" s="2"/>
      <c r="W126" s="2"/>
    </row>
    <row r="127" spans="1:23" x14ac:dyDescent="0.3">
      <c r="A127" s="2"/>
      <c r="B127" s="1"/>
      <c r="C127" s="1"/>
      <c r="D127" s="1"/>
      <c r="E127" s="1"/>
      <c r="F127" s="4"/>
      <c r="G127" s="13"/>
      <c r="H127" s="1"/>
      <c r="I127" s="10"/>
      <c r="J127" s="10"/>
      <c r="K127" s="10"/>
      <c r="L127" s="11"/>
      <c r="M127" s="11"/>
      <c r="N127" s="13"/>
      <c r="O127" s="3"/>
      <c r="P127" s="2"/>
      <c r="Q127" s="2"/>
      <c r="W127" s="2"/>
    </row>
    <row r="128" spans="1:23" x14ac:dyDescent="0.3">
      <c r="A128" s="2"/>
      <c r="B128" s="1"/>
      <c r="C128" s="1"/>
      <c r="D128" s="1"/>
      <c r="E128" s="1"/>
      <c r="F128" s="4"/>
      <c r="G128" s="13"/>
      <c r="H128" s="1"/>
      <c r="I128" s="10"/>
      <c r="J128" s="10"/>
      <c r="K128" s="10"/>
      <c r="L128" s="11"/>
      <c r="M128" s="11"/>
      <c r="N128" s="13"/>
      <c r="O128" s="3"/>
      <c r="P128" s="2"/>
      <c r="Q128" s="2"/>
      <c r="W128" s="2"/>
    </row>
    <row r="129" spans="1:23" x14ac:dyDescent="0.3">
      <c r="A129" s="2"/>
      <c r="B129" s="1"/>
      <c r="C129" s="1"/>
      <c r="D129" s="1"/>
      <c r="E129" s="1"/>
      <c r="F129" s="4"/>
      <c r="G129" s="13"/>
      <c r="H129" s="1"/>
      <c r="I129" s="10"/>
      <c r="J129" s="10"/>
      <c r="K129" s="10"/>
      <c r="L129" s="11"/>
      <c r="M129" s="11"/>
      <c r="N129" s="13"/>
      <c r="O129" s="3"/>
      <c r="P129" s="2"/>
      <c r="Q129" s="2"/>
      <c r="W129" s="2"/>
    </row>
    <row r="130" spans="1:23" x14ac:dyDescent="0.3">
      <c r="A130" s="2"/>
      <c r="B130" s="1"/>
      <c r="C130" s="1"/>
      <c r="D130" s="1"/>
      <c r="E130" s="1"/>
      <c r="F130" s="4"/>
      <c r="G130" s="13"/>
      <c r="H130" s="1"/>
      <c r="I130" s="10"/>
      <c r="J130" s="10"/>
      <c r="K130" s="10"/>
      <c r="L130" s="11"/>
      <c r="M130" s="11"/>
      <c r="N130" s="13"/>
      <c r="O130" s="3"/>
      <c r="P130" s="2"/>
      <c r="Q130" s="2"/>
      <c r="W130" s="2"/>
    </row>
    <row r="131" spans="1:23" x14ac:dyDescent="0.3">
      <c r="A131" s="2"/>
      <c r="B131" s="1"/>
      <c r="C131" s="1"/>
      <c r="D131" s="1"/>
      <c r="E131" s="1"/>
      <c r="F131" s="4"/>
      <c r="G131" s="13"/>
      <c r="H131" s="1"/>
      <c r="I131" s="10"/>
      <c r="J131" s="10"/>
      <c r="K131" s="10"/>
      <c r="L131" s="11"/>
      <c r="M131" s="11"/>
      <c r="N131" s="13"/>
      <c r="O131" s="3"/>
      <c r="P131" s="2"/>
      <c r="Q131" s="2"/>
      <c r="W131" s="2"/>
    </row>
    <row r="132" spans="1:23" x14ac:dyDescent="0.3">
      <c r="A132" s="2"/>
      <c r="B132" s="1"/>
      <c r="C132" s="1"/>
      <c r="D132" s="1"/>
      <c r="E132" s="1"/>
      <c r="F132" s="4"/>
      <c r="G132" s="13"/>
      <c r="H132" s="1"/>
      <c r="I132" s="10"/>
      <c r="J132" s="10"/>
      <c r="K132" s="10"/>
      <c r="L132" s="11"/>
      <c r="M132" s="11"/>
      <c r="N132" s="13"/>
      <c r="O132" s="3"/>
      <c r="P132" s="2"/>
      <c r="Q132" s="2"/>
      <c r="W132" s="2"/>
    </row>
    <row r="133" spans="1:23" x14ac:dyDescent="0.3">
      <c r="A133" s="2"/>
      <c r="B133" s="1"/>
      <c r="C133" s="1"/>
      <c r="D133" s="1"/>
      <c r="E133" s="1"/>
      <c r="F133" s="4"/>
      <c r="G133" s="13"/>
      <c r="H133" s="1"/>
      <c r="I133" s="10"/>
      <c r="J133" s="10"/>
      <c r="K133" s="10"/>
      <c r="L133" s="11"/>
      <c r="M133" s="11"/>
      <c r="N133" s="13"/>
      <c r="O133" s="3"/>
      <c r="P133" s="2"/>
      <c r="Q133" s="2"/>
      <c r="W133" s="2"/>
    </row>
    <row r="134" spans="1:23" x14ac:dyDescent="0.3">
      <c r="A134" s="2"/>
      <c r="B134" s="1"/>
      <c r="C134" s="1"/>
      <c r="D134" s="1"/>
      <c r="E134" s="1"/>
      <c r="F134" s="4"/>
      <c r="G134" s="13"/>
      <c r="H134" s="1"/>
      <c r="I134" s="10"/>
      <c r="J134" s="10"/>
      <c r="K134" s="10"/>
      <c r="L134" s="11"/>
      <c r="M134" s="11"/>
      <c r="N134" s="13"/>
      <c r="O134" s="3"/>
      <c r="P134" s="2"/>
      <c r="Q134" s="2"/>
      <c r="W134" s="2"/>
    </row>
    <row r="135" spans="1:23" x14ac:dyDescent="0.3">
      <c r="A135" s="2"/>
      <c r="B135" s="1"/>
      <c r="C135" s="1"/>
      <c r="D135" s="1"/>
      <c r="E135" s="1"/>
      <c r="F135" s="4"/>
      <c r="G135" s="13"/>
      <c r="H135" s="1"/>
      <c r="I135" s="10"/>
      <c r="J135" s="10"/>
      <c r="K135" s="10"/>
      <c r="L135" s="11"/>
      <c r="M135" s="11"/>
      <c r="N135" s="13"/>
      <c r="O135" s="3"/>
      <c r="P135" s="2"/>
      <c r="Q135" s="2"/>
      <c r="W135" s="2"/>
    </row>
    <row r="136" spans="1:23" x14ac:dyDescent="0.3">
      <c r="A136" s="2"/>
      <c r="B136" s="1"/>
      <c r="C136" s="1"/>
      <c r="D136" s="1"/>
      <c r="E136" s="1"/>
      <c r="F136" s="4"/>
      <c r="G136" s="13"/>
      <c r="H136" s="1"/>
      <c r="I136" s="10"/>
      <c r="J136" s="10"/>
      <c r="K136" s="10"/>
      <c r="L136" s="11"/>
      <c r="M136" s="11"/>
      <c r="N136" s="13"/>
      <c r="O136" s="3"/>
      <c r="P136" s="2"/>
      <c r="Q136" s="2"/>
      <c r="W136" s="2"/>
    </row>
    <row r="137" spans="1:23" x14ac:dyDescent="0.3">
      <c r="A137" s="2"/>
      <c r="B137" s="1"/>
      <c r="C137" s="1"/>
      <c r="D137" s="1"/>
      <c r="E137" s="1"/>
      <c r="F137" s="4"/>
      <c r="G137" s="13"/>
      <c r="H137" s="1"/>
      <c r="I137" s="10"/>
      <c r="J137" s="10"/>
      <c r="K137" s="10"/>
      <c r="L137" s="11"/>
      <c r="M137" s="11"/>
      <c r="N137" s="13"/>
      <c r="O137" s="3"/>
      <c r="P137" s="2"/>
      <c r="Q137" s="2"/>
      <c r="W137" s="2"/>
    </row>
    <row r="138" spans="1:23" x14ac:dyDescent="0.3">
      <c r="A138" s="2"/>
      <c r="B138" s="1"/>
      <c r="C138" s="1"/>
      <c r="D138" s="1"/>
      <c r="E138" s="1"/>
      <c r="F138" s="4"/>
      <c r="G138" s="13"/>
      <c r="H138" s="1"/>
      <c r="I138" s="10"/>
      <c r="J138" s="10"/>
      <c r="K138" s="10"/>
      <c r="L138" s="11"/>
      <c r="M138" s="11"/>
      <c r="N138" s="13"/>
      <c r="O138" s="3"/>
      <c r="P138" s="2"/>
      <c r="Q138" s="2"/>
      <c r="W138" s="2"/>
    </row>
    <row r="139" spans="1:23" x14ac:dyDescent="0.3">
      <c r="A139" s="2"/>
      <c r="B139" s="1"/>
      <c r="C139" s="1"/>
      <c r="D139" s="1"/>
      <c r="E139" s="1"/>
      <c r="F139" s="4"/>
      <c r="G139" s="13"/>
      <c r="H139" s="1"/>
      <c r="I139" s="10"/>
      <c r="J139" s="10"/>
      <c r="K139" s="10"/>
      <c r="L139" s="11"/>
      <c r="M139" s="11"/>
      <c r="N139" s="13"/>
      <c r="O139" s="3"/>
      <c r="P139" s="2"/>
      <c r="Q139" s="2"/>
      <c r="W139" s="2"/>
    </row>
    <row r="140" spans="1:23" x14ac:dyDescent="0.3">
      <c r="A140" s="2"/>
      <c r="B140" s="1"/>
      <c r="C140" s="1"/>
      <c r="D140" s="1"/>
      <c r="E140" s="1"/>
      <c r="F140" s="4"/>
      <c r="G140" s="13"/>
      <c r="H140" s="1"/>
      <c r="I140" s="10"/>
      <c r="J140" s="10"/>
      <c r="K140" s="10"/>
      <c r="L140" s="11"/>
      <c r="M140" s="11"/>
      <c r="N140" s="13"/>
      <c r="O140" s="3"/>
      <c r="P140" s="2"/>
      <c r="Q140" s="2"/>
      <c r="W140" s="2"/>
    </row>
    <row r="141" spans="1:23" x14ac:dyDescent="0.3">
      <c r="A141" s="2"/>
      <c r="B141" s="1"/>
      <c r="C141" s="1"/>
      <c r="D141" s="1"/>
      <c r="E141" s="1"/>
      <c r="F141" s="4"/>
      <c r="G141" s="13"/>
      <c r="H141" s="1"/>
      <c r="I141" s="10"/>
      <c r="J141" s="10"/>
      <c r="K141" s="10"/>
      <c r="L141" s="11"/>
      <c r="M141" s="11"/>
      <c r="N141" s="13"/>
      <c r="O141" s="3"/>
      <c r="P141" s="2"/>
      <c r="Q141" s="2"/>
      <c r="W141" s="2"/>
    </row>
    <row r="142" spans="1:23" x14ac:dyDescent="0.3">
      <c r="A142" s="2"/>
      <c r="B142" s="1"/>
      <c r="C142" s="1"/>
      <c r="D142" s="1"/>
      <c r="E142" s="1"/>
      <c r="F142" s="4"/>
      <c r="G142" s="13"/>
      <c r="H142" s="1"/>
      <c r="I142" s="10"/>
      <c r="J142" s="10"/>
      <c r="K142" s="10"/>
      <c r="L142" s="11"/>
      <c r="M142" s="11"/>
      <c r="N142" s="13"/>
      <c r="O142" s="3"/>
      <c r="P142" s="2"/>
      <c r="Q142" s="2"/>
      <c r="W142" s="2"/>
    </row>
    <row r="143" spans="1:23" x14ac:dyDescent="0.3">
      <c r="A143" s="2"/>
      <c r="B143" s="1"/>
      <c r="C143" s="1"/>
      <c r="D143" s="1"/>
      <c r="E143" s="1"/>
      <c r="F143" s="4"/>
      <c r="G143" s="13"/>
      <c r="H143" s="1"/>
      <c r="I143" s="10"/>
      <c r="J143" s="10"/>
      <c r="K143" s="10"/>
      <c r="L143" s="11"/>
      <c r="M143" s="11"/>
      <c r="N143" s="13"/>
      <c r="O143" s="3"/>
      <c r="P143" s="2"/>
      <c r="Q143" s="2"/>
      <c r="W143" s="2"/>
    </row>
    <row r="144" spans="1:23" x14ac:dyDescent="0.3">
      <c r="A144" s="2"/>
      <c r="B144" s="1"/>
      <c r="C144" s="1"/>
      <c r="D144" s="1"/>
      <c r="E144" s="1"/>
      <c r="F144" s="4"/>
      <c r="G144" s="13"/>
      <c r="H144" s="1"/>
      <c r="I144" s="10"/>
      <c r="J144" s="10"/>
      <c r="K144" s="10"/>
      <c r="L144" s="11"/>
      <c r="M144" s="11"/>
      <c r="N144" s="13"/>
      <c r="O144" s="3"/>
      <c r="P144" s="2"/>
      <c r="Q144" s="2"/>
      <c r="W144" s="2"/>
    </row>
    <row r="145" spans="1:23" x14ac:dyDescent="0.3">
      <c r="A145" s="2"/>
      <c r="B145" s="1"/>
      <c r="C145" s="1"/>
      <c r="D145" s="1"/>
      <c r="E145" s="1"/>
      <c r="F145" s="4"/>
      <c r="G145" s="13"/>
      <c r="H145" s="1"/>
      <c r="I145" s="10"/>
      <c r="J145" s="10"/>
      <c r="K145" s="10"/>
      <c r="L145" s="11"/>
      <c r="M145" s="11"/>
      <c r="N145" s="13"/>
      <c r="O145" s="3"/>
      <c r="P145" s="2"/>
      <c r="Q145" s="2"/>
      <c r="W145" s="2"/>
    </row>
    <row r="146" spans="1:23" x14ac:dyDescent="0.3">
      <c r="A146" s="2"/>
      <c r="B146" s="1"/>
      <c r="C146" s="1"/>
      <c r="D146" s="1"/>
      <c r="E146" s="1"/>
      <c r="F146" s="4"/>
      <c r="G146" s="13"/>
      <c r="H146" s="1"/>
      <c r="I146" s="10"/>
      <c r="J146" s="10"/>
      <c r="K146" s="10"/>
      <c r="L146" s="11"/>
      <c r="M146" s="11"/>
      <c r="N146" s="13"/>
      <c r="O146" s="3"/>
      <c r="P146" s="2"/>
      <c r="Q146" s="2"/>
      <c r="W146" s="2"/>
    </row>
    <row r="147" spans="1:23" x14ac:dyDescent="0.3">
      <c r="A147" s="2"/>
      <c r="B147" s="1"/>
      <c r="C147" s="1"/>
      <c r="D147" s="1"/>
      <c r="E147" s="1"/>
      <c r="F147" s="4"/>
      <c r="G147" s="13"/>
      <c r="H147" s="1"/>
      <c r="I147" s="10"/>
      <c r="J147" s="10"/>
      <c r="K147" s="10"/>
      <c r="L147" s="11"/>
      <c r="M147" s="11"/>
      <c r="N147" s="13"/>
      <c r="O147" s="3"/>
      <c r="P147" s="2"/>
      <c r="Q147" s="2"/>
      <c r="W147" s="2"/>
    </row>
    <row r="148" spans="1:23" x14ac:dyDescent="0.3">
      <c r="A148" s="2"/>
      <c r="B148" s="1"/>
      <c r="C148" s="1"/>
      <c r="D148" s="1"/>
      <c r="E148" s="1"/>
      <c r="F148" s="4"/>
      <c r="G148" s="13"/>
      <c r="H148" s="1"/>
      <c r="I148" s="10"/>
      <c r="J148" s="10"/>
      <c r="K148" s="10"/>
      <c r="L148" s="11"/>
      <c r="M148" s="11"/>
      <c r="N148" s="13"/>
      <c r="O148" s="3"/>
      <c r="P148" s="2"/>
      <c r="Q148" s="2"/>
      <c r="W148" s="2"/>
    </row>
    <row r="149" spans="1:23" x14ac:dyDescent="0.3">
      <c r="A149" s="2"/>
      <c r="B149" s="1"/>
      <c r="C149" s="1"/>
      <c r="D149" s="1"/>
      <c r="E149" s="1"/>
      <c r="F149" s="4"/>
      <c r="G149" s="13"/>
      <c r="H149" s="1"/>
      <c r="I149" s="10"/>
      <c r="J149" s="10"/>
      <c r="K149" s="10"/>
      <c r="L149" s="11"/>
      <c r="M149" s="11"/>
      <c r="N149" s="13"/>
      <c r="O149" s="3"/>
      <c r="P149" s="2"/>
      <c r="Q149" s="2"/>
      <c r="W149" s="2"/>
    </row>
    <row r="150" spans="1:23" x14ac:dyDescent="0.3">
      <c r="A150" s="2"/>
      <c r="B150" s="1"/>
      <c r="C150" s="1"/>
      <c r="D150" s="1"/>
      <c r="E150" s="1"/>
      <c r="F150" s="4"/>
      <c r="G150" s="13"/>
      <c r="H150" s="1"/>
      <c r="I150" s="10"/>
      <c r="J150" s="10"/>
      <c r="K150" s="10"/>
      <c r="L150" s="11"/>
      <c r="M150" s="11"/>
      <c r="N150" s="13"/>
      <c r="O150" s="3"/>
      <c r="P150" s="2"/>
      <c r="Q150" s="2"/>
      <c r="W150" s="2"/>
    </row>
    <row r="151" spans="1:23" x14ac:dyDescent="0.3">
      <c r="A151" s="2"/>
      <c r="B151" s="1"/>
      <c r="C151" s="1"/>
      <c r="D151" s="1"/>
      <c r="E151" s="1"/>
      <c r="F151" s="4"/>
      <c r="G151" s="13"/>
      <c r="H151" s="1"/>
      <c r="I151" s="10"/>
      <c r="J151" s="10"/>
      <c r="K151" s="10"/>
      <c r="L151" s="11"/>
      <c r="M151" s="11"/>
      <c r="N151" s="13"/>
      <c r="O151" s="3"/>
      <c r="P151" s="2"/>
      <c r="Q151" s="2"/>
      <c r="W151" s="2"/>
    </row>
    <row r="152" spans="1:23" x14ac:dyDescent="0.3">
      <c r="A152" s="2"/>
      <c r="B152" s="1"/>
      <c r="C152" s="1"/>
      <c r="D152" s="1"/>
      <c r="E152" s="1"/>
      <c r="F152" s="4"/>
      <c r="G152" s="13"/>
      <c r="H152" s="1"/>
      <c r="I152" s="10"/>
      <c r="J152" s="10"/>
      <c r="K152" s="10"/>
      <c r="L152" s="11"/>
      <c r="M152" s="11"/>
      <c r="N152" s="13"/>
      <c r="O152" s="3"/>
      <c r="P152" s="2"/>
      <c r="Q152" s="2"/>
      <c r="W152" s="2"/>
    </row>
    <row r="153" spans="1:23" x14ac:dyDescent="0.3">
      <c r="A153" s="2"/>
      <c r="B153" s="1"/>
      <c r="C153" s="1"/>
      <c r="D153" s="1"/>
      <c r="E153" s="1"/>
      <c r="F153" s="4"/>
      <c r="G153" s="13"/>
      <c r="H153" s="1"/>
      <c r="I153" s="10"/>
      <c r="J153" s="10"/>
      <c r="K153" s="10"/>
      <c r="L153" s="11"/>
      <c r="M153" s="11"/>
      <c r="N153" s="13"/>
      <c r="O153" s="3"/>
      <c r="P153" s="2"/>
      <c r="Q153" s="2"/>
      <c r="W153" s="2"/>
    </row>
    <row r="154" spans="1:23" x14ac:dyDescent="0.3">
      <c r="A154" s="2"/>
      <c r="B154" s="1"/>
      <c r="C154" s="1"/>
      <c r="D154" s="1"/>
      <c r="E154" s="1"/>
      <c r="F154" s="4"/>
      <c r="G154" s="13"/>
      <c r="H154" s="1"/>
      <c r="I154" s="10"/>
      <c r="J154" s="10"/>
      <c r="K154" s="10"/>
      <c r="L154" s="11"/>
      <c r="M154" s="11"/>
      <c r="N154" s="13"/>
      <c r="O154" s="3"/>
      <c r="P154" s="2"/>
      <c r="Q154" s="2"/>
      <c r="W154" s="2"/>
    </row>
    <row r="155" spans="1:23" x14ac:dyDescent="0.3">
      <c r="A155" s="2" t="s">
        <v>1739</v>
      </c>
      <c r="B155" s="1" t="s">
        <v>751</v>
      </c>
      <c r="C155" s="1" t="s">
        <v>1595</v>
      </c>
      <c r="D155" s="1" t="s">
        <v>2167</v>
      </c>
      <c r="E155" s="1"/>
      <c r="F155" s="4">
        <v>107</v>
      </c>
      <c r="G155" s="13">
        <f>VLOOKUP(F155,episodes!$A$1:$B$76,2,FALSE)</f>
        <v>8</v>
      </c>
      <c r="H155" s="1" t="str">
        <f>VLOOKUP(F155,episodes!$A$1:$E$76,5,FALSE)</f>
        <v>What Are Little Girls Made Of?</v>
      </c>
      <c r="I155" s="10">
        <f>VLOOKUP(F155,episodes!$A$1:$D$76,3,FALSE)</f>
        <v>1</v>
      </c>
      <c r="J155" s="10">
        <f>VLOOKUP(F155,episodes!$A$1:$D$76,4,FALSE)</f>
        <v>7</v>
      </c>
      <c r="K155" s="10">
        <v>7</v>
      </c>
      <c r="L155" s="11"/>
      <c r="M155" s="11"/>
      <c r="N155" s="13"/>
      <c r="O155" s="3"/>
      <c r="P155" s="2"/>
      <c r="Q155" s="2"/>
      <c r="W155" s="2"/>
    </row>
    <row r="156" spans="1:23" x14ac:dyDescent="0.3">
      <c r="A156" s="2" t="s">
        <v>1739</v>
      </c>
      <c r="B156" s="1" t="s">
        <v>751</v>
      </c>
      <c r="C156" s="1" t="s">
        <v>1889</v>
      </c>
      <c r="D156" s="1" t="s">
        <v>2167</v>
      </c>
      <c r="E156" s="1"/>
      <c r="F156" s="4">
        <v>107</v>
      </c>
      <c r="G156" s="13">
        <f>VLOOKUP(F156,episodes!$A$1:$B$76,2,FALSE)</f>
        <v>8</v>
      </c>
      <c r="H156" s="1" t="str">
        <f>VLOOKUP(F156,episodes!$A$1:$E$76,5,FALSE)</f>
        <v>What Are Little Girls Made Of?</v>
      </c>
      <c r="I156" s="10">
        <f>VLOOKUP(F156,episodes!$A$1:$D$76,3,FALSE)</f>
        <v>1</v>
      </c>
      <c r="J156" s="10">
        <f>VLOOKUP(F156,episodes!$A$1:$D$76,4,FALSE)</f>
        <v>7</v>
      </c>
      <c r="K156" s="10">
        <v>8</v>
      </c>
      <c r="L156" s="11"/>
      <c r="M156" s="11"/>
      <c r="N156" s="13"/>
      <c r="O156" s="3"/>
      <c r="P156" s="2"/>
      <c r="Q156" s="2"/>
      <c r="W156" s="2"/>
    </row>
    <row r="157" spans="1:23" x14ac:dyDescent="0.3">
      <c r="A157" s="2" t="s">
        <v>1739</v>
      </c>
      <c r="B157" s="1" t="s">
        <v>751</v>
      </c>
      <c r="C157" s="1" t="s">
        <v>1890</v>
      </c>
      <c r="D157" s="1" t="s">
        <v>2167</v>
      </c>
      <c r="E157" s="1"/>
      <c r="F157" s="4">
        <v>107</v>
      </c>
      <c r="G157" s="13">
        <f>VLOOKUP(F157,episodes!$A$1:$B$76,2,FALSE)</f>
        <v>8</v>
      </c>
      <c r="H157" s="1" t="str">
        <f>VLOOKUP(F157,episodes!$A$1:$E$76,5,FALSE)</f>
        <v>What Are Little Girls Made Of?</v>
      </c>
      <c r="I157" s="10">
        <f>VLOOKUP(F157,episodes!$A$1:$D$76,3,FALSE)</f>
        <v>1</v>
      </c>
      <c r="J157" s="10">
        <f>VLOOKUP(F157,episodes!$A$1:$D$76,4,FALSE)</f>
        <v>7</v>
      </c>
      <c r="K157" s="10">
        <v>9</v>
      </c>
      <c r="L157" s="11"/>
      <c r="M157" s="11"/>
      <c r="N157" s="13"/>
      <c r="O157" s="10"/>
      <c r="P157" s="2"/>
      <c r="Q157" s="2"/>
      <c r="W157" s="2"/>
    </row>
    <row r="158" spans="1:23" x14ac:dyDescent="0.3">
      <c r="A158" s="2" t="s">
        <v>1739</v>
      </c>
      <c r="B158" s="1" t="s">
        <v>751</v>
      </c>
      <c r="C158" s="1" t="s">
        <v>1891</v>
      </c>
      <c r="D158" s="1" t="s">
        <v>2167</v>
      </c>
      <c r="E158" s="1"/>
      <c r="F158" s="4">
        <v>107</v>
      </c>
      <c r="G158" s="13">
        <f>VLOOKUP(F158,episodes!$A$1:$B$76,2,FALSE)</f>
        <v>8</v>
      </c>
      <c r="H158" s="1" t="str">
        <f>VLOOKUP(F158,episodes!$A$1:$E$76,5,FALSE)</f>
        <v>What Are Little Girls Made Of?</v>
      </c>
      <c r="I158" s="10">
        <f>VLOOKUP(F158,episodes!$A$1:$D$76,3,FALSE)</f>
        <v>1</v>
      </c>
      <c r="J158" s="10">
        <f>VLOOKUP(F158,episodes!$A$1:$D$76,4,FALSE)</f>
        <v>7</v>
      </c>
      <c r="K158" s="10">
        <v>10</v>
      </c>
      <c r="L158" s="11"/>
      <c r="M158" s="11"/>
      <c r="N158" s="13"/>
      <c r="O158" s="10"/>
      <c r="P158" s="2"/>
      <c r="Q158" s="2"/>
      <c r="W158" s="2"/>
    </row>
    <row r="159" spans="1:23" x14ac:dyDescent="0.3">
      <c r="A159" s="2" t="s">
        <v>1739</v>
      </c>
      <c r="B159" s="1" t="s">
        <v>751</v>
      </c>
      <c r="C159" s="1" t="s">
        <v>1596</v>
      </c>
      <c r="D159" s="1" t="s">
        <v>2167</v>
      </c>
      <c r="E159" s="1"/>
      <c r="F159" s="3">
        <v>121</v>
      </c>
      <c r="G159" s="13">
        <f>VLOOKUP(F159,episodes!$A$1:$B$76,2,FALSE)</f>
        <v>22</v>
      </c>
      <c r="H159" s="1" t="str">
        <f>VLOOKUP(F159,episodes!$A$1:$E$76,5,FALSE)</f>
        <v>The Return of the Archons</v>
      </c>
      <c r="I159" s="10">
        <f>VLOOKUP(F159,episodes!$A$1:$D$76,3,FALSE)</f>
        <v>1</v>
      </c>
      <c r="J159" s="10">
        <f>VLOOKUP(F159,episodes!$A$1:$D$76,4,FALSE)</f>
        <v>21</v>
      </c>
      <c r="K159" s="10">
        <v>12</v>
      </c>
      <c r="L159" s="11"/>
      <c r="M159" s="11"/>
      <c r="N159" s="13"/>
      <c r="O159" s="10"/>
      <c r="P159" s="2"/>
      <c r="Q159" s="2"/>
      <c r="W159" s="2"/>
    </row>
    <row r="160" spans="1:23" x14ac:dyDescent="0.3">
      <c r="A160" s="2" t="s">
        <v>1739</v>
      </c>
      <c r="B160" s="1" t="s">
        <v>751</v>
      </c>
      <c r="C160" s="1" t="s">
        <v>2041</v>
      </c>
      <c r="D160" s="1" t="s">
        <v>2167</v>
      </c>
      <c r="E160" s="1"/>
      <c r="F160" s="4">
        <v>203</v>
      </c>
      <c r="G160" s="13">
        <f>VLOOKUP(F160,episodes!$A$1:$B$76,2,FALSE)</f>
        <v>33</v>
      </c>
      <c r="H160" s="1" t="str">
        <f>VLOOKUP(F160,episodes!$A$1:$E$76,5,FALSE)</f>
        <v>The Changeling</v>
      </c>
      <c r="I160" s="10">
        <f>VLOOKUP(F160,episodes!$A$1:$D$76,3,FALSE)</f>
        <v>2</v>
      </c>
      <c r="J160" s="10">
        <f>VLOOKUP(F160,episodes!$A$1:$D$76,4,FALSE)</f>
        <v>3</v>
      </c>
      <c r="K160" s="10">
        <v>13</v>
      </c>
      <c r="L160" s="11"/>
      <c r="M160" s="11"/>
      <c r="N160" s="13"/>
      <c r="O160" s="10"/>
      <c r="P160" s="2"/>
      <c r="Q160" s="2"/>
      <c r="W160" s="2"/>
    </row>
    <row r="161" spans="1:23" x14ac:dyDescent="0.3">
      <c r="A161" s="2" t="s">
        <v>1740</v>
      </c>
      <c r="B161" s="1" t="s">
        <v>751</v>
      </c>
      <c r="C161" s="1" t="s">
        <v>1908</v>
      </c>
      <c r="D161" s="1" t="s">
        <v>1816</v>
      </c>
      <c r="E161" s="1"/>
      <c r="F161" s="4">
        <v>111</v>
      </c>
      <c r="G161" s="13">
        <f>VLOOKUP(F161,episodes!$A$1:$B$76,2,FALSE)</f>
        <v>12</v>
      </c>
      <c r="H161" s="1" t="str">
        <f>VLOOKUP(F161,episodes!$A$1:$E$76,5,FALSE)</f>
        <v>The Menagerie, Part I</v>
      </c>
      <c r="I161" s="10">
        <f>VLOOKUP(F161,episodes!$A$1:$D$76,3,FALSE)</f>
        <v>1</v>
      </c>
      <c r="J161" s="10">
        <f>VLOOKUP(F161,episodes!$A$1:$D$76,4,FALSE)</f>
        <v>11</v>
      </c>
      <c r="K161" s="10">
        <v>10</v>
      </c>
      <c r="L161" s="11"/>
      <c r="M161" s="11"/>
      <c r="N161" s="13"/>
      <c r="O161" s="10"/>
      <c r="P161" s="2"/>
      <c r="Q161" s="2"/>
      <c r="W161" s="2"/>
    </row>
    <row r="162" spans="1:23" x14ac:dyDescent="0.3">
      <c r="A162" s="2" t="s">
        <v>1764</v>
      </c>
      <c r="B162" s="1" t="s">
        <v>753</v>
      </c>
      <c r="C162" s="1" t="s">
        <v>1831</v>
      </c>
      <c r="D162" s="1" t="s">
        <v>2166</v>
      </c>
      <c r="E162" s="1"/>
      <c r="F162" s="3">
        <v>123</v>
      </c>
      <c r="G162" s="13">
        <f>VLOOKUP(F162,episodes!$A$1:$B$76,2,FALSE)</f>
        <v>24</v>
      </c>
      <c r="H162" s="1" t="str">
        <f>VLOOKUP(F162,episodes!$A$1:$E$76,5,FALSE)</f>
        <v>A Taste of Armageddon</v>
      </c>
      <c r="I162" s="10">
        <f>VLOOKUP(F162,episodes!$A$1:$D$76,3,FALSE)</f>
        <v>1</v>
      </c>
      <c r="J162" s="10">
        <f>VLOOKUP(F162,episodes!$A$1:$D$76,4,FALSE)</f>
        <v>23</v>
      </c>
      <c r="K162" s="10">
        <v>8</v>
      </c>
      <c r="L162" s="11"/>
      <c r="M162" s="11"/>
      <c r="N162" s="13"/>
      <c r="O162" s="3"/>
      <c r="P162" s="2"/>
      <c r="Q162" s="2"/>
      <c r="W162" s="2"/>
    </row>
    <row r="163" spans="1:23" x14ac:dyDescent="0.3">
      <c r="A163" s="2" t="s">
        <v>1765</v>
      </c>
      <c r="B163" s="1" t="s">
        <v>762</v>
      </c>
      <c r="C163" s="1" t="s">
        <v>1831</v>
      </c>
      <c r="D163" s="1" t="s">
        <v>2166</v>
      </c>
      <c r="E163" s="1"/>
      <c r="F163" s="4">
        <v>110</v>
      </c>
      <c r="G163" s="13">
        <f>VLOOKUP(F163,episodes!$A$1:$B$76,2,FALSE)</f>
        <v>11</v>
      </c>
      <c r="H163" s="1" t="str">
        <f>VLOOKUP(F163,episodes!$A$1:$E$76,5,FALSE)</f>
        <v>The Corbomite Maneuver</v>
      </c>
      <c r="I163" s="10">
        <f>VLOOKUP(F163,episodes!$A$1:$D$76,3,FALSE)</f>
        <v>1</v>
      </c>
      <c r="J163" s="10">
        <f>VLOOKUP(F163,episodes!$A$1:$D$76,4,FALSE)</f>
        <v>10</v>
      </c>
      <c r="K163" s="10">
        <v>18</v>
      </c>
      <c r="L163" s="11"/>
      <c r="M163" s="11"/>
      <c r="N163" s="13"/>
      <c r="O163" s="10"/>
      <c r="P163" s="1"/>
      <c r="Q163" s="1"/>
      <c r="W163" s="2"/>
    </row>
    <row r="164" spans="1:23" x14ac:dyDescent="0.3">
      <c r="A164" s="2" t="s">
        <v>1765</v>
      </c>
      <c r="B164" s="1" t="s">
        <v>759</v>
      </c>
      <c r="C164" s="1" t="s">
        <v>1831</v>
      </c>
      <c r="D164" s="1" t="s">
        <v>2166</v>
      </c>
      <c r="E164" s="1"/>
      <c r="F164" s="4">
        <v>111</v>
      </c>
      <c r="G164" s="13">
        <f>VLOOKUP(F164,episodes!$A$1:$B$76,2,FALSE)</f>
        <v>12</v>
      </c>
      <c r="H164" s="1" t="str">
        <f>VLOOKUP(F164,episodes!$A$1:$E$76,5,FALSE)</f>
        <v>The Menagerie, Part I</v>
      </c>
      <c r="I164" s="10">
        <f>VLOOKUP(F164,episodes!$A$1:$D$76,3,FALSE)</f>
        <v>1</v>
      </c>
      <c r="J164" s="10">
        <f>VLOOKUP(F164,episodes!$A$1:$D$76,4,FALSE)</f>
        <v>11</v>
      </c>
      <c r="K164" s="10">
        <v>11</v>
      </c>
      <c r="L164" s="11"/>
      <c r="M164" s="11"/>
      <c r="N164" s="13"/>
      <c r="O164" s="3"/>
      <c r="P164" s="1"/>
      <c r="Q164" s="2"/>
      <c r="W164" s="2"/>
    </row>
    <row r="165" spans="1:23" x14ac:dyDescent="0.3">
      <c r="A165" s="2" t="s">
        <v>1765</v>
      </c>
      <c r="B165" s="1" t="s">
        <v>762</v>
      </c>
      <c r="C165" s="1" t="s">
        <v>1831</v>
      </c>
      <c r="D165" s="1" t="s">
        <v>2166</v>
      </c>
      <c r="E165" s="1"/>
      <c r="F165" s="4">
        <v>111</v>
      </c>
      <c r="G165" s="13">
        <f>VLOOKUP(F165,episodes!$A$1:$B$76,2,FALSE)</f>
        <v>12</v>
      </c>
      <c r="H165" s="1" t="str">
        <f>VLOOKUP(F165,episodes!$A$1:$E$76,5,FALSE)</f>
        <v>The Menagerie, Part I</v>
      </c>
      <c r="I165" s="10">
        <f>VLOOKUP(F165,episodes!$A$1:$D$76,3,FALSE)</f>
        <v>1</v>
      </c>
      <c r="J165" s="10">
        <f>VLOOKUP(F165,episodes!$A$1:$D$76,4,FALSE)</f>
        <v>11</v>
      </c>
      <c r="K165" s="10">
        <v>12</v>
      </c>
      <c r="L165" s="11"/>
      <c r="M165" s="11"/>
      <c r="N165" s="13"/>
      <c r="O165" s="3"/>
      <c r="P165" s="1"/>
      <c r="Q165" s="2"/>
      <c r="W165" s="2"/>
    </row>
    <row r="166" spans="1:23" x14ac:dyDescent="0.3">
      <c r="A166" s="2" t="s">
        <v>1765</v>
      </c>
      <c r="B166" s="1" t="s">
        <v>759</v>
      </c>
      <c r="C166" s="1" t="s">
        <v>1831</v>
      </c>
      <c r="D166" s="1" t="s">
        <v>2166</v>
      </c>
      <c r="E166" s="1"/>
      <c r="F166" s="3">
        <v>116</v>
      </c>
      <c r="G166" s="13">
        <f>VLOOKUP(F166,episodes!$A$1:$B$76,2,FALSE)</f>
        <v>17</v>
      </c>
      <c r="H166" s="1" t="str">
        <f>VLOOKUP(F166,episodes!$A$1:$E$76,5,FALSE)</f>
        <v>The Galileo Seven</v>
      </c>
      <c r="I166" s="10">
        <f>VLOOKUP(F166,episodes!$A$1:$D$76,3,FALSE)</f>
        <v>1</v>
      </c>
      <c r="J166" s="10">
        <f>VLOOKUP(F166,episodes!$A$1:$D$76,4,FALSE)</f>
        <v>16</v>
      </c>
      <c r="K166" s="10">
        <v>6</v>
      </c>
      <c r="L166" s="11"/>
      <c r="M166" s="11"/>
      <c r="N166" s="13"/>
      <c r="O166" s="3"/>
      <c r="P166" s="2"/>
      <c r="Q166" s="2"/>
      <c r="W166" s="2"/>
    </row>
    <row r="167" spans="1:23" x14ac:dyDescent="0.3">
      <c r="A167" s="2" t="s">
        <v>1765</v>
      </c>
      <c r="B167" s="1" t="s">
        <v>759</v>
      </c>
      <c r="C167" s="1" t="s">
        <v>1831</v>
      </c>
      <c r="D167" s="1" t="s">
        <v>2166</v>
      </c>
      <c r="E167" s="1"/>
      <c r="F167" s="3">
        <v>116</v>
      </c>
      <c r="G167" s="13">
        <f>VLOOKUP(F167,episodes!$A$1:$B$76,2,FALSE)</f>
        <v>17</v>
      </c>
      <c r="H167" s="1" t="str">
        <f>VLOOKUP(F167,episodes!$A$1:$E$76,5,FALSE)</f>
        <v>The Galileo Seven</v>
      </c>
      <c r="I167" s="10">
        <f>VLOOKUP(F167,episodes!$A$1:$D$76,3,FALSE)</f>
        <v>1</v>
      </c>
      <c r="J167" s="10">
        <f>VLOOKUP(F167,episodes!$A$1:$D$76,4,FALSE)</f>
        <v>16</v>
      </c>
      <c r="K167" s="10">
        <v>7</v>
      </c>
      <c r="L167" s="11"/>
      <c r="M167" s="11"/>
      <c r="N167" s="13"/>
      <c r="O167" s="13"/>
      <c r="P167" s="2"/>
      <c r="Q167" s="2"/>
      <c r="W167" s="2"/>
    </row>
    <row r="168" spans="1:23" x14ac:dyDescent="0.3">
      <c r="A168" s="2" t="s">
        <v>1765</v>
      </c>
      <c r="B168" s="1" t="s">
        <v>762</v>
      </c>
      <c r="C168" s="1" t="s">
        <v>1831</v>
      </c>
      <c r="D168" s="1" t="s">
        <v>2166</v>
      </c>
      <c r="E168" s="1"/>
      <c r="F168" s="3">
        <v>119</v>
      </c>
      <c r="G168" s="13">
        <f>VLOOKUP(F168,episodes!$A$1:$B$76,2,FALSE)</f>
        <v>20</v>
      </c>
      <c r="H168" s="1" t="str">
        <f>VLOOKUP(F168,episodes!$A$1:$E$76,5,FALSE)</f>
        <v>Tomorrow Is Yesterday</v>
      </c>
      <c r="I168" s="10">
        <f>VLOOKUP(F168,episodes!$A$1:$D$76,3,FALSE)</f>
        <v>1</v>
      </c>
      <c r="J168" s="10">
        <f>VLOOKUP(F168,episodes!$A$1:$D$76,4,FALSE)</f>
        <v>19</v>
      </c>
      <c r="K168" s="10">
        <v>11</v>
      </c>
      <c r="L168" s="11"/>
      <c r="M168" s="11"/>
      <c r="N168" s="13"/>
      <c r="O168" s="13"/>
      <c r="P168" s="2"/>
      <c r="Q168" s="2"/>
      <c r="W168" s="2"/>
    </row>
    <row r="169" spans="1:23" x14ac:dyDescent="0.3">
      <c r="A169" s="2" t="s">
        <v>1765</v>
      </c>
      <c r="B169" s="1" t="s">
        <v>762</v>
      </c>
      <c r="C169" s="1" t="s">
        <v>1831</v>
      </c>
      <c r="D169" s="1" t="s">
        <v>2166</v>
      </c>
      <c r="E169" s="1"/>
      <c r="F169" s="3">
        <v>202</v>
      </c>
      <c r="G169" s="13">
        <f>VLOOKUP(F169,episodes!$A$1:$B$76,2,FALSE)</f>
        <v>32</v>
      </c>
      <c r="H169" s="1" t="str">
        <f>VLOOKUP(F169,episodes!$A$1:$E$76,5,FALSE)</f>
        <v>Who Mourns for Adonais?</v>
      </c>
      <c r="I169" s="10">
        <f>VLOOKUP(F169,episodes!$A$1:$D$76,3,FALSE)</f>
        <v>2</v>
      </c>
      <c r="J169" s="10">
        <f>VLOOKUP(F169,episodes!$A$1:$D$76,4,FALSE)</f>
        <v>2</v>
      </c>
      <c r="K169" s="10">
        <v>18</v>
      </c>
      <c r="L169" s="11"/>
      <c r="M169" s="11"/>
      <c r="N169" s="13"/>
      <c r="O169" s="13"/>
      <c r="P169" s="2"/>
      <c r="Q169" s="2"/>
      <c r="W169" s="2"/>
    </row>
    <row r="170" spans="1:23" x14ac:dyDescent="0.3">
      <c r="A170" s="2" t="s">
        <v>1766</v>
      </c>
      <c r="B170" s="1" t="s">
        <v>761</v>
      </c>
      <c r="C170" s="1" t="s">
        <v>1831</v>
      </c>
      <c r="D170" s="1" t="s">
        <v>2168</v>
      </c>
      <c r="E170" s="1"/>
      <c r="F170" s="10">
        <v>104</v>
      </c>
      <c r="G170" s="13">
        <f>VLOOKUP(F170,episodes!$A$1:$B$76,2,FALSE)</f>
        <v>5</v>
      </c>
      <c r="H170" s="1" t="str">
        <f>VLOOKUP(F170,episodes!$A$1:$E$76,5,FALSE)</f>
        <v>The Naked Time</v>
      </c>
      <c r="I170" s="10">
        <f>VLOOKUP(F170,episodes!$A$1:$D$76,3,FALSE)</f>
        <v>1</v>
      </c>
      <c r="J170" s="10">
        <f>VLOOKUP(F170,episodes!$A$1:$D$76,4,FALSE)</f>
        <v>4</v>
      </c>
      <c r="K170" s="10">
        <v>9</v>
      </c>
      <c r="L170" s="11"/>
      <c r="M170" s="11"/>
      <c r="N170" s="13"/>
      <c r="O170" s="13"/>
      <c r="P170" s="2"/>
      <c r="Q170" s="2"/>
      <c r="W170" s="2"/>
    </row>
    <row r="171" spans="1:23" x14ac:dyDescent="0.3">
      <c r="A171" s="2" t="s">
        <v>1766</v>
      </c>
      <c r="B171" s="1" t="s">
        <v>754</v>
      </c>
      <c r="C171" s="1" t="s">
        <v>1831</v>
      </c>
      <c r="D171" s="1" t="s">
        <v>2168</v>
      </c>
      <c r="E171" s="1"/>
      <c r="F171" s="4">
        <v>115</v>
      </c>
      <c r="G171" s="13">
        <f>VLOOKUP(F171,episodes!$A$1:$B$76,2,FALSE)</f>
        <v>16</v>
      </c>
      <c r="H171" s="1" t="str">
        <f>VLOOKUP(F171,episodes!$A$1:$E$76,5,FALSE)</f>
        <v>Shore Leave</v>
      </c>
      <c r="I171" s="10">
        <f>VLOOKUP(F171,episodes!$A$1:$D$76,3,FALSE)</f>
        <v>1</v>
      </c>
      <c r="J171" s="10">
        <f>VLOOKUP(F171,episodes!$A$1:$D$76,4,FALSE)</f>
        <v>15</v>
      </c>
      <c r="K171" s="10">
        <v>15</v>
      </c>
      <c r="L171" s="11"/>
      <c r="M171" s="11"/>
      <c r="N171" s="13"/>
      <c r="O171" s="13"/>
      <c r="P171" s="2"/>
      <c r="Q171" s="2"/>
      <c r="W171" s="2"/>
    </row>
    <row r="172" spans="1:23" x14ac:dyDescent="0.3">
      <c r="A172" s="2" t="s">
        <v>1766</v>
      </c>
      <c r="B172" s="1" t="s">
        <v>761</v>
      </c>
      <c r="C172" s="1" t="s">
        <v>1831</v>
      </c>
      <c r="D172" s="1" t="s">
        <v>2168</v>
      </c>
      <c r="E172" s="1"/>
      <c r="F172" s="10">
        <v>128</v>
      </c>
      <c r="G172" s="13">
        <f>VLOOKUP(F172,episodes!$A$1:$B$76,2,FALSE)</f>
        <v>29</v>
      </c>
      <c r="H172" s="1" t="str">
        <f>VLOOKUP(F172,episodes!$A$1:$E$76,5,FALSE)</f>
        <v>The City on the Edge of Forever</v>
      </c>
      <c r="I172" s="10">
        <f>VLOOKUP(F172,episodes!$A$1:$D$76,3,FALSE)</f>
        <v>1</v>
      </c>
      <c r="J172" s="10">
        <f>VLOOKUP(F172,episodes!$A$1:$D$76,4,FALSE)</f>
        <v>28</v>
      </c>
      <c r="K172" s="10">
        <v>14</v>
      </c>
      <c r="L172" s="11"/>
      <c r="M172" s="11"/>
      <c r="N172" s="13"/>
      <c r="O172" s="3"/>
      <c r="P172" s="2"/>
      <c r="Q172" s="2"/>
      <c r="W172" s="2"/>
    </row>
    <row r="173" spans="1:23" x14ac:dyDescent="0.3">
      <c r="A173" s="2" t="s">
        <v>1784</v>
      </c>
      <c r="B173" s="1" t="s">
        <v>757</v>
      </c>
      <c r="C173" s="1" t="s">
        <v>1831</v>
      </c>
      <c r="D173" s="1" t="s">
        <v>1816</v>
      </c>
      <c r="E173" s="1"/>
      <c r="F173" s="4">
        <v>103</v>
      </c>
      <c r="G173" s="13">
        <f>VLOOKUP(F173,episodes!$A$1:$B$76,2,FALSE)</f>
        <v>4</v>
      </c>
      <c r="H173" s="1" t="str">
        <f>VLOOKUP(F173,episodes!$A$1:$E$76,5,FALSE)</f>
        <v>Where No Man Has Gone Before</v>
      </c>
      <c r="I173" s="10">
        <f>VLOOKUP(F173,episodes!$A$1:$D$76,3,FALSE)</f>
        <v>1</v>
      </c>
      <c r="J173" s="10">
        <f>VLOOKUP(F173,episodes!$A$1:$D$76,4,FALSE)</f>
        <v>3</v>
      </c>
      <c r="K173" s="10">
        <v>2</v>
      </c>
      <c r="L173" s="11"/>
      <c r="M173" s="11"/>
      <c r="N173" s="13"/>
      <c r="O173" s="3"/>
      <c r="P173" s="2"/>
      <c r="Q173" s="2"/>
      <c r="W173" s="2"/>
    </row>
    <row r="174" spans="1:23" x14ac:dyDescent="0.3">
      <c r="A174" s="2" t="s">
        <v>1796</v>
      </c>
      <c r="B174" s="1" t="s">
        <v>760</v>
      </c>
      <c r="C174" s="1" t="s">
        <v>1831</v>
      </c>
      <c r="D174" s="1" t="s">
        <v>1816</v>
      </c>
      <c r="E174" s="1"/>
      <c r="F174" s="4">
        <v>113</v>
      </c>
      <c r="G174" s="13">
        <f>VLOOKUP(F174,episodes!$A$1:$B$76,2,FALSE)</f>
        <v>14</v>
      </c>
      <c r="H174" s="1" t="str">
        <f>VLOOKUP(F174,episodes!$A$1:$E$76,5,FALSE)</f>
        <v>The Conscience of the King</v>
      </c>
      <c r="I174" s="10">
        <f>VLOOKUP(F174,episodes!$A$1:$D$76,3,FALSE)</f>
        <v>1</v>
      </c>
      <c r="J174" s="10">
        <f>VLOOKUP(F174,episodes!$A$1:$D$76,4,FALSE)</f>
        <v>13</v>
      </c>
      <c r="K174" s="10">
        <v>8</v>
      </c>
      <c r="L174" s="11"/>
      <c r="M174" s="11"/>
      <c r="N174" s="13"/>
      <c r="O174" s="3"/>
      <c r="P174" s="2"/>
      <c r="Q174" s="2"/>
      <c r="W174" s="2"/>
    </row>
    <row r="175" spans="1:23" x14ac:dyDescent="0.3">
      <c r="A175" s="2" t="s">
        <v>1800</v>
      </c>
      <c r="B175" s="1" t="s">
        <v>763</v>
      </c>
      <c r="C175" s="1" t="s">
        <v>2052</v>
      </c>
      <c r="D175" s="1" t="s">
        <v>2165</v>
      </c>
      <c r="E175" s="1"/>
      <c r="F175" s="4">
        <v>100</v>
      </c>
      <c r="G175" s="13">
        <f>VLOOKUP(F175,episodes!$A$1:$B$76,2,FALSE)</f>
        <v>1</v>
      </c>
      <c r="H175" s="1" t="str">
        <f>VLOOKUP(F175,episodes!$A$1:$E$76,5,FALSE)</f>
        <v>The Cage</v>
      </c>
      <c r="I175" s="10">
        <f>VLOOKUP(F175,episodes!$A$1:$D$76,3,FALSE)</f>
        <v>1</v>
      </c>
      <c r="J175" s="10">
        <f>VLOOKUP(F175,episodes!$A$1:$D$76,4,FALSE)</f>
        <v>0</v>
      </c>
      <c r="K175" s="10">
        <v>10</v>
      </c>
      <c r="L175" s="11"/>
      <c r="M175" s="11"/>
      <c r="N175" s="13"/>
      <c r="O175" s="3"/>
      <c r="P175" s="2"/>
      <c r="Q175" s="2"/>
      <c r="W175" s="2"/>
    </row>
    <row r="176" spans="1:23" x14ac:dyDescent="0.3">
      <c r="A176" s="2" t="s">
        <v>1800</v>
      </c>
      <c r="B176" s="1" t="s">
        <v>763</v>
      </c>
      <c r="C176" s="1" t="s">
        <v>2051</v>
      </c>
      <c r="D176" s="1" t="s">
        <v>2165</v>
      </c>
      <c r="E176" s="1"/>
      <c r="F176" s="4">
        <v>100</v>
      </c>
      <c r="G176" s="13">
        <f>VLOOKUP(F176,episodes!$A$1:$B$76,2,FALSE)</f>
        <v>1</v>
      </c>
      <c r="H176" s="1" t="str">
        <f>VLOOKUP(F176,episodes!$A$1:$E$76,5,FALSE)</f>
        <v>The Cage</v>
      </c>
      <c r="I176" s="10">
        <f>VLOOKUP(F176,episodes!$A$1:$D$76,3,FALSE)</f>
        <v>1</v>
      </c>
      <c r="J176" s="10">
        <f>VLOOKUP(F176,episodes!$A$1:$D$76,4,FALSE)</f>
        <v>0</v>
      </c>
      <c r="K176" s="10">
        <v>11</v>
      </c>
      <c r="L176" s="11"/>
      <c r="M176" s="11"/>
      <c r="N176" s="13"/>
      <c r="O176" s="3"/>
      <c r="P176" s="2"/>
      <c r="Q176" s="2"/>
      <c r="W176" s="2"/>
    </row>
    <row r="177" spans="1:23" x14ac:dyDescent="0.3">
      <c r="A177" s="2" t="s">
        <v>1800</v>
      </c>
      <c r="B177" s="1" t="s">
        <v>763</v>
      </c>
      <c r="C177" s="1" t="s">
        <v>2053</v>
      </c>
      <c r="D177" s="1" t="s">
        <v>2165</v>
      </c>
      <c r="E177" s="1"/>
      <c r="F177" s="4">
        <v>100</v>
      </c>
      <c r="G177" s="13">
        <f>VLOOKUP(F177,episodes!$A$1:$B$76,2,FALSE)</f>
        <v>1</v>
      </c>
      <c r="H177" s="1" t="str">
        <f>VLOOKUP(F177,episodes!$A$1:$E$76,5,FALSE)</f>
        <v>The Cage</v>
      </c>
      <c r="I177" s="10">
        <f>VLOOKUP(F177,episodes!$A$1:$D$76,3,FALSE)</f>
        <v>1</v>
      </c>
      <c r="J177" s="10">
        <f>VLOOKUP(F177,episodes!$A$1:$D$76,4,FALSE)</f>
        <v>0</v>
      </c>
      <c r="K177" s="10">
        <v>12</v>
      </c>
      <c r="L177" s="11"/>
      <c r="M177" s="11"/>
      <c r="N177" s="13"/>
      <c r="O177" s="13"/>
      <c r="P177" s="2"/>
      <c r="Q177" s="2"/>
      <c r="W177" s="2"/>
    </row>
    <row r="178" spans="1:23" x14ac:dyDescent="0.3">
      <c r="A178" s="2" t="s">
        <v>1800</v>
      </c>
      <c r="B178" s="1" t="s">
        <v>763</v>
      </c>
      <c r="C178" s="1" t="s">
        <v>2050</v>
      </c>
      <c r="D178" s="1" t="s">
        <v>2165</v>
      </c>
      <c r="E178" s="1"/>
      <c r="F178" s="4">
        <v>100</v>
      </c>
      <c r="G178" s="13">
        <f>VLOOKUP(F178,episodes!$A$1:$B$76,2,FALSE)</f>
        <v>1</v>
      </c>
      <c r="H178" s="1" t="str">
        <f>VLOOKUP(F178,episodes!$A$1:$E$76,5,FALSE)</f>
        <v>The Cage</v>
      </c>
      <c r="I178" s="10">
        <f>VLOOKUP(F178,episodes!$A$1:$D$76,3,FALSE)</f>
        <v>1</v>
      </c>
      <c r="J178" s="10">
        <f>VLOOKUP(F178,episodes!$A$1:$D$76,4,FALSE)</f>
        <v>0</v>
      </c>
      <c r="K178" s="10">
        <v>13</v>
      </c>
      <c r="L178" s="11"/>
      <c r="M178" s="11"/>
      <c r="N178" s="13"/>
      <c r="O178" s="13"/>
      <c r="P178" s="2"/>
      <c r="Q178" s="2"/>
      <c r="W178" s="2"/>
    </row>
    <row r="179" spans="1:23" x14ac:dyDescent="0.3">
      <c r="A179" s="2" t="s">
        <v>1800</v>
      </c>
      <c r="B179" s="1" t="s">
        <v>763</v>
      </c>
      <c r="C179" s="1" t="s">
        <v>2049</v>
      </c>
      <c r="D179" s="1" t="s">
        <v>2165</v>
      </c>
      <c r="E179" s="1"/>
      <c r="F179" s="4">
        <v>100</v>
      </c>
      <c r="G179" s="13">
        <f>VLOOKUP(F179,episodes!$A$1:$B$76,2,FALSE)</f>
        <v>1</v>
      </c>
      <c r="H179" s="1" t="str">
        <f>VLOOKUP(F179,episodes!$A$1:$E$76,5,FALSE)</f>
        <v>The Cage</v>
      </c>
      <c r="I179" s="10">
        <f>VLOOKUP(F179,episodes!$A$1:$D$76,3,FALSE)</f>
        <v>1</v>
      </c>
      <c r="J179" s="10">
        <f>VLOOKUP(F179,episodes!$A$1:$D$76,4,FALSE)</f>
        <v>0</v>
      </c>
      <c r="K179" s="10">
        <v>14</v>
      </c>
      <c r="L179" s="11"/>
      <c r="M179" s="11"/>
      <c r="N179" s="13"/>
      <c r="O179" s="3"/>
      <c r="P179" s="2"/>
      <c r="Q179" s="2"/>
      <c r="W179" s="2"/>
    </row>
    <row r="180" spans="1:23" x14ac:dyDescent="0.3">
      <c r="A180" s="2" t="s">
        <v>1800</v>
      </c>
      <c r="B180" s="1" t="s">
        <v>763</v>
      </c>
      <c r="C180" s="1" t="s">
        <v>2139</v>
      </c>
      <c r="D180" s="1" t="s">
        <v>2165</v>
      </c>
      <c r="E180" s="1"/>
      <c r="F180" s="4">
        <v>101</v>
      </c>
      <c r="G180" s="13">
        <f>VLOOKUP(F180,episodes!$A$1:$B$76,2,FALSE)</f>
        <v>2</v>
      </c>
      <c r="H180" s="1" t="str">
        <f>VLOOKUP(F180,episodes!$A$1:$E$76,5,FALSE)</f>
        <v>The Man Trap</v>
      </c>
      <c r="I180" s="10">
        <f>VLOOKUP(F180,episodes!$A$1:$D$76,3,FALSE)</f>
        <v>1</v>
      </c>
      <c r="J180" s="10">
        <f>VLOOKUP(F180,episodes!$A$1:$D$76,4,FALSE)</f>
        <v>1</v>
      </c>
      <c r="K180" s="10">
        <v>12</v>
      </c>
      <c r="L180" s="11"/>
      <c r="M180" s="11"/>
      <c r="N180" s="13"/>
      <c r="O180" s="13"/>
      <c r="P180" s="2"/>
      <c r="Q180" s="2"/>
      <c r="W180" s="2"/>
    </row>
    <row r="181" spans="1:23" x14ac:dyDescent="0.3">
      <c r="A181" s="2" t="s">
        <v>1800</v>
      </c>
      <c r="B181" s="1" t="s">
        <v>763</v>
      </c>
      <c r="C181" s="1" t="s">
        <v>2135</v>
      </c>
      <c r="D181" s="1" t="s">
        <v>2165</v>
      </c>
      <c r="E181" s="1"/>
      <c r="F181" s="4">
        <v>101</v>
      </c>
      <c r="G181" s="13">
        <f>VLOOKUP(F181,episodes!$A$1:$B$76,2,FALSE)</f>
        <v>2</v>
      </c>
      <c r="H181" s="1" t="str">
        <f>VLOOKUP(F181,episodes!$A$1:$E$76,5,FALSE)</f>
        <v>The Man Trap</v>
      </c>
      <c r="I181" s="10">
        <f>VLOOKUP(F181,episodes!$A$1:$D$76,3,FALSE)</f>
        <v>1</v>
      </c>
      <c r="J181" s="10">
        <f>VLOOKUP(F181,episodes!$A$1:$D$76,4,FALSE)</f>
        <v>1</v>
      </c>
      <c r="K181" s="10">
        <v>13</v>
      </c>
      <c r="L181" s="11"/>
      <c r="M181" s="11"/>
      <c r="N181" s="13"/>
      <c r="O181" s="10"/>
      <c r="P181" s="2"/>
      <c r="Q181" s="2"/>
      <c r="W181" s="2"/>
    </row>
    <row r="182" spans="1:23" x14ac:dyDescent="0.3">
      <c r="A182" s="2" t="s">
        <v>1800</v>
      </c>
      <c r="B182" s="1" t="s">
        <v>763</v>
      </c>
      <c r="C182" s="1" t="s">
        <v>2136</v>
      </c>
      <c r="D182" s="1" t="s">
        <v>2165</v>
      </c>
      <c r="E182" s="1"/>
      <c r="F182" s="4">
        <v>101</v>
      </c>
      <c r="G182" s="13">
        <f>VLOOKUP(F182,episodes!$A$1:$B$76,2,FALSE)</f>
        <v>2</v>
      </c>
      <c r="H182" s="1" t="str">
        <f>VLOOKUP(F182,episodes!$A$1:$E$76,5,FALSE)</f>
        <v>The Man Trap</v>
      </c>
      <c r="I182" s="10">
        <f>VLOOKUP(F182,episodes!$A$1:$D$76,3,FALSE)</f>
        <v>1</v>
      </c>
      <c r="J182" s="10">
        <f>VLOOKUP(F182,episodes!$A$1:$D$76,4,FALSE)</f>
        <v>1</v>
      </c>
      <c r="K182" s="10">
        <v>14</v>
      </c>
      <c r="L182" s="11"/>
      <c r="M182" s="11"/>
      <c r="N182" s="13"/>
      <c r="O182" s="10"/>
      <c r="P182" s="2"/>
      <c r="Q182" s="2"/>
      <c r="W182" s="2"/>
    </row>
    <row r="183" spans="1:23" x14ac:dyDescent="0.3">
      <c r="A183" s="2" t="s">
        <v>1800</v>
      </c>
      <c r="B183" s="1" t="s">
        <v>763</v>
      </c>
      <c r="C183" s="1" t="s">
        <v>2137</v>
      </c>
      <c r="D183" s="1" t="s">
        <v>2165</v>
      </c>
      <c r="E183" s="1"/>
      <c r="F183" s="4">
        <v>101</v>
      </c>
      <c r="G183" s="13">
        <f>VLOOKUP(F183,episodes!$A$1:$B$76,2,FALSE)</f>
        <v>2</v>
      </c>
      <c r="H183" s="1" t="str">
        <f>VLOOKUP(F183,episodes!$A$1:$E$76,5,FALSE)</f>
        <v>The Man Trap</v>
      </c>
      <c r="I183" s="10">
        <f>VLOOKUP(F183,episodes!$A$1:$D$76,3,FALSE)</f>
        <v>1</v>
      </c>
      <c r="J183" s="10">
        <f>VLOOKUP(F183,episodes!$A$1:$D$76,4,FALSE)</f>
        <v>1</v>
      </c>
      <c r="K183" s="10">
        <v>15</v>
      </c>
      <c r="L183" s="11"/>
      <c r="M183" s="11"/>
      <c r="N183" s="13"/>
      <c r="O183" s="13"/>
      <c r="P183" s="2"/>
      <c r="Q183" s="2"/>
      <c r="W183" s="2"/>
    </row>
    <row r="184" spans="1:23" x14ac:dyDescent="0.3">
      <c r="A184" s="2" t="s">
        <v>1800</v>
      </c>
      <c r="B184" s="1" t="s">
        <v>763</v>
      </c>
      <c r="C184" s="1" t="s">
        <v>2157</v>
      </c>
      <c r="D184" s="1" t="s">
        <v>2165</v>
      </c>
      <c r="E184" s="1"/>
      <c r="F184" s="4">
        <v>102</v>
      </c>
      <c r="G184" s="13">
        <f>VLOOKUP(F184,episodes!$A$1:$B$76,2,FALSE)</f>
        <v>3</v>
      </c>
      <c r="H184" s="1" t="str">
        <f>VLOOKUP(F184,episodes!$A$1:$E$76,5,FALSE)</f>
        <v>Charlie X</v>
      </c>
      <c r="I184" s="10">
        <f>VLOOKUP(F184,episodes!$A$1:$D$76,3,FALSE)</f>
        <v>1</v>
      </c>
      <c r="J184" s="10">
        <f>VLOOKUP(F184,episodes!$A$1:$D$76,4,FALSE)</f>
        <v>2</v>
      </c>
      <c r="K184" s="10">
        <v>4</v>
      </c>
      <c r="L184" s="11"/>
      <c r="M184" s="11"/>
      <c r="N184" s="13"/>
      <c r="O184" s="13"/>
      <c r="P184" s="2"/>
      <c r="Q184" s="2"/>
      <c r="W184" s="2"/>
    </row>
    <row r="185" spans="1:23" x14ac:dyDescent="0.3">
      <c r="A185" s="2" t="s">
        <v>1800</v>
      </c>
      <c r="B185" s="1" t="s">
        <v>763</v>
      </c>
      <c r="C185" s="1" t="s">
        <v>2156</v>
      </c>
      <c r="D185" s="1" t="s">
        <v>2165</v>
      </c>
      <c r="E185" s="1"/>
      <c r="F185" s="4">
        <v>102</v>
      </c>
      <c r="G185" s="13">
        <f>VLOOKUP(F185,episodes!$A$1:$B$76,2,FALSE)</f>
        <v>3</v>
      </c>
      <c r="H185" s="1" t="str">
        <f>VLOOKUP(F185,episodes!$A$1:$E$76,5,FALSE)</f>
        <v>Charlie X</v>
      </c>
      <c r="I185" s="10">
        <f>VLOOKUP(F185,episodes!$A$1:$D$76,3,FALSE)</f>
        <v>1</v>
      </c>
      <c r="J185" s="10">
        <f>VLOOKUP(F185,episodes!$A$1:$D$76,4,FALSE)</f>
        <v>2</v>
      </c>
      <c r="K185" s="10">
        <v>5</v>
      </c>
      <c r="L185" s="11"/>
      <c r="M185" s="11"/>
      <c r="N185" s="13"/>
      <c r="O185" s="13"/>
      <c r="P185" s="2"/>
      <c r="Q185" s="2"/>
      <c r="W185" s="2"/>
    </row>
    <row r="186" spans="1:23" x14ac:dyDescent="0.3">
      <c r="A186" s="2" t="s">
        <v>1800</v>
      </c>
      <c r="B186" s="1" t="s">
        <v>763</v>
      </c>
      <c r="C186" s="1" t="s">
        <v>1831</v>
      </c>
      <c r="D186" s="1" t="s">
        <v>2165</v>
      </c>
      <c r="E186" s="1"/>
      <c r="F186" s="4">
        <v>103</v>
      </c>
      <c r="G186" s="13">
        <f>VLOOKUP(F186,episodes!$A$1:$B$76,2,FALSE)</f>
        <v>4</v>
      </c>
      <c r="H186" s="1" t="str">
        <f>VLOOKUP(F186,episodes!$A$1:$E$76,5,FALSE)</f>
        <v>Where No Man Has Gone Before</v>
      </c>
      <c r="I186" s="10">
        <f>VLOOKUP(F186,episodes!$A$1:$D$76,3,FALSE)</f>
        <v>1</v>
      </c>
      <c r="J186" s="10">
        <f>VLOOKUP(F186,episodes!$A$1:$D$76,4,FALSE)</f>
        <v>3</v>
      </c>
      <c r="K186" s="10">
        <v>3</v>
      </c>
      <c r="L186" s="11"/>
      <c r="M186" s="11"/>
      <c r="N186" s="13"/>
      <c r="O186" s="13"/>
      <c r="P186" s="2"/>
      <c r="Q186" s="2"/>
      <c r="W186" s="2"/>
    </row>
    <row r="187" spans="1:23" x14ac:dyDescent="0.3">
      <c r="A187" s="2" t="s">
        <v>1800</v>
      </c>
      <c r="B187" s="1" t="s">
        <v>763</v>
      </c>
      <c r="C187" s="1" t="s">
        <v>1831</v>
      </c>
      <c r="D187" s="1" t="s">
        <v>2165</v>
      </c>
      <c r="E187" s="1"/>
      <c r="F187" s="4">
        <v>103</v>
      </c>
      <c r="G187" s="13">
        <f>VLOOKUP(F187,episodes!$A$1:$B$76,2,FALSE)</f>
        <v>4</v>
      </c>
      <c r="H187" s="1" t="str">
        <f>VLOOKUP(F187,episodes!$A$1:$E$76,5,FALSE)</f>
        <v>Where No Man Has Gone Before</v>
      </c>
      <c r="I187" s="10">
        <f>VLOOKUP(F187,episodes!$A$1:$D$76,3,FALSE)</f>
        <v>1</v>
      </c>
      <c r="J187" s="10">
        <f>VLOOKUP(F187,episodes!$A$1:$D$76,4,FALSE)</f>
        <v>3</v>
      </c>
      <c r="K187" s="10">
        <v>4</v>
      </c>
      <c r="L187" s="11"/>
      <c r="M187" s="11"/>
      <c r="N187" s="13"/>
      <c r="O187" s="3"/>
      <c r="P187" s="2"/>
      <c r="Q187" s="2"/>
      <c r="W187" s="2"/>
    </row>
    <row r="188" spans="1:23" x14ac:dyDescent="0.3">
      <c r="A188" s="2" t="s">
        <v>1800</v>
      </c>
      <c r="B188" s="1" t="s">
        <v>763</v>
      </c>
      <c r="C188" s="1" t="s">
        <v>1831</v>
      </c>
      <c r="D188" s="1" t="s">
        <v>2165</v>
      </c>
      <c r="E188" s="1"/>
      <c r="F188" s="10">
        <v>104</v>
      </c>
      <c r="G188" s="13">
        <f>VLOOKUP(F188,episodes!$A$1:$B$76,2,FALSE)</f>
        <v>5</v>
      </c>
      <c r="H188" s="1" t="str">
        <f>VLOOKUP(F188,episodes!$A$1:$E$76,5,FALSE)</f>
        <v>The Naked Time</v>
      </c>
      <c r="I188" s="10">
        <f>VLOOKUP(F188,episodes!$A$1:$D$76,3,FALSE)</f>
        <v>1</v>
      </c>
      <c r="J188" s="10">
        <f>VLOOKUP(F188,episodes!$A$1:$D$76,4,FALSE)</f>
        <v>4</v>
      </c>
      <c r="K188" s="10">
        <v>10</v>
      </c>
      <c r="L188" s="11"/>
      <c r="M188" s="11"/>
      <c r="N188" s="13"/>
      <c r="O188" s="3"/>
      <c r="P188" s="2"/>
      <c r="Q188" s="2"/>
      <c r="W188" s="2"/>
    </row>
    <row r="189" spans="1:23" x14ac:dyDescent="0.3">
      <c r="A189" s="2" t="s">
        <v>1800</v>
      </c>
      <c r="B189" s="1" t="s">
        <v>763</v>
      </c>
      <c r="C189" s="1" t="s">
        <v>1831</v>
      </c>
      <c r="D189" s="1" t="s">
        <v>2165</v>
      </c>
      <c r="E189" s="1"/>
      <c r="F189" s="4">
        <v>105</v>
      </c>
      <c r="G189" s="13">
        <f>VLOOKUP(F189,episodes!$A$1:$B$76,2,FALSE)</f>
        <v>6</v>
      </c>
      <c r="H189" s="1" t="str">
        <f>VLOOKUP(F189,episodes!$A$1:$E$76,5,FALSE)</f>
        <v>The Enemy Within</v>
      </c>
      <c r="I189" s="10">
        <f>VLOOKUP(F189,episodes!$A$1:$D$76,3,FALSE)</f>
        <v>1</v>
      </c>
      <c r="J189" s="10">
        <f>VLOOKUP(F189,episodes!$A$1:$D$76,4,FALSE)</f>
        <v>5</v>
      </c>
      <c r="K189" s="10">
        <v>7</v>
      </c>
      <c r="L189" s="11"/>
      <c r="M189" s="11"/>
      <c r="N189" s="13"/>
      <c r="O189" s="3"/>
      <c r="P189" s="2"/>
      <c r="Q189" s="2"/>
      <c r="W189" s="2"/>
    </row>
    <row r="190" spans="1:23" x14ac:dyDescent="0.3">
      <c r="A190" s="2" t="s">
        <v>1800</v>
      </c>
      <c r="B190" s="1" t="s">
        <v>763</v>
      </c>
      <c r="C190" s="1" t="s">
        <v>1831</v>
      </c>
      <c r="D190" s="1" t="s">
        <v>2165</v>
      </c>
      <c r="E190" s="1"/>
      <c r="F190" s="4">
        <v>105</v>
      </c>
      <c r="G190" s="13">
        <f>VLOOKUP(F190,episodes!$A$1:$B$76,2,FALSE)</f>
        <v>6</v>
      </c>
      <c r="H190" s="1" t="str">
        <f>VLOOKUP(F190,episodes!$A$1:$E$76,5,FALSE)</f>
        <v>The Enemy Within</v>
      </c>
      <c r="I190" s="10">
        <f>VLOOKUP(F190,episodes!$A$1:$D$76,3,FALSE)</f>
        <v>1</v>
      </c>
      <c r="J190" s="10">
        <f>VLOOKUP(F190,episodes!$A$1:$D$76,4,FALSE)</f>
        <v>5</v>
      </c>
      <c r="K190" s="10">
        <v>8</v>
      </c>
      <c r="L190" s="11"/>
      <c r="M190" s="11"/>
      <c r="N190" s="13"/>
      <c r="O190" s="13"/>
      <c r="P190" s="2"/>
      <c r="Q190" s="2"/>
      <c r="W190" s="2"/>
    </row>
    <row r="191" spans="1:23" x14ac:dyDescent="0.3">
      <c r="A191" s="2" t="s">
        <v>1800</v>
      </c>
      <c r="B191" s="1" t="s">
        <v>763</v>
      </c>
      <c r="C191" s="1" t="s">
        <v>1831</v>
      </c>
      <c r="D191" s="1" t="s">
        <v>2165</v>
      </c>
      <c r="E191" s="1"/>
      <c r="F191" s="4">
        <v>105</v>
      </c>
      <c r="G191" s="13">
        <f>VLOOKUP(F191,episodes!$A$1:$B$76,2,FALSE)</f>
        <v>6</v>
      </c>
      <c r="H191" s="1" t="str">
        <f>VLOOKUP(F191,episodes!$A$1:$E$76,5,FALSE)</f>
        <v>The Enemy Within</v>
      </c>
      <c r="I191" s="10">
        <f>VLOOKUP(F191,episodes!$A$1:$D$76,3,FALSE)</f>
        <v>1</v>
      </c>
      <c r="J191" s="10">
        <f>VLOOKUP(F191,episodes!$A$1:$D$76,4,FALSE)</f>
        <v>5</v>
      </c>
      <c r="K191" s="10">
        <v>9</v>
      </c>
      <c r="L191" s="11"/>
      <c r="M191" s="11"/>
      <c r="N191" s="13"/>
      <c r="O191" s="13"/>
      <c r="P191" s="1"/>
      <c r="Q191" s="2"/>
      <c r="W191" s="2"/>
    </row>
    <row r="192" spans="1:23" x14ac:dyDescent="0.3">
      <c r="A192" s="2" t="s">
        <v>1800</v>
      </c>
      <c r="B192" s="1" t="s">
        <v>763</v>
      </c>
      <c r="C192" s="1" t="s">
        <v>1831</v>
      </c>
      <c r="D192" s="1" t="s">
        <v>2165</v>
      </c>
      <c r="E192" s="1"/>
      <c r="F192" s="4">
        <v>105</v>
      </c>
      <c r="G192" s="13">
        <f>VLOOKUP(F192,episodes!$A$1:$B$76,2,FALSE)</f>
        <v>6</v>
      </c>
      <c r="H192" s="1" t="str">
        <f>VLOOKUP(F192,episodes!$A$1:$E$76,5,FALSE)</f>
        <v>The Enemy Within</v>
      </c>
      <c r="I192" s="10">
        <f>VLOOKUP(F192,episodes!$A$1:$D$76,3,FALSE)</f>
        <v>1</v>
      </c>
      <c r="J192" s="10">
        <f>VLOOKUP(F192,episodes!$A$1:$D$76,4,FALSE)</f>
        <v>5</v>
      </c>
      <c r="K192" s="10">
        <v>10</v>
      </c>
      <c r="L192" s="11"/>
      <c r="M192" s="11"/>
      <c r="N192" s="13"/>
      <c r="O192" s="13"/>
      <c r="P192" s="1"/>
      <c r="Q192" s="2"/>
      <c r="W192" s="2"/>
    </row>
    <row r="193" spans="1:23" x14ac:dyDescent="0.3">
      <c r="A193" s="2" t="s">
        <v>1800</v>
      </c>
      <c r="B193" s="1" t="s">
        <v>763</v>
      </c>
      <c r="C193" s="1" t="s">
        <v>1831</v>
      </c>
      <c r="D193" s="1" t="s">
        <v>2165</v>
      </c>
      <c r="E193" s="1"/>
      <c r="F193" s="4">
        <v>105</v>
      </c>
      <c r="G193" s="13">
        <f>VLOOKUP(F193,episodes!$A$1:$B$76,2,FALSE)</f>
        <v>6</v>
      </c>
      <c r="H193" s="1" t="str">
        <f>VLOOKUP(F193,episodes!$A$1:$E$76,5,FALSE)</f>
        <v>The Enemy Within</v>
      </c>
      <c r="I193" s="10">
        <f>VLOOKUP(F193,episodes!$A$1:$D$76,3,FALSE)</f>
        <v>1</v>
      </c>
      <c r="J193" s="10">
        <f>VLOOKUP(F193,episodes!$A$1:$D$76,4,FALSE)</f>
        <v>5</v>
      </c>
      <c r="K193" s="10">
        <v>11</v>
      </c>
      <c r="L193" s="11"/>
      <c r="M193" s="11"/>
      <c r="N193" s="13"/>
      <c r="O193" s="13"/>
      <c r="P193" s="2"/>
      <c r="Q193" s="2"/>
      <c r="W193" s="2"/>
    </row>
    <row r="194" spans="1:23" x14ac:dyDescent="0.3">
      <c r="A194" s="2" t="s">
        <v>1800</v>
      </c>
      <c r="B194" s="1" t="s">
        <v>763</v>
      </c>
      <c r="C194" s="1" t="s">
        <v>1831</v>
      </c>
      <c r="D194" s="1" t="s">
        <v>2165</v>
      </c>
      <c r="E194" s="1"/>
      <c r="F194" s="4">
        <v>105</v>
      </c>
      <c r="G194" s="13">
        <f>VLOOKUP(F194,episodes!$A$1:$B$76,2,FALSE)</f>
        <v>6</v>
      </c>
      <c r="H194" s="1" t="str">
        <f>VLOOKUP(F194,episodes!$A$1:$E$76,5,FALSE)</f>
        <v>The Enemy Within</v>
      </c>
      <c r="I194" s="10">
        <f>VLOOKUP(F194,episodes!$A$1:$D$76,3,FALSE)</f>
        <v>1</v>
      </c>
      <c r="J194" s="10">
        <f>VLOOKUP(F194,episodes!$A$1:$D$76,4,FALSE)</f>
        <v>5</v>
      </c>
      <c r="K194" s="10">
        <v>12</v>
      </c>
      <c r="L194" s="11"/>
      <c r="M194" s="11"/>
      <c r="N194" s="13"/>
      <c r="O194" s="3"/>
      <c r="P194" s="1"/>
      <c r="Q194" s="2"/>
      <c r="W194" s="2"/>
    </row>
    <row r="195" spans="1:23" x14ac:dyDescent="0.3">
      <c r="A195" s="2" t="s">
        <v>1800</v>
      </c>
      <c r="B195" s="1" t="s">
        <v>763</v>
      </c>
      <c r="C195" s="1" t="s">
        <v>1831</v>
      </c>
      <c r="D195" s="1" t="s">
        <v>2165</v>
      </c>
      <c r="E195" s="1"/>
      <c r="F195" s="4">
        <v>105</v>
      </c>
      <c r="G195" s="13">
        <f>VLOOKUP(F195,episodes!$A$1:$B$76,2,FALSE)</f>
        <v>6</v>
      </c>
      <c r="H195" s="1" t="str">
        <f>VLOOKUP(F195,episodes!$A$1:$E$76,5,FALSE)</f>
        <v>The Enemy Within</v>
      </c>
      <c r="I195" s="10">
        <f>VLOOKUP(F195,episodes!$A$1:$D$76,3,FALSE)</f>
        <v>1</v>
      </c>
      <c r="J195" s="10">
        <f>VLOOKUP(F195,episodes!$A$1:$D$76,4,FALSE)</f>
        <v>5</v>
      </c>
      <c r="K195" s="10">
        <v>13</v>
      </c>
      <c r="L195" s="11"/>
      <c r="M195" s="11"/>
      <c r="N195" s="13"/>
      <c r="O195" s="3"/>
      <c r="P195" s="1"/>
      <c r="Q195" s="2"/>
      <c r="W195" s="2"/>
    </row>
    <row r="196" spans="1:23" x14ac:dyDescent="0.3">
      <c r="A196" s="2" t="s">
        <v>1800</v>
      </c>
      <c r="B196" s="1" t="s">
        <v>763</v>
      </c>
      <c r="C196" s="1" t="s">
        <v>1831</v>
      </c>
      <c r="D196" s="1" t="s">
        <v>2165</v>
      </c>
      <c r="E196" s="1"/>
      <c r="F196" s="4">
        <v>106</v>
      </c>
      <c r="G196" s="13">
        <f>VLOOKUP(F196,episodes!$A$1:$B$76,2,FALSE)</f>
        <v>7</v>
      </c>
      <c r="H196" s="1" t="str">
        <f>VLOOKUP(F196,episodes!$A$1:$E$76,5,FALSE)</f>
        <v>Mudd's Women</v>
      </c>
      <c r="I196" s="10">
        <f>VLOOKUP(F196,episodes!$A$1:$D$76,3,FALSE)</f>
        <v>1</v>
      </c>
      <c r="J196" s="10">
        <f>VLOOKUP(F196,episodes!$A$1:$D$76,4,FALSE)</f>
        <v>6</v>
      </c>
      <c r="K196" s="10">
        <v>7</v>
      </c>
      <c r="L196" s="11"/>
      <c r="M196" s="11"/>
      <c r="N196" s="13"/>
      <c r="O196" s="3"/>
      <c r="P196" s="2"/>
      <c r="Q196" s="2"/>
      <c r="W196" s="2"/>
    </row>
    <row r="197" spans="1:23" x14ac:dyDescent="0.3">
      <c r="A197" s="2" t="s">
        <v>1800</v>
      </c>
      <c r="B197" s="1" t="s">
        <v>763</v>
      </c>
      <c r="C197" s="1" t="s">
        <v>1831</v>
      </c>
      <c r="D197" s="1" t="s">
        <v>2165</v>
      </c>
      <c r="E197" s="1"/>
      <c r="F197" s="4">
        <v>106</v>
      </c>
      <c r="G197" s="13">
        <f>VLOOKUP(F197,episodes!$A$1:$B$76,2,FALSE)</f>
        <v>7</v>
      </c>
      <c r="H197" s="1" t="str">
        <f>VLOOKUP(F197,episodes!$A$1:$E$76,5,FALSE)</f>
        <v>Mudd's Women</v>
      </c>
      <c r="I197" s="10">
        <f>VLOOKUP(F197,episodes!$A$1:$D$76,3,FALSE)</f>
        <v>1</v>
      </c>
      <c r="J197" s="10">
        <f>VLOOKUP(F197,episodes!$A$1:$D$76,4,FALSE)</f>
        <v>6</v>
      </c>
      <c r="K197" s="10">
        <v>8</v>
      </c>
      <c r="L197" s="11"/>
      <c r="M197" s="11"/>
      <c r="N197" s="13"/>
      <c r="O197" s="3"/>
      <c r="P197" s="2"/>
      <c r="Q197" s="2"/>
      <c r="W197" s="2"/>
    </row>
    <row r="198" spans="1:23" x14ac:dyDescent="0.3">
      <c r="A198" s="2" t="s">
        <v>1800</v>
      </c>
      <c r="B198" s="1" t="s">
        <v>763</v>
      </c>
      <c r="C198" s="1" t="s">
        <v>1831</v>
      </c>
      <c r="D198" s="1" t="s">
        <v>2165</v>
      </c>
      <c r="E198" s="1"/>
      <c r="F198" s="4">
        <v>106</v>
      </c>
      <c r="G198" s="13">
        <f>VLOOKUP(F198,episodes!$A$1:$B$76,2,FALSE)</f>
        <v>7</v>
      </c>
      <c r="H198" s="1" t="str">
        <f>VLOOKUP(F198,episodes!$A$1:$E$76,5,FALSE)</f>
        <v>Mudd's Women</v>
      </c>
      <c r="I198" s="10">
        <f>VLOOKUP(F198,episodes!$A$1:$D$76,3,FALSE)</f>
        <v>1</v>
      </c>
      <c r="J198" s="10">
        <f>VLOOKUP(F198,episodes!$A$1:$D$76,4,FALSE)</f>
        <v>6</v>
      </c>
      <c r="K198" s="10">
        <v>9</v>
      </c>
      <c r="L198" s="11"/>
      <c r="M198" s="11"/>
      <c r="N198" s="13"/>
      <c r="O198" s="3"/>
      <c r="P198" s="2"/>
      <c r="Q198" s="2"/>
      <c r="W198" s="2"/>
    </row>
    <row r="199" spans="1:23" x14ac:dyDescent="0.3">
      <c r="A199" s="2" t="s">
        <v>1800</v>
      </c>
      <c r="B199" s="1" t="s">
        <v>763</v>
      </c>
      <c r="C199" s="1" t="s">
        <v>1831</v>
      </c>
      <c r="D199" s="1" t="s">
        <v>2165</v>
      </c>
      <c r="E199" s="1"/>
      <c r="F199" s="4">
        <v>106</v>
      </c>
      <c r="G199" s="13">
        <f>VLOOKUP(F199,episodes!$A$1:$B$76,2,FALSE)</f>
        <v>7</v>
      </c>
      <c r="H199" s="1" t="str">
        <f>VLOOKUP(F199,episodes!$A$1:$E$76,5,FALSE)</f>
        <v>Mudd's Women</v>
      </c>
      <c r="I199" s="10">
        <f>VLOOKUP(F199,episodes!$A$1:$D$76,3,FALSE)</f>
        <v>1</v>
      </c>
      <c r="J199" s="10">
        <f>VLOOKUP(F199,episodes!$A$1:$D$76,4,FALSE)</f>
        <v>6</v>
      </c>
      <c r="K199" s="10">
        <v>10</v>
      </c>
      <c r="L199" s="11"/>
      <c r="M199" s="11"/>
      <c r="N199" s="13"/>
      <c r="O199" s="3"/>
      <c r="P199" s="2"/>
      <c r="Q199" s="2"/>
      <c r="W199" s="2"/>
    </row>
    <row r="200" spans="1:23" x14ac:dyDescent="0.3">
      <c r="A200" s="2" t="s">
        <v>1800</v>
      </c>
      <c r="B200" s="1" t="s">
        <v>763</v>
      </c>
      <c r="C200" s="1" t="s">
        <v>1831</v>
      </c>
      <c r="D200" s="1" t="s">
        <v>2165</v>
      </c>
      <c r="E200" s="1"/>
      <c r="F200" s="4">
        <v>107</v>
      </c>
      <c r="G200" s="13">
        <f>VLOOKUP(F200,episodes!$A$1:$B$76,2,FALSE)</f>
        <v>8</v>
      </c>
      <c r="H200" s="1" t="str">
        <f>VLOOKUP(F200,episodes!$A$1:$E$76,5,FALSE)</f>
        <v>What Are Little Girls Made Of?</v>
      </c>
      <c r="I200" s="10">
        <f>VLOOKUP(F200,episodes!$A$1:$D$76,3,FALSE)</f>
        <v>1</v>
      </c>
      <c r="J200" s="10">
        <f>VLOOKUP(F200,episodes!$A$1:$D$76,4,FALSE)</f>
        <v>7</v>
      </c>
      <c r="K200" s="10">
        <v>11</v>
      </c>
      <c r="L200" s="11"/>
      <c r="M200" s="11"/>
      <c r="N200" s="13"/>
      <c r="O200" s="3"/>
      <c r="P200" s="2"/>
      <c r="Q200" s="2"/>
      <c r="W200" s="2"/>
    </row>
    <row r="201" spans="1:23" x14ac:dyDescent="0.3">
      <c r="A201" s="2" t="s">
        <v>1800</v>
      </c>
      <c r="B201" s="1" t="s">
        <v>763</v>
      </c>
      <c r="C201" s="1" t="s">
        <v>1831</v>
      </c>
      <c r="D201" s="1" t="s">
        <v>2165</v>
      </c>
      <c r="E201" s="1"/>
      <c r="F201" s="4">
        <v>107</v>
      </c>
      <c r="G201" s="13">
        <f>VLOOKUP(F201,episodes!$A$1:$B$76,2,FALSE)</f>
        <v>8</v>
      </c>
      <c r="H201" s="1" t="str">
        <f>VLOOKUP(F201,episodes!$A$1:$E$76,5,FALSE)</f>
        <v>What Are Little Girls Made Of?</v>
      </c>
      <c r="I201" s="10">
        <f>VLOOKUP(F201,episodes!$A$1:$D$76,3,FALSE)</f>
        <v>1</v>
      </c>
      <c r="J201" s="10">
        <f>VLOOKUP(F201,episodes!$A$1:$D$76,4,FALSE)</f>
        <v>7</v>
      </c>
      <c r="K201" s="10">
        <v>12</v>
      </c>
      <c r="L201" s="11"/>
      <c r="M201" s="11"/>
      <c r="N201" s="13"/>
      <c r="O201" s="3"/>
      <c r="P201" s="2"/>
      <c r="Q201" s="2"/>
      <c r="W201" s="2"/>
    </row>
    <row r="202" spans="1:23" x14ac:dyDescent="0.3">
      <c r="A202" s="2" t="s">
        <v>1800</v>
      </c>
      <c r="B202" s="1" t="s">
        <v>763</v>
      </c>
      <c r="C202" s="1" t="s">
        <v>1831</v>
      </c>
      <c r="D202" s="1" t="s">
        <v>2165</v>
      </c>
      <c r="E202" s="1"/>
      <c r="F202" s="4">
        <v>108</v>
      </c>
      <c r="G202" s="13">
        <f>VLOOKUP(F202,episodes!$A$1:$B$76,2,FALSE)</f>
        <v>9</v>
      </c>
      <c r="H202" s="1" t="str">
        <f>VLOOKUP(F202,episodes!$A$1:$E$76,5,FALSE)</f>
        <v>Miri</v>
      </c>
      <c r="I202" s="10">
        <f>VLOOKUP(F202,episodes!$A$1:$D$76,3,FALSE)</f>
        <v>1</v>
      </c>
      <c r="J202" s="10">
        <f>VLOOKUP(F202,episodes!$A$1:$D$76,4,FALSE)</f>
        <v>8</v>
      </c>
      <c r="K202" s="10">
        <v>9</v>
      </c>
      <c r="L202" s="11"/>
      <c r="M202" s="11"/>
      <c r="N202" s="13"/>
      <c r="O202" s="3"/>
      <c r="P202" s="2"/>
      <c r="Q202" s="2"/>
      <c r="W202" s="2"/>
    </row>
    <row r="203" spans="1:23" x14ac:dyDescent="0.3">
      <c r="A203" s="2" t="s">
        <v>1800</v>
      </c>
      <c r="B203" s="1" t="s">
        <v>763</v>
      </c>
      <c r="C203" s="1" t="s">
        <v>1831</v>
      </c>
      <c r="D203" s="1" t="s">
        <v>2165</v>
      </c>
      <c r="E203" s="1"/>
      <c r="F203" s="4">
        <v>109</v>
      </c>
      <c r="G203" s="13">
        <f>VLOOKUP(F203,episodes!$A$1:$B$76,2,FALSE)</f>
        <v>10</v>
      </c>
      <c r="H203" s="1" t="str">
        <f>VLOOKUP(F203,episodes!$A$1:$E$76,5,FALSE)</f>
        <v>Dagger of the Mind</v>
      </c>
      <c r="I203" s="10">
        <f>VLOOKUP(F203,episodes!$A$1:$D$76,3,FALSE)</f>
        <v>1</v>
      </c>
      <c r="J203" s="10">
        <f>VLOOKUP(F203,episodes!$A$1:$D$76,4,FALSE)</f>
        <v>9</v>
      </c>
      <c r="K203" s="10">
        <v>7</v>
      </c>
      <c r="L203" s="11"/>
      <c r="M203" s="11"/>
      <c r="N203" s="13"/>
      <c r="O203" s="3"/>
      <c r="P203" s="2"/>
      <c r="Q203" s="2"/>
      <c r="W203" s="2"/>
    </row>
    <row r="204" spans="1:23" x14ac:dyDescent="0.3">
      <c r="A204" s="2" t="s">
        <v>1800</v>
      </c>
      <c r="B204" s="1" t="s">
        <v>763</v>
      </c>
      <c r="C204" s="1" t="s">
        <v>1831</v>
      </c>
      <c r="D204" s="1" t="s">
        <v>2165</v>
      </c>
      <c r="E204" s="1"/>
      <c r="F204" s="4">
        <v>109</v>
      </c>
      <c r="G204" s="13">
        <f>VLOOKUP(F204,episodes!$A$1:$B$76,2,FALSE)</f>
        <v>10</v>
      </c>
      <c r="H204" s="1" t="str">
        <f>VLOOKUP(F204,episodes!$A$1:$E$76,5,FALSE)</f>
        <v>Dagger of the Mind</v>
      </c>
      <c r="I204" s="10">
        <f>VLOOKUP(F204,episodes!$A$1:$D$76,3,FALSE)</f>
        <v>1</v>
      </c>
      <c r="J204" s="10">
        <f>VLOOKUP(F204,episodes!$A$1:$D$76,4,FALSE)</f>
        <v>9</v>
      </c>
      <c r="K204" s="10">
        <v>8</v>
      </c>
      <c r="L204" s="11"/>
      <c r="M204" s="11"/>
      <c r="N204" s="13"/>
      <c r="O204" s="10"/>
      <c r="P204" s="2"/>
      <c r="Q204" s="2"/>
      <c r="W204" s="2"/>
    </row>
    <row r="205" spans="1:23" x14ac:dyDescent="0.3">
      <c r="A205" s="2" t="s">
        <v>1800</v>
      </c>
      <c r="B205" s="1" t="s">
        <v>763</v>
      </c>
      <c r="C205" s="1" t="s">
        <v>1831</v>
      </c>
      <c r="D205" s="1" t="s">
        <v>2165</v>
      </c>
      <c r="E205" s="1"/>
      <c r="F205" s="4">
        <v>109</v>
      </c>
      <c r="G205" s="13">
        <f>VLOOKUP(F205,episodes!$A$1:$B$76,2,FALSE)</f>
        <v>10</v>
      </c>
      <c r="H205" s="1" t="str">
        <f>VLOOKUP(F205,episodes!$A$1:$E$76,5,FALSE)</f>
        <v>Dagger of the Mind</v>
      </c>
      <c r="I205" s="10">
        <f>VLOOKUP(F205,episodes!$A$1:$D$76,3,FALSE)</f>
        <v>1</v>
      </c>
      <c r="J205" s="10">
        <f>VLOOKUP(F205,episodes!$A$1:$D$76,4,FALSE)</f>
        <v>9</v>
      </c>
      <c r="K205" s="10">
        <v>9</v>
      </c>
      <c r="L205" s="11"/>
      <c r="M205" s="11"/>
      <c r="N205" s="13"/>
      <c r="O205" s="3"/>
      <c r="P205" s="2"/>
      <c r="Q205" s="2"/>
      <c r="W205" s="2"/>
    </row>
    <row r="206" spans="1:23" x14ac:dyDescent="0.3">
      <c r="A206" s="2" t="s">
        <v>1800</v>
      </c>
      <c r="B206" s="1" t="s">
        <v>763</v>
      </c>
      <c r="C206" s="1" t="s">
        <v>1831</v>
      </c>
      <c r="D206" s="1" t="s">
        <v>2165</v>
      </c>
      <c r="E206" s="1"/>
      <c r="F206" s="4">
        <v>110</v>
      </c>
      <c r="G206" s="13">
        <f>VLOOKUP(F206,episodes!$A$1:$B$76,2,FALSE)</f>
        <v>11</v>
      </c>
      <c r="H206" s="1" t="str">
        <f>VLOOKUP(F206,episodes!$A$1:$E$76,5,FALSE)</f>
        <v>The Corbomite Maneuver</v>
      </c>
      <c r="I206" s="10">
        <f>VLOOKUP(F206,episodes!$A$1:$D$76,3,FALSE)</f>
        <v>1</v>
      </c>
      <c r="J206" s="10">
        <f>VLOOKUP(F206,episodes!$A$1:$D$76,4,FALSE)</f>
        <v>10</v>
      </c>
      <c r="K206" s="10">
        <v>19</v>
      </c>
      <c r="L206" s="11"/>
      <c r="M206" s="11"/>
      <c r="N206" s="13"/>
      <c r="O206" s="3"/>
      <c r="P206" s="2"/>
      <c r="Q206" s="2"/>
      <c r="W206" s="2"/>
    </row>
    <row r="207" spans="1:23" x14ac:dyDescent="0.3">
      <c r="A207" s="2" t="s">
        <v>1800</v>
      </c>
      <c r="B207" s="1" t="s">
        <v>763</v>
      </c>
      <c r="C207" s="1" t="s">
        <v>1831</v>
      </c>
      <c r="D207" s="1" t="s">
        <v>2165</v>
      </c>
      <c r="E207" s="1"/>
      <c r="F207" s="4">
        <v>111</v>
      </c>
      <c r="G207" s="13">
        <f>VLOOKUP(F207,episodes!$A$1:$B$76,2,FALSE)</f>
        <v>12</v>
      </c>
      <c r="H207" s="1" t="str">
        <f>VLOOKUP(F207,episodes!$A$1:$E$76,5,FALSE)</f>
        <v>The Menagerie, Part I</v>
      </c>
      <c r="I207" s="10">
        <f>VLOOKUP(F207,episodes!$A$1:$D$76,3,FALSE)</f>
        <v>1</v>
      </c>
      <c r="J207" s="10">
        <f>VLOOKUP(F207,episodes!$A$1:$D$76,4,FALSE)</f>
        <v>11</v>
      </c>
      <c r="K207" s="10">
        <v>13</v>
      </c>
      <c r="L207" s="11"/>
      <c r="M207" s="11"/>
      <c r="N207" s="13"/>
      <c r="O207" s="10"/>
      <c r="P207" s="2"/>
      <c r="Q207" s="2"/>
      <c r="W207" s="2"/>
    </row>
    <row r="208" spans="1:23" x14ac:dyDescent="0.3">
      <c r="A208" s="2" t="s">
        <v>1800</v>
      </c>
      <c r="B208" s="1" t="s">
        <v>763</v>
      </c>
      <c r="C208" s="1" t="s">
        <v>1831</v>
      </c>
      <c r="D208" s="1" t="s">
        <v>2165</v>
      </c>
      <c r="E208" s="1"/>
      <c r="F208" s="4">
        <v>111</v>
      </c>
      <c r="G208" s="13">
        <f>VLOOKUP(F208,episodes!$A$1:$B$76,2,FALSE)</f>
        <v>12</v>
      </c>
      <c r="H208" s="1" t="str">
        <f>VLOOKUP(F208,episodes!$A$1:$E$76,5,FALSE)</f>
        <v>The Menagerie, Part I</v>
      </c>
      <c r="I208" s="10">
        <f>VLOOKUP(F208,episodes!$A$1:$D$76,3,FALSE)</f>
        <v>1</v>
      </c>
      <c r="J208" s="10">
        <f>VLOOKUP(F208,episodes!$A$1:$D$76,4,FALSE)</f>
        <v>11</v>
      </c>
      <c r="K208" s="10">
        <v>14</v>
      </c>
      <c r="L208" s="11"/>
      <c r="M208" s="11"/>
      <c r="N208" s="13"/>
      <c r="O208" s="3"/>
      <c r="P208" s="2"/>
      <c r="Q208" s="2"/>
      <c r="W208" s="2"/>
    </row>
    <row r="209" spans="1:23" x14ac:dyDescent="0.3">
      <c r="A209" s="2" t="s">
        <v>1800</v>
      </c>
      <c r="B209" s="1" t="s">
        <v>763</v>
      </c>
      <c r="C209" s="1" t="s">
        <v>1831</v>
      </c>
      <c r="D209" s="1" t="s">
        <v>2165</v>
      </c>
      <c r="E209" s="1"/>
      <c r="F209" s="4">
        <v>113</v>
      </c>
      <c r="G209" s="13">
        <f>VLOOKUP(F209,episodes!$A$1:$B$76,2,FALSE)</f>
        <v>14</v>
      </c>
      <c r="H209" s="1" t="str">
        <f>VLOOKUP(F209,episodes!$A$1:$E$76,5,FALSE)</f>
        <v>The Conscience of the King</v>
      </c>
      <c r="I209" s="10">
        <f>VLOOKUP(F209,episodes!$A$1:$D$76,3,FALSE)</f>
        <v>1</v>
      </c>
      <c r="J209" s="10">
        <f>VLOOKUP(F209,episodes!$A$1:$D$76,4,FALSE)</f>
        <v>13</v>
      </c>
      <c r="K209" s="10">
        <v>9</v>
      </c>
      <c r="L209" s="11"/>
      <c r="M209" s="11"/>
      <c r="N209" s="13"/>
      <c r="O209" s="3"/>
      <c r="P209" s="2"/>
      <c r="Q209" s="2"/>
      <c r="W209" s="2"/>
    </row>
    <row r="210" spans="1:23" x14ac:dyDescent="0.3">
      <c r="A210" s="2" t="s">
        <v>1800</v>
      </c>
      <c r="B210" s="1" t="s">
        <v>763</v>
      </c>
      <c r="C210" s="1" t="s">
        <v>1831</v>
      </c>
      <c r="D210" s="1" t="s">
        <v>2165</v>
      </c>
      <c r="E210" s="1"/>
      <c r="F210" s="4">
        <v>113</v>
      </c>
      <c r="G210" s="13">
        <f>VLOOKUP(F210,episodes!$A$1:$B$76,2,FALSE)</f>
        <v>14</v>
      </c>
      <c r="H210" s="1" t="str">
        <f>VLOOKUP(F210,episodes!$A$1:$E$76,5,FALSE)</f>
        <v>The Conscience of the King</v>
      </c>
      <c r="I210" s="10">
        <f>VLOOKUP(F210,episodes!$A$1:$D$76,3,FALSE)</f>
        <v>1</v>
      </c>
      <c r="J210" s="10">
        <f>VLOOKUP(F210,episodes!$A$1:$D$76,4,FALSE)</f>
        <v>13</v>
      </c>
      <c r="K210" s="10">
        <v>10</v>
      </c>
      <c r="L210" s="11"/>
      <c r="M210" s="11"/>
      <c r="N210" s="13"/>
      <c r="O210" s="3"/>
      <c r="P210" s="2"/>
      <c r="Q210" s="2"/>
      <c r="W210" s="2"/>
    </row>
    <row r="211" spans="1:23" x14ac:dyDescent="0.3">
      <c r="A211" s="2" t="s">
        <v>1800</v>
      </c>
      <c r="B211" s="1" t="s">
        <v>763</v>
      </c>
      <c r="C211" s="1" t="s">
        <v>1831</v>
      </c>
      <c r="D211" s="1" t="s">
        <v>2165</v>
      </c>
      <c r="E211" s="1"/>
      <c r="F211" s="4">
        <v>113</v>
      </c>
      <c r="G211" s="13">
        <f>VLOOKUP(F211,episodes!$A$1:$B$76,2,FALSE)</f>
        <v>14</v>
      </c>
      <c r="H211" s="1" t="str">
        <f>VLOOKUP(F211,episodes!$A$1:$E$76,5,FALSE)</f>
        <v>The Conscience of the King</v>
      </c>
      <c r="I211" s="10">
        <f>VLOOKUP(F211,episodes!$A$1:$D$76,3,FALSE)</f>
        <v>1</v>
      </c>
      <c r="J211" s="10">
        <f>VLOOKUP(F211,episodes!$A$1:$D$76,4,FALSE)</f>
        <v>13</v>
      </c>
      <c r="K211" s="10">
        <v>11</v>
      </c>
      <c r="L211" s="11"/>
      <c r="M211" s="11"/>
      <c r="N211" s="13"/>
      <c r="O211" s="3"/>
      <c r="P211" s="2"/>
      <c r="Q211" s="2"/>
      <c r="W211" s="2"/>
    </row>
    <row r="212" spans="1:23" x14ac:dyDescent="0.3">
      <c r="A212" s="2" t="s">
        <v>1800</v>
      </c>
      <c r="B212" s="1" t="s">
        <v>763</v>
      </c>
      <c r="C212" s="1" t="s">
        <v>1831</v>
      </c>
      <c r="D212" s="1" t="s">
        <v>2165</v>
      </c>
      <c r="E212" s="1"/>
      <c r="F212" s="3">
        <v>115</v>
      </c>
      <c r="G212" s="13">
        <f>VLOOKUP(F212,episodes!$A$1:$B$76,2,FALSE)</f>
        <v>16</v>
      </c>
      <c r="H212" s="1" t="str">
        <f>VLOOKUP(F212,episodes!$A$1:$E$76,5,FALSE)</f>
        <v>Shore Leave</v>
      </c>
      <c r="I212" s="10">
        <f>VLOOKUP(F212,episodes!$A$1:$D$76,3,FALSE)</f>
        <v>1</v>
      </c>
      <c r="J212" s="10">
        <f>VLOOKUP(F212,episodes!$A$1:$D$76,4,FALSE)</f>
        <v>15</v>
      </c>
      <c r="K212" s="10">
        <v>16</v>
      </c>
      <c r="L212" s="11"/>
      <c r="M212" s="11"/>
      <c r="N212" s="13"/>
      <c r="O212" s="3"/>
      <c r="P212" s="2"/>
      <c r="Q212" s="2"/>
      <c r="W212" s="2"/>
    </row>
    <row r="213" spans="1:23" x14ac:dyDescent="0.3">
      <c r="A213" s="2" t="s">
        <v>1800</v>
      </c>
      <c r="B213" s="1" t="s">
        <v>763</v>
      </c>
      <c r="C213" s="1" t="s">
        <v>1831</v>
      </c>
      <c r="D213" s="1" t="s">
        <v>2165</v>
      </c>
      <c r="E213" s="1"/>
      <c r="F213" s="3">
        <v>115</v>
      </c>
      <c r="G213" s="13">
        <f>VLOOKUP(F213,episodes!$A$1:$B$76,2,FALSE)</f>
        <v>16</v>
      </c>
      <c r="H213" s="1" t="str">
        <f>VLOOKUP(F213,episodes!$A$1:$E$76,5,FALSE)</f>
        <v>Shore Leave</v>
      </c>
      <c r="I213" s="10">
        <f>VLOOKUP(F213,episodes!$A$1:$D$76,3,FALSE)</f>
        <v>1</v>
      </c>
      <c r="J213" s="10">
        <f>VLOOKUP(F213,episodes!$A$1:$D$76,4,FALSE)</f>
        <v>15</v>
      </c>
      <c r="K213" s="10">
        <v>17</v>
      </c>
      <c r="L213" s="11"/>
      <c r="M213" s="11"/>
      <c r="N213" s="13"/>
      <c r="O213" s="3"/>
      <c r="P213" s="1"/>
      <c r="Q213" s="2"/>
      <c r="W213" s="2"/>
    </row>
    <row r="214" spans="1:23" x14ac:dyDescent="0.3">
      <c r="A214" s="2" t="s">
        <v>1800</v>
      </c>
      <c r="B214" s="1" t="s">
        <v>763</v>
      </c>
      <c r="C214" s="1" t="s">
        <v>1831</v>
      </c>
      <c r="D214" s="1" t="s">
        <v>2165</v>
      </c>
      <c r="E214" s="1"/>
      <c r="F214" s="3">
        <v>116</v>
      </c>
      <c r="G214" s="13">
        <f>VLOOKUP(F214,episodes!$A$1:$B$76,2,FALSE)</f>
        <v>17</v>
      </c>
      <c r="H214" s="1" t="str">
        <f>VLOOKUP(F214,episodes!$A$1:$E$76,5,FALSE)</f>
        <v>The Galileo Seven</v>
      </c>
      <c r="I214" s="10">
        <f>VLOOKUP(F214,episodes!$A$1:$D$76,3,FALSE)</f>
        <v>1</v>
      </c>
      <c r="J214" s="10">
        <f>VLOOKUP(F214,episodes!$A$1:$D$76,4,FALSE)</f>
        <v>16</v>
      </c>
      <c r="K214" s="10">
        <v>8</v>
      </c>
      <c r="L214" s="11"/>
      <c r="M214" s="11"/>
      <c r="N214" s="13"/>
      <c r="O214" s="3"/>
      <c r="P214" s="2"/>
      <c r="Q214" s="2"/>
      <c r="W214" s="2"/>
    </row>
    <row r="215" spans="1:23" x14ac:dyDescent="0.3">
      <c r="A215" s="2" t="s">
        <v>1800</v>
      </c>
      <c r="B215" s="1" t="s">
        <v>763</v>
      </c>
      <c r="C215" s="1" t="s">
        <v>1831</v>
      </c>
      <c r="D215" s="1" t="s">
        <v>2165</v>
      </c>
      <c r="E215" s="1"/>
      <c r="F215" s="3">
        <v>116</v>
      </c>
      <c r="G215" s="13">
        <f>VLOOKUP(F215,episodes!$A$1:$B$76,2,FALSE)</f>
        <v>17</v>
      </c>
      <c r="H215" s="1" t="str">
        <f>VLOOKUP(F215,episodes!$A$1:$E$76,5,FALSE)</f>
        <v>The Galileo Seven</v>
      </c>
      <c r="I215" s="10">
        <f>VLOOKUP(F215,episodes!$A$1:$D$76,3,FALSE)</f>
        <v>1</v>
      </c>
      <c r="J215" s="10">
        <f>VLOOKUP(F215,episodes!$A$1:$D$76,4,FALSE)</f>
        <v>16</v>
      </c>
      <c r="K215" s="10">
        <v>9</v>
      </c>
      <c r="L215" s="11"/>
      <c r="M215" s="11"/>
      <c r="N215" s="13"/>
      <c r="O215" s="3"/>
      <c r="P215" s="2"/>
      <c r="Q215" s="2"/>
      <c r="W215" s="2"/>
    </row>
    <row r="216" spans="1:23" x14ac:dyDescent="0.3">
      <c r="A216" s="2" t="s">
        <v>1800</v>
      </c>
      <c r="B216" s="1" t="s">
        <v>763</v>
      </c>
      <c r="C216" s="1" t="s">
        <v>1831</v>
      </c>
      <c r="D216" s="1" t="s">
        <v>2165</v>
      </c>
      <c r="E216" s="1"/>
      <c r="F216" s="3">
        <v>117</v>
      </c>
      <c r="G216" s="13">
        <f>VLOOKUP(F216,episodes!$A$1:$B$76,2,FALSE)</f>
        <v>18</v>
      </c>
      <c r="H216" s="1" t="str">
        <f>VLOOKUP(F216,episodes!$A$1:$E$76,5,FALSE)</f>
        <v>The Squire of Gothos</v>
      </c>
      <c r="I216" s="10">
        <f>VLOOKUP(F216,episodes!$A$1:$D$76,3,FALSE)</f>
        <v>1</v>
      </c>
      <c r="J216" s="10">
        <f>VLOOKUP(F216,episodes!$A$1:$D$76,4,FALSE)</f>
        <v>17</v>
      </c>
      <c r="K216" s="10">
        <v>13</v>
      </c>
      <c r="L216" s="11"/>
      <c r="M216" s="11"/>
      <c r="N216" s="13"/>
      <c r="O216" s="3"/>
      <c r="P216" s="1"/>
      <c r="Q216" s="2"/>
      <c r="W216" s="2"/>
    </row>
    <row r="217" spans="1:23" x14ac:dyDescent="0.3">
      <c r="A217" s="2" t="s">
        <v>1800</v>
      </c>
      <c r="B217" s="1" t="s">
        <v>763</v>
      </c>
      <c r="C217" s="1" t="s">
        <v>1831</v>
      </c>
      <c r="D217" s="1" t="s">
        <v>2165</v>
      </c>
      <c r="E217" s="1"/>
      <c r="F217" s="3">
        <v>117</v>
      </c>
      <c r="G217" s="13">
        <f>VLOOKUP(F217,episodes!$A$1:$B$76,2,FALSE)</f>
        <v>18</v>
      </c>
      <c r="H217" s="1" t="str">
        <f>VLOOKUP(F217,episodes!$A$1:$E$76,5,FALSE)</f>
        <v>The Squire of Gothos</v>
      </c>
      <c r="I217" s="10">
        <f>VLOOKUP(F217,episodes!$A$1:$D$76,3,FALSE)</f>
        <v>1</v>
      </c>
      <c r="J217" s="10">
        <f>VLOOKUP(F217,episodes!$A$1:$D$76,4,FALSE)</f>
        <v>17</v>
      </c>
      <c r="K217" s="10">
        <v>14</v>
      </c>
      <c r="L217" s="11"/>
      <c r="M217" s="11"/>
      <c r="N217" s="13"/>
      <c r="O217" s="3"/>
      <c r="P217" s="2"/>
      <c r="Q217" s="2"/>
      <c r="W217" s="2"/>
    </row>
    <row r="218" spans="1:23" x14ac:dyDescent="0.3">
      <c r="A218" s="2" t="s">
        <v>1800</v>
      </c>
      <c r="B218" s="1" t="s">
        <v>763</v>
      </c>
      <c r="C218" s="1" t="s">
        <v>1831</v>
      </c>
      <c r="D218" s="1" t="s">
        <v>2165</v>
      </c>
      <c r="E218" s="1"/>
      <c r="F218" s="3">
        <v>118</v>
      </c>
      <c r="G218" s="13">
        <f>VLOOKUP(F218,episodes!$A$1:$B$76,2,FALSE)</f>
        <v>19</v>
      </c>
      <c r="H218" s="1" t="str">
        <f>VLOOKUP(F218,episodes!$A$1:$E$76,5,FALSE)</f>
        <v>Arena</v>
      </c>
      <c r="I218" s="10">
        <f>VLOOKUP(F218,episodes!$A$1:$D$76,3,FALSE)</f>
        <v>1</v>
      </c>
      <c r="J218" s="10">
        <f>VLOOKUP(F218,episodes!$A$1:$D$76,4,FALSE)</f>
        <v>18</v>
      </c>
      <c r="K218" s="10">
        <v>12</v>
      </c>
      <c r="L218" s="11"/>
      <c r="M218" s="11"/>
      <c r="N218" s="13"/>
      <c r="O218" s="10"/>
      <c r="P218" s="2"/>
      <c r="Q218" s="2"/>
      <c r="W218" s="2"/>
    </row>
    <row r="219" spans="1:23" x14ac:dyDescent="0.3">
      <c r="A219" s="2" t="s">
        <v>1800</v>
      </c>
      <c r="B219" s="1" t="s">
        <v>763</v>
      </c>
      <c r="C219" s="1" t="s">
        <v>1831</v>
      </c>
      <c r="D219" s="1" t="s">
        <v>2165</v>
      </c>
      <c r="E219" s="1"/>
      <c r="F219" s="3">
        <v>119</v>
      </c>
      <c r="G219" s="13">
        <f>VLOOKUP(F219,episodes!$A$1:$B$76,2,FALSE)</f>
        <v>20</v>
      </c>
      <c r="H219" s="1" t="str">
        <f>VLOOKUP(F219,episodes!$A$1:$E$76,5,FALSE)</f>
        <v>Tomorrow Is Yesterday</v>
      </c>
      <c r="I219" s="10">
        <f>VLOOKUP(F219,episodes!$A$1:$D$76,3,FALSE)</f>
        <v>1</v>
      </c>
      <c r="J219" s="10">
        <f>VLOOKUP(F219,episodes!$A$1:$D$76,4,FALSE)</f>
        <v>19</v>
      </c>
      <c r="K219" s="10">
        <v>12</v>
      </c>
      <c r="L219" s="11"/>
      <c r="M219" s="11"/>
      <c r="N219" s="13"/>
      <c r="O219" s="10"/>
      <c r="P219" s="2"/>
      <c r="Q219" s="2"/>
      <c r="W219" s="2"/>
    </row>
    <row r="220" spans="1:23" x14ac:dyDescent="0.3">
      <c r="A220" s="2" t="s">
        <v>1800</v>
      </c>
      <c r="B220" s="1" t="s">
        <v>763</v>
      </c>
      <c r="C220" s="1" t="s">
        <v>1831</v>
      </c>
      <c r="D220" s="1" t="s">
        <v>2165</v>
      </c>
      <c r="E220" s="1"/>
      <c r="F220" s="3">
        <v>119</v>
      </c>
      <c r="G220" s="13">
        <f>VLOOKUP(F220,episodes!$A$1:$B$76,2,FALSE)</f>
        <v>20</v>
      </c>
      <c r="H220" s="1" t="str">
        <f>VLOOKUP(F220,episodes!$A$1:$E$76,5,FALSE)</f>
        <v>Tomorrow Is Yesterday</v>
      </c>
      <c r="I220" s="10">
        <f>VLOOKUP(F220,episodes!$A$1:$D$76,3,FALSE)</f>
        <v>1</v>
      </c>
      <c r="J220" s="10">
        <f>VLOOKUP(F220,episodes!$A$1:$D$76,4,FALSE)</f>
        <v>19</v>
      </c>
      <c r="K220" s="10">
        <v>13</v>
      </c>
      <c r="L220" s="11"/>
      <c r="M220" s="11"/>
      <c r="N220" s="13"/>
      <c r="O220" s="3"/>
      <c r="P220" s="2"/>
      <c r="Q220" s="2"/>
      <c r="W220" s="2"/>
    </row>
    <row r="221" spans="1:23" x14ac:dyDescent="0.3">
      <c r="A221" s="2" t="s">
        <v>1800</v>
      </c>
      <c r="B221" s="1" t="s">
        <v>763</v>
      </c>
      <c r="C221" s="1" t="s">
        <v>1831</v>
      </c>
      <c r="D221" s="1" t="s">
        <v>2165</v>
      </c>
      <c r="E221" s="1"/>
      <c r="F221" s="3">
        <v>119</v>
      </c>
      <c r="G221" s="13">
        <f>VLOOKUP(F221,episodes!$A$1:$B$76,2,FALSE)</f>
        <v>20</v>
      </c>
      <c r="H221" s="1" t="str">
        <f>VLOOKUP(F221,episodes!$A$1:$E$76,5,FALSE)</f>
        <v>Tomorrow Is Yesterday</v>
      </c>
      <c r="I221" s="10">
        <f>VLOOKUP(F221,episodes!$A$1:$D$76,3,FALSE)</f>
        <v>1</v>
      </c>
      <c r="J221" s="10">
        <f>VLOOKUP(F221,episodes!$A$1:$D$76,4,FALSE)</f>
        <v>19</v>
      </c>
      <c r="K221" s="10">
        <v>14</v>
      </c>
      <c r="L221" s="11"/>
      <c r="M221" s="11"/>
      <c r="N221" s="13"/>
      <c r="O221" s="10"/>
      <c r="P221" s="2"/>
      <c r="Q221" s="2"/>
      <c r="W221" s="2"/>
    </row>
    <row r="222" spans="1:23" x14ac:dyDescent="0.3">
      <c r="A222" s="2" t="s">
        <v>1800</v>
      </c>
      <c r="B222" s="1" t="s">
        <v>763</v>
      </c>
      <c r="C222" s="1" t="s">
        <v>1831</v>
      </c>
      <c r="D222" s="1" t="s">
        <v>2165</v>
      </c>
      <c r="E222" s="1"/>
      <c r="F222" s="3">
        <v>119</v>
      </c>
      <c r="G222" s="13">
        <f>VLOOKUP(F222,episodes!$A$1:$B$76,2,FALSE)</f>
        <v>20</v>
      </c>
      <c r="H222" s="1" t="str">
        <f>VLOOKUP(F222,episodes!$A$1:$E$76,5,FALSE)</f>
        <v>Tomorrow Is Yesterday</v>
      </c>
      <c r="I222" s="10">
        <f>VLOOKUP(F222,episodes!$A$1:$D$76,3,FALSE)</f>
        <v>1</v>
      </c>
      <c r="J222" s="10">
        <f>VLOOKUP(F222,episodes!$A$1:$D$76,4,FALSE)</f>
        <v>19</v>
      </c>
      <c r="K222" s="10">
        <v>15</v>
      </c>
      <c r="L222" s="11"/>
      <c r="M222" s="11"/>
      <c r="N222" s="13"/>
      <c r="O222" s="10"/>
      <c r="P222" s="2"/>
      <c r="Q222" s="2"/>
      <c r="W222" s="2"/>
    </row>
    <row r="223" spans="1:23" x14ac:dyDescent="0.3">
      <c r="A223" s="2" t="s">
        <v>1800</v>
      </c>
      <c r="B223" s="1" t="s">
        <v>763</v>
      </c>
      <c r="C223" s="1" t="s">
        <v>1831</v>
      </c>
      <c r="D223" s="1" t="s">
        <v>2165</v>
      </c>
      <c r="E223" s="1"/>
      <c r="F223" s="3">
        <v>119</v>
      </c>
      <c r="G223" s="13">
        <f>VLOOKUP(F223,episodes!$A$1:$B$76,2,FALSE)</f>
        <v>20</v>
      </c>
      <c r="H223" s="1" t="str">
        <f>VLOOKUP(F223,episodes!$A$1:$E$76,5,FALSE)</f>
        <v>Tomorrow Is Yesterday</v>
      </c>
      <c r="I223" s="10">
        <f>VLOOKUP(F223,episodes!$A$1:$D$76,3,FALSE)</f>
        <v>1</v>
      </c>
      <c r="J223" s="10">
        <f>VLOOKUP(F223,episodes!$A$1:$D$76,4,FALSE)</f>
        <v>19</v>
      </c>
      <c r="K223" s="10">
        <v>16</v>
      </c>
      <c r="L223" s="11"/>
      <c r="M223" s="11"/>
      <c r="N223" s="13"/>
      <c r="O223" s="10"/>
      <c r="P223" s="2"/>
      <c r="Q223" s="2"/>
      <c r="W223" s="2"/>
    </row>
    <row r="224" spans="1:23" x14ac:dyDescent="0.3">
      <c r="A224" s="2" t="s">
        <v>1800</v>
      </c>
      <c r="B224" s="1" t="s">
        <v>763</v>
      </c>
      <c r="C224" s="1" t="s">
        <v>1831</v>
      </c>
      <c r="D224" s="1" t="s">
        <v>2165</v>
      </c>
      <c r="E224" s="1"/>
      <c r="F224" s="3">
        <v>119</v>
      </c>
      <c r="G224" s="13">
        <f>VLOOKUP(F224,episodes!$A$1:$B$76,2,FALSE)</f>
        <v>20</v>
      </c>
      <c r="H224" s="1" t="str">
        <f>VLOOKUP(F224,episodes!$A$1:$E$76,5,FALSE)</f>
        <v>Tomorrow Is Yesterday</v>
      </c>
      <c r="I224" s="10">
        <f>VLOOKUP(F224,episodes!$A$1:$D$76,3,FALSE)</f>
        <v>1</v>
      </c>
      <c r="J224" s="10">
        <f>VLOOKUP(F224,episodes!$A$1:$D$76,4,FALSE)</f>
        <v>19</v>
      </c>
      <c r="K224" s="10">
        <v>17</v>
      </c>
      <c r="L224" s="11"/>
      <c r="M224" s="11"/>
      <c r="N224" s="13"/>
      <c r="O224" s="3"/>
      <c r="P224" s="2"/>
      <c r="Q224" s="2"/>
      <c r="W224" s="2"/>
    </row>
    <row r="225" spans="1:23" x14ac:dyDescent="0.3">
      <c r="A225" s="2" t="s">
        <v>1800</v>
      </c>
      <c r="B225" s="1" t="s">
        <v>763</v>
      </c>
      <c r="C225" s="1" t="s">
        <v>1831</v>
      </c>
      <c r="D225" s="1" t="s">
        <v>2165</v>
      </c>
      <c r="E225" s="1"/>
      <c r="F225" s="3">
        <v>120</v>
      </c>
      <c r="G225" s="13">
        <f>VLOOKUP(F225,episodes!$A$1:$B$76,2,FALSE)</f>
        <v>21</v>
      </c>
      <c r="H225" s="1" t="str">
        <f>VLOOKUP(F225,episodes!$A$1:$E$76,5,FALSE)</f>
        <v>Court Martial</v>
      </c>
      <c r="I225" s="10">
        <f>VLOOKUP(F225,episodes!$A$1:$D$76,3,FALSE)</f>
        <v>1</v>
      </c>
      <c r="J225" s="10">
        <f>VLOOKUP(F225,episodes!$A$1:$D$76,4,FALSE)</f>
        <v>20</v>
      </c>
      <c r="K225" s="10">
        <v>8</v>
      </c>
      <c r="L225" s="11"/>
      <c r="M225" s="11"/>
      <c r="N225" s="13"/>
      <c r="O225" s="10"/>
      <c r="P225" s="2"/>
      <c r="Q225" s="2"/>
      <c r="W225" s="2"/>
    </row>
    <row r="226" spans="1:23" x14ac:dyDescent="0.3">
      <c r="A226" s="2" t="s">
        <v>1800</v>
      </c>
      <c r="B226" s="1" t="s">
        <v>763</v>
      </c>
      <c r="C226" s="1" t="s">
        <v>1831</v>
      </c>
      <c r="D226" s="1" t="s">
        <v>2165</v>
      </c>
      <c r="E226" s="1"/>
      <c r="F226" s="3">
        <v>121</v>
      </c>
      <c r="G226" s="13">
        <f>VLOOKUP(F226,episodes!$A$1:$B$76,2,FALSE)</f>
        <v>22</v>
      </c>
      <c r="H226" s="1" t="str">
        <f>VLOOKUP(F226,episodes!$A$1:$E$76,5,FALSE)</f>
        <v>The Return of the Archons</v>
      </c>
      <c r="I226" s="10">
        <f>VLOOKUP(F226,episodes!$A$1:$D$76,3,FALSE)</f>
        <v>1</v>
      </c>
      <c r="J226" s="10">
        <f>VLOOKUP(F226,episodes!$A$1:$D$76,4,FALSE)</f>
        <v>21</v>
      </c>
      <c r="K226" s="10">
        <v>13</v>
      </c>
      <c r="L226" s="11"/>
      <c r="M226" s="11"/>
      <c r="N226" s="13"/>
      <c r="O226" s="10"/>
      <c r="P226" s="2"/>
      <c r="Q226" s="2"/>
      <c r="W226" s="2"/>
    </row>
    <row r="227" spans="1:23" x14ac:dyDescent="0.3">
      <c r="A227" s="2" t="s">
        <v>1800</v>
      </c>
      <c r="B227" s="1" t="s">
        <v>763</v>
      </c>
      <c r="C227" s="1" t="s">
        <v>1831</v>
      </c>
      <c r="D227" s="1" t="s">
        <v>2165</v>
      </c>
      <c r="E227" s="1"/>
      <c r="F227" s="3">
        <v>121</v>
      </c>
      <c r="G227" s="13">
        <f>VLOOKUP(F227,episodes!$A$1:$B$76,2,FALSE)</f>
        <v>22</v>
      </c>
      <c r="H227" s="1" t="str">
        <f>VLOOKUP(F227,episodes!$A$1:$E$76,5,FALSE)</f>
        <v>The Return of the Archons</v>
      </c>
      <c r="I227" s="10">
        <f>VLOOKUP(F227,episodes!$A$1:$D$76,3,FALSE)</f>
        <v>1</v>
      </c>
      <c r="J227" s="10">
        <f>VLOOKUP(F227,episodes!$A$1:$D$76,4,FALSE)</f>
        <v>21</v>
      </c>
      <c r="K227" s="10">
        <v>14</v>
      </c>
      <c r="L227" s="11"/>
      <c r="M227" s="11"/>
      <c r="N227" s="13"/>
      <c r="O227" s="10"/>
      <c r="P227" s="2"/>
      <c r="Q227" s="2"/>
      <c r="W227" s="2"/>
    </row>
    <row r="228" spans="1:23" x14ac:dyDescent="0.3">
      <c r="A228" s="2" t="s">
        <v>1800</v>
      </c>
      <c r="B228" s="1" t="s">
        <v>763</v>
      </c>
      <c r="C228" s="1" t="s">
        <v>1831</v>
      </c>
      <c r="D228" s="1" t="s">
        <v>2165</v>
      </c>
      <c r="E228" s="1"/>
      <c r="F228" s="3">
        <v>122</v>
      </c>
      <c r="G228" s="13">
        <f>VLOOKUP(F228,episodes!$A$1:$B$76,2,FALSE)</f>
        <v>23</v>
      </c>
      <c r="H228" s="1" t="str">
        <f>VLOOKUP(F228,episodes!$A$1:$E$76,5,FALSE)</f>
        <v>Space Seed</v>
      </c>
      <c r="I228" s="10">
        <f>VLOOKUP(F228,episodes!$A$1:$D$76,3,FALSE)</f>
        <v>1</v>
      </c>
      <c r="J228" s="10">
        <f>VLOOKUP(F228,episodes!$A$1:$D$76,4,FALSE)</f>
        <v>22</v>
      </c>
      <c r="K228" s="10">
        <v>8</v>
      </c>
      <c r="L228" s="11"/>
      <c r="M228" s="11"/>
      <c r="N228" s="13"/>
      <c r="O228" s="10"/>
      <c r="P228" s="2"/>
      <c r="Q228" s="2"/>
      <c r="W228" s="2"/>
    </row>
    <row r="229" spans="1:23" x14ac:dyDescent="0.3">
      <c r="A229" s="2" t="s">
        <v>1800</v>
      </c>
      <c r="B229" s="1" t="s">
        <v>763</v>
      </c>
      <c r="C229" s="1" t="s">
        <v>1831</v>
      </c>
      <c r="D229" s="1" t="s">
        <v>2165</v>
      </c>
      <c r="E229" s="1"/>
      <c r="F229" s="3">
        <v>123</v>
      </c>
      <c r="G229" s="13">
        <f>VLOOKUP(F229,episodes!$A$1:$B$76,2,FALSE)</f>
        <v>24</v>
      </c>
      <c r="H229" s="1" t="str">
        <f>VLOOKUP(F229,episodes!$A$1:$E$76,5,FALSE)</f>
        <v>A Taste of Armageddon</v>
      </c>
      <c r="I229" s="10">
        <f>VLOOKUP(F229,episodes!$A$1:$D$76,3,FALSE)</f>
        <v>1</v>
      </c>
      <c r="J229" s="10">
        <f>VLOOKUP(F229,episodes!$A$1:$D$76,4,FALSE)</f>
        <v>23</v>
      </c>
      <c r="K229" s="10">
        <v>9</v>
      </c>
      <c r="L229" s="11"/>
      <c r="M229" s="11"/>
      <c r="N229" s="13"/>
      <c r="O229" s="10"/>
      <c r="P229" s="2"/>
      <c r="Q229" s="2"/>
      <c r="W229" s="2"/>
    </row>
    <row r="230" spans="1:23" x14ac:dyDescent="0.3">
      <c r="A230" s="2" t="s">
        <v>1800</v>
      </c>
      <c r="B230" s="1" t="s">
        <v>763</v>
      </c>
      <c r="C230" s="1" t="s">
        <v>1831</v>
      </c>
      <c r="D230" s="1" t="s">
        <v>2165</v>
      </c>
      <c r="E230" s="1"/>
      <c r="F230" s="3">
        <v>123</v>
      </c>
      <c r="G230" s="13">
        <f>VLOOKUP(F230,episodes!$A$1:$B$76,2,FALSE)</f>
        <v>24</v>
      </c>
      <c r="H230" s="1" t="str">
        <f>VLOOKUP(F230,episodes!$A$1:$E$76,5,FALSE)</f>
        <v>A Taste of Armageddon</v>
      </c>
      <c r="I230" s="10">
        <f>VLOOKUP(F230,episodes!$A$1:$D$76,3,FALSE)</f>
        <v>1</v>
      </c>
      <c r="J230" s="10">
        <f>VLOOKUP(F230,episodes!$A$1:$D$76,4,FALSE)</f>
        <v>23</v>
      </c>
      <c r="K230" s="10">
        <v>10</v>
      </c>
      <c r="L230" s="11"/>
      <c r="M230" s="11"/>
      <c r="N230" s="13"/>
      <c r="O230" s="10"/>
      <c r="P230" s="2"/>
      <c r="Q230" s="2"/>
      <c r="W230" s="2"/>
    </row>
    <row r="231" spans="1:23" x14ac:dyDescent="0.3">
      <c r="A231" s="2" t="s">
        <v>1800</v>
      </c>
      <c r="B231" s="1" t="s">
        <v>763</v>
      </c>
      <c r="C231" s="1" t="s">
        <v>1831</v>
      </c>
      <c r="D231" s="1" t="s">
        <v>2165</v>
      </c>
      <c r="E231" s="1"/>
      <c r="F231" s="3">
        <v>124</v>
      </c>
      <c r="G231" s="13">
        <f>VLOOKUP(F231,episodes!$A$1:$B$76,2,FALSE)</f>
        <v>25</v>
      </c>
      <c r="H231" s="1" t="str">
        <f>VLOOKUP(F231,episodes!$A$1:$E$76,5,FALSE)</f>
        <v>This Side of Paradise</v>
      </c>
      <c r="I231" s="10">
        <f>VLOOKUP(F231,episodes!$A$1:$D$76,3,FALSE)</f>
        <v>1</v>
      </c>
      <c r="J231" s="10">
        <f>VLOOKUP(F231,episodes!$A$1:$D$76,4,FALSE)</f>
        <v>24</v>
      </c>
      <c r="K231" s="10">
        <v>19</v>
      </c>
      <c r="L231" s="11"/>
      <c r="M231" s="11"/>
      <c r="N231" s="13"/>
      <c r="O231" s="10"/>
      <c r="P231" s="2"/>
      <c r="Q231" s="2"/>
      <c r="W231" s="2"/>
    </row>
    <row r="232" spans="1:23" x14ac:dyDescent="0.3">
      <c r="A232" s="2" t="s">
        <v>1800</v>
      </c>
      <c r="B232" s="1" t="s">
        <v>763</v>
      </c>
      <c r="C232" s="1" t="s">
        <v>1831</v>
      </c>
      <c r="D232" s="1" t="s">
        <v>2165</v>
      </c>
      <c r="E232" s="1"/>
      <c r="F232" s="3">
        <v>124</v>
      </c>
      <c r="G232" s="13">
        <f>VLOOKUP(F232,episodes!$A$1:$B$76,2,FALSE)</f>
        <v>25</v>
      </c>
      <c r="H232" s="1" t="str">
        <f>VLOOKUP(F232,episodes!$A$1:$E$76,5,FALSE)</f>
        <v>This Side of Paradise</v>
      </c>
      <c r="I232" s="10">
        <f>VLOOKUP(F232,episodes!$A$1:$D$76,3,FALSE)</f>
        <v>1</v>
      </c>
      <c r="J232" s="10">
        <f>VLOOKUP(F232,episodes!$A$1:$D$76,4,FALSE)</f>
        <v>24</v>
      </c>
      <c r="K232" s="10">
        <v>20</v>
      </c>
      <c r="L232" s="11"/>
      <c r="M232" s="11"/>
      <c r="N232" s="13"/>
      <c r="O232" s="10"/>
      <c r="P232" s="2"/>
      <c r="Q232" s="2"/>
      <c r="W232" s="2"/>
    </row>
    <row r="233" spans="1:23" x14ac:dyDescent="0.3">
      <c r="A233" s="2" t="s">
        <v>1800</v>
      </c>
      <c r="B233" s="1" t="s">
        <v>763</v>
      </c>
      <c r="C233" s="1" t="s">
        <v>1831</v>
      </c>
      <c r="D233" s="1" t="s">
        <v>2165</v>
      </c>
      <c r="E233" s="1"/>
      <c r="F233" s="3">
        <v>124</v>
      </c>
      <c r="G233" s="13">
        <f>VLOOKUP(F233,episodes!$A$1:$B$76,2,FALSE)</f>
        <v>25</v>
      </c>
      <c r="H233" s="1" t="str">
        <f>VLOOKUP(F233,episodes!$A$1:$E$76,5,FALSE)</f>
        <v>This Side of Paradise</v>
      </c>
      <c r="I233" s="10">
        <f>VLOOKUP(F233,episodes!$A$1:$D$76,3,FALSE)</f>
        <v>1</v>
      </c>
      <c r="J233" s="10">
        <f>VLOOKUP(F233,episodes!$A$1:$D$76,4,FALSE)</f>
        <v>24</v>
      </c>
      <c r="K233" s="10">
        <v>21</v>
      </c>
      <c r="L233" s="11"/>
      <c r="M233" s="11"/>
      <c r="N233" s="13"/>
      <c r="O233" s="3"/>
      <c r="P233" s="2"/>
      <c r="Q233" s="2"/>
      <c r="W233" s="2"/>
    </row>
    <row r="234" spans="1:23" x14ac:dyDescent="0.3">
      <c r="A234" s="2" t="s">
        <v>1800</v>
      </c>
      <c r="B234" s="1" t="s">
        <v>763</v>
      </c>
      <c r="C234" s="1" t="s">
        <v>1831</v>
      </c>
      <c r="D234" s="1" t="s">
        <v>2165</v>
      </c>
      <c r="E234" s="1"/>
      <c r="F234" s="3">
        <v>124</v>
      </c>
      <c r="G234" s="13">
        <f>VLOOKUP(F234,episodes!$A$1:$B$76,2,FALSE)</f>
        <v>25</v>
      </c>
      <c r="H234" s="1" t="str">
        <f>VLOOKUP(F234,episodes!$A$1:$E$76,5,FALSE)</f>
        <v>This Side of Paradise</v>
      </c>
      <c r="I234" s="10">
        <f>VLOOKUP(F234,episodes!$A$1:$D$76,3,FALSE)</f>
        <v>1</v>
      </c>
      <c r="J234" s="10">
        <f>VLOOKUP(F234,episodes!$A$1:$D$76,4,FALSE)</f>
        <v>24</v>
      </c>
      <c r="K234" s="10">
        <v>22</v>
      </c>
      <c r="L234" s="11"/>
      <c r="M234" s="11"/>
      <c r="N234" s="13"/>
      <c r="O234" s="3"/>
      <c r="P234" s="1"/>
      <c r="Q234" s="2"/>
      <c r="W234" s="2"/>
    </row>
    <row r="235" spans="1:23" x14ac:dyDescent="0.3">
      <c r="A235" s="2" t="s">
        <v>1800</v>
      </c>
      <c r="B235" s="1" t="s">
        <v>763</v>
      </c>
      <c r="C235" s="1" t="s">
        <v>1831</v>
      </c>
      <c r="D235" s="1" t="s">
        <v>2165</v>
      </c>
      <c r="E235" s="1"/>
      <c r="F235" s="3">
        <v>125</v>
      </c>
      <c r="G235" s="13">
        <f>VLOOKUP(F235,episodes!$A$1:$B$76,2,FALSE)</f>
        <v>26</v>
      </c>
      <c r="H235" s="1" t="str">
        <f>VLOOKUP(F235,episodes!$A$1:$E$76,5,FALSE)</f>
        <v>The Devil in the Dark</v>
      </c>
      <c r="I235" s="10">
        <f>VLOOKUP(F235,episodes!$A$1:$D$76,3,FALSE)</f>
        <v>1</v>
      </c>
      <c r="J235" s="10">
        <f>VLOOKUP(F235,episodes!$A$1:$D$76,4,FALSE)</f>
        <v>25</v>
      </c>
      <c r="K235" s="10">
        <v>16</v>
      </c>
      <c r="L235" s="11"/>
      <c r="M235" s="11"/>
      <c r="N235" s="10"/>
      <c r="O235" s="10"/>
      <c r="P235" s="1"/>
      <c r="Q235" s="1"/>
      <c r="W235" s="2"/>
    </row>
    <row r="236" spans="1:23" x14ac:dyDescent="0.3">
      <c r="A236" s="2" t="s">
        <v>1800</v>
      </c>
      <c r="B236" s="1" t="s">
        <v>763</v>
      </c>
      <c r="C236" s="1" t="s">
        <v>1831</v>
      </c>
      <c r="D236" s="1" t="s">
        <v>2165</v>
      </c>
      <c r="E236" s="1"/>
      <c r="F236" s="13">
        <v>126</v>
      </c>
      <c r="G236" s="13">
        <f>VLOOKUP(F236,episodes!$A$1:$B$76,2,FALSE)</f>
        <v>27</v>
      </c>
      <c r="H236" s="1" t="str">
        <f>VLOOKUP(F236,episodes!$A$1:$E$76,5,FALSE)</f>
        <v>Errand of Mercy</v>
      </c>
      <c r="I236" s="10">
        <f>VLOOKUP(F236,episodes!$A$1:$D$76,3,FALSE)</f>
        <v>1</v>
      </c>
      <c r="J236" s="10">
        <f>VLOOKUP(F236,episodes!$A$1:$D$76,4,FALSE)</f>
        <v>26</v>
      </c>
      <c r="K236" s="10">
        <v>8</v>
      </c>
      <c r="L236" s="11"/>
      <c r="M236" s="11"/>
      <c r="N236" s="10"/>
      <c r="O236" s="10"/>
      <c r="P236" s="1"/>
      <c r="Q236" s="1"/>
      <c r="W236" s="2"/>
    </row>
    <row r="237" spans="1:23" x14ac:dyDescent="0.3">
      <c r="A237" s="2" t="s">
        <v>1800</v>
      </c>
      <c r="B237" s="1" t="s">
        <v>763</v>
      </c>
      <c r="C237" s="1" t="s">
        <v>1831</v>
      </c>
      <c r="D237" s="1" t="s">
        <v>2165</v>
      </c>
      <c r="E237" s="1"/>
      <c r="F237" s="3">
        <v>127</v>
      </c>
      <c r="G237" s="13">
        <f>VLOOKUP(F237,episodes!$A$1:$B$76,2,FALSE)</f>
        <v>28</v>
      </c>
      <c r="H237" s="1" t="str">
        <f>VLOOKUP(F237,episodes!$A$1:$E$76,5,FALSE)</f>
        <v>The Alternative Factor</v>
      </c>
      <c r="I237" s="10">
        <f>VLOOKUP(F237,episodes!$A$1:$D$76,3,FALSE)</f>
        <v>1</v>
      </c>
      <c r="J237" s="10">
        <f>VLOOKUP(F237,episodes!$A$1:$D$76,4,FALSE)</f>
        <v>27</v>
      </c>
      <c r="K237" s="10">
        <v>15</v>
      </c>
      <c r="L237" s="11"/>
      <c r="M237" s="11"/>
      <c r="N237" s="10"/>
      <c r="O237" s="10"/>
      <c r="P237" s="1"/>
      <c r="Q237" s="1"/>
      <c r="W237" s="2"/>
    </row>
    <row r="238" spans="1:23" x14ac:dyDescent="0.3">
      <c r="A238" s="2" t="s">
        <v>1800</v>
      </c>
      <c r="B238" s="1" t="s">
        <v>763</v>
      </c>
      <c r="C238" s="1" t="s">
        <v>1831</v>
      </c>
      <c r="D238" s="1" t="s">
        <v>2165</v>
      </c>
      <c r="E238" s="1"/>
      <c r="F238" s="3">
        <v>127</v>
      </c>
      <c r="G238" s="13">
        <f>VLOOKUP(F238,episodes!$A$1:$B$76,2,FALSE)</f>
        <v>28</v>
      </c>
      <c r="H238" s="1" t="str">
        <f>VLOOKUP(F238,episodes!$A$1:$E$76,5,FALSE)</f>
        <v>The Alternative Factor</v>
      </c>
      <c r="I238" s="10">
        <f>VLOOKUP(F238,episodes!$A$1:$D$76,3,FALSE)</f>
        <v>1</v>
      </c>
      <c r="J238" s="10">
        <f>VLOOKUP(F238,episodes!$A$1:$D$76,4,FALSE)</f>
        <v>27</v>
      </c>
      <c r="K238" s="10">
        <v>16</v>
      </c>
      <c r="L238" s="11"/>
      <c r="M238" s="11"/>
      <c r="N238" s="10"/>
      <c r="O238" s="10"/>
      <c r="P238" s="1"/>
      <c r="Q238" s="1"/>
      <c r="W238" s="2"/>
    </row>
    <row r="239" spans="1:23" x14ac:dyDescent="0.3">
      <c r="A239" s="2" t="s">
        <v>1800</v>
      </c>
      <c r="B239" s="1" t="s">
        <v>763</v>
      </c>
      <c r="C239" s="1" t="s">
        <v>1831</v>
      </c>
      <c r="D239" s="1" t="s">
        <v>2165</v>
      </c>
      <c r="E239" s="1"/>
      <c r="F239" s="3">
        <v>127</v>
      </c>
      <c r="G239" s="13">
        <f>VLOOKUP(F239,episodes!$A$1:$B$76,2,FALSE)</f>
        <v>28</v>
      </c>
      <c r="H239" s="1" t="str">
        <f>VLOOKUP(F239,episodes!$A$1:$E$76,5,FALSE)</f>
        <v>The Alternative Factor</v>
      </c>
      <c r="I239" s="10">
        <f>VLOOKUP(F239,episodes!$A$1:$D$76,3,FALSE)</f>
        <v>1</v>
      </c>
      <c r="J239" s="10">
        <f>VLOOKUP(F239,episodes!$A$1:$D$76,4,FALSE)</f>
        <v>27</v>
      </c>
      <c r="K239" s="10">
        <v>17</v>
      </c>
      <c r="L239" s="11"/>
      <c r="M239" s="11"/>
      <c r="N239" s="10"/>
      <c r="O239" s="10"/>
      <c r="P239" s="1"/>
      <c r="Q239" s="1"/>
      <c r="W239" s="2"/>
    </row>
    <row r="240" spans="1:23" x14ac:dyDescent="0.3">
      <c r="A240" s="2" t="s">
        <v>1800</v>
      </c>
      <c r="B240" s="1" t="s">
        <v>763</v>
      </c>
      <c r="C240" s="1" t="s">
        <v>1831</v>
      </c>
      <c r="D240" s="1" t="s">
        <v>2165</v>
      </c>
      <c r="E240" s="1"/>
      <c r="F240" s="3">
        <v>128</v>
      </c>
      <c r="G240" s="13">
        <f>VLOOKUP(F240,episodes!$A$1:$B$76,2,FALSE)</f>
        <v>29</v>
      </c>
      <c r="H240" s="1" t="str">
        <f>VLOOKUP(F240,episodes!$A$1:$E$76,5,FALSE)</f>
        <v>The City on the Edge of Forever</v>
      </c>
      <c r="I240" s="10">
        <f>VLOOKUP(F240,episodes!$A$1:$D$76,3,FALSE)</f>
        <v>1</v>
      </c>
      <c r="J240" s="10">
        <f>VLOOKUP(F240,episodes!$A$1:$D$76,4,FALSE)</f>
        <v>28</v>
      </c>
      <c r="K240" s="10">
        <v>15</v>
      </c>
      <c r="L240" s="11"/>
      <c r="M240" s="11"/>
      <c r="N240" s="10"/>
      <c r="O240" s="10"/>
      <c r="P240" s="1"/>
      <c r="Q240" s="1"/>
      <c r="W240" s="2"/>
    </row>
    <row r="241" spans="1:23" x14ac:dyDescent="0.3">
      <c r="A241" s="2" t="s">
        <v>1800</v>
      </c>
      <c r="B241" s="1" t="s">
        <v>763</v>
      </c>
      <c r="C241" s="1" t="s">
        <v>1831</v>
      </c>
      <c r="D241" s="1" t="s">
        <v>2165</v>
      </c>
      <c r="E241" s="1"/>
      <c r="F241" s="3">
        <v>128</v>
      </c>
      <c r="G241" s="13">
        <f>VLOOKUP(F241,episodes!$A$1:$B$76,2,FALSE)</f>
        <v>29</v>
      </c>
      <c r="H241" s="1" t="str">
        <f>VLOOKUP(F241,episodes!$A$1:$E$76,5,FALSE)</f>
        <v>The City on the Edge of Forever</v>
      </c>
      <c r="I241" s="10">
        <f>VLOOKUP(F241,episodes!$A$1:$D$76,3,FALSE)</f>
        <v>1</v>
      </c>
      <c r="J241" s="10">
        <f>VLOOKUP(F241,episodes!$A$1:$D$76,4,FALSE)</f>
        <v>28</v>
      </c>
      <c r="K241" s="10">
        <v>16</v>
      </c>
      <c r="L241" s="11"/>
      <c r="M241" s="11"/>
      <c r="N241" s="10"/>
      <c r="O241" s="10"/>
      <c r="P241" s="1"/>
      <c r="Q241" s="1"/>
      <c r="W241" s="2"/>
    </row>
    <row r="242" spans="1:23" x14ac:dyDescent="0.3">
      <c r="A242" s="2" t="s">
        <v>1800</v>
      </c>
      <c r="B242" s="1" t="s">
        <v>763</v>
      </c>
      <c r="C242" s="1" t="s">
        <v>1831</v>
      </c>
      <c r="D242" s="1" t="s">
        <v>2165</v>
      </c>
      <c r="E242" s="1"/>
      <c r="F242" s="3">
        <v>128</v>
      </c>
      <c r="G242" s="13">
        <f>VLOOKUP(F242,episodes!$A$1:$B$76,2,FALSE)</f>
        <v>29</v>
      </c>
      <c r="H242" s="1" t="str">
        <f>VLOOKUP(F242,episodes!$A$1:$E$76,5,FALSE)</f>
        <v>The City on the Edge of Forever</v>
      </c>
      <c r="I242" s="10">
        <f>VLOOKUP(F242,episodes!$A$1:$D$76,3,FALSE)</f>
        <v>1</v>
      </c>
      <c r="J242" s="10">
        <f>VLOOKUP(F242,episodes!$A$1:$D$76,4,FALSE)</f>
        <v>28</v>
      </c>
      <c r="K242" s="10">
        <v>17</v>
      </c>
      <c r="L242" s="11"/>
      <c r="M242" s="11"/>
      <c r="N242" s="13"/>
      <c r="O242" s="10"/>
      <c r="P242" s="1"/>
      <c r="Q242" s="1"/>
      <c r="W242" s="2"/>
    </row>
    <row r="243" spans="1:23" x14ac:dyDescent="0.3">
      <c r="A243" s="2" t="s">
        <v>1800</v>
      </c>
      <c r="B243" s="1" t="s">
        <v>763</v>
      </c>
      <c r="C243" s="1" t="s">
        <v>1831</v>
      </c>
      <c r="D243" s="1" t="s">
        <v>2165</v>
      </c>
      <c r="E243" s="1"/>
      <c r="F243" s="3">
        <v>129</v>
      </c>
      <c r="G243" s="13">
        <f>VLOOKUP(F243,episodes!$A$1:$B$76,2,FALSE)</f>
        <v>30</v>
      </c>
      <c r="H243" s="1" t="str">
        <f>VLOOKUP(F243,episodes!$A$1:$E$76,5,FALSE)</f>
        <v>Operation: Annihilate!</v>
      </c>
      <c r="I243" s="10">
        <f>VLOOKUP(F243,episodes!$A$1:$D$76,3,FALSE)</f>
        <v>1</v>
      </c>
      <c r="J243" s="10">
        <f>VLOOKUP(F243,episodes!$A$1:$D$76,4,FALSE)</f>
        <v>29</v>
      </c>
      <c r="K243" s="10">
        <v>23</v>
      </c>
      <c r="L243" s="11"/>
      <c r="M243" s="11"/>
      <c r="N243" s="13"/>
      <c r="O243" s="4"/>
      <c r="P243" s="1"/>
      <c r="Q243" s="2"/>
      <c r="W243" s="2"/>
    </row>
    <row r="244" spans="1:23" x14ac:dyDescent="0.3">
      <c r="A244" s="2" t="s">
        <v>1800</v>
      </c>
      <c r="B244" s="1" t="s">
        <v>763</v>
      </c>
      <c r="C244" s="1" t="s">
        <v>1831</v>
      </c>
      <c r="D244" s="1" t="s">
        <v>2165</v>
      </c>
      <c r="E244" s="1"/>
      <c r="F244" s="3">
        <v>129</v>
      </c>
      <c r="G244" s="13">
        <f>VLOOKUP(F244,episodes!$A$1:$B$76,2,FALSE)</f>
        <v>30</v>
      </c>
      <c r="H244" s="1" t="str">
        <f>VLOOKUP(F244,episodes!$A$1:$E$76,5,FALSE)</f>
        <v>Operation: Annihilate!</v>
      </c>
      <c r="I244" s="10">
        <f>VLOOKUP(F244,episodes!$A$1:$D$76,3,FALSE)</f>
        <v>1</v>
      </c>
      <c r="J244" s="10">
        <f>VLOOKUP(F244,episodes!$A$1:$D$76,4,FALSE)</f>
        <v>29</v>
      </c>
      <c r="K244" s="10">
        <v>24</v>
      </c>
      <c r="L244" s="11"/>
      <c r="M244" s="11"/>
      <c r="N244" s="13"/>
      <c r="O244" s="4"/>
      <c r="P244" s="1"/>
      <c r="Q244" s="2"/>
      <c r="W244" s="2"/>
    </row>
    <row r="245" spans="1:23" x14ac:dyDescent="0.3">
      <c r="A245" s="2" t="s">
        <v>1800</v>
      </c>
      <c r="B245" s="1" t="s">
        <v>763</v>
      </c>
      <c r="C245" s="1" t="s">
        <v>1831</v>
      </c>
      <c r="D245" s="1" t="s">
        <v>2165</v>
      </c>
      <c r="E245" s="1"/>
      <c r="F245" s="3">
        <v>129</v>
      </c>
      <c r="G245" s="13">
        <f>VLOOKUP(F245,episodes!$A$1:$B$76,2,FALSE)</f>
        <v>30</v>
      </c>
      <c r="H245" s="1" t="str">
        <f>VLOOKUP(F245,episodes!$A$1:$E$76,5,FALSE)</f>
        <v>Operation: Annihilate!</v>
      </c>
      <c r="I245" s="10">
        <f>VLOOKUP(F245,episodes!$A$1:$D$76,3,FALSE)</f>
        <v>1</v>
      </c>
      <c r="J245" s="10">
        <f>VLOOKUP(F245,episodes!$A$1:$D$76,4,FALSE)</f>
        <v>29</v>
      </c>
      <c r="K245" s="10">
        <v>25</v>
      </c>
      <c r="L245" s="11"/>
      <c r="M245" s="11"/>
      <c r="N245" s="13"/>
      <c r="O245" s="4"/>
      <c r="P245" s="1"/>
      <c r="Q245" s="2"/>
      <c r="W245" s="2"/>
    </row>
    <row r="246" spans="1:23" x14ac:dyDescent="0.3">
      <c r="A246" s="2" t="s">
        <v>1800</v>
      </c>
      <c r="B246" s="1" t="s">
        <v>763</v>
      </c>
      <c r="C246" s="1" t="s">
        <v>1831</v>
      </c>
      <c r="D246" s="1" t="s">
        <v>2165</v>
      </c>
      <c r="E246" s="1"/>
      <c r="F246" s="3">
        <v>201</v>
      </c>
      <c r="G246" s="13">
        <f>VLOOKUP(F246,episodes!$A$1:$B$76,2,FALSE)</f>
        <v>31</v>
      </c>
      <c r="H246" s="1" t="str">
        <f>VLOOKUP(F246,episodes!$A$1:$E$76,5,FALSE)</f>
        <v>Amok Time</v>
      </c>
      <c r="I246" s="10">
        <f>VLOOKUP(F246,episodes!$A$1:$D$76,3,FALSE)</f>
        <v>2</v>
      </c>
      <c r="J246" s="10">
        <f>VLOOKUP(F246,episodes!$A$1:$D$76,4,FALSE)</f>
        <v>1</v>
      </c>
      <c r="K246" s="10">
        <v>20</v>
      </c>
      <c r="L246" s="11"/>
      <c r="M246" s="11"/>
      <c r="N246" s="13"/>
      <c r="O246" s="4"/>
      <c r="P246" s="1"/>
      <c r="Q246" s="2"/>
      <c r="W246" s="2"/>
    </row>
    <row r="247" spans="1:23" x14ac:dyDescent="0.3">
      <c r="A247" s="2" t="s">
        <v>1800</v>
      </c>
      <c r="B247" s="1" t="s">
        <v>763</v>
      </c>
      <c r="C247" s="1" t="s">
        <v>1831</v>
      </c>
      <c r="D247" s="1" t="s">
        <v>2165</v>
      </c>
      <c r="E247" s="1"/>
      <c r="F247" s="3">
        <v>201</v>
      </c>
      <c r="G247" s="13">
        <f>VLOOKUP(F247,episodes!$A$1:$B$76,2,FALSE)</f>
        <v>31</v>
      </c>
      <c r="H247" s="1" t="str">
        <f>VLOOKUP(F247,episodes!$A$1:$E$76,5,FALSE)</f>
        <v>Amok Time</v>
      </c>
      <c r="I247" s="10">
        <f>VLOOKUP(F247,episodes!$A$1:$D$76,3,FALSE)</f>
        <v>2</v>
      </c>
      <c r="J247" s="10">
        <f>VLOOKUP(F247,episodes!$A$1:$D$76,4,FALSE)</f>
        <v>1</v>
      </c>
      <c r="K247" s="10">
        <v>21</v>
      </c>
      <c r="L247" s="11"/>
      <c r="M247" s="11"/>
      <c r="N247" s="13"/>
      <c r="O247" s="4"/>
      <c r="P247" s="1"/>
      <c r="Q247" s="2"/>
      <c r="W247" s="2"/>
    </row>
    <row r="248" spans="1:23" x14ac:dyDescent="0.3">
      <c r="A248" s="2" t="s">
        <v>1800</v>
      </c>
      <c r="B248" s="1" t="s">
        <v>763</v>
      </c>
      <c r="C248" s="1" t="s">
        <v>1831</v>
      </c>
      <c r="D248" s="1" t="s">
        <v>2165</v>
      </c>
      <c r="E248" s="1"/>
      <c r="F248" s="3">
        <v>202</v>
      </c>
      <c r="G248" s="13">
        <f>VLOOKUP(F248,episodes!$A$1:$B$76,2,FALSE)</f>
        <v>32</v>
      </c>
      <c r="H248" s="1" t="str">
        <f>VLOOKUP(F248,episodes!$A$1:$E$76,5,FALSE)</f>
        <v>Who Mourns for Adonais?</v>
      </c>
      <c r="I248" s="10">
        <f>VLOOKUP(F248,episodes!$A$1:$D$76,3,FALSE)</f>
        <v>2</v>
      </c>
      <c r="J248" s="10">
        <f>VLOOKUP(F248,episodes!$A$1:$D$76,4,FALSE)</f>
        <v>2</v>
      </c>
      <c r="K248" s="10">
        <v>19</v>
      </c>
      <c r="L248" s="11"/>
      <c r="M248" s="11"/>
      <c r="N248" s="10"/>
      <c r="O248" s="10"/>
      <c r="P248" s="1"/>
      <c r="Q248" s="1"/>
      <c r="W248" s="2"/>
    </row>
    <row r="249" spans="1:23" x14ac:dyDescent="0.3">
      <c r="A249" s="2" t="s">
        <v>1800</v>
      </c>
      <c r="B249" s="1" t="s">
        <v>763</v>
      </c>
      <c r="C249" s="1" t="s">
        <v>1831</v>
      </c>
      <c r="D249" s="1" t="s">
        <v>2165</v>
      </c>
      <c r="E249" s="1"/>
      <c r="F249" s="4">
        <v>203</v>
      </c>
      <c r="G249" s="13">
        <f>VLOOKUP(F249,episodes!$A$1:$B$76,2,FALSE)</f>
        <v>33</v>
      </c>
      <c r="H249" s="1" t="str">
        <f>VLOOKUP(F249,episodes!$A$1:$E$76,5,FALSE)</f>
        <v>The Changeling</v>
      </c>
      <c r="I249" s="10">
        <f>VLOOKUP(F249,episodes!$A$1:$D$76,3,FALSE)</f>
        <v>2</v>
      </c>
      <c r="J249" s="10">
        <f>VLOOKUP(F249,episodes!$A$1:$D$76,4,FALSE)</f>
        <v>3</v>
      </c>
      <c r="K249" s="10">
        <v>14</v>
      </c>
      <c r="L249" s="11"/>
      <c r="M249" s="11"/>
      <c r="N249" s="13"/>
      <c r="O249" s="10"/>
      <c r="P249" s="1"/>
      <c r="Q249" s="1"/>
      <c r="W249" s="2"/>
    </row>
    <row r="250" spans="1:23" x14ac:dyDescent="0.3">
      <c r="A250" s="2" t="s">
        <v>1800</v>
      </c>
      <c r="B250" s="1" t="s">
        <v>763</v>
      </c>
      <c r="C250" s="1" t="s">
        <v>1831</v>
      </c>
      <c r="D250" s="1" t="s">
        <v>2165</v>
      </c>
      <c r="E250" s="1"/>
      <c r="F250" s="4">
        <v>203</v>
      </c>
      <c r="G250" s="13">
        <f>VLOOKUP(F250,episodes!$A$1:$B$76,2,FALSE)</f>
        <v>33</v>
      </c>
      <c r="H250" s="1" t="str">
        <f>VLOOKUP(F250,episodes!$A$1:$E$76,5,FALSE)</f>
        <v>The Changeling</v>
      </c>
      <c r="I250" s="10">
        <f>VLOOKUP(F250,episodes!$A$1:$D$76,3,FALSE)</f>
        <v>2</v>
      </c>
      <c r="J250" s="10">
        <f>VLOOKUP(F250,episodes!$A$1:$D$76,4,FALSE)</f>
        <v>3</v>
      </c>
      <c r="K250" s="10">
        <v>15</v>
      </c>
      <c r="L250" s="11"/>
      <c r="M250" s="11"/>
      <c r="N250" s="13"/>
      <c r="O250" s="10"/>
      <c r="P250" s="1"/>
      <c r="Q250" s="1"/>
      <c r="W250" s="2"/>
    </row>
  </sheetData>
  <sortState ref="A2:K58">
    <sortCondition ref="G2:G58"/>
    <sortCondition ref="A2:A58"/>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117"/>
  <sheetViews>
    <sheetView topLeftCell="A2" workbookViewId="0">
      <selection activeCell="I2" sqref="I2"/>
    </sheetView>
  </sheetViews>
  <sheetFormatPr defaultRowHeight="12" x14ac:dyDescent="0.3"/>
  <cols>
    <col min="1" max="1" width="20.109375" style="26" bestFit="1" customWidth="1"/>
    <col min="2" max="2" width="17.6640625" style="26" bestFit="1" customWidth="1"/>
    <col min="3" max="3" width="77.77734375" style="26" customWidth="1"/>
    <col min="4" max="4" width="7.109375" style="26" bestFit="1" customWidth="1"/>
    <col min="5" max="5" width="7.77734375" style="26" bestFit="1" customWidth="1"/>
    <col min="6" max="6" width="7.44140625" style="26" bestFit="1" customWidth="1"/>
    <col min="7" max="7" width="26.77734375" style="26" bestFit="1" customWidth="1"/>
    <col min="8" max="8" width="2" style="26" bestFit="1" customWidth="1"/>
    <col min="9" max="9" width="3" style="26" bestFit="1" customWidth="1"/>
    <col min="10" max="10" width="16.109375" style="26" bestFit="1" customWidth="1"/>
    <col min="11" max="11" width="7.33203125" style="26" bestFit="1" customWidth="1"/>
    <col min="12" max="16384" width="8.88671875" style="26"/>
  </cols>
  <sheetData>
    <row r="1" spans="1:11" x14ac:dyDescent="0.3">
      <c r="A1" s="27" t="s">
        <v>23</v>
      </c>
      <c r="B1" s="27" t="s">
        <v>728</v>
      </c>
      <c r="C1" s="27" t="s">
        <v>888</v>
      </c>
      <c r="D1" s="27" t="s">
        <v>3011</v>
      </c>
      <c r="E1" s="29" t="s">
        <v>885</v>
      </c>
      <c r="F1" s="27" t="s">
        <v>42</v>
      </c>
      <c r="G1" s="27" t="s">
        <v>43</v>
      </c>
      <c r="H1" s="27" t="s">
        <v>881</v>
      </c>
      <c r="I1" s="27" t="s">
        <v>882</v>
      </c>
      <c r="J1" s="29" t="s">
        <v>1604</v>
      </c>
      <c r="K1" s="29" t="s">
        <v>1605</v>
      </c>
    </row>
    <row r="2" spans="1:11" x14ac:dyDescent="0.3">
      <c r="A2" s="31" t="s">
        <v>1683</v>
      </c>
      <c r="B2" s="27" t="s">
        <v>718</v>
      </c>
      <c r="C2" s="27" t="s">
        <v>2260</v>
      </c>
      <c r="D2" s="27"/>
      <c r="E2" s="32">
        <v>101</v>
      </c>
      <c r="F2" s="36">
        <f>VLOOKUP(E2,episodes!$A$1:$B$76,2,FALSE)</f>
        <v>2</v>
      </c>
      <c r="G2" s="27" t="str">
        <f>VLOOKUP(E2,episodes!$A$1:$E$76,5,FALSE)</f>
        <v>The Man Trap</v>
      </c>
      <c r="H2" s="27">
        <f>VLOOKUP(E2,episodes!$A$1:$D$76,3,FALSE)</f>
        <v>1</v>
      </c>
      <c r="I2" s="27">
        <f>VLOOKUP(E2,episodes!$A$1:$D$76,4,FALSE)</f>
        <v>1</v>
      </c>
      <c r="J2" s="29">
        <v>0</v>
      </c>
      <c r="K2" s="33" t="s">
        <v>85</v>
      </c>
    </row>
    <row r="3" spans="1:11" x14ac:dyDescent="0.3">
      <c r="A3" s="31" t="s">
        <v>1683</v>
      </c>
      <c r="B3" s="27" t="s">
        <v>718</v>
      </c>
      <c r="C3" s="27" t="s">
        <v>2055</v>
      </c>
      <c r="D3" s="27"/>
      <c r="E3" s="32">
        <v>101</v>
      </c>
      <c r="F3" s="36">
        <f>VLOOKUP(E3,episodes!$A$1:$B$76,2,FALSE)</f>
        <v>2</v>
      </c>
      <c r="G3" s="27" t="str">
        <f>VLOOKUP(E3,episodes!$A$1:$E$76,5,FALSE)</f>
        <v>The Man Trap</v>
      </c>
      <c r="H3" s="27">
        <f>VLOOKUP(E3,episodes!$A$1:$D$76,3,FALSE)</f>
        <v>1</v>
      </c>
      <c r="I3" s="27">
        <f>VLOOKUP(E3,episodes!$A$1:$D$76,4,FALSE)</f>
        <v>1</v>
      </c>
      <c r="J3" s="29">
        <v>1</v>
      </c>
      <c r="K3" s="33" t="s">
        <v>85</v>
      </c>
    </row>
    <row r="4" spans="1:11" x14ac:dyDescent="0.3">
      <c r="A4" s="31" t="s">
        <v>1683</v>
      </c>
      <c r="B4" s="27" t="s">
        <v>718</v>
      </c>
      <c r="C4" s="27" t="s">
        <v>2267</v>
      </c>
      <c r="D4" s="27"/>
      <c r="E4" s="32">
        <v>102</v>
      </c>
      <c r="F4" s="36">
        <f>VLOOKUP(E4,episodes!$A$1:$B$76,2,FALSE)</f>
        <v>3</v>
      </c>
      <c r="G4" s="27" t="str">
        <f>VLOOKUP(E4,episodes!$A$1:$E$76,5,FALSE)</f>
        <v>Charlie X</v>
      </c>
      <c r="H4" s="27">
        <f>VLOOKUP(E4,episodes!$A$1:$D$76,3,FALSE)</f>
        <v>1</v>
      </c>
      <c r="I4" s="27">
        <f>VLOOKUP(E4,episodes!$A$1:$D$76,4,FALSE)</f>
        <v>2</v>
      </c>
      <c r="J4" s="29">
        <v>0</v>
      </c>
      <c r="K4" s="33" t="s">
        <v>85</v>
      </c>
    </row>
    <row r="5" spans="1:11" x14ac:dyDescent="0.3">
      <c r="A5" s="31" t="s">
        <v>1683</v>
      </c>
      <c r="B5" s="27" t="s">
        <v>718</v>
      </c>
      <c r="C5" s="27" t="s">
        <v>2268</v>
      </c>
      <c r="D5" s="27"/>
      <c r="E5" s="32">
        <v>102</v>
      </c>
      <c r="F5" s="36">
        <f>VLOOKUP(E5,episodes!$A$1:$B$76,2,FALSE)</f>
        <v>3</v>
      </c>
      <c r="G5" s="27" t="str">
        <f>VLOOKUP(E5,episodes!$A$1:$E$76,5,FALSE)</f>
        <v>Charlie X</v>
      </c>
      <c r="H5" s="27">
        <f>VLOOKUP(E5,episodes!$A$1:$D$76,3,FALSE)</f>
        <v>1</v>
      </c>
      <c r="I5" s="27">
        <f>VLOOKUP(E5,episodes!$A$1:$D$76,4,FALSE)</f>
        <v>2</v>
      </c>
      <c r="J5" s="29">
        <v>1</v>
      </c>
      <c r="K5" s="33" t="s">
        <v>85</v>
      </c>
    </row>
    <row r="6" spans="1:11" x14ac:dyDescent="0.3">
      <c r="A6" s="31" t="s">
        <v>1683</v>
      </c>
      <c r="B6" s="27" t="s">
        <v>718</v>
      </c>
      <c r="C6" s="27" t="s">
        <v>2269</v>
      </c>
      <c r="D6" s="27"/>
      <c r="E6" s="32">
        <v>102</v>
      </c>
      <c r="F6" s="36">
        <f>VLOOKUP(E6,episodes!$A$1:$B$76,2,FALSE)</f>
        <v>3</v>
      </c>
      <c r="G6" s="27" t="str">
        <f>VLOOKUP(E6,episodes!$A$1:$E$76,5,FALSE)</f>
        <v>Charlie X</v>
      </c>
      <c r="H6" s="27">
        <f>VLOOKUP(E6,episodes!$A$1:$D$76,3,FALSE)</f>
        <v>1</v>
      </c>
      <c r="I6" s="27">
        <f>VLOOKUP(E6,episodes!$A$1:$D$76,4,FALSE)</f>
        <v>2</v>
      </c>
      <c r="J6" s="29">
        <v>2</v>
      </c>
      <c r="K6" s="33" t="s">
        <v>85</v>
      </c>
    </row>
    <row r="7" spans="1:11" x14ac:dyDescent="0.3">
      <c r="A7" s="31" t="s">
        <v>1683</v>
      </c>
      <c r="B7" s="27" t="s">
        <v>718</v>
      </c>
      <c r="C7" s="27" t="s">
        <v>2708</v>
      </c>
      <c r="D7" s="27"/>
      <c r="E7" s="32">
        <v>102</v>
      </c>
      <c r="F7" s="36">
        <f>VLOOKUP(E7,episodes!$A$1:$B$76,2,FALSE)</f>
        <v>3</v>
      </c>
      <c r="G7" s="27" t="str">
        <f>VLOOKUP(E7,episodes!$A$1:$E$76,5,FALSE)</f>
        <v>Charlie X</v>
      </c>
      <c r="H7" s="27">
        <f>VLOOKUP(E7,episodes!$A$1:$D$76,3,FALSE)</f>
        <v>1</v>
      </c>
      <c r="I7" s="27">
        <f>VLOOKUP(E7,episodes!$A$1:$D$76,4,FALSE)</f>
        <v>2</v>
      </c>
      <c r="J7" s="29">
        <v>3</v>
      </c>
      <c r="K7" s="33" t="s">
        <v>85</v>
      </c>
    </row>
    <row r="8" spans="1:11" x14ac:dyDescent="0.3">
      <c r="A8" s="31" t="s">
        <v>1683</v>
      </c>
      <c r="B8" s="27" t="s">
        <v>718</v>
      </c>
      <c r="C8" s="27" t="s">
        <v>2270</v>
      </c>
      <c r="D8" s="27"/>
      <c r="E8" s="32">
        <v>102</v>
      </c>
      <c r="F8" s="36">
        <f>VLOOKUP(E8,episodes!$A$1:$B$76,2,FALSE)</f>
        <v>3</v>
      </c>
      <c r="G8" s="27" t="str">
        <f>VLOOKUP(E8,episodes!$A$1:$E$76,5,FALSE)</f>
        <v>Charlie X</v>
      </c>
      <c r="H8" s="27">
        <f>VLOOKUP(E8,episodes!$A$1:$D$76,3,FALSE)</f>
        <v>1</v>
      </c>
      <c r="I8" s="27">
        <f>VLOOKUP(E8,episodes!$A$1:$D$76,4,FALSE)</f>
        <v>2</v>
      </c>
      <c r="J8" s="29">
        <v>4</v>
      </c>
      <c r="K8" s="33" t="s">
        <v>85</v>
      </c>
    </row>
    <row r="9" spans="1:11" x14ac:dyDescent="0.3">
      <c r="A9" s="31" t="s">
        <v>1683</v>
      </c>
      <c r="B9" s="27" t="s">
        <v>718</v>
      </c>
      <c r="C9" s="27" t="s">
        <v>2271</v>
      </c>
      <c r="D9" s="27"/>
      <c r="E9" s="32">
        <v>102</v>
      </c>
      <c r="F9" s="36">
        <f>VLOOKUP(E9,episodes!$A$1:$B$76,2,FALSE)</f>
        <v>3</v>
      </c>
      <c r="G9" s="27" t="str">
        <f>VLOOKUP(E9,episodes!$A$1:$E$76,5,FALSE)</f>
        <v>Charlie X</v>
      </c>
      <c r="H9" s="27">
        <f>VLOOKUP(E9,episodes!$A$1:$D$76,3,FALSE)</f>
        <v>1</v>
      </c>
      <c r="I9" s="27">
        <f>VLOOKUP(E9,episodes!$A$1:$D$76,4,FALSE)</f>
        <v>2</v>
      </c>
      <c r="J9" s="29">
        <v>5</v>
      </c>
      <c r="K9" s="33" t="s">
        <v>85</v>
      </c>
    </row>
    <row r="10" spans="1:11" x14ac:dyDescent="0.3">
      <c r="A10" s="31" t="s">
        <v>1683</v>
      </c>
      <c r="B10" s="27" t="s">
        <v>718</v>
      </c>
      <c r="C10" s="27" t="s">
        <v>2272</v>
      </c>
      <c r="D10" s="27"/>
      <c r="E10" s="32">
        <v>102</v>
      </c>
      <c r="F10" s="36">
        <f>VLOOKUP(E10,episodes!$A$1:$B$76,2,FALSE)</f>
        <v>3</v>
      </c>
      <c r="G10" s="27" t="str">
        <f>VLOOKUP(E10,episodes!$A$1:$E$76,5,FALSE)</f>
        <v>Charlie X</v>
      </c>
      <c r="H10" s="27">
        <f>VLOOKUP(E10,episodes!$A$1:$D$76,3,FALSE)</f>
        <v>1</v>
      </c>
      <c r="I10" s="27">
        <f>VLOOKUP(E10,episodes!$A$1:$D$76,4,FALSE)</f>
        <v>2</v>
      </c>
      <c r="J10" s="29">
        <v>6</v>
      </c>
      <c r="K10" s="33" t="s">
        <v>85</v>
      </c>
    </row>
    <row r="11" spans="1:11" x14ac:dyDescent="0.3">
      <c r="A11" s="31" t="s">
        <v>1683</v>
      </c>
      <c r="B11" s="27" t="s">
        <v>718</v>
      </c>
      <c r="C11" s="57" t="s">
        <v>2247</v>
      </c>
      <c r="D11" s="57"/>
      <c r="E11" s="32">
        <v>106</v>
      </c>
      <c r="F11" s="36">
        <f>VLOOKUP(E11,episodes!$A$1:$B$76,2,FALSE)</f>
        <v>7</v>
      </c>
      <c r="G11" s="27" t="str">
        <f>VLOOKUP(E11,episodes!$A$1:$E$76,5,FALSE)</f>
        <v>Mudd's Women</v>
      </c>
      <c r="H11" s="27">
        <f>VLOOKUP(E11,episodes!$A$1:$D$76,3,FALSE)</f>
        <v>1</v>
      </c>
      <c r="I11" s="27">
        <f>VLOOKUP(E11,episodes!$A$1:$D$76,4,FALSE)</f>
        <v>6</v>
      </c>
      <c r="J11" s="29">
        <v>0</v>
      </c>
      <c r="K11" s="33" t="s">
        <v>85</v>
      </c>
    </row>
    <row r="12" spans="1:11" x14ac:dyDescent="0.3">
      <c r="A12" s="31" t="s">
        <v>1683</v>
      </c>
      <c r="B12" s="27" t="s">
        <v>718</v>
      </c>
      <c r="C12" s="27" t="s">
        <v>2293</v>
      </c>
      <c r="D12" s="27"/>
      <c r="E12" s="32">
        <v>106</v>
      </c>
      <c r="F12" s="36">
        <f>VLOOKUP(E12,episodes!$A$1:$B$76,2,FALSE)</f>
        <v>7</v>
      </c>
      <c r="G12" s="27" t="str">
        <f>VLOOKUP(E12,episodes!$A$1:$E$76,5,FALSE)</f>
        <v>Mudd's Women</v>
      </c>
      <c r="H12" s="27">
        <f>VLOOKUP(E12,episodes!$A$1:$D$76,3,FALSE)</f>
        <v>1</v>
      </c>
      <c r="I12" s="27">
        <f>VLOOKUP(E12,episodes!$A$1:$D$76,4,FALSE)</f>
        <v>6</v>
      </c>
      <c r="J12" s="29">
        <v>1</v>
      </c>
      <c r="K12" s="33" t="s">
        <v>85</v>
      </c>
    </row>
    <row r="13" spans="1:11" x14ac:dyDescent="0.3">
      <c r="A13" s="31" t="s">
        <v>1683</v>
      </c>
      <c r="B13" s="27" t="s">
        <v>718</v>
      </c>
      <c r="C13" s="27" t="s">
        <v>2294</v>
      </c>
      <c r="D13" s="27"/>
      <c r="E13" s="32">
        <v>106</v>
      </c>
      <c r="F13" s="36">
        <f>VLOOKUP(E13,episodes!$A$1:$B$76,2,FALSE)</f>
        <v>7</v>
      </c>
      <c r="G13" s="27" t="str">
        <f>VLOOKUP(E13,episodes!$A$1:$E$76,5,FALSE)</f>
        <v>Mudd's Women</v>
      </c>
      <c r="H13" s="27">
        <f>VLOOKUP(E13,episodes!$A$1:$D$76,3,FALSE)</f>
        <v>1</v>
      </c>
      <c r="I13" s="27">
        <f>VLOOKUP(E13,episodes!$A$1:$D$76,4,FALSE)</f>
        <v>6</v>
      </c>
      <c r="J13" s="29">
        <v>2</v>
      </c>
      <c r="K13" s="33" t="s">
        <v>85</v>
      </c>
    </row>
    <row r="14" spans="1:11" x14ac:dyDescent="0.3">
      <c r="A14" s="31" t="s">
        <v>1683</v>
      </c>
      <c r="B14" s="27" t="s">
        <v>718</v>
      </c>
      <c r="C14" s="27" t="s">
        <v>2301</v>
      </c>
      <c r="D14" s="27"/>
      <c r="E14" s="32">
        <v>107</v>
      </c>
      <c r="F14" s="36">
        <f>VLOOKUP(E14,episodes!$A$1:$B$76,2,FALSE)</f>
        <v>8</v>
      </c>
      <c r="G14" s="27" t="str">
        <f>VLOOKUP(E14,episodes!$A$1:$E$76,5,FALSE)</f>
        <v>What Are Little Girls Made Of?</v>
      </c>
      <c r="H14" s="27">
        <f>VLOOKUP(E14,episodes!$A$1:$D$76,3,FALSE)</f>
        <v>1</v>
      </c>
      <c r="I14" s="27">
        <f>VLOOKUP(E14,episodes!$A$1:$D$76,4,FALSE)</f>
        <v>7</v>
      </c>
      <c r="J14" s="29">
        <v>0</v>
      </c>
      <c r="K14" s="33" t="s">
        <v>85</v>
      </c>
    </row>
    <row r="15" spans="1:11" x14ac:dyDescent="0.3">
      <c r="A15" s="31" t="s">
        <v>1683</v>
      </c>
      <c r="B15" s="27" t="s">
        <v>718</v>
      </c>
      <c r="C15" s="27" t="s">
        <v>2302</v>
      </c>
      <c r="D15" s="27"/>
      <c r="E15" s="32">
        <v>107</v>
      </c>
      <c r="F15" s="36">
        <f>VLOOKUP(E15,episodes!$A$1:$B$76,2,FALSE)</f>
        <v>8</v>
      </c>
      <c r="G15" s="27" t="str">
        <f>VLOOKUP(E15,episodes!$A$1:$E$76,5,FALSE)</f>
        <v>What Are Little Girls Made Of?</v>
      </c>
      <c r="H15" s="27">
        <f>VLOOKUP(E15,episodes!$A$1:$D$76,3,FALSE)</f>
        <v>1</v>
      </c>
      <c r="I15" s="27">
        <f>VLOOKUP(E15,episodes!$A$1:$D$76,4,FALSE)</f>
        <v>7</v>
      </c>
      <c r="J15" s="29">
        <v>1</v>
      </c>
      <c r="K15" s="33" t="s">
        <v>85</v>
      </c>
    </row>
    <row r="16" spans="1:11" x14ac:dyDescent="0.3">
      <c r="A16" s="31" t="s">
        <v>1683</v>
      </c>
      <c r="B16" s="27" t="s">
        <v>718</v>
      </c>
      <c r="C16" s="27" t="s">
        <v>2303</v>
      </c>
      <c r="D16" s="27"/>
      <c r="E16" s="32">
        <v>107</v>
      </c>
      <c r="F16" s="36">
        <f>VLOOKUP(E16,episodes!$A$1:$B$76,2,FALSE)</f>
        <v>8</v>
      </c>
      <c r="G16" s="27" t="str">
        <f>VLOOKUP(E16,episodes!$A$1:$E$76,5,FALSE)</f>
        <v>What Are Little Girls Made Of?</v>
      </c>
      <c r="H16" s="27">
        <f>VLOOKUP(E16,episodes!$A$1:$D$76,3,FALSE)</f>
        <v>1</v>
      </c>
      <c r="I16" s="27">
        <f>VLOOKUP(E16,episodes!$A$1:$D$76,4,FALSE)</f>
        <v>7</v>
      </c>
      <c r="J16" s="29">
        <v>2</v>
      </c>
      <c r="K16" s="33" t="s">
        <v>85</v>
      </c>
    </row>
    <row r="17" spans="1:11" x14ac:dyDescent="0.3">
      <c r="A17" s="31" t="s">
        <v>1683</v>
      </c>
      <c r="B17" s="27" t="s">
        <v>718</v>
      </c>
      <c r="C17" s="27" t="s">
        <v>2304</v>
      </c>
      <c r="D17" s="27"/>
      <c r="E17" s="32">
        <v>107</v>
      </c>
      <c r="F17" s="36">
        <f>VLOOKUP(E17,episodes!$A$1:$B$76,2,FALSE)</f>
        <v>8</v>
      </c>
      <c r="G17" s="27" t="str">
        <f>VLOOKUP(E17,episodes!$A$1:$E$76,5,FALSE)</f>
        <v>What Are Little Girls Made Of?</v>
      </c>
      <c r="H17" s="27">
        <f>VLOOKUP(E17,episodes!$A$1:$D$76,3,FALSE)</f>
        <v>1</v>
      </c>
      <c r="I17" s="27">
        <f>VLOOKUP(E17,episodes!$A$1:$D$76,4,FALSE)</f>
        <v>7</v>
      </c>
      <c r="J17" s="29">
        <v>3</v>
      </c>
      <c r="K17" s="33" t="s">
        <v>85</v>
      </c>
    </row>
    <row r="18" spans="1:11" x14ac:dyDescent="0.3">
      <c r="A18" s="31" t="s">
        <v>1683</v>
      </c>
      <c r="B18" s="27" t="s">
        <v>718</v>
      </c>
      <c r="C18" s="27" t="s">
        <v>2305</v>
      </c>
      <c r="D18" s="27"/>
      <c r="E18" s="32">
        <v>107</v>
      </c>
      <c r="F18" s="36">
        <f>VLOOKUP(E18,episodes!$A$1:$B$76,2,FALSE)</f>
        <v>8</v>
      </c>
      <c r="G18" s="27" t="str">
        <f>VLOOKUP(E18,episodes!$A$1:$E$76,5,FALSE)</f>
        <v>What Are Little Girls Made Of?</v>
      </c>
      <c r="H18" s="27">
        <f>VLOOKUP(E18,episodes!$A$1:$D$76,3,FALSE)</f>
        <v>1</v>
      </c>
      <c r="I18" s="27">
        <f>VLOOKUP(E18,episodes!$A$1:$D$76,4,FALSE)</f>
        <v>7</v>
      </c>
      <c r="J18" s="29">
        <v>4</v>
      </c>
      <c r="K18" s="33" t="s">
        <v>85</v>
      </c>
    </row>
    <row r="19" spans="1:11" x14ac:dyDescent="0.3">
      <c r="A19" s="31" t="s">
        <v>1683</v>
      </c>
      <c r="B19" s="27" t="s">
        <v>718</v>
      </c>
      <c r="C19" s="27" t="s">
        <v>2311</v>
      </c>
      <c r="D19" s="27"/>
      <c r="E19" s="32">
        <v>109</v>
      </c>
      <c r="F19" s="36">
        <f>VLOOKUP(E19,episodes!$A$1:$B$76,2,FALSE)</f>
        <v>10</v>
      </c>
      <c r="G19" s="27" t="str">
        <f>VLOOKUP(E19,episodes!$A$1:$E$76,5,FALSE)</f>
        <v>Dagger of the Mind</v>
      </c>
      <c r="H19" s="27">
        <f>VLOOKUP(E19,episodes!$A$1:$D$76,3,FALSE)</f>
        <v>1</v>
      </c>
      <c r="I19" s="27">
        <f>VLOOKUP(E19,episodes!$A$1:$D$76,4,FALSE)</f>
        <v>9</v>
      </c>
      <c r="J19" s="29">
        <v>0</v>
      </c>
      <c r="K19" s="33" t="s">
        <v>85</v>
      </c>
    </row>
    <row r="20" spans="1:11" x14ac:dyDescent="0.3">
      <c r="A20" s="31" t="s">
        <v>1683</v>
      </c>
      <c r="B20" s="27" t="s">
        <v>718</v>
      </c>
      <c r="C20" s="27" t="s">
        <v>2312</v>
      </c>
      <c r="D20" s="27"/>
      <c r="E20" s="32">
        <v>109</v>
      </c>
      <c r="F20" s="36">
        <f>VLOOKUP(E20,episodes!$A$1:$B$76,2,FALSE)</f>
        <v>10</v>
      </c>
      <c r="G20" s="27" t="str">
        <f>VLOOKUP(E20,episodes!$A$1:$E$76,5,FALSE)</f>
        <v>Dagger of the Mind</v>
      </c>
      <c r="H20" s="27">
        <f>VLOOKUP(E20,episodes!$A$1:$D$76,3,FALSE)</f>
        <v>1</v>
      </c>
      <c r="I20" s="27">
        <f>VLOOKUP(E20,episodes!$A$1:$D$76,4,FALSE)</f>
        <v>9</v>
      </c>
      <c r="J20" s="29">
        <v>1</v>
      </c>
      <c r="K20" s="33" t="s">
        <v>85</v>
      </c>
    </row>
    <row r="21" spans="1:11" x14ac:dyDescent="0.3">
      <c r="A21" s="31" t="s">
        <v>1683</v>
      </c>
      <c r="B21" s="27" t="s">
        <v>718</v>
      </c>
      <c r="C21" s="27" t="s">
        <v>2313</v>
      </c>
      <c r="D21" s="27"/>
      <c r="E21" s="32">
        <v>109</v>
      </c>
      <c r="F21" s="36">
        <f>VLOOKUP(E21,episodes!$A$1:$B$76,2,FALSE)</f>
        <v>10</v>
      </c>
      <c r="G21" s="27" t="str">
        <f>VLOOKUP(E21,episodes!$A$1:$E$76,5,FALSE)</f>
        <v>Dagger of the Mind</v>
      </c>
      <c r="H21" s="27">
        <f>VLOOKUP(E21,episodes!$A$1:$D$76,3,FALSE)</f>
        <v>1</v>
      </c>
      <c r="I21" s="27">
        <f>VLOOKUP(E21,episodes!$A$1:$D$76,4,FALSE)</f>
        <v>9</v>
      </c>
      <c r="J21" s="29">
        <v>2</v>
      </c>
      <c r="K21" s="33" t="s">
        <v>85</v>
      </c>
    </row>
    <row r="22" spans="1:11" x14ac:dyDescent="0.3">
      <c r="A22" s="31" t="s">
        <v>1683</v>
      </c>
      <c r="B22" s="27" t="s">
        <v>718</v>
      </c>
      <c r="C22" s="27" t="s">
        <v>2314</v>
      </c>
      <c r="D22" s="27"/>
      <c r="E22" s="32">
        <v>109</v>
      </c>
      <c r="F22" s="36">
        <f>VLOOKUP(E22,episodes!$A$1:$B$76,2,FALSE)</f>
        <v>10</v>
      </c>
      <c r="G22" s="27" t="str">
        <f>VLOOKUP(E22,episodes!$A$1:$E$76,5,FALSE)</f>
        <v>Dagger of the Mind</v>
      </c>
      <c r="H22" s="27">
        <f>VLOOKUP(E22,episodes!$A$1:$D$76,3,FALSE)</f>
        <v>1</v>
      </c>
      <c r="I22" s="27">
        <f>VLOOKUP(E22,episodes!$A$1:$D$76,4,FALSE)</f>
        <v>9</v>
      </c>
      <c r="J22" s="29">
        <v>3</v>
      </c>
      <c r="K22" s="33" t="s">
        <v>85</v>
      </c>
    </row>
    <row r="23" spans="1:11" x14ac:dyDescent="0.3">
      <c r="A23" s="31" t="s">
        <v>1683</v>
      </c>
      <c r="B23" s="27" t="s">
        <v>718</v>
      </c>
      <c r="C23" s="57" t="s">
        <v>2516</v>
      </c>
      <c r="D23" s="57"/>
      <c r="E23" s="32">
        <v>110</v>
      </c>
      <c r="F23" s="36">
        <f>VLOOKUP(E23,episodes!$A$1:$B$76,2,FALSE)</f>
        <v>11</v>
      </c>
      <c r="G23" s="27" t="str">
        <f>VLOOKUP(E23,episodes!$A$1:$E$76,5,FALSE)</f>
        <v>The Corbomite Maneuver</v>
      </c>
      <c r="H23" s="27">
        <f>VLOOKUP(E23,episodes!$A$1:$D$76,3,FALSE)</f>
        <v>1</v>
      </c>
      <c r="I23" s="27">
        <f>VLOOKUP(E23,episodes!$A$1:$D$76,4,FALSE)</f>
        <v>10</v>
      </c>
      <c r="J23" s="29">
        <v>0</v>
      </c>
      <c r="K23" s="33" t="s">
        <v>85</v>
      </c>
    </row>
    <row r="24" spans="1:11" x14ac:dyDescent="0.3">
      <c r="A24" s="31" t="s">
        <v>1683</v>
      </c>
      <c r="B24" s="27" t="s">
        <v>718</v>
      </c>
      <c r="C24" s="27" t="s">
        <v>2317</v>
      </c>
      <c r="D24" s="27"/>
      <c r="E24" s="32">
        <v>110</v>
      </c>
      <c r="F24" s="36">
        <f>VLOOKUP(E24,episodes!$A$1:$B$76,2,FALSE)</f>
        <v>11</v>
      </c>
      <c r="G24" s="27" t="str">
        <f>VLOOKUP(E24,episodes!$A$1:$E$76,5,FALSE)</f>
        <v>The Corbomite Maneuver</v>
      </c>
      <c r="H24" s="27">
        <f>VLOOKUP(E24,episodes!$A$1:$D$76,3,FALSE)</f>
        <v>1</v>
      </c>
      <c r="I24" s="27">
        <f>VLOOKUP(E24,episodes!$A$1:$D$76,4,FALSE)</f>
        <v>10</v>
      </c>
      <c r="J24" s="29">
        <v>1</v>
      </c>
      <c r="K24" s="33" t="s">
        <v>85</v>
      </c>
    </row>
    <row r="25" spans="1:11" x14ac:dyDescent="0.3">
      <c r="A25" s="31" t="s">
        <v>1683</v>
      </c>
      <c r="B25" s="27" t="s">
        <v>718</v>
      </c>
      <c r="C25" s="27" t="s">
        <v>2709</v>
      </c>
      <c r="D25" s="27"/>
      <c r="E25" s="32">
        <v>110</v>
      </c>
      <c r="F25" s="36">
        <f>VLOOKUP(E25,episodes!$A$1:$B$76,2,FALSE)</f>
        <v>11</v>
      </c>
      <c r="G25" s="27" t="str">
        <f>VLOOKUP(E25,episodes!$A$1:$E$76,5,FALSE)</f>
        <v>The Corbomite Maneuver</v>
      </c>
      <c r="H25" s="27">
        <f>VLOOKUP(E25,episodes!$A$1:$D$76,3,FALSE)</f>
        <v>1</v>
      </c>
      <c r="I25" s="27">
        <f>VLOOKUP(E25,episodes!$A$1:$D$76,4,FALSE)</f>
        <v>10</v>
      </c>
      <c r="J25" s="29">
        <v>2</v>
      </c>
      <c r="K25" s="33" t="s">
        <v>85</v>
      </c>
    </row>
    <row r="26" spans="1:11" x14ac:dyDescent="0.3">
      <c r="A26" s="31" t="s">
        <v>1683</v>
      </c>
      <c r="B26" s="27" t="s">
        <v>718</v>
      </c>
      <c r="C26" s="27" t="s">
        <v>2709</v>
      </c>
      <c r="D26" s="27"/>
      <c r="E26" s="32">
        <v>110</v>
      </c>
      <c r="F26" s="36">
        <f>VLOOKUP(E26,episodes!$A$1:$B$76,2,FALSE)</f>
        <v>11</v>
      </c>
      <c r="G26" s="27" t="str">
        <f>VLOOKUP(E26,episodes!$A$1:$E$76,5,FALSE)</f>
        <v>The Corbomite Maneuver</v>
      </c>
      <c r="H26" s="27">
        <f>VLOOKUP(E26,episodes!$A$1:$D$76,3,FALSE)</f>
        <v>1</v>
      </c>
      <c r="I26" s="27">
        <f>VLOOKUP(E26,episodes!$A$1:$D$76,4,FALSE)</f>
        <v>10</v>
      </c>
      <c r="J26" s="29">
        <v>3</v>
      </c>
      <c r="K26" s="33" t="s">
        <v>85</v>
      </c>
    </row>
    <row r="27" spans="1:11" x14ac:dyDescent="0.3">
      <c r="A27" s="31" t="s">
        <v>1683</v>
      </c>
      <c r="B27" s="27" t="s">
        <v>718</v>
      </c>
      <c r="C27" s="27" t="s">
        <v>2709</v>
      </c>
      <c r="D27" s="27"/>
      <c r="E27" s="32">
        <v>110</v>
      </c>
      <c r="F27" s="36">
        <f>VLOOKUP(E27,episodes!$A$1:$B$76,2,FALSE)</f>
        <v>11</v>
      </c>
      <c r="G27" s="27" t="str">
        <f>VLOOKUP(E27,episodes!$A$1:$E$76,5,FALSE)</f>
        <v>The Corbomite Maneuver</v>
      </c>
      <c r="H27" s="27">
        <f>VLOOKUP(E27,episodes!$A$1:$D$76,3,FALSE)</f>
        <v>1</v>
      </c>
      <c r="I27" s="27">
        <f>VLOOKUP(E27,episodes!$A$1:$D$76,4,FALSE)</f>
        <v>10</v>
      </c>
      <c r="J27" s="29">
        <v>4</v>
      </c>
      <c r="K27" s="33" t="s">
        <v>85</v>
      </c>
    </row>
    <row r="28" spans="1:11" x14ac:dyDescent="0.3">
      <c r="A28" s="31" t="s">
        <v>1683</v>
      </c>
      <c r="B28" s="27" t="s">
        <v>718</v>
      </c>
      <c r="C28" s="27" t="s">
        <v>2709</v>
      </c>
      <c r="D28" s="27"/>
      <c r="E28" s="32">
        <v>110</v>
      </c>
      <c r="F28" s="36">
        <f>VLOOKUP(E28,episodes!$A$1:$B$76,2,FALSE)</f>
        <v>11</v>
      </c>
      <c r="G28" s="27" t="str">
        <f>VLOOKUP(E28,episodes!$A$1:$E$76,5,FALSE)</f>
        <v>The Corbomite Maneuver</v>
      </c>
      <c r="H28" s="27">
        <f>VLOOKUP(E28,episodes!$A$1:$D$76,3,FALSE)</f>
        <v>1</v>
      </c>
      <c r="I28" s="27">
        <f>VLOOKUP(E28,episodes!$A$1:$D$76,4,FALSE)</f>
        <v>10</v>
      </c>
      <c r="J28" s="29">
        <v>5</v>
      </c>
      <c r="K28" s="33" t="s">
        <v>85</v>
      </c>
    </row>
    <row r="29" spans="1:11" x14ac:dyDescent="0.3">
      <c r="A29" s="31" t="s">
        <v>1683</v>
      </c>
      <c r="B29" s="27" t="s">
        <v>718</v>
      </c>
      <c r="C29" s="27" t="s">
        <v>2709</v>
      </c>
      <c r="D29" s="27"/>
      <c r="E29" s="32">
        <v>110</v>
      </c>
      <c r="F29" s="36">
        <f>VLOOKUP(E29,episodes!$A$1:$B$76,2,FALSE)</f>
        <v>11</v>
      </c>
      <c r="G29" s="27" t="str">
        <f>VLOOKUP(E29,episodes!$A$1:$E$76,5,FALSE)</f>
        <v>The Corbomite Maneuver</v>
      </c>
      <c r="H29" s="27">
        <f>VLOOKUP(E29,episodes!$A$1:$D$76,3,FALSE)</f>
        <v>1</v>
      </c>
      <c r="I29" s="27">
        <f>VLOOKUP(E29,episodes!$A$1:$D$76,4,FALSE)</f>
        <v>10</v>
      </c>
      <c r="J29" s="29">
        <v>6</v>
      </c>
      <c r="K29" s="33" t="s">
        <v>85</v>
      </c>
    </row>
    <row r="30" spans="1:11" x14ac:dyDescent="0.3">
      <c r="A30" s="31" t="s">
        <v>1683</v>
      </c>
      <c r="B30" s="27" t="s">
        <v>718</v>
      </c>
      <c r="C30" s="57" t="s">
        <v>2515</v>
      </c>
      <c r="D30" s="57"/>
      <c r="E30" s="32">
        <v>110</v>
      </c>
      <c r="F30" s="36">
        <f>VLOOKUP(E30,episodes!$A$1:$B$76,2,FALSE)</f>
        <v>11</v>
      </c>
      <c r="G30" s="27" t="str">
        <f>VLOOKUP(E30,episodes!$A$1:$E$76,5,FALSE)</f>
        <v>The Corbomite Maneuver</v>
      </c>
      <c r="H30" s="27">
        <f>VLOOKUP(E30,episodes!$A$1:$D$76,3,FALSE)</f>
        <v>1</v>
      </c>
      <c r="I30" s="27">
        <f>VLOOKUP(E30,episodes!$A$1:$D$76,4,FALSE)</f>
        <v>10</v>
      </c>
      <c r="J30" s="29">
        <v>7</v>
      </c>
      <c r="K30" s="33" t="s">
        <v>85</v>
      </c>
    </row>
    <row r="31" spans="1:11" x14ac:dyDescent="0.3">
      <c r="A31" s="31" t="s">
        <v>1683</v>
      </c>
      <c r="B31" s="27" t="s">
        <v>718</v>
      </c>
      <c r="C31" s="27" t="s">
        <v>2318</v>
      </c>
      <c r="D31" s="27"/>
      <c r="E31" s="32">
        <v>110</v>
      </c>
      <c r="F31" s="36">
        <f>VLOOKUP(E31,episodes!$A$1:$B$76,2,FALSE)</f>
        <v>11</v>
      </c>
      <c r="G31" s="27" t="str">
        <f>VLOOKUP(E31,episodes!$A$1:$E$76,5,FALSE)</f>
        <v>The Corbomite Maneuver</v>
      </c>
      <c r="H31" s="27">
        <f>VLOOKUP(E31,episodes!$A$1:$D$76,3,FALSE)</f>
        <v>1</v>
      </c>
      <c r="I31" s="27">
        <f>VLOOKUP(E31,episodes!$A$1:$D$76,4,FALSE)</f>
        <v>10</v>
      </c>
      <c r="J31" s="29">
        <v>8</v>
      </c>
      <c r="K31" s="33" t="s">
        <v>85</v>
      </c>
    </row>
    <row r="32" spans="1:11" x14ac:dyDescent="0.3">
      <c r="A32" s="31" t="s">
        <v>1683</v>
      </c>
      <c r="B32" s="27" t="s">
        <v>718</v>
      </c>
      <c r="C32" s="27" t="s">
        <v>2517</v>
      </c>
      <c r="D32" s="27"/>
      <c r="E32" s="32">
        <v>110</v>
      </c>
      <c r="F32" s="36">
        <f>VLOOKUP(E32,episodes!$A$1:$B$76,2,FALSE)</f>
        <v>11</v>
      </c>
      <c r="G32" s="27" t="str">
        <f>VLOOKUP(E32,episodes!$A$1:$E$76,5,FALSE)</f>
        <v>The Corbomite Maneuver</v>
      </c>
      <c r="H32" s="27">
        <f>VLOOKUP(E32,episodes!$A$1:$D$76,3,FALSE)</f>
        <v>1</v>
      </c>
      <c r="I32" s="27">
        <f>VLOOKUP(E32,episodes!$A$1:$D$76,4,FALSE)</f>
        <v>10</v>
      </c>
      <c r="J32" s="29">
        <v>9</v>
      </c>
      <c r="K32" s="33" t="s">
        <v>85</v>
      </c>
    </row>
    <row r="33" spans="1:11" x14ac:dyDescent="0.3">
      <c r="A33" s="31" t="s">
        <v>1683</v>
      </c>
      <c r="B33" s="27" t="s">
        <v>718</v>
      </c>
      <c r="C33" s="27" t="s">
        <v>2319</v>
      </c>
      <c r="D33" s="27"/>
      <c r="E33" s="32">
        <v>110</v>
      </c>
      <c r="F33" s="36">
        <f>VLOOKUP(E33,episodes!$A$1:$B$76,2,FALSE)</f>
        <v>11</v>
      </c>
      <c r="G33" s="27" t="str">
        <f>VLOOKUP(E33,episodes!$A$1:$E$76,5,FALSE)</f>
        <v>The Corbomite Maneuver</v>
      </c>
      <c r="H33" s="27">
        <f>VLOOKUP(E33,episodes!$A$1:$D$76,3,FALSE)</f>
        <v>1</v>
      </c>
      <c r="I33" s="27">
        <f>VLOOKUP(E33,episodes!$A$1:$D$76,4,FALSE)</f>
        <v>10</v>
      </c>
      <c r="J33" s="29">
        <v>10</v>
      </c>
      <c r="K33" s="33" t="s">
        <v>85</v>
      </c>
    </row>
    <row r="34" spans="1:11" x14ac:dyDescent="0.3">
      <c r="A34" s="31" t="s">
        <v>1683</v>
      </c>
      <c r="B34" s="27" t="s">
        <v>718</v>
      </c>
      <c r="C34" s="27" t="s">
        <v>2331</v>
      </c>
      <c r="D34" s="27"/>
      <c r="E34" s="32">
        <v>111</v>
      </c>
      <c r="F34" s="36">
        <f>VLOOKUP(E34,episodes!$A$1:$B$76,2,FALSE)</f>
        <v>12</v>
      </c>
      <c r="G34" s="27" t="str">
        <f>VLOOKUP(E34,episodes!$A$1:$E$76,5,FALSE)</f>
        <v>The Menagerie, Part I</v>
      </c>
      <c r="H34" s="27">
        <f>VLOOKUP(E34,episodes!$A$1:$D$76,3,FALSE)</f>
        <v>1</v>
      </c>
      <c r="I34" s="27">
        <f>VLOOKUP(E34,episodes!$A$1:$D$76,4,FALSE)</f>
        <v>11</v>
      </c>
      <c r="J34" s="29">
        <v>0</v>
      </c>
      <c r="K34" s="33" t="s">
        <v>85</v>
      </c>
    </row>
    <row r="35" spans="1:11" x14ac:dyDescent="0.3">
      <c r="A35" s="31" t="s">
        <v>1683</v>
      </c>
      <c r="B35" s="27" t="s">
        <v>718</v>
      </c>
      <c r="C35" s="27" t="s">
        <v>2332</v>
      </c>
      <c r="D35" s="27"/>
      <c r="E35" s="32">
        <v>111</v>
      </c>
      <c r="F35" s="36">
        <f>VLOOKUP(E35,episodes!$A$1:$B$76,2,FALSE)</f>
        <v>12</v>
      </c>
      <c r="G35" s="27" t="str">
        <f>VLOOKUP(E35,episodes!$A$1:$E$76,5,FALSE)</f>
        <v>The Menagerie, Part I</v>
      </c>
      <c r="H35" s="27">
        <f>VLOOKUP(E35,episodes!$A$1:$D$76,3,FALSE)</f>
        <v>1</v>
      </c>
      <c r="I35" s="27">
        <f>VLOOKUP(E35,episodes!$A$1:$D$76,4,FALSE)</f>
        <v>11</v>
      </c>
      <c r="J35" s="29">
        <v>1</v>
      </c>
      <c r="K35" s="33" t="s">
        <v>85</v>
      </c>
    </row>
    <row r="36" spans="1:11" x14ac:dyDescent="0.3">
      <c r="A36" s="31" t="s">
        <v>1683</v>
      </c>
      <c r="B36" s="27" t="s">
        <v>718</v>
      </c>
      <c r="C36" s="27" t="s">
        <v>2333</v>
      </c>
      <c r="D36" s="27"/>
      <c r="E36" s="32">
        <v>111</v>
      </c>
      <c r="F36" s="36">
        <f>VLOOKUP(E36,episodes!$A$1:$B$76,2,FALSE)</f>
        <v>12</v>
      </c>
      <c r="G36" s="27" t="str">
        <f>VLOOKUP(E36,episodes!$A$1:$E$76,5,FALSE)</f>
        <v>The Menagerie, Part I</v>
      </c>
      <c r="H36" s="27">
        <f>VLOOKUP(E36,episodes!$A$1:$D$76,3,FALSE)</f>
        <v>1</v>
      </c>
      <c r="I36" s="27">
        <f>VLOOKUP(E36,episodes!$A$1:$D$76,4,FALSE)</f>
        <v>11</v>
      </c>
      <c r="J36" s="29">
        <v>2</v>
      </c>
      <c r="K36" s="33" t="s">
        <v>85</v>
      </c>
    </row>
    <row r="37" spans="1:11" x14ac:dyDescent="0.3">
      <c r="A37" s="31" t="s">
        <v>1683</v>
      </c>
      <c r="B37" s="27" t="s">
        <v>718</v>
      </c>
      <c r="C37" s="27" t="s">
        <v>2334</v>
      </c>
      <c r="D37" s="27"/>
      <c r="E37" s="32">
        <v>111</v>
      </c>
      <c r="F37" s="36">
        <f>VLOOKUP(E37,episodes!$A$1:$B$76,2,FALSE)</f>
        <v>12</v>
      </c>
      <c r="G37" s="27" t="str">
        <f>VLOOKUP(E37,episodes!$A$1:$E$76,5,FALSE)</f>
        <v>The Menagerie, Part I</v>
      </c>
      <c r="H37" s="27">
        <f>VLOOKUP(E37,episodes!$A$1:$D$76,3,FALSE)</f>
        <v>1</v>
      </c>
      <c r="I37" s="27">
        <f>VLOOKUP(E37,episodes!$A$1:$D$76,4,FALSE)</f>
        <v>11</v>
      </c>
      <c r="J37" s="29">
        <v>3</v>
      </c>
      <c r="K37" s="33" t="s">
        <v>85</v>
      </c>
    </row>
    <row r="38" spans="1:11" x14ac:dyDescent="0.3">
      <c r="A38" s="31" t="s">
        <v>1683</v>
      </c>
      <c r="B38" s="27" t="s">
        <v>718</v>
      </c>
      <c r="C38" s="27" t="s">
        <v>2720</v>
      </c>
      <c r="D38" s="27"/>
      <c r="E38" s="32">
        <v>111</v>
      </c>
      <c r="F38" s="36">
        <f>VLOOKUP(E38,episodes!$A$1:$B$76,2,FALSE)</f>
        <v>12</v>
      </c>
      <c r="G38" s="27" t="str">
        <f>VLOOKUP(E38,episodes!$A$1:$E$76,5,FALSE)</f>
        <v>The Menagerie, Part I</v>
      </c>
      <c r="H38" s="27">
        <f>VLOOKUP(E38,episodes!$A$1:$D$76,3,FALSE)</f>
        <v>1</v>
      </c>
      <c r="I38" s="27">
        <f>VLOOKUP(E38,episodes!$A$1:$D$76,4,FALSE)</f>
        <v>11</v>
      </c>
      <c r="J38" s="29">
        <v>4</v>
      </c>
      <c r="K38" s="33" t="s">
        <v>85</v>
      </c>
    </row>
    <row r="39" spans="1:11" x14ac:dyDescent="0.3">
      <c r="A39" s="31" t="s">
        <v>1683</v>
      </c>
      <c r="B39" s="27" t="s">
        <v>718</v>
      </c>
      <c r="C39" s="27" t="s">
        <v>2335</v>
      </c>
      <c r="D39" s="27"/>
      <c r="E39" s="32">
        <v>113</v>
      </c>
      <c r="F39" s="36">
        <f>VLOOKUP(E39,episodes!$A$1:$B$76,2,FALSE)</f>
        <v>14</v>
      </c>
      <c r="G39" s="27" t="str">
        <f>VLOOKUP(E39,episodes!$A$1:$E$76,5,FALSE)</f>
        <v>The Conscience of the King</v>
      </c>
      <c r="H39" s="27">
        <f>VLOOKUP(E39,episodes!$A$1:$D$76,3,FALSE)</f>
        <v>1</v>
      </c>
      <c r="I39" s="27">
        <f>VLOOKUP(E39,episodes!$A$1:$D$76,4,FALSE)</f>
        <v>13</v>
      </c>
      <c r="J39" s="29">
        <v>0</v>
      </c>
      <c r="K39" s="33" t="s">
        <v>85</v>
      </c>
    </row>
    <row r="40" spans="1:11" x14ac:dyDescent="0.3">
      <c r="A40" s="31" t="s">
        <v>1683</v>
      </c>
      <c r="B40" s="27" t="s">
        <v>718</v>
      </c>
      <c r="C40" s="27" t="s">
        <v>2337</v>
      </c>
      <c r="D40" s="27"/>
      <c r="E40" s="34">
        <v>114</v>
      </c>
      <c r="F40" s="36">
        <f>VLOOKUP(E40,episodes!$A$1:$B$76,2,FALSE)</f>
        <v>15</v>
      </c>
      <c r="G40" s="27" t="str">
        <f>VLOOKUP(E40,episodes!$A$1:$E$76,5,FALSE)</f>
        <v>Balance of Terror</v>
      </c>
      <c r="H40" s="27">
        <f>VLOOKUP(E40,episodes!$A$1:$D$76,3,FALSE)</f>
        <v>1</v>
      </c>
      <c r="I40" s="27">
        <f>VLOOKUP(E40,episodes!$A$1:$D$76,4,FALSE)</f>
        <v>14</v>
      </c>
      <c r="J40" s="29">
        <v>0</v>
      </c>
      <c r="K40" s="33" t="s">
        <v>85</v>
      </c>
    </row>
    <row r="41" spans="1:11" x14ac:dyDescent="0.3">
      <c r="A41" s="31" t="s">
        <v>1683</v>
      </c>
      <c r="B41" s="27" t="s">
        <v>718</v>
      </c>
      <c r="C41" s="27" t="s">
        <v>2537</v>
      </c>
      <c r="D41" s="27"/>
      <c r="E41" s="34">
        <v>114</v>
      </c>
      <c r="F41" s="36">
        <f>VLOOKUP(E41,episodes!$A$1:$B$76,2,FALSE)</f>
        <v>15</v>
      </c>
      <c r="G41" s="27" t="str">
        <f>VLOOKUP(E41,episodes!$A$1:$E$76,5,FALSE)</f>
        <v>Balance of Terror</v>
      </c>
      <c r="H41" s="27">
        <f>VLOOKUP(E41,episodes!$A$1:$D$76,3,FALSE)</f>
        <v>1</v>
      </c>
      <c r="I41" s="27">
        <f>VLOOKUP(E41,episodes!$A$1:$D$76,4,FALSE)</f>
        <v>14</v>
      </c>
      <c r="J41" s="29">
        <v>1</v>
      </c>
      <c r="K41" s="33" t="s">
        <v>85</v>
      </c>
    </row>
    <row r="42" spans="1:11" x14ac:dyDescent="0.3">
      <c r="A42" s="31" t="s">
        <v>1683</v>
      </c>
      <c r="B42" s="27" t="s">
        <v>718</v>
      </c>
      <c r="C42" s="27" t="s">
        <v>2538</v>
      </c>
      <c r="D42" s="27"/>
      <c r="E42" s="34">
        <v>114</v>
      </c>
      <c r="F42" s="36">
        <f>VLOOKUP(E42,episodes!$A$1:$B$76,2,FALSE)</f>
        <v>15</v>
      </c>
      <c r="G42" s="27" t="str">
        <f>VLOOKUP(E42,episodes!$A$1:$E$76,5,FALSE)</f>
        <v>Balance of Terror</v>
      </c>
      <c r="H42" s="27">
        <f>VLOOKUP(E42,episodes!$A$1:$D$76,3,FALSE)</f>
        <v>1</v>
      </c>
      <c r="I42" s="27">
        <f>VLOOKUP(E42,episodes!$A$1:$D$76,4,FALSE)</f>
        <v>14</v>
      </c>
      <c r="J42" s="29">
        <v>2</v>
      </c>
      <c r="K42" s="33" t="s">
        <v>85</v>
      </c>
    </row>
    <row r="43" spans="1:11" x14ac:dyDescent="0.3">
      <c r="A43" s="31" t="s">
        <v>1683</v>
      </c>
      <c r="B43" s="27" t="s">
        <v>718</v>
      </c>
      <c r="C43" s="27" t="s">
        <v>2338</v>
      </c>
      <c r="D43" s="27"/>
      <c r="E43" s="34">
        <v>114</v>
      </c>
      <c r="F43" s="36">
        <f>VLOOKUP(E43,episodes!$A$1:$B$76,2,FALSE)</f>
        <v>15</v>
      </c>
      <c r="G43" s="27" t="str">
        <f>VLOOKUP(E43,episodes!$A$1:$E$76,5,FALSE)</f>
        <v>Balance of Terror</v>
      </c>
      <c r="H43" s="27">
        <f>VLOOKUP(E43,episodes!$A$1:$D$76,3,FALSE)</f>
        <v>1</v>
      </c>
      <c r="I43" s="27">
        <f>VLOOKUP(E43,episodes!$A$1:$D$76,4,FALSE)</f>
        <v>14</v>
      </c>
      <c r="J43" s="29">
        <v>3</v>
      </c>
      <c r="K43" s="33" t="s">
        <v>85</v>
      </c>
    </row>
    <row r="44" spans="1:11" x14ac:dyDescent="0.3">
      <c r="A44" s="31" t="s">
        <v>1683</v>
      </c>
      <c r="B44" s="27" t="s">
        <v>718</v>
      </c>
      <c r="C44" s="27" t="s">
        <v>2339</v>
      </c>
      <c r="D44" s="27"/>
      <c r="E44" s="34">
        <v>114</v>
      </c>
      <c r="F44" s="36">
        <f>VLOOKUP(E44,episodes!$A$1:$B$76,2,FALSE)</f>
        <v>15</v>
      </c>
      <c r="G44" s="27" t="str">
        <f>VLOOKUP(E44,episodes!$A$1:$E$76,5,FALSE)</f>
        <v>Balance of Terror</v>
      </c>
      <c r="H44" s="27">
        <f>VLOOKUP(E44,episodes!$A$1:$D$76,3,FALSE)</f>
        <v>1</v>
      </c>
      <c r="I44" s="27">
        <f>VLOOKUP(E44,episodes!$A$1:$D$76,4,FALSE)</f>
        <v>14</v>
      </c>
      <c r="J44" s="29">
        <v>4</v>
      </c>
      <c r="K44" s="33" t="s">
        <v>85</v>
      </c>
    </row>
    <row r="45" spans="1:11" x14ac:dyDescent="0.3">
      <c r="A45" s="31" t="s">
        <v>1683</v>
      </c>
      <c r="B45" s="27" t="s">
        <v>718</v>
      </c>
      <c r="C45" s="27" t="s">
        <v>2340</v>
      </c>
      <c r="D45" s="27"/>
      <c r="E45" s="34">
        <v>114</v>
      </c>
      <c r="F45" s="36">
        <f>VLOOKUP(E45,episodes!$A$1:$B$76,2,FALSE)</f>
        <v>15</v>
      </c>
      <c r="G45" s="27" t="str">
        <f>VLOOKUP(E45,episodes!$A$1:$E$76,5,FALSE)</f>
        <v>Balance of Terror</v>
      </c>
      <c r="H45" s="27">
        <f>VLOOKUP(E45,episodes!$A$1:$D$76,3,FALSE)</f>
        <v>1</v>
      </c>
      <c r="I45" s="27">
        <f>VLOOKUP(E45,episodes!$A$1:$D$76,4,FALSE)</f>
        <v>14</v>
      </c>
      <c r="J45" s="29">
        <v>5</v>
      </c>
      <c r="K45" s="33" t="s">
        <v>85</v>
      </c>
    </row>
    <row r="46" spans="1:11" x14ac:dyDescent="0.3">
      <c r="A46" s="31" t="s">
        <v>1683</v>
      </c>
      <c r="B46" s="27" t="s">
        <v>718</v>
      </c>
      <c r="C46" s="27" t="s">
        <v>2341</v>
      </c>
      <c r="D46" s="27"/>
      <c r="E46" s="34">
        <v>114</v>
      </c>
      <c r="F46" s="36">
        <f>VLOOKUP(E46,episodes!$A$1:$B$76,2,FALSE)</f>
        <v>15</v>
      </c>
      <c r="G46" s="27" t="str">
        <f>VLOOKUP(E46,episodes!$A$1:$E$76,5,FALSE)</f>
        <v>Balance of Terror</v>
      </c>
      <c r="H46" s="27">
        <f>VLOOKUP(E46,episodes!$A$1:$D$76,3,FALSE)</f>
        <v>1</v>
      </c>
      <c r="I46" s="27">
        <f>VLOOKUP(E46,episodes!$A$1:$D$76,4,FALSE)</f>
        <v>14</v>
      </c>
      <c r="J46" s="29">
        <v>6</v>
      </c>
      <c r="K46" s="33" t="s">
        <v>85</v>
      </c>
    </row>
    <row r="47" spans="1:11" x14ac:dyDescent="0.3">
      <c r="A47" s="31" t="s">
        <v>1683</v>
      </c>
      <c r="B47" s="27" t="s">
        <v>718</v>
      </c>
      <c r="C47" s="27" t="s">
        <v>2342</v>
      </c>
      <c r="D47" s="27"/>
      <c r="E47" s="34">
        <v>114</v>
      </c>
      <c r="F47" s="36">
        <f>VLOOKUP(E47,episodes!$A$1:$B$76,2,FALSE)</f>
        <v>15</v>
      </c>
      <c r="G47" s="27" t="str">
        <f>VLOOKUP(E47,episodes!$A$1:$E$76,5,FALSE)</f>
        <v>Balance of Terror</v>
      </c>
      <c r="H47" s="27">
        <f>VLOOKUP(E47,episodes!$A$1:$D$76,3,FALSE)</f>
        <v>1</v>
      </c>
      <c r="I47" s="27">
        <f>VLOOKUP(E47,episodes!$A$1:$D$76,4,FALSE)</f>
        <v>14</v>
      </c>
      <c r="J47" s="29">
        <v>7</v>
      </c>
      <c r="K47" s="33" t="s">
        <v>85</v>
      </c>
    </row>
    <row r="48" spans="1:11" x14ac:dyDescent="0.3">
      <c r="A48" s="31" t="s">
        <v>1683</v>
      </c>
      <c r="B48" s="27" t="s">
        <v>718</v>
      </c>
      <c r="C48" s="27" t="s">
        <v>2539</v>
      </c>
      <c r="D48" s="27"/>
      <c r="E48" s="34">
        <v>114</v>
      </c>
      <c r="F48" s="36">
        <f>VLOOKUP(E48,episodes!$A$1:$B$76,2,FALSE)</f>
        <v>15</v>
      </c>
      <c r="G48" s="27" t="str">
        <f>VLOOKUP(E48,episodes!$A$1:$E$76,5,FALSE)</f>
        <v>Balance of Terror</v>
      </c>
      <c r="H48" s="27">
        <f>VLOOKUP(E48,episodes!$A$1:$D$76,3,FALSE)</f>
        <v>1</v>
      </c>
      <c r="I48" s="27">
        <f>VLOOKUP(E48,episodes!$A$1:$D$76,4,FALSE)</f>
        <v>14</v>
      </c>
      <c r="J48" s="29">
        <v>8</v>
      </c>
      <c r="K48" s="33" t="s">
        <v>85</v>
      </c>
    </row>
    <row r="49" spans="1:11" x14ac:dyDescent="0.3">
      <c r="A49" s="31" t="s">
        <v>1683</v>
      </c>
      <c r="B49" s="27" t="s">
        <v>718</v>
      </c>
      <c r="C49" s="27" t="s">
        <v>2346</v>
      </c>
      <c r="D49" s="27"/>
      <c r="E49" s="34">
        <v>115</v>
      </c>
      <c r="F49" s="36">
        <f>VLOOKUP(E49,episodes!$A$1:$B$76,2,FALSE)</f>
        <v>16</v>
      </c>
      <c r="G49" s="27" t="str">
        <f>VLOOKUP(E49,episodes!$A$1:$E$76,5,FALSE)</f>
        <v>Shore Leave</v>
      </c>
      <c r="H49" s="27">
        <f>VLOOKUP(E49,episodes!$A$1:$D$76,3,FALSE)</f>
        <v>1</v>
      </c>
      <c r="I49" s="27">
        <f>VLOOKUP(E49,episodes!$A$1:$D$76,4,FALSE)</f>
        <v>15</v>
      </c>
      <c r="J49" s="29">
        <v>0</v>
      </c>
      <c r="K49" s="33" t="s">
        <v>85</v>
      </c>
    </row>
    <row r="50" spans="1:11" x14ac:dyDescent="0.3">
      <c r="A50" s="31" t="s">
        <v>1683</v>
      </c>
      <c r="B50" s="27" t="s">
        <v>718</v>
      </c>
      <c r="C50" s="27" t="s">
        <v>2562</v>
      </c>
      <c r="D50" s="27"/>
      <c r="E50" s="34">
        <v>116</v>
      </c>
      <c r="F50" s="36">
        <f>VLOOKUP(E50,episodes!$A$1:$B$76,2,FALSE)</f>
        <v>17</v>
      </c>
      <c r="G50" s="27" t="str">
        <f>VLOOKUP(E50,episodes!$A$1:$E$76,5,FALSE)</f>
        <v>The Galileo Seven</v>
      </c>
      <c r="H50" s="27">
        <f>VLOOKUP(E50,episodes!$A$1:$D$76,3,FALSE)</f>
        <v>1</v>
      </c>
      <c r="I50" s="27">
        <f>VLOOKUP(E50,episodes!$A$1:$D$76,4,FALSE)</f>
        <v>16</v>
      </c>
      <c r="J50" s="29">
        <v>0</v>
      </c>
      <c r="K50" s="33" t="s">
        <v>85</v>
      </c>
    </row>
    <row r="51" spans="1:11" x14ac:dyDescent="0.3">
      <c r="A51" s="31" t="s">
        <v>1683</v>
      </c>
      <c r="B51" s="27" t="s">
        <v>718</v>
      </c>
      <c r="C51" s="27" t="s">
        <v>2585</v>
      </c>
      <c r="D51" s="27"/>
      <c r="E51" s="34">
        <v>116</v>
      </c>
      <c r="F51" s="36">
        <f>VLOOKUP(E51,episodes!$A$1:$B$76,2,FALSE)</f>
        <v>17</v>
      </c>
      <c r="G51" s="27" t="str">
        <f>VLOOKUP(E51,episodes!$A$1:$E$76,5,FALSE)</f>
        <v>The Galileo Seven</v>
      </c>
      <c r="H51" s="27">
        <f>VLOOKUP(E51,episodes!$A$1:$D$76,3,FALSE)</f>
        <v>1</v>
      </c>
      <c r="I51" s="27">
        <f>VLOOKUP(E51,episodes!$A$1:$D$76,4,FALSE)</f>
        <v>16</v>
      </c>
      <c r="J51" s="29">
        <v>1</v>
      </c>
      <c r="K51" s="33" t="s">
        <v>85</v>
      </c>
    </row>
    <row r="52" spans="1:11" x14ac:dyDescent="0.3">
      <c r="A52" s="31" t="s">
        <v>1683</v>
      </c>
      <c r="B52" s="27" t="s">
        <v>718</v>
      </c>
      <c r="C52" s="27" t="s">
        <v>2563</v>
      </c>
      <c r="D52" s="27"/>
      <c r="E52" s="34">
        <v>116</v>
      </c>
      <c r="F52" s="36">
        <f>VLOOKUP(E52,episodes!$A$1:$B$76,2,FALSE)</f>
        <v>17</v>
      </c>
      <c r="G52" s="27" t="str">
        <f>VLOOKUP(E52,episodes!$A$1:$E$76,5,FALSE)</f>
        <v>The Galileo Seven</v>
      </c>
      <c r="H52" s="27">
        <f>VLOOKUP(E52,episodes!$A$1:$D$76,3,FALSE)</f>
        <v>1</v>
      </c>
      <c r="I52" s="27">
        <f>VLOOKUP(E52,episodes!$A$1:$D$76,4,FALSE)</f>
        <v>16</v>
      </c>
      <c r="J52" s="29">
        <v>2</v>
      </c>
      <c r="K52" s="33" t="s">
        <v>85</v>
      </c>
    </row>
    <row r="53" spans="1:11" x14ac:dyDescent="0.3">
      <c r="A53" s="31" t="s">
        <v>1683</v>
      </c>
      <c r="B53" s="27" t="s">
        <v>718</v>
      </c>
      <c r="C53" s="27" t="s">
        <v>2348</v>
      </c>
      <c r="D53" s="27"/>
      <c r="E53" s="34">
        <v>116</v>
      </c>
      <c r="F53" s="36">
        <f>VLOOKUP(E53,episodes!$A$1:$B$76,2,FALSE)</f>
        <v>17</v>
      </c>
      <c r="G53" s="27" t="str">
        <f>VLOOKUP(E53,episodes!$A$1:$E$76,5,FALSE)</f>
        <v>The Galileo Seven</v>
      </c>
      <c r="H53" s="27">
        <f>VLOOKUP(E53,episodes!$A$1:$D$76,3,FALSE)</f>
        <v>1</v>
      </c>
      <c r="I53" s="27">
        <f>VLOOKUP(E53,episodes!$A$1:$D$76,4,FALSE)</f>
        <v>16</v>
      </c>
      <c r="J53" s="29">
        <v>3</v>
      </c>
      <c r="K53" s="33" t="s">
        <v>85</v>
      </c>
    </row>
    <row r="54" spans="1:11" x14ac:dyDescent="0.3">
      <c r="A54" s="31" t="s">
        <v>1683</v>
      </c>
      <c r="B54" s="27" t="s">
        <v>718</v>
      </c>
      <c r="C54" s="27" t="s">
        <v>2349</v>
      </c>
      <c r="D54" s="27"/>
      <c r="E54" s="34">
        <v>116</v>
      </c>
      <c r="F54" s="36">
        <f>VLOOKUP(E54,episodes!$A$1:$B$76,2,FALSE)</f>
        <v>17</v>
      </c>
      <c r="G54" s="27" t="str">
        <f>VLOOKUP(E54,episodes!$A$1:$E$76,5,FALSE)</f>
        <v>The Galileo Seven</v>
      </c>
      <c r="H54" s="27">
        <f>VLOOKUP(E54,episodes!$A$1:$D$76,3,FALSE)</f>
        <v>1</v>
      </c>
      <c r="I54" s="27">
        <f>VLOOKUP(E54,episodes!$A$1:$D$76,4,FALSE)</f>
        <v>16</v>
      </c>
      <c r="J54" s="29">
        <v>4</v>
      </c>
      <c r="K54" s="33" t="s">
        <v>85</v>
      </c>
    </row>
    <row r="55" spans="1:11" x14ac:dyDescent="0.3">
      <c r="A55" s="31" t="s">
        <v>1683</v>
      </c>
      <c r="B55" s="27" t="s">
        <v>718</v>
      </c>
      <c r="C55" s="27" t="s">
        <v>2350</v>
      </c>
      <c r="D55" s="27"/>
      <c r="E55" s="34">
        <v>116</v>
      </c>
      <c r="F55" s="36">
        <f>VLOOKUP(E55,episodes!$A$1:$B$76,2,FALSE)</f>
        <v>17</v>
      </c>
      <c r="G55" s="27" t="str">
        <f>VLOOKUP(E55,episodes!$A$1:$E$76,5,FALSE)</f>
        <v>The Galileo Seven</v>
      </c>
      <c r="H55" s="27">
        <f>VLOOKUP(E55,episodes!$A$1:$D$76,3,FALSE)</f>
        <v>1</v>
      </c>
      <c r="I55" s="27">
        <f>VLOOKUP(E55,episodes!$A$1:$D$76,4,FALSE)</f>
        <v>16</v>
      </c>
      <c r="J55" s="29">
        <v>5</v>
      </c>
      <c r="K55" s="33" t="s">
        <v>85</v>
      </c>
    </row>
    <row r="56" spans="1:11" x14ac:dyDescent="0.3">
      <c r="A56" s="31" t="s">
        <v>1683</v>
      </c>
      <c r="B56" s="27" t="s">
        <v>718</v>
      </c>
      <c r="C56" s="27" t="s">
        <v>2351</v>
      </c>
      <c r="D56" s="27"/>
      <c r="E56" s="34">
        <v>116</v>
      </c>
      <c r="F56" s="36">
        <f>VLOOKUP(E56,episodes!$A$1:$B$76,2,FALSE)</f>
        <v>17</v>
      </c>
      <c r="G56" s="27" t="str">
        <f>VLOOKUP(E56,episodes!$A$1:$E$76,5,FALSE)</f>
        <v>The Galileo Seven</v>
      </c>
      <c r="H56" s="27">
        <f>VLOOKUP(E56,episodes!$A$1:$D$76,3,FALSE)</f>
        <v>1</v>
      </c>
      <c r="I56" s="27">
        <f>VLOOKUP(E56,episodes!$A$1:$D$76,4,FALSE)</f>
        <v>16</v>
      </c>
      <c r="J56" s="29">
        <v>6</v>
      </c>
      <c r="K56" s="33" t="s">
        <v>85</v>
      </c>
    </row>
    <row r="57" spans="1:11" x14ac:dyDescent="0.3">
      <c r="A57" s="31" t="s">
        <v>1683</v>
      </c>
      <c r="B57" s="27" t="s">
        <v>718</v>
      </c>
      <c r="C57" s="27" t="s">
        <v>2352</v>
      </c>
      <c r="D57" s="27"/>
      <c r="E57" s="34">
        <v>116</v>
      </c>
      <c r="F57" s="36">
        <f>VLOOKUP(E57,episodes!$A$1:$B$76,2,FALSE)</f>
        <v>17</v>
      </c>
      <c r="G57" s="27" t="str">
        <f>VLOOKUP(E57,episodes!$A$1:$E$76,5,FALSE)</f>
        <v>The Galileo Seven</v>
      </c>
      <c r="H57" s="27">
        <f>VLOOKUP(E57,episodes!$A$1:$D$76,3,FALSE)</f>
        <v>1</v>
      </c>
      <c r="I57" s="27">
        <f>VLOOKUP(E57,episodes!$A$1:$D$76,4,FALSE)</f>
        <v>16</v>
      </c>
      <c r="J57" s="29">
        <v>7</v>
      </c>
      <c r="K57" s="33" t="s">
        <v>85</v>
      </c>
    </row>
    <row r="58" spans="1:11" x14ac:dyDescent="0.3">
      <c r="A58" s="31" t="s">
        <v>1683</v>
      </c>
      <c r="B58" s="27" t="s">
        <v>718</v>
      </c>
      <c r="C58" s="27" t="s">
        <v>2353</v>
      </c>
      <c r="D58" s="27"/>
      <c r="E58" s="34">
        <v>116</v>
      </c>
      <c r="F58" s="36">
        <f>VLOOKUP(E58,episodes!$A$1:$B$76,2,FALSE)</f>
        <v>17</v>
      </c>
      <c r="G58" s="27" t="str">
        <f>VLOOKUP(E58,episodes!$A$1:$E$76,5,FALSE)</f>
        <v>The Galileo Seven</v>
      </c>
      <c r="H58" s="27">
        <f>VLOOKUP(E58,episodes!$A$1:$D$76,3,FALSE)</f>
        <v>1</v>
      </c>
      <c r="I58" s="27">
        <f>VLOOKUP(E58,episodes!$A$1:$D$76,4,FALSE)</f>
        <v>16</v>
      </c>
      <c r="J58" s="29">
        <v>8</v>
      </c>
      <c r="K58" s="33" t="s">
        <v>85</v>
      </c>
    </row>
    <row r="59" spans="1:11" x14ac:dyDescent="0.3">
      <c r="A59" s="31" t="s">
        <v>1683</v>
      </c>
      <c r="B59" s="27" t="s">
        <v>718</v>
      </c>
      <c r="C59" s="27" t="s">
        <v>2356</v>
      </c>
      <c r="D59" s="27"/>
      <c r="E59" s="34">
        <v>117</v>
      </c>
      <c r="F59" s="36">
        <f>VLOOKUP(E59,episodes!$A$1:$B$76,2,FALSE)</f>
        <v>18</v>
      </c>
      <c r="G59" s="27" t="str">
        <f>VLOOKUP(E59,episodes!$A$1:$E$76,5,FALSE)</f>
        <v>The Squire of Gothos</v>
      </c>
      <c r="H59" s="27">
        <f>VLOOKUP(E59,episodes!$A$1:$D$76,3,FALSE)</f>
        <v>1</v>
      </c>
      <c r="I59" s="27">
        <f>VLOOKUP(E59,episodes!$A$1:$D$76,4,FALSE)</f>
        <v>17</v>
      </c>
      <c r="J59" s="29">
        <v>0</v>
      </c>
      <c r="K59" s="33" t="s">
        <v>85</v>
      </c>
    </row>
    <row r="60" spans="1:11" x14ac:dyDescent="0.3">
      <c r="A60" s="31" t="s">
        <v>1683</v>
      </c>
      <c r="B60" s="27" t="s">
        <v>718</v>
      </c>
      <c r="C60" s="27" t="s">
        <v>2571</v>
      </c>
      <c r="D60" s="27"/>
      <c r="E60" s="34">
        <v>117</v>
      </c>
      <c r="F60" s="36">
        <f>VLOOKUP(E60,episodes!$A$1:$B$76,2,FALSE)</f>
        <v>18</v>
      </c>
      <c r="G60" s="27" t="str">
        <f>VLOOKUP(E60,episodes!$A$1:$E$76,5,FALSE)</f>
        <v>The Squire of Gothos</v>
      </c>
      <c r="H60" s="27">
        <f>VLOOKUP(E60,episodes!$A$1:$D$76,3,FALSE)</f>
        <v>1</v>
      </c>
      <c r="I60" s="27">
        <f>VLOOKUP(E60,episodes!$A$1:$D$76,4,FALSE)</f>
        <v>17</v>
      </c>
      <c r="J60" s="29">
        <v>1</v>
      </c>
      <c r="K60" s="33" t="s">
        <v>85</v>
      </c>
    </row>
    <row r="61" spans="1:11" x14ac:dyDescent="0.3">
      <c r="A61" s="31" t="s">
        <v>1683</v>
      </c>
      <c r="B61" s="27" t="s">
        <v>718</v>
      </c>
      <c r="C61" s="27" t="s">
        <v>2572</v>
      </c>
      <c r="D61" s="27"/>
      <c r="E61" s="34">
        <v>117</v>
      </c>
      <c r="F61" s="36">
        <f>VLOOKUP(E61,episodes!$A$1:$B$76,2,FALSE)</f>
        <v>18</v>
      </c>
      <c r="G61" s="27" t="str">
        <f>VLOOKUP(E61,episodes!$A$1:$E$76,5,FALSE)</f>
        <v>The Squire of Gothos</v>
      </c>
      <c r="H61" s="27">
        <f>VLOOKUP(E61,episodes!$A$1:$D$76,3,FALSE)</f>
        <v>1</v>
      </c>
      <c r="I61" s="27">
        <f>VLOOKUP(E61,episodes!$A$1:$D$76,4,FALSE)</f>
        <v>17</v>
      </c>
      <c r="J61" s="29">
        <v>2</v>
      </c>
      <c r="K61" s="33" t="s">
        <v>85</v>
      </c>
    </row>
    <row r="62" spans="1:11" x14ac:dyDescent="0.3">
      <c r="A62" s="31" t="s">
        <v>1683</v>
      </c>
      <c r="B62" s="27" t="s">
        <v>718</v>
      </c>
      <c r="C62" s="27" t="s">
        <v>2357</v>
      </c>
      <c r="D62" s="27"/>
      <c r="E62" s="34">
        <v>117</v>
      </c>
      <c r="F62" s="36">
        <f>VLOOKUP(E62,episodes!$A$1:$B$76,2,FALSE)</f>
        <v>18</v>
      </c>
      <c r="G62" s="27" t="str">
        <f>VLOOKUP(E62,episodes!$A$1:$E$76,5,FALSE)</f>
        <v>The Squire of Gothos</v>
      </c>
      <c r="H62" s="27">
        <f>VLOOKUP(E62,episodes!$A$1:$D$76,3,FALSE)</f>
        <v>1</v>
      </c>
      <c r="I62" s="27">
        <f>VLOOKUP(E62,episodes!$A$1:$D$76,4,FALSE)</f>
        <v>17</v>
      </c>
      <c r="J62" s="29">
        <v>3</v>
      </c>
      <c r="K62" s="33" t="s">
        <v>85</v>
      </c>
    </row>
    <row r="63" spans="1:11" x14ac:dyDescent="0.3">
      <c r="A63" s="31" t="s">
        <v>1683</v>
      </c>
      <c r="B63" s="27" t="s">
        <v>718</v>
      </c>
      <c r="C63" s="27" t="s">
        <v>2361</v>
      </c>
      <c r="D63" s="27"/>
      <c r="E63" s="34">
        <v>118</v>
      </c>
      <c r="F63" s="36">
        <f>VLOOKUP(E63,episodes!$A$1:$B$76,2,FALSE)</f>
        <v>19</v>
      </c>
      <c r="G63" s="27" t="str">
        <f>VLOOKUP(E63,episodes!$A$1:$E$76,5,FALSE)</f>
        <v>Arena</v>
      </c>
      <c r="H63" s="27">
        <f>VLOOKUP(E63,episodes!$A$1:$D$76,3,FALSE)</f>
        <v>1</v>
      </c>
      <c r="I63" s="27">
        <f>VLOOKUP(E63,episodes!$A$1:$D$76,4,FALSE)</f>
        <v>18</v>
      </c>
      <c r="J63" s="29">
        <v>0</v>
      </c>
      <c r="K63" s="33" t="s">
        <v>85</v>
      </c>
    </row>
    <row r="64" spans="1:11" x14ac:dyDescent="0.3">
      <c r="A64" s="31" t="s">
        <v>1683</v>
      </c>
      <c r="B64" s="27" t="s">
        <v>718</v>
      </c>
      <c r="C64" s="27" t="s">
        <v>2362</v>
      </c>
      <c r="D64" s="27"/>
      <c r="E64" s="34">
        <v>118</v>
      </c>
      <c r="F64" s="36">
        <f>VLOOKUP(E64,episodes!$A$1:$B$76,2,FALSE)</f>
        <v>19</v>
      </c>
      <c r="G64" s="27" t="str">
        <f>VLOOKUP(E64,episodes!$A$1:$E$76,5,FALSE)</f>
        <v>Arena</v>
      </c>
      <c r="H64" s="27">
        <f>VLOOKUP(E64,episodes!$A$1:$D$76,3,FALSE)</f>
        <v>1</v>
      </c>
      <c r="I64" s="27">
        <f>VLOOKUP(E64,episodes!$A$1:$D$76,4,FALSE)</f>
        <v>18</v>
      </c>
      <c r="J64" s="29">
        <v>1</v>
      </c>
      <c r="K64" s="33" t="s">
        <v>85</v>
      </c>
    </row>
    <row r="65" spans="1:11" x14ac:dyDescent="0.3">
      <c r="A65" s="31" t="s">
        <v>1683</v>
      </c>
      <c r="B65" s="27" t="s">
        <v>718</v>
      </c>
      <c r="C65" s="27" t="s">
        <v>2366</v>
      </c>
      <c r="D65" s="27"/>
      <c r="E65" s="34">
        <v>119</v>
      </c>
      <c r="F65" s="36">
        <f>VLOOKUP(E65,episodes!$A$1:$B$76,2,FALSE)</f>
        <v>20</v>
      </c>
      <c r="G65" s="27" t="str">
        <f>VLOOKUP(E65,episodes!$A$1:$E$76,5,FALSE)</f>
        <v>Tomorrow Is Yesterday</v>
      </c>
      <c r="H65" s="27">
        <f>VLOOKUP(E65,episodes!$A$1:$D$76,3,FALSE)</f>
        <v>1</v>
      </c>
      <c r="I65" s="27">
        <f>VLOOKUP(E65,episodes!$A$1:$D$76,4,FALSE)</f>
        <v>19</v>
      </c>
      <c r="J65" s="29">
        <v>0</v>
      </c>
      <c r="K65" s="33" t="s">
        <v>85</v>
      </c>
    </row>
    <row r="66" spans="1:11" x14ac:dyDescent="0.3">
      <c r="A66" s="31" t="s">
        <v>1683</v>
      </c>
      <c r="B66" s="27" t="s">
        <v>718</v>
      </c>
      <c r="C66" s="27" t="s">
        <v>2366</v>
      </c>
      <c r="D66" s="27"/>
      <c r="E66" s="34">
        <v>119</v>
      </c>
      <c r="F66" s="36">
        <f>VLOOKUP(E66,episodes!$A$1:$B$76,2,FALSE)</f>
        <v>20</v>
      </c>
      <c r="G66" s="27" t="str">
        <f>VLOOKUP(E66,episodes!$A$1:$E$76,5,FALSE)</f>
        <v>Tomorrow Is Yesterday</v>
      </c>
      <c r="H66" s="27">
        <f>VLOOKUP(E66,episodes!$A$1:$D$76,3,FALSE)</f>
        <v>1</v>
      </c>
      <c r="I66" s="27">
        <f>VLOOKUP(E66,episodes!$A$1:$D$76,4,FALSE)</f>
        <v>19</v>
      </c>
      <c r="J66" s="29">
        <v>1</v>
      </c>
      <c r="K66" s="33" t="s">
        <v>85</v>
      </c>
    </row>
    <row r="67" spans="1:11" x14ac:dyDescent="0.3">
      <c r="A67" s="31" t="s">
        <v>1683</v>
      </c>
      <c r="B67" s="27" t="s">
        <v>718</v>
      </c>
      <c r="C67" s="27" t="s">
        <v>2367</v>
      </c>
      <c r="D67" s="27"/>
      <c r="E67" s="34">
        <v>119</v>
      </c>
      <c r="F67" s="36">
        <f>VLOOKUP(E67,episodes!$A$1:$B$76,2,FALSE)</f>
        <v>20</v>
      </c>
      <c r="G67" s="27" t="str">
        <f>VLOOKUP(E67,episodes!$A$1:$E$76,5,FALSE)</f>
        <v>Tomorrow Is Yesterday</v>
      </c>
      <c r="H67" s="27">
        <f>VLOOKUP(E67,episodes!$A$1:$D$76,3,FALSE)</f>
        <v>1</v>
      </c>
      <c r="I67" s="27">
        <f>VLOOKUP(E67,episodes!$A$1:$D$76,4,FALSE)</f>
        <v>19</v>
      </c>
      <c r="J67" s="29">
        <v>2</v>
      </c>
      <c r="K67" s="33" t="s">
        <v>85</v>
      </c>
    </row>
    <row r="68" spans="1:11" x14ac:dyDescent="0.3">
      <c r="A68" s="31" t="s">
        <v>1683</v>
      </c>
      <c r="B68" s="27" t="s">
        <v>718</v>
      </c>
      <c r="C68" s="27" t="s">
        <v>2368</v>
      </c>
      <c r="D68" s="27"/>
      <c r="E68" s="34">
        <v>119</v>
      </c>
      <c r="F68" s="36">
        <f>VLOOKUP(E68,episodes!$A$1:$B$76,2,FALSE)</f>
        <v>20</v>
      </c>
      <c r="G68" s="27" t="str">
        <f>VLOOKUP(E68,episodes!$A$1:$E$76,5,FALSE)</f>
        <v>Tomorrow Is Yesterday</v>
      </c>
      <c r="H68" s="27">
        <f>VLOOKUP(E68,episodes!$A$1:$D$76,3,FALSE)</f>
        <v>1</v>
      </c>
      <c r="I68" s="27">
        <f>VLOOKUP(E68,episodes!$A$1:$D$76,4,FALSE)</f>
        <v>19</v>
      </c>
      <c r="J68" s="29">
        <v>3</v>
      </c>
      <c r="K68" s="33" t="s">
        <v>85</v>
      </c>
    </row>
    <row r="69" spans="1:11" x14ac:dyDescent="0.3">
      <c r="A69" s="31" t="s">
        <v>1683</v>
      </c>
      <c r="B69" s="27" t="s">
        <v>718</v>
      </c>
      <c r="C69" s="27" t="s">
        <v>2369</v>
      </c>
      <c r="D69" s="27"/>
      <c r="E69" s="34">
        <v>119</v>
      </c>
      <c r="F69" s="36">
        <f>VLOOKUP(E69,episodes!$A$1:$B$76,2,FALSE)</f>
        <v>20</v>
      </c>
      <c r="G69" s="27" t="str">
        <f>VLOOKUP(E69,episodes!$A$1:$E$76,5,FALSE)</f>
        <v>Tomorrow Is Yesterday</v>
      </c>
      <c r="H69" s="27">
        <f>VLOOKUP(E69,episodes!$A$1:$D$76,3,FALSE)</f>
        <v>1</v>
      </c>
      <c r="I69" s="27">
        <f>VLOOKUP(E69,episodes!$A$1:$D$76,4,FALSE)</f>
        <v>19</v>
      </c>
      <c r="J69" s="29">
        <v>4</v>
      </c>
      <c r="K69" s="33" t="s">
        <v>85</v>
      </c>
    </row>
    <row r="70" spans="1:11" x14ac:dyDescent="0.3">
      <c r="A70" s="31" t="s">
        <v>1683</v>
      </c>
      <c r="B70" s="27" t="s">
        <v>718</v>
      </c>
      <c r="C70" s="57" t="s">
        <v>2596</v>
      </c>
      <c r="D70" s="57"/>
      <c r="E70" s="34">
        <v>121</v>
      </c>
      <c r="F70" s="36">
        <f>VLOOKUP(E70,episodes!$A$1:$B$76,2,FALSE)</f>
        <v>22</v>
      </c>
      <c r="G70" s="27" t="str">
        <f>VLOOKUP(E70,episodes!$A$1:$E$76,5,FALSE)</f>
        <v>The Return of the Archons</v>
      </c>
      <c r="H70" s="27">
        <f>VLOOKUP(E70,episodes!$A$1:$D$76,3,FALSE)</f>
        <v>1</v>
      </c>
      <c r="I70" s="27">
        <f>VLOOKUP(E70,episodes!$A$1:$D$76,4,FALSE)</f>
        <v>21</v>
      </c>
      <c r="J70" s="29">
        <v>0</v>
      </c>
      <c r="K70" s="33" t="s">
        <v>85</v>
      </c>
    </row>
    <row r="71" spans="1:11" x14ac:dyDescent="0.3">
      <c r="A71" s="31" t="s">
        <v>1683</v>
      </c>
      <c r="B71" s="27" t="s">
        <v>718</v>
      </c>
      <c r="C71" s="27" t="s">
        <v>2602</v>
      </c>
      <c r="D71" s="27"/>
      <c r="E71" s="34">
        <v>122</v>
      </c>
      <c r="F71" s="36">
        <f>VLOOKUP(E71,episodes!$A$1:$B$76,2,FALSE)</f>
        <v>23</v>
      </c>
      <c r="G71" s="27" t="str">
        <f>VLOOKUP(E71,episodes!$A$1:$E$76,5,FALSE)</f>
        <v>Space Seed</v>
      </c>
      <c r="H71" s="27">
        <f>VLOOKUP(E71,episodes!$A$1:$D$76,3,FALSE)</f>
        <v>1</v>
      </c>
      <c r="I71" s="27">
        <f>VLOOKUP(E71,episodes!$A$1:$D$76,4,FALSE)</f>
        <v>22</v>
      </c>
      <c r="J71" s="29">
        <v>0</v>
      </c>
      <c r="K71" s="33" t="s">
        <v>85</v>
      </c>
    </row>
    <row r="72" spans="1:11" x14ac:dyDescent="0.3">
      <c r="A72" s="31" t="s">
        <v>1683</v>
      </c>
      <c r="B72" s="27" t="s">
        <v>718</v>
      </c>
      <c r="C72" s="27" t="s">
        <v>2375</v>
      </c>
      <c r="D72" s="27"/>
      <c r="E72" s="34">
        <v>122</v>
      </c>
      <c r="F72" s="36">
        <f>VLOOKUP(E72,episodes!$A$1:$B$76,2,FALSE)</f>
        <v>23</v>
      </c>
      <c r="G72" s="27" t="str">
        <f>VLOOKUP(E72,episodes!$A$1:$E$76,5,FALSE)</f>
        <v>Space Seed</v>
      </c>
      <c r="H72" s="27">
        <f>VLOOKUP(E72,episodes!$A$1:$D$76,3,FALSE)</f>
        <v>1</v>
      </c>
      <c r="I72" s="27">
        <f>VLOOKUP(E72,episodes!$A$1:$D$76,4,FALSE)</f>
        <v>22</v>
      </c>
      <c r="J72" s="29">
        <v>1</v>
      </c>
      <c r="K72" s="33" t="s">
        <v>85</v>
      </c>
    </row>
    <row r="73" spans="1:11" x14ac:dyDescent="0.3">
      <c r="A73" s="31" t="s">
        <v>1683</v>
      </c>
      <c r="B73" s="27" t="s">
        <v>718</v>
      </c>
      <c r="C73" s="27" t="s">
        <v>2376</v>
      </c>
      <c r="D73" s="27"/>
      <c r="E73" s="34">
        <v>122</v>
      </c>
      <c r="F73" s="36">
        <f>VLOOKUP(E73,episodes!$A$1:$B$76,2,FALSE)</f>
        <v>23</v>
      </c>
      <c r="G73" s="27" t="str">
        <f>VLOOKUP(E73,episodes!$A$1:$E$76,5,FALSE)</f>
        <v>Space Seed</v>
      </c>
      <c r="H73" s="27">
        <f>VLOOKUP(E73,episodes!$A$1:$D$76,3,FALSE)</f>
        <v>1</v>
      </c>
      <c r="I73" s="27">
        <f>VLOOKUP(E73,episodes!$A$1:$D$76,4,FALSE)</f>
        <v>22</v>
      </c>
      <c r="J73" s="29">
        <v>2</v>
      </c>
      <c r="K73" s="33" t="s">
        <v>85</v>
      </c>
    </row>
    <row r="74" spans="1:11" x14ac:dyDescent="0.3">
      <c r="A74" s="31" t="s">
        <v>1683</v>
      </c>
      <c r="B74" s="27" t="s">
        <v>718</v>
      </c>
      <c r="C74" s="27" t="s">
        <v>2377</v>
      </c>
      <c r="D74" s="27"/>
      <c r="E74" s="34">
        <v>122</v>
      </c>
      <c r="F74" s="36">
        <f>VLOOKUP(E74,episodes!$A$1:$B$76,2,FALSE)</f>
        <v>23</v>
      </c>
      <c r="G74" s="27" t="str">
        <f>VLOOKUP(E74,episodes!$A$1:$E$76,5,FALSE)</f>
        <v>Space Seed</v>
      </c>
      <c r="H74" s="27">
        <f>VLOOKUP(E74,episodes!$A$1:$D$76,3,FALSE)</f>
        <v>1</v>
      </c>
      <c r="I74" s="27">
        <f>VLOOKUP(E74,episodes!$A$1:$D$76,4,FALSE)</f>
        <v>22</v>
      </c>
      <c r="J74" s="29">
        <v>3</v>
      </c>
      <c r="K74" s="33" t="s">
        <v>85</v>
      </c>
    </row>
    <row r="75" spans="1:11" x14ac:dyDescent="0.3">
      <c r="A75" s="31" t="s">
        <v>1683</v>
      </c>
      <c r="B75" s="27" t="s">
        <v>718</v>
      </c>
      <c r="C75" s="27" t="s">
        <v>2379</v>
      </c>
      <c r="D75" s="27"/>
      <c r="E75" s="34">
        <v>123</v>
      </c>
      <c r="F75" s="36">
        <f>VLOOKUP(E75,episodes!$A$1:$B$76,2,FALSE)</f>
        <v>24</v>
      </c>
      <c r="G75" s="27" t="str">
        <f>VLOOKUP(E75,episodes!$A$1:$E$76,5,FALSE)</f>
        <v>A Taste of Armageddon</v>
      </c>
      <c r="H75" s="27">
        <f>VLOOKUP(E75,episodes!$A$1:$D$76,3,FALSE)</f>
        <v>1</v>
      </c>
      <c r="I75" s="27">
        <f>VLOOKUP(E75,episodes!$A$1:$D$76,4,FALSE)</f>
        <v>23</v>
      </c>
      <c r="J75" s="29">
        <v>0</v>
      </c>
      <c r="K75" s="33" t="s">
        <v>85</v>
      </c>
    </row>
    <row r="76" spans="1:11" x14ac:dyDescent="0.3">
      <c r="A76" s="31" t="s">
        <v>1683</v>
      </c>
      <c r="B76" s="27" t="s">
        <v>718</v>
      </c>
      <c r="C76" s="27" t="s">
        <v>2380</v>
      </c>
      <c r="D76" s="27"/>
      <c r="E76" s="34">
        <v>123</v>
      </c>
      <c r="F76" s="36">
        <f>VLOOKUP(E76,episodes!$A$1:$B$76,2,FALSE)</f>
        <v>24</v>
      </c>
      <c r="G76" s="27" t="str">
        <f>VLOOKUP(E76,episodes!$A$1:$E$76,5,FALSE)</f>
        <v>A Taste of Armageddon</v>
      </c>
      <c r="H76" s="27">
        <f>VLOOKUP(E76,episodes!$A$1:$D$76,3,FALSE)</f>
        <v>1</v>
      </c>
      <c r="I76" s="27">
        <f>VLOOKUP(E76,episodes!$A$1:$D$76,4,FALSE)</f>
        <v>23</v>
      </c>
      <c r="J76" s="29">
        <v>1</v>
      </c>
      <c r="K76" s="33" t="s">
        <v>85</v>
      </c>
    </row>
    <row r="77" spans="1:11" x14ac:dyDescent="0.3">
      <c r="A77" s="31" t="s">
        <v>1683</v>
      </c>
      <c r="B77" s="27" t="s">
        <v>718</v>
      </c>
      <c r="C77" s="27" t="s">
        <v>2381</v>
      </c>
      <c r="D77" s="27"/>
      <c r="E77" s="34">
        <v>123</v>
      </c>
      <c r="F77" s="36">
        <f>VLOOKUP(E77,episodes!$A$1:$B$76,2,FALSE)</f>
        <v>24</v>
      </c>
      <c r="G77" s="27" t="str">
        <f>VLOOKUP(E77,episodes!$A$1:$E$76,5,FALSE)</f>
        <v>A Taste of Armageddon</v>
      </c>
      <c r="H77" s="27">
        <f>VLOOKUP(E77,episodes!$A$1:$D$76,3,FALSE)</f>
        <v>1</v>
      </c>
      <c r="I77" s="27">
        <f>VLOOKUP(E77,episodes!$A$1:$D$76,4,FALSE)</f>
        <v>23</v>
      </c>
      <c r="J77" s="29">
        <v>2</v>
      </c>
      <c r="K77" s="33" t="s">
        <v>85</v>
      </c>
    </row>
    <row r="78" spans="1:11" x14ac:dyDescent="0.3">
      <c r="A78" s="31" t="s">
        <v>1683</v>
      </c>
      <c r="B78" s="27" t="s">
        <v>718</v>
      </c>
      <c r="C78" s="27" t="s">
        <v>2382</v>
      </c>
      <c r="D78" s="27"/>
      <c r="E78" s="34">
        <v>123</v>
      </c>
      <c r="F78" s="36">
        <f>VLOOKUP(E78,episodes!$A$1:$B$76,2,FALSE)</f>
        <v>24</v>
      </c>
      <c r="G78" s="27" t="str">
        <f>VLOOKUP(E78,episodes!$A$1:$E$76,5,FALSE)</f>
        <v>A Taste of Armageddon</v>
      </c>
      <c r="H78" s="27">
        <f>VLOOKUP(E78,episodes!$A$1:$D$76,3,FALSE)</f>
        <v>1</v>
      </c>
      <c r="I78" s="27">
        <f>VLOOKUP(E78,episodes!$A$1:$D$76,4,FALSE)</f>
        <v>23</v>
      </c>
      <c r="J78" s="29">
        <v>3</v>
      </c>
      <c r="K78" s="33" t="s">
        <v>85</v>
      </c>
    </row>
    <row r="79" spans="1:11" x14ac:dyDescent="0.3">
      <c r="A79" s="31" t="s">
        <v>1683</v>
      </c>
      <c r="B79" s="27" t="s">
        <v>718</v>
      </c>
      <c r="C79" s="57" t="e">
        <f>UPPER(LEFT(P79,1))&amp;RIGHT(P79,LEN(P79)-1)</f>
        <v>#VALUE!</v>
      </c>
      <c r="D79" s="57"/>
      <c r="E79" s="34">
        <v>123</v>
      </c>
      <c r="F79" s="36">
        <f>VLOOKUP(E79,episodes!$A$1:$B$76,2,FALSE)</f>
        <v>24</v>
      </c>
      <c r="G79" s="27" t="str">
        <f>VLOOKUP(E79,episodes!$A$1:$E$76,5,FALSE)</f>
        <v>A Taste of Armageddon</v>
      </c>
      <c r="H79" s="27">
        <f>VLOOKUP(E79,episodes!$A$1:$D$76,3,FALSE)</f>
        <v>1</v>
      </c>
      <c r="I79" s="27">
        <f>VLOOKUP(E79,episodes!$A$1:$D$76,4,FALSE)</f>
        <v>23</v>
      </c>
      <c r="J79" s="29">
        <v>4</v>
      </c>
      <c r="K79" s="33" t="s">
        <v>85</v>
      </c>
    </row>
    <row r="80" spans="1:11" x14ac:dyDescent="0.3">
      <c r="A80" s="31" t="s">
        <v>1683</v>
      </c>
      <c r="B80" s="27" t="s">
        <v>718</v>
      </c>
      <c r="C80" s="27" t="s">
        <v>2383</v>
      </c>
      <c r="D80" s="27"/>
      <c r="E80" s="34">
        <v>124</v>
      </c>
      <c r="F80" s="36">
        <f>VLOOKUP(E80,episodes!$A$1:$B$76,2,FALSE)</f>
        <v>25</v>
      </c>
      <c r="G80" s="27" t="str">
        <f>VLOOKUP(E80,episodes!$A$1:$E$76,5,FALSE)</f>
        <v>This Side of Paradise</v>
      </c>
      <c r="H80" s="27">
        <f>VLOOKUP(E80,episodes!$A$1:$D$76,3,FALSE)</f>
        <v>1</v>
      </c>
      <c r="I80" s="27">
        <f>VLOOKUP(E80,episodes!$A$1:$D$76,4,FALSE)</f>
        <v>24</v>
      </c>
      <c r="J80" s="29">
        <v>0</v>
      </c>
      <c r="K80" s="33" t="s">
        <v>85</v>
      </c>
    </row>
    <row r="81" spans="1:11" x14ac:dyDescent="0.3">
      <c r="A81" s="31" t="s">
        <v>1683</v>
      </c>
      <c r="B81" s="27" t="s">
        <v>718</v>
      </c>
      <c r="C81" s="27" t="s">
        <v>2384</v>
      </c>
      <c r="D81" s="27"/>
      <c r="E81" s="34">
        <v>124</v>
      </c>
      <c r="F81" s="36">
        <f>VLOOKUP(E81,episodes!$A$1:$B$76,2,FALSE)</f>
        <v>25</v>
      </c>
      <c r="G81" s="27" t="str">
        <f>VLOOKUP(E81,episodes!$A$1:$E$76,5,FALSE)</f>
        <v>This Side of Paradise</v>
      </c>
      <c r="H81" s="27">
        <f>VLOOKUP(E81,episodes!$A$1:$D$76,3,FALSE)</f>
        <v>1</v>
      </c>
      <c r="I81" s="27">
        <f>VLOOKUP(E81,episodes!$A$1:$D$76,4,FALSE)</f>
        <v>24</v>
      </c>
      <c r="J81" s="29">
        <v>1</v>
      </c>
      <c r="K81" s="33" t="s">
        <v>85</v>
      </c>
    </row>
    <row r="82" spans="1:11" x14ac:dyDescent="0.3">
      <c r="A82" s="31" t="s">
        <v>1683</v>
      </c>
      <c r="B82" s="27" t="s">
        <v>718</v>
      </c>
      <c r="C82" s="27" t="s">
        <v>2385</v>
      </c>
      <c r="D82" s="27"/>
      <c r="E82" s="34">
        <v>124</v>
      </c>
      <c r="F82" s="36">
        <f>VLOOKUP(E82,episodes!$A$1:$B$76,2,FALSE)</f>
        <v>25</v>
      </c>
      <c r="G82" s="27" t="str">
        <f>VLOOKUP(E82,episodes!$A$1:$E$76,5,FALSE)</f>
        <v>This Side of Paradise</v>
      </c>
      <c r="H82" s="27">
        <f>VLOOKUP(E82,episodes!$A$1:$D$76,3,FALSE)</f>
        <v>1</v>
      </c>
      <c r="I82" s="27">
        <f>VLOOKUP(E82,episodes!$A$1:$D$76,4,FALSE)</f>
        <v>24</v>
      </c>
      <c r="J82" s="29">
        <v>2</v>
      </c>
      <c r="K82" s="33" t="s">
        <v>85</v>
      </c>
    </row>
    <row r="83" spans="1:11" x14ac:dyDescent="0.3">
      <c r="A83" s="31" t="s">
        <v>1683</v>
      </c>
      <c r="B83" s="27" t="s">
        <v>718</v>
      </c>
      <c r="C83" s="27" t="s">
        <v>2386</v>
      </c>
      <c r="D83" s="27"/>
      <c r="E83" s="34">
        <v>124</v>
      </c>
      <c r="F83" s="36">
        <f>VLOOKUP(E83,episodes!$A$1:$B$76,2,FALSE)</f>
        <v>25</v>
      </c>
      <c r="G83" s="27" t="str">
        <f>VLOOKUP(E83,episodes!$A$1:$E$76,5,FALSE)</f>
        <v>This Side of Paradise</v>
      </c>
      <c r="H83" s="27">
        <f>VLOOKUP(E83,episodes!$A$1:$D$76,3,FALSE)</f>
        <v>1</v>
      </c>
      <c r="I83" s="27">
        <f>VLOOKUP(E83,episodes!$A$1:$D$76,4,FALSE)</f>
        <v>24</v>
      </c>
      <c r="J83" s="29">
        <v>3</v>
      </c>
      <c r="K83" s="33" t="s">
        <v>85</v>
      </c>
    </row>
    <row r="84" spans="1:11" x14ac:dyDescent="0.3">
      <c r="A84" s="31" t="s">
        <v>1683</v>
      </c>
      <c r="B84" s="27" t="s">
        <v>718</v>
      </c>
      <c r="C84" s="27" t="s">
        <v>2391</v>
      </c>
      <c r="D84" s="27"/>
      <c r="E84" s="34">
        <v>126</v>
      </c>
      <c r="F84" s="36">
        <f>VLOOKUP(E84,episodes!$A$1:$B$76,2,FALSE)</f>
        <v>27</v>
      </c>
      <c r="G84" s="27" t="str">
        <f>VLOOKUP(E84,episodes!$A$1:$E$76,5,FALSE)</f>
        <v>Errand of Mercy</v>
      </c>
      <c r="H84" s="27">
        <f>VLOOKUP(E84,episodes!$A$1:$D$76,3,FALSE)</f>
        <v>1</v>
      </c>
      <c r="I84" s="27">
        <f>VLOOKUP(E84,episodes!$A$1:$D$76,4,FALSE)</f>
        <v>26</v>
      </c>
      <c r="J84" s="29">
        <v>0</v>
      </c>
      <c r="K84" s="33" t="s">
        <v>85</v>
      </c>
    </row>
    <row r="85" spans="1:11" x14ac:dyDescent="0.3">
      <c r="A85" s="31" t="s">
        <v>1683</v>
      </c>
      <c r="B85" s="27" t="s">
        <v>718</v>
      </c>
      <c r="C85" s="27" t="s">
        <v>2392</v>
      </c>
      <c r="D85" s="27"/>
      <c r="E85" s="36">
        <v>126</v>
      </c>
      <c r="F85" s="36">
        <f>VLOOKUP(E85,episodes!$A$1:$B$76,2,FALSE)</f>
        <v>27</v>
      </c>
      <c r="G85" s="27" t="str">
        <f>VLOOKUP(E85,episodes!$A$1:$E$76,5,FALSE)</f>
        <v>Errand of Mercy</v>
      </c>
      <c r="H85" s="27">
        <f>VLOOKUP(E85,episodes!$A$1:$D$76,3,FALSE)</f>
        <v>1</v>
      </c>
      <c r="I85" s="27">
        <f>VLOOKUP(E85,episodes!$A$1:$D$76,4,FALSE)</f>
        <v>26</v>
      </c>
      <c r="J85" s="29">
        <v>1</v>
      </c>
      <c r="K85" s="33" t="s">
        <v>85</v>
      </c>
    </row>
    <row r="86" spans="1:11" x14ac:dyDescent="0.3">
      <c r="A86" s="31" t="s">
        <v>1683</v>
      </c>
      <c r="B86" s="27" t="s">
        <v>718</v>
      </c>
      <c r="C86" s="27" t="s">
        <v>2394</v>
      </c>
      <c r="D86" s="27"/>
      <c r="E86" s="34">
        <v>127</v>
      </c>
      <c r="F86" s="36">
        <f>VLOOKUP(E86,episodes!$A$1:$B$76,2,FALSE)</f>
        <v>28</v>
      </c>
      <c r="G86" s="27" t="str">
        <f>VLOOKUP(E86,episodes!$A$1:$E$76,5,FALSE)</f>
        <v>The Alternative Factor</v>
      </c>
      <c r="H86" s="27">
        <f>VLOOKUP(E86,episodes!$A$1:$D$76,3,FALSE)</f>
        <v>1</v>
      </c>
      <c r="I86" s="27">
        <f>VLOOKUP(E86,episodes!$A$1:$D$76,4,FALSE)</f>
        <v>27</v>
      </c>
      <c r="J86" s="29">
        <v>0</v>
      </c>
      <c r="K86" s="33" t="s">
        <v>85</v>
      </c>
    </row>
    <row r="87" spans="1:11" x14ac:dyDescent="0.3">
      <c r="A87" s="31" t="s">
        <v>1683</v>
      </c>
      <c r="B87" s="27" t="s">
        <v>718</v>
      </c>
      <c r="C87" s="27" t="s">
        <v>2395</v>
      </c>
      <c r="D87" s="27"/>
      <c r="E87" s="34">
        <v>127</v>
      </c>
      <c r="F87" s="36">
        <f>VLOOKUP(E87,episodes!$A$1:$B$76,2,FALSE)</f>
        <v>28</v>
      </c>
      <c r="G87" s="27" t="str">
        <f>VLOOKUP(E87,episodes!$A$1:$E$76,5,FALSE)</f>
        <v>The Alternative Factor</v>
      </c>
      <c r="H87" s="27">
        <f>VLOOKUP(E87,episodes!$A$1:$D$76,3,FALSE)</f>
        <v>1</v>
      </c>
      <c r="I87" s="27">
        <f>VLOOKUP(E87,episodes!$A$1:$D$76,4,FALSE)</f>
        <v>27</v>
      </c>
      <c r="J87" s="29">
        <v>1</v>
      </c>
      <c r="K87" s="33" t="s">
        <v>85</v>
      </c>
    </row>
    <row r="88" spans="1:11" x14ac:dyDescent="0.3">
      <c r="A88" s="31" t="s">
        <v>1683</v>
      </c>
      <c r="B88" s="27" t="s">
        <v>718</v>
      </c>
      <c r="C88" s="27" t="s">
        <v>2396</v>
      </c>
      <c r="D88" s="27"/>
      <c r="E88" s="34">
        <v>127</v>
      </c>
      <c r="F88" s="36">
        <f>VLOOKUP(E88,episodes!$A$1:$B$76,2,FALSE)</f>
        <v>28</v>
      </c>
      <c r="G88" s="27" t="str">
        <f>VLOOKUP(E88,episodes!$A$1:$E$76,5,FALSE)</f>
        <v>The Alternative Factor</v>
      </c>
      <c r="H88" s="27">
        <f>VLOOKUP(E88,episodes!$A$1:$D$76,3,FALSE)</f>
        <v>1</v>
      </c>
      <c r="I88" s="27">
        <f>VLOOKUP(E88,episodes!$A$1:$D$76,4,FALSE)</f>
        <v>27</v>
      </c>
      <c r="J88" s="29">
        <v>2</v>
      </c>
      <c r="K88" s="33" t="s">
        <v>85</v>
      </c>
    </row>
    <row r="89" spans="1:11" x14ac:dyDescent="0.3">
      <c r="A89" s="31" t="s">
        <v>1683</v>
      </c>
      <c r="B89" s="27" t="s">
        <v>718</v>
      </c>
      <c r="C89" s="27" t="s">
        <v>2397</v>
      </c>
      <c r="D89" s="27"/>
      <c r="E89" s="34">
        <v>127</v>
      </c>
      <c r="F89" s="36">
        <f>VLOOKUP(E89,episodes!$A$1:$B$76,2,FALSE)</f>
        <v>28</v>
      </c>
      <c r="G89" s="27" t="str">
        <f>VLOOKUP(E89,episodes!$A$1:$E$76,5,FALSE)</f>
        <v>The Alternative Factor</v>
      </c>
      <c r="H89" s="27">
        <f>VLOOKUP(E89,episodes!$A$1:$D$76,3,FALSE)</f>
        <v>1</v>
      </c>
      <c r="I89" s="27">
        <f>VLOOKUP(E89,episodes!$A$1:$D$76,4,FALSE)</f>
        <v>27</v>
      </c>
      <c r="J89" s="29">
        <v>3</v>
      </c>
      <c r="K89" s="33" t="s">
        <v>85</v>
      </c>
    </row>
    <row r="90" spans="1:11" x14ac:dyDescent="0.3">
      <c r="A90" s="31" t="s">
        <v>1683</v>
      </c>
      <c r="B90" s="27" t="s">
        <v>718</v>
      </c>
      <c r="C90" s="27" t="s">
        <v>2398</v>
      </c>
      <c r="D90" s="27"/>
      <c r="E90" s="34">
        <v>127</v>
      </c>
      <c r="F90" s="36">
        <f>VLOOKUP(E90,episodes!$A$1:$B$76,2,FALSE)</f>
        <v>28</v>
      </c>
      <c r="G90" s="27" t="str">
        <f>VLOOKUP(E90,episodes!$A$1:$E$76,5,FALSE)</f>
        <v>The Alternative Factor</v>
      </c>
      <c r="H90" s="27">
        <f>VLOOKUP(E90,episodes!$A$1:$D$76,3,FALSE)</f>
        <v>1</v>
      </c>
      <c r="I90" s="27">
        <f>VLOOKUP(E90,episodes!$A$1:$D$76,4,FALSE)</f>
        <v>27</v>
      </c>
      <c r="J90" s="29">
        <v>4</v>
      </c>
      <c r="K90" s="33" t="s">
        <v>85</v>
      </c>
    </row>
    <row r="91" spans="1:11" x14ac:dyDescent="0.3">
      <c r="A91" s="31" t="s">
        <v>1683</v>
      </c>
      <c r="B91" s="27" t="s">
        <v>718</v>
      </c>
      <c r="C91" s="27" t="s">
        <v>2401</v>
      </c>
      <c r="D91" s="27"/>
      <c r="E91" s="34">
        <v>128</v>
      </c>
      <c r="F91" s="36">
        <f>VLOOKUP(E91,episodes!$A$1:$B$76,2,FALSE)</f>
        <v>29</v>
      </c>
      <c r="G91" s="27" t="str">
        <f>VLOOKUP(E91,episodes!$A$1:$E$76,5,FALSE)</f>
        <v>The City on the Edge of Forever</v>
      </c>
      <c r="H91" s="27">
        <f>VLOOKUP(E91,episodes!$A$1:$D$76,3,FALSE)</f>
        <v>1</v>
      </c>
      <c r="I91" s="27">
        <f>VLOOKUP(E91,episodes!$A$1:$D$76,4,FALSE)</f>
        <v>28</v>
      </c>
      <c r="J91" s="29">
        <v>0</v>
      </c>
      <c r="K91" s="33" t="s">
        <v>85</v>
      </c>
    </row>
    <row r="92" spans="1:11" x14ac:dyDescent="0.3">
      <c r="A92" s="31" t="s">
        <v>1683</v>
      </c>
      <c r="B92" s="27" t="s">
        <v>718</v>
      </c>
      <c r="C92" s="27" t="s">
        <v>2402</v>
      </c>
      <c r="D92" s="27"/>
      <c r="E92" s="34">
        <v>128</v>
      </c>
      <c r="F92" s="36">
        <f>VLOOKUP(E92,episodes!$A$1:$B$76,2,FALSE)</f>
        <v>29</v>
      </c>
      <c r="G92" s="27" t="str">
        <f>VLOOKUP(E92,episodes!$A$1:$E$76,5,FALSE)</f>
        <v>The City on the Edge of Forever</v>
      </c>
      <c r="H92" s="27">
        <f>VLOOKUP(E92,episodes!$A$1:$D$76,3,FALSE)</f>
        <v>1</v>
      </c>
      <c r="I92" s="27">
        <f>VLOOKUP(E92,episodes!$A$1:$D$76,4,FALSE)</f>
        <v>28</v>
      </c>
      <c r="J92" s="29">
        <v>1</v>
      </c>
      <c r="K92" s="33" t="s">
        <v>85</v>
      </c>
    </row>
    <row r="93" spans="1:11" x14ac:dyDescent="0.3">
      <c r="A93" s="31" t="s">
        <v>1683</v>
      </c>
      <c r="B93" s="27" t="s">
        <v>718</v>
      </c>
      <c r="C93" s="27" t="s">
        <v>2405</v>
      </c>
      <c r="D93" s="27"/>
      <c r="E93" s="34">
        <v>129</v>
      </c>
      <c r="F93" s="36">
        <f>VLOOKUP(E93,episodes!$A$1:$B$76,2,FALSE)</f>
        <v>30</v>
      </c>
      <c r="G93" s="27" t="str">
        <f>VLOOKUP(E93,episodes!$A$1:$E$76,5,FALSE)</f>
        <v>Operation: Annihilate!</v>
      </c>
      <c r="H93" s="27">
        <f>VLOOKUP(E93,episodes!$A$1:$D$76,3,FALSE)</f>
        <v>1</v>
      </c>
      <c r="I93" s="27">
        <f>VLOOKUP(E93,episodes!$A$1:$D$76,4,FALSE)</f>
        <v>29</v>
      </c>
      <c r="J93" s="29">
        <v>0</v>
      </c>
      <c r="K93" s="33" t="s">
        <v>85</v>
      </c>
    </row>
    <row r="94" spans="1:11" x14ac:dyDescent="0.3">
      <c r="A94" s="31" t="s">
        <v>1683</v>
      </c>
      <c r="B94" s="27" t="s">
        <v>718</v>
      </c>
      <c r="C94" s="27" t="s">
        <v>2406</v>
      </c>
      <c r="D94" s="27"/>
      <c r="E94" s="34">
        <v>129</v>
      </c>
      <c r="F94" s="36">
        <f>VLOOKUP(E94,episodes!$A$1:$B$76,2,FALSE)</f>
        <v>30</v>
      </c>
      <c r="G94" s="27" t="str">
        <f>VLOOKUP(E94,episodes!$A$1:$E$76,5,FALSE)</f>
        <v>Operation: Annihilate!</v>
      </c>
      <c r="H94" s="27">
        <f>VLOOKUP(E94,episodes!$A$1:$D$76,3,FALSE)</f>
        <v>1</v>
      </c>
      <c r="I94" s="27">
        <f>VLOOKUP(E94,episodes!$A$1:$D$76,4,FALSE)</f>
        <v>29</v>
      </c>
      <c r="J94" s="29">
        <v>1</v>
      </c>
      <c r="K94" s="33" t="s">
        <v>85</v>
      </c>
    </row>
    <row r="95" spans="1:11" x14ac:dyDescent="0.3">
      <c r="A95" s="31" t="s">
        <v>1683</v>
      </c>
      <c r="B95" s="27" t="s">
        <v>718</v>
      </c>
      <c r="C95" s="27" t="s">
        <v>2407</v>
      </c>
      <c r="D95" s="27"/>
      <c r="E95" s="34">
        <v>129</v>
      </c>
      <c r="F95" s="36">
        <f>VLOOKUP(E95,episodes!$A$1:$B$76,2,FALSE)</f>
        <v>30</v>
      </c>
      <c r="G95" s="27" t="str">
        <f>VLOOKUP(E95,episodes!$A$1:$E$76,5,FALSE)</f>
        <v>Operation: Annihilate!</v>
      </c>
      <c r="H95" s="27">
        <f>VLOOKUP(E95,episodes!$A$1:$D$76,3,FALSE)</f>
        <v>1</v>
      </c>
      <c r="I95" s="27">
        <f>VLOOKUP(E95,episodes!$A$1:$D$76,4,FALSE)</f>
        <v>29</v>
      </c>
      <c r="J95" s="29">
        <v>2</v>
      </c>
      <c r="K95" s="33" t="s">
        <v>85</v>
      </c>
    </row>
    <row r="96" spans="1:11" x14ac:dyDescent="0.3">
      <c r="A96" s="31" t="s">
        <v>1683</v>
      </c>
      <c r="B96" s="27" t="s">
        <v>718</v>
      </c>
      <c r="C96" s="27" t="s">
        <v>2408</v>
      </c>
      <c r="D96" s="27"/>
      <c r="E96" s="34">
        <v>129</v>
      </c>
      <c r="F96" s="36">
        <f>VLOOKUP(E96,episodes!$A$1:$B$76,2,FALSE)</f>
        <v>30</v>
      </c>
      <c r="G96" s="27" t="str">
        <f>VLOOKUP(E96,episodes!$A$1:$E$76,5,FALSE)</f>
        <v>Operation: Annihilate!</v>
      </c>
      <c r="H96" s="27">
        <f>VLOOKUP(E96,episodes!$A$1:$D$76,3,FALSE)</f>
        <v>1</v>
      </c>
      <c r="I96" s="27">
        <f>VLOOKUP(E96,episodes!$A$1:$D$76,4,FALSE)</f>
        <v>29</v>
      </c>
      <c r="J96" s="29">
        <v>3</v>
      </c>
      <c r="K96" s="33" t="s">
        <v>85</v>
      </c>
    </row>
    <row r="97" spans="1:11" x14ac:dyDescent="0.3">
      <c r="A97" s="31" t="s">
        <v>1683</v>
      </c>
      <c r="B97" s="27" t="s">
        <v>718</v>
      </c>
      <c r="C97" s="27" t="s">
        <v>2409</v>
      </c>
      <c r="D97" s="27"/>
      <c r="E97" s="34">
        <v>129</v>
      </c>
      <c r="F97" s="36">
        <f>VLOOKUP(E97,episodes!$A$1:$B$76,2,FALSE)</f>
        <v>30</v>
      </c>
      <c r="G97" s="27" t="str">
        <f>VLOOKUP(E97,episodes!$A$1:$E$76,5,FALSE)</f>
        <v>Operation: Annihilate!</v>
      </c>
      <c r="H97" s="27">
        <f>VLOOKUP(E97,episodes!$A$1:$D$76,3,FALSE)</f>
        <v>1</v>
      </c>
      <c r="I97" s="27">
        <f>VLOOKUP(E97,episodes!$A$1:$D$76,4,FALSE)</f>
        <v>29</v>
      </c>
      <c r="J97" s="29">
        <v>4</v>
      </c>
      <c r="K97" s="33" t="s">
        <v>85</v>
      </c>
    </row>
    <row r="98" spans="1:11" x14ac:dyDescent="0.3">
      <c r="A98" s="31" t="s">
        <v>1683</v>
      </c>
      <c r="B98" s="27" t="s">
        <v>718</v>
      </c>
      <c r="C98" s="27" t="s">
        <v>2410</v>
      </c>
      <c r="D98" s="27"/>
      <c r="E98" s="34">
        <v>129</v>
      </c>
      <c r="F98" s="36">
        <f>VLOOKUP(E98,episodes!$A$1:$B$76,2,FALSE)</f>
        <v>30</v>
      </c>
      <c r="G98" s="27" t="str">
        <f>VLOOKUP(E98,episodes!$A$1:$E$76,5,FALSE)</f>
        <v>Operation: Annihilate!</v>
      </c>
      <c r="H98" s="27">
        <f>VLOOKUP(E98,episodes!$A$1:$D$76,3,FALSE)</f>
        <v>1</v>
      </c>
      <c r="I98" s="27">
        <f>VLOOKUP(E98,episodes!$A$1:$D$76,4,FALSE)</f>
        <v>29</v>
      </c>
      <c r="J98" s="29">
        <v>5</v>
      </c>
      <c r="K98" s="33" t="s">
        <v>85</v>
      </c>
    </row>
    <row r="99" spans="1:11" x14ac:dyDescent="0.3">
      <c r="A99" s="31" t="s">
        <v>1683</v>
      </c>
      <c r="B99" s="27" t="s">
        <v>718</v>
      </c>
      <c r="C99" s="27" t="s">
        <v>2411</v>
      </c>
      <c r="D99" s="27"/>
      <c r="E99" s="34">
        <v>129</v>
      </c>
      <c r="F99" s="36">
        <f>VLOOKUP(E99,episodes!$A$1:$B$76,2,FALSE)</f>
        <v>30</v>
      </c>
      <c r="G99" s="27" t="str">
        <f>VLOOKUP(E99,episodes!$A$1:$E$76,5,FALSE)</f>
        <v>Operation: Annihilate!</v>
      </c>
      <c r="H99" s="27">
        <f>VLOOKUP(E99,episodes!$A$1:$D$76,3,FALSE)</f>
        <v>1</v>
      </c>
      <c r="I99" s="27">
        <f>VLOOKUP(E99,episodes!$A$1:$D$76,4,FALSE)</f>
        <v>29</v>
      </c>
      <c r="J99" s="29">
        <v>6</v>
      </c>
      <c r="K99" s="33" t="s">
        <v>85</v>
      </c>
    </row>
    <row r="100" spans="1:11" x14ac:dyDescent="0.3">
      <c r="A100" s="31" t="s">
        <v>1683</v>
      </c>
      <c r="B100" s="27" t="s">
        <v>718</v>
      </c>
      <c r="C100" s="27" t="s">
        <v>2412</v>
      </c>
      <c r="D100" s="27"/>
      <c r="E100" s="34">
        <v>129</v>
      </c>
      <c r="F100" s="36">
        <f>VLOOKUP(E100,episodes!$A$1:$B$76,2,FALSE)</f>
        <v>30</v>
      </c>
      <c r="G100" s="27" t="str">
        <f>VLOOKUP(E100,episodes!$A$1:$E$76,5,FALSE)</f>
        <v>Operation: Annihilate!</v>
      </c>
      <c r="H100" s="27">
        <f>VLOOKUP(E100,episodes!$A$1:$D$76,3,FALSE)</f>
        <v>1</v>
      </c>
      <c r="I100" s="27">
        <f>VLOOKUP(E100,episodes!$A$1:$D$76,4,FALSE)</f>
        <v>29</v>
      </c>
      <c r="J100" s="29">
        <v>7</v>
      </c>
      <c r="K100" s="33" t="s">
        <v>85</v>
      </c>
    </row>
    <row r="101" spans="1:11" x14ac:dyDescent="0.3">
      <c r="A101" s="31" t="s">
        <v>1683</v>
      </c>
      <c r="B101" s="27" t="s">
        <v>718</v>
      </c>
      <c r="C101" s="27" t="s">
        <v>2419</v>
      </c>
      <c r="D101" s="27"/>
      <c r="E101" s="34">
        <v>201</v>
      </c>
      <c r="F101" s="36">
        <f>VLOOKUP(E101,episodes!$A$1:$B$76,2,FALSE)</f>
        <v>31</v>
      </c>
      <c r="G101" s="27" t="str">
        <f>VLOOKUP(E101,episodes!$A$1:$E$76,5,FALSE)</f>
        <v>Amok Time</v>
      </c>
      <c r="H101" s="27">
        <f>VLOOKUP(E101,episodes!$A$1:$D$76,3,FALSE)</f>
        <v>2</v>
      </c>
      <c r="I101" s="27">
        <f>VLOOKUP(E101,episodes!$A$1:$D$76,4,FALSE)</f>
        <v>1</v>
      </c>
      <c r="J101" s="29">
        <v>0</v>
      </c>
      <c r="K101" s="33" t="s">
        <v>85</v>
      </c>
    </row>
    <row r="102" spans="1:11" x14ac:dyDescent="0.3">
      <c r="A102" s="31" t="s">
        <v>1683</v>
      </c>
      <c r="B102" s="27" t="s">
        <v>718</v>
      </c>
      <c r="C102" s="27" t="s">
        <v>2420</v>
      </c>
      <c r="D102" s="27"/>
      <c r="E102" s="34">
        <v>201</v>
      </c>
      <c r="F102" s="36">
        <f>VLOOKUP(E102,episodes!$A$1:$B$76,2,FALSE)</f>
        <v>31</v>
      </c>
      <c r="G102" s="27" t="str">
        <f>VLOOKUP(E102,episodes!$A$1:$E$76,5,FALSE)</f>
        <v>Amok Time</v>
      </c>
      <c r="H102" s="27">
        <f>VLOOKUP(E102,episodes!$A$1:$D$76,3,FALSE)</f>
        <v>2</v>
      </c>
      <c r="I102" s="27">
        <f>VLOOKUP(E102,episodes!$A$1:$D$76,4,FALSE)</f>
        <v>1</v>
      </c>
      <c r="J102" s="29">
        <v>1</v>
      </c>
      <c r="K102" s="33" t="s">
        <v>85</v>
      </c>
    </row>
    <row r="103" spans="1:11" x14ac:dyDescent="0.3">
      <c r="A103" s="31" t="s">
        <v>1683</v>
      </c>
      <c r="B103" s="27" t="s">
        <v>718</v>
      </c>
      <c r="C103" s="27" t="s">
        <v>2421</v>
      </c>
      <c r="D103" s="27"/>
      <c r="E103" s="34">
        <v>201</v>
      </c>
      <c r="F103" s="36">
        <f>VLOOKUP(E103,episodes!$A$1:$B$76,2,FALSE)</f>
        <v>31</v>
      </c>
      <c r="G103" s="27" t="str">
        <f>VLOOKUP(E103,episodes!$A$1:$E$76,5,FALSE)</f>
        <v>Amok Time</v>
      </c>
      <c r="H103" s="27">
        <f>VLOOKUP(E103,episodes!$A$1:$D$76,3,FALSE)</f>
        <v>2</v>
      </c>
      <c r="I103" s="27">
        <f>VLOOKUP(E103,episodes!$A$1:$D$76,4,FALSE)</f>
        <v>1</v>
      </c>
      <c r="J103" s="29">
        <v>2</v>
      </c>
      <c r="K103" s="33" t="s">
        <v>85</v>
      </c>
    </row>
    <row r="104" spans="1:11" x14ac:dyDescent="0.3">
      <c r="A104" s="31" t="s">
        <v>1683</v>
      </c>
      <c r="B104" s="27" t="s">
        <v>718</v>
      </c>
      <c r="C104" s="27" t="s">
        <v>2422</v>
      </c>
      <c r="D104" s="27"/>
      <c r="E104" s="34">
        <v>201</v>
      </c>
      <c r="F104" s="36">
        <f>VLOOKUP(E104,episodes!$A$1:$B$76,2,FALSE)</f>
        <v>31</v>
      </c>
      <c r="G104" s="27" t="str">
        <f>VLOOKUP(E104,episodes!$A$1:$E$76,5,FALSE)</f>
        <v>Amok Time</v>
      </c>
      <c r="H104" s="27">
        <f>VLOOKUP(E104,episodes!$A$1:$D$76,3,FALSE)</f>
        <v>2</v>
      </c>
      <c r="I104" s="27">
        <f>VLOOKUP(E104,episodes!$A$1:$D$76,4,FALSE)</f>
        <v>1</v>
      </c>
      <c r="J104" s="29">
        <v>3</v>
      </c>
      <c r="K104" s="33" t="s">
        <v>85</v>
      </c>
    </row>
    <row r="105" spans="1:11" x14ac:dyDescent="0.3">
      <c r="A105" s="31" t="s">
        <v>1683</v>
      </c>
      <c r="B105" s="27" t="s">
        <v>718</v>
      </c>
      <c r="C105" s="27" t="s">
        <v>2428</v>
      </c>
      <c r="D105" s="27"/>
      <c r="E105" s="34">
        <v>202</v>
      </c>
      <c r="F105" s="36">
        <f>VLOOKUP(E105,episodes!$A$1:$B$76,2,FALSE)</f>
        <v>32</v>
      </c>
      <c r="G105" s="27" t="str">
        <f>VLOOKUP(E105,episodes!$A$1:$E$76,5,FALSE)</f>
        <v>Who Mourns for Adonais?</v>
      </c>
      <c r="H105" s="27">
        <f>VLOOKUP(E105,episodes!$A$1:$D$76,3,FALSE)</f>
        <v>2</v>
      </c>
      <c r="I105" s="27">
        <f>VLOOKUP(E105,episodes!$A$1:$D$76,4,FALSE)</f>
        <v>2</v>
      </c>
      <c r="J105" s="29">
        <v>0</v>
      </c>
      <c r="K105" s="33" t="s">
        <v>85</v>
      </c>
    </row>
    <row r="106" spans="1:11" x14ac:dyDescent="0.3">
      <c r="A106" s="31" t="s">
        <v>1683</v>
      </c>
      <c r="B106" s="27" t="s">
        <v>718</v>
      </c>
      <c r="C106" s="27" t="s">
        <v>2429</v>
      </c>
      <c r="D106" s="27"/>
      <c r="E106" s="34">
        <v>202</v>
      </c>
      <c r="F106" s="36">
        <f>VLOOKUP(E106,episodes!$A$1:$B$76,2,FALSE)</f>
        <v>32</v>
      </c>
      <c r="G106" s="27" t="str">
        <f>VLOOKUP(E106,episodes!$A$1:$E$76,5,FALSE)</f>
        <v>Who Mourns for Adonais?</v>
      </c>
      <c r="H106" s="27">
        <f>VLOOKUP(E106,episodes!$A$1:$D$76,3,FALSE)</f>
        <v>2</v>
      </c>
      <c r="I106" s="27">
        <f>VLOOKUP(E106,episodes!$A$1:$D$76,4,FALSE)</f>
        <v>2</v>
      </c>
      <c r="J106" s="29">
        <v>1</v>
      </c>
      <c r="K106" s="33" t="s">
        <v>85</v>
      </c>
    </row>
    <row r="107" spans="1:11" x14ac:dyDescent="0.3">
      <c r="A107" s="31" t="s">
        <v>1683</v>
      </c>
      <c r="B107" s="27" t="s">
        <v>718</v>
      </c>
      <c r="C107" s="27" t="s">
        <v>2430</v>
      </c>
      <c r="D107" s="27"/>
      <c r="E107" s="34">
        <v>202</v>
      </c>
      <c r="F107" s="36">
        <f>VLOOKUP(E107,episodes!$A$1:$B$76,2,FALSE)</f>
        <v>32</v>
      </c>
      <c r="G107" s="27" t="str">
        <f>VLOOKUP(E107,episodes!$A$1:$E$76,5,FALSE)</f>
        <v>Who Mourns for Adonais?</v>
      </c>
      <c r="H107" s="27">
        <f>VLOOKUP(E107,episodes!$A$1:$D$76,3,FALSE)</f>
        <v>2</v>
      </c>
      <c r="I107" s="27">
        <f>VLOOKUP(E107,episodes!$A$1:$D$76,4,FALSE)</f>
        <v>2</v>
      </c>
      <c r="J107" s="29">
        <v>2</v>
      </c>
      <c r="K107" s="33" t="s">
        <v>85</v>
      </c>
    </row>
    <row r="108" spans="1:11" x14ac:dyDescent="0.3">
      <c r="A108" s="31" t="s">
        <v>1683</v>
      </c>
      <c r="B108" s="27" t="s">
        <v>718</v>
      </c>
      <c r="C108" s="27" t="s">
        <v>2431</v>
      </c>
      <c r="D108" s="27"/>
      <c r="E108" s="34">
        <v>202</v>
      </c>
      <c r="F108" s="36">
        <f>VLOOKUP(E108,episodes!$A$1:$B$76,2,FALSE)</f>
        <v>32</v>
      </c>
      <c r="G108" s="27" t="str">
        <f>VLOOKUP(E108,episodes!$A$1:$E$76,5,FALSE)</f>
        <v>Who Mourns for Adonais?</v>
      </c>
      <c r="H108" s="27">
        <f>VLOOKUP(E108,episodes!$A$1:$D$76,3,FALSE)</f>
        <v>2</v>
      </c>
      <c r="I108" s="27">
        <f>VLOOKUP(E108,episodes!$A$1:$D$76,4,FALSE)</f>
        <v>2</v>
      </c>
      <c r="J108" s="29">
        <v>3</v>
      </c>
      <c r="K108" s="33" t="s">
        <v>85</v>
      </c>
    </row>
    <row r="109" spans="1:11" x14ac:dyDescent="0.3">
      <c r="A109" s="31" t="s">
        <v>1683</v>
      </c>
      <c r="B109" s="27" t="s">
        <v>718</v>
      </c>
      <c r="C109" s="57" t="e">
        <f>UPPER(LEFT(P109,1))&amp;RIGHT(P109,LEN(P109)-1)</f>
        <v>#VALUE!</v>
      </c>
      <c r="D109" s="57"/>
      <c r="E109" s="34">
        <v>202</v>
      </c>
      <c r="F109" s="36">
        <f>VLOOKUP(E109,episodes!$A$1:$B$76,2,FALSE)</f>
        <v>32</v>
      </c>
      <c r="G109" s="27" t="str">
        <f>VLOOKUP(E109,episodes!$A$1:$E$76,5,FALSE)</f>
        <v>Who Mourns for Adonais?</v>
      </c>
      <c r="H109" s="27">
        <f>VLOOKUP(E109,episodes!$A$1:$D$76,3,FALSE)</f>
        <v>2</v>
      </c>
      <c r="I109" s="27">
        <f>VLOOKUP(E109,episodes!$A$1:$D$76,4,FALSE)</f>
        <v>2</v>
      </c>
      <c r="J109" s="29">
        <v>4</v>
      </c>
      <c r="K109" s="33" t="s">
        <v>85</v>
      </c>
    </row>
    <row r="110" spans="1:11" x14ac:dyDescent="0.3">
      <c r="A110" s="31" t="s">
        <v>1683</v>
      </c>
      <c r="B110" s="27" t="s">
        <v>718</v>
      </c>
      <c r="C110" s="27" t="s">
        <v>2434</v>
      </c>
      <c r="D110" s="27"/>
      <c r="E110" s="32">
        <v>203</v>
      </c>
      <c r="F110" s="36">
        <f>VLOOKUP(E110,episodes!$A$1:$B$76,2,FALSE)</f>
        <v>33</v>
      </c>
      <c r="G110" s="27" t="str">
        <f>VLOOKUP(E110,episodes!$A$1:$E$76,5,FALSE)</f>
        <v>The Changeling</v>
      </c>
      <c r="H110" s="27">
        <f>VLOOKUP(E110,episodes!$A$1:$D$76,3,FALSE)</f>
        <v>2</v>
      </c>
      <c r="I110" s="27">
        <f>VLOOKUP(E110,episodes!$A$1:$D$76,4,FALSE)</f>
        <v>3</v>
      </c>
      <c r="J110" s="29">
        <v>0</v>
      </c>
      <c r="K110" s="33" t="s">
        <v>85</v>
      </c>
    </row>
    <row r="111" spans="1:11" x14ac:dyDescent="0.3">
      <c r="A111" s="31" t="s">
        <v>1683</v>
      </c>
      <c r="B111" s="27" t="s">
        <v>718</v>
      </c>
      <c r="C111" s="27" t="s">
        <v>2435</v>
      </c>
      <c r="D111" s="27"/>
      <c r="E111" s="32">
        <v>203</v>
      </c>
      <c r="F111" s="36">
        <f>VLOOKUP(E111,episodes!$A$1:$B$76,2,FALSE)</f>
        <v>33</v>
      </c>
      <c r="G111" s="27" t="str">
        <f>VLOOKUP(E111,episodes!$A$1:$E$76,5,FALSE)</f>
        <v>The Changeling</v>
      </c>
      <c r="H111" s="27">
        <f>VLOOKUP(E111,episodes!$A$1:$D$76,3,FALSE)</f>
        <v>2</v>
      </c>
      <c r="I111" s="27">
        <f>VLOOKUP(E111,episodes!$A$1:$D$76,4,FALSE)</f>
        <v>3</v>
      </c>
      <c r="J111" s="29">
        <v>1</v>
      </c>
      <c r="K111" s="33" t="s">
        <v>85</v>
      </c>
    </row>
    <row r="112" spans="1:11" x14ac:dyDescent="0.3">
      <c r="A112" s="31" t="s">
        <v>1683</v>
      </c>
      <c r="B112" s="27" t="s">
        <v>718</v>
      </c>
      <c r="C112" s="27" t="s">
        <v>2436</v>
      </c>
      <c r="D112" s="27"/>
      <c r="E112" s="32">
        <v>203</v>
      </c>
      <c r="F112" s="36">
        <f>VLOOKUP(E112,episodes!$A$1:$B$76,2,FALSE)</f>
        <v>33</v>
      </c>
      <c r="G112" s="27" t="str">
        <f>VLOOKUP(E112,episodes!$A$1:$E$76,5,FALSE)</f>
        <v>The Changeling</v>
      </c>
      <c r="H112" s="27">
        <f>VLOOKUP(E112,episodes!$A$1:$D$76,3,FALSE)</f>
        <v>2</v>
      </c>
      <c r="I112" s="27">
        <f>VLOOKUP(E112,episodes!$A$1:$D$76,4,FALSE)</f>
        <v>3</v>
      </c>
      <c r="J112" s="29">
        <v>2</v>
      </c>
      <c r="K112" s="33" t="s">
        <v>85</v>
      </c>
    </row>
    <row r="113" spans="1:11" x14ac:dyDescent="0.3">
      <c r="A113" s="31" t="s">
        <v>1683</v>
      </c>
      <c r="B113" s="27" t="s">
        <v>718</v>
      </c>
      <c r="C113" s="27" t="s">
        <v>2437</v>
      </c>
      <c r="D113" s="27"/>
      <c r="E113" s="32">
        <v>203</v>
      </c>
      <c r="F113" s="36">
        <f>VLOOKUP(E113,episodes!$A$1:$B$76,2,FALSE)</f>
        <v>33</v>
      </c>
      <c r="G113" s="27" t="str">
        <f>VLOOKUP(E113,episodes!$A$1:$E$76,5,FALSE)</f>
        <v>The Changeling</v>
      </c>
      <c r="H113" s="27">
        <f>VLOOKUP(E113,episodes!$A$1:$D$76,3,FALSE)</f>
        <v>2</v>
      </c>
      <c r="I113" s="27">
        <f>VLOOKUP(E113,episodes!$A$1:$D$76,4,FALSE)</f>
        <v>3</v>
      </c>
      <c r="J113" s="29">
        <v>3</v>
      </c>
      <c r="K113" s="33" t="s">
        <v>85</v>
      </c>
    </row>
    <row r="114" spans="1:11" x14ac:dyDescent="0.3">
      <c r="A114" s="31" t="s">
        <v>1683</v>
      </c>
      <c r="B114" s="27" t="s">
        <v>718</v>
      </c>
      <c r="C114" s="27" t="s">
        <v>2438</v>
      </c>
      <c r="D114" s="27"/>
      <c r="E114" s="32">
        <v>203</v>
      </c>
      <c r="F114" s="36">
        <f>VLOOKUP(E114,episodes!$A$1:$B$76,2,FALSE)</f>
        <v>33</v>
      </c>
      <c r="G114" s="27" t="str">
        <f>VLOOKUP(E114,episodes!$A$1:$E$76,5,FALSE)</f>
        <v>The Changeling</v>
      </c>
      <c r="H114" s="27">
        <f>VLOOKUP(E114,episodes!$A$1:$D$76,3,FALSE)</f>
        <v>2</v>
      </c>
      <c r="I114" s="27">
        <f>VLOOKUP(E114,episodes!$A$1:$D$76,4,FALSE)</f>
        <v>3</v>
      </c>
      <c r="J114" s="29">
        <v>4</v>
      </c>
      <c r="K114" s="33" t="s">
        <v>85</v>
      </c>
    </row>
    <row r="115" spans="1:11" x14ac:dyDescent="0.3">
      <c r="A115" s="31" t="s">
        <v>1683</v>
      </c>
      <c r="B115" s="27" t="s">
        <v>718</v>
      </c>
      <c r="C115" s="27" t="s">
        <v>2439</v>
      </c>
      <c r="D115" s="27"/>
      <c r="E115" s="32">
        <v>203</v>
      </c>
      <c r="F115" s="36">
        <f>VLOOKUP(E115,episodes!$A$1:$B$76,2,FALSE)</f>
        <v>33</v>
      </c>
      <c r="G115" s="27" t="str">
        <f>VLOOKUP(E115,episodes!$A$1:$E$76,5,FALSE)</f>
        <v>The Changeling</v>
      </c>
      <c r="H115" s="27">
        <f>VLOOKUP(E115,episodes!$A$1:$D$76,3,FALSE)</f>
        <v>2</v>
      </c>
      <c r="I115" s="27">
        <f>VLOOKUP(E115,episodes!$A$1:$D$76,4,FALSE)</f>
        <v>3</v>
      </c>
      <c r="J115" s="29">
        <v>5</v>
      </c>
      <c r="K115" s="33" t="s">
        <v>85</v>
      </c>
    </row>
    <row r="116" spans="1:11" x14ac:dyDescent="0.3">
      <c r="A116" s="31" t="s">
        <v>1683</v>
      </c>
      <c r="B116" s="31" t="s">
        <v>718</v>
      </c>
      <c r="C116" s="27" t="s">
        <v>2627</v>
      </c>
      <c r="D116" s="27"/>
      <c r="E116" s="32">
        <v>204</v>
      </c>
      <c r="F116" s="36">
        <f>VLOOKUP(E116,episodes!$A$1:$B$81,2,FALSE)</f>
        <v>34</v>
      </c>
      <c r="G116" s="27" t="str">
        <f>VLOOKUP(E116,episodes!$A$1:$E$81,5,FALSE)</f>
        <v>Mirror, Mirror</v>
      </c>
      <c r="H116" s="27">
        <f>VLOOKUP(E116,episodes!$A$1:$D$81,3,FALSE)</f>
        <v>2</v>
      </c>
      <c r="I116" s="27">
        <f>VLOOKUP(E116,episodes!$A$1:$D$81,4,FALSE)</f>
        <v>4</v>
      </c>
      <c r="J116" s="29">
        <v>0</v>
      </c>
      <c r="K116" s="33" t="s">
        <v>85</v>
      </c>
    </row>
    <row r="117" spans="1:11" x14ac:dyDescent="0.3">
      <c r="A117" s="31" t="s">
        <v>1683</v>
      </c>
      <c r="B117" s="31" t="s">
        <v>718</v>
      </c>
      <c r="C117" s="27" t="s">
        <v>2628</v>
      </c>
      <c r="D117" s="27"/>
      <c r="E117" s="32">
        <v>204</v>
      </c>
      <c r="F117" s="36">
        <f>VLOOKUP(E117,episodes!$A$1:$B$81,2,FALSE)</f>
        <v>34</v>
      </c>
      <c r="G117" s="27" t="str">
        <f>VLOOKUP(E117,episodes!$A$1:$E$81,5,FALSE)</f>
        <v>Mirror, Mirror</v>
      </c>
      <c r="H117" s="27">
        <f>VLOOKUP(E117,episodes!$A$1:$D$81,3,FALSE)</f>
        <v>2</v>
      </c>
      <c r="I117" s="27">
        <f>VLOOKUP(E117,episodes!$A$1:$D$81,4,FALSE)</f>
        <v>4</v>
      </c>
      <c r="J117" s="29">
        <v>1</v>
      </c>
      <c r="K117" s="33" t="s">
        <v>85</v>
      </c>
    </row>
  </sheetData>
  <sortState ref="A2:L117">
    <sortCondition ref="F2:F117"/>
    <sortCondition ref="C2:C117"/>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87"/>
  <sheetViews>
    <sheetView workbookViewId="0">
      <selection activeCell="J3" sqref="J3"/>
    </sheetView>
  </sheetViews>
  <sheetFormatPr defaultColWidth="8.77734375" defaultRowHeight="12" x14ac:dyDescent="0.3"/>
  <cols>
    <col min="1" max="1" width="15.44140625" style="26" bestFit="1" customWidth="1"/>
    <col min="2" max="2" width="16.6640625" style="26" bestFit="1" customWidth="1"/>
    <col min="3" max="3" width="106.77734375" style="26" bestFit="1" customWidth="1"/>
    <col min="4" max="4" width="11.5546875" style="26" bestFit="1" customWidth="1"/>
    <col min="5" max="5" width="7.109375" style="26" bestFit="1" customWidth="1"/>
    <col min="6" max="6" width="7.77734375" style="26" bestFit="1" customWidth="1"/>
    <col min="7" max="7" width="7.44140625" style="26" bestFit="1" customWidth="1"/>
    <col min="8" max="8" width="26.77734375" style="26" bestFit="1" customWidth="1"/>
    <col min="9" max="9" width="2" style="26" bestFit="1" customWidth="1"/>
    <col min="10" max="10" width="3" style="26" bestFit="1" customWidth="1"/>
    <col min="11" max="11" width="16.109375" style="26" bestFit="1" customWidth="1"/>
    <col min="12" max="16384" width="8.77734375" style="26"/>
  </cols>
  <sheetData>
    <row r="1" spans="1:11" x14ac:dyDescent="0.3">
      <c r="A1" s="27" t="s">
        <v>23</v>
      </c>
      <c r="B1" s="27" t="s">
        <v>728</v>
      </c>
      <c r="C1" s="27" t="s">
        <v>888</v>
      </c>
      <c r="D1" s="27" t="s">
        <v>1605</v>
      </c>
      <c r="E1" s="27" t="s">
        <v>3653</v>
      </c>
      <c r="F1" s="29" t="s">
        <v>885</v>
      </c>
      <c r="G1" s="27" t="s">
        <v>42</v>
      </c>
      <c r="H1" s="27" t="s">
        <v>43</v>
      </c>
      <c r="I1" s="27" t="s">
        <v>881</v>
      </c>
      <c r="J1" s="27" t="s">
        <v>882</v>
      </c>
      <c r="K1" s="29" t="s">
        <v>1604</v>
      </c>
    </row>
    <row r="2" spans="1:11" x14ac:dyDescent="0.3">
      <c r="A2" s="2" t="s">
        <v>1699</v>
      </c>
      <c r="B2" s="1" t="s">
        <v>764</v>
      </c>
      <c r="C2" s="25" t="s">
        <v>2056</v>
      </c>
      <c r="D2" s="2" t="s">
        <v>3652</v>
      </c>
      <c r="E2" s="12">
        <v>1</v>
      </c>
      <c r="F2" s="60">
        <v>101</v>
      </c>
      <c r="G2" s="8">
        <f>VLOOKUP(F2,episodes!$A$1:$B$76,2,FALSE)</f>
        <v>2</v>
      </c>
      <c r="H2" s="7" t="str">
        <f>VLOOKUP(F2,episodes!$A$1:$E$76,5,FALSE)</f>
        <v>The Man Trap</v>
      </c>
      <c r="I2" s="7">
        <f>VLOOKUP(F2,episodes!$A$1:$D$76,3,FALSE)</f>
        <v>1</v>
      </c>
      <c r="J2" s="7">
        <f>VLOOKUP(F2,episodes!$A$1:$D$76,4,FALSE)</f>
        <v>1</v>
      </c>
      <c r="K2" s="10">
        <v>0</v>
      </c>
    </row>
    <row r="3" spans="1:11" x14ac:dyDescent="0.3">
      <c r="A3" s="2" t="s">
        <v>1699</v>
      </c>
      <c r="B3" s="1" t="s">
        <v>764</v>
      </c>
      <c r="C3" s="25" t="s">
        <v>2451</v>
      </c>
      <c r="D3" s="2" t="s">
        <v>3652</v>
      </c>
      <c r="E3" s="12">
        <v>1</v>
      </c>
      <c r="F3" s="17">
        <v>102</v>
      </c>
      <c r="G3" s="8">
        <f>VLOOKUP(F3,episodes!$A$1:$B$76,2,FALSE)</f>
        <v>3</v>
      </c>
      <c r="H3" s="7" t="str">
        <f>VLOOKUP(F3,episodes!$A$1:$E$76,5,FALSE)</f>
        <v>Charlie X</v>
      </c>
      <c r="I3" s="7">
        <f>VLOOKUP(F3,episodes!$A$1:$D$76,3,FALSE)</f>
        <v>1</v>
      </c>
      <c r="J3" s="7">
        <f>VLOOKUP(F3,episodes!$A$1:$D$76,4,FALSE)</f>
        <v>2</v>
      </c>
      <c r="K3" s="10">
        <f>IF(F3&lt;&gt;F2,0,K2+1)</f>
        <v>0</v>
      </c>
    </row>
    <row r="4" spans="1:11" x14ac:dyDescent="0.3">
      <c r="A4" s="2" t="s">
        <v>1699</v>
      </c>
      <c r="B4" s="1" t="s">
        <v>764</v>
      </c>
      <c r="C4" s="25" t="s">
        <v>2452</v>
      </c>
      <c r="D4" s="2" t="s">
        <v>85</v>
      </c>
      <c r="E4" s="17"/>
      <c r="F4" s="60">
        <v>102</v>
      </c>
      <c r="G4" s="8">
        <f>VLOOKUP(F4,episodes!$A$1:$B$76,2,FALSE)</f>
        <v>3</v>
      </c>
      <c r="H4" s="7" t="str">
        <f>VLOOKUP(F4,episodes!$A$1:$E$76,5,FALSE)</f>
        <v>Charlie X</v>
      </c>
      <c r="I4" s="7">
        <f>VLOOKUP(F4,episodes!$A$1:$D$76,3,FALSE)</f>
        <v>1</v>
      </c>
      <c r="J4" s="7">
        <f>VLOOKUP(F4,episodes!$A$1:$D$76,4,FALSE)</f>
        <v>2</v>
      </c>
      <c r="K4" s="10">
        <f t="shared" ref="K4:K67" si="0">IF(F4&lt;&gt;F3,0,K3+1)</f>
        <v>1</v>
      </c>
    </row>
    <row r="5" spans="1:11" x14ac:dyDescent="0.3">
      <c r="A5" s="2" t="s">
        <v>1699</v>
      </c>
      <c r="B5" s="1" t="s">
        <v>764</v>
      </c>
      <c r="C5" s="25" t="s">
        <v>2235</v>
      </c>
      <c r="D5" s="2" t="s">
        <v>3655</v>
      </c>
      <c r="E5" s="12">
        <v>1</v>
      </c>
      <c r="F5" s="17">
        <v>104</v>
      </c>
      <c r="G5" s="8">
        <f>VLOOKUP(F5,episodes!$A$1:$B$76,2,FALSE)</f>
        <v>5</v>
      </c>
      <c r="H5" s="7" t="str">
        <f>VLOOKUP(F5,episodes!$A$1:$E$76,5,FALSE)</f>
        <v>The Naked Time</v>
      </c>
      <c r="I5" s="7">
        <f>VLOOKUP(F5,episodes!$A$1:$D$76,3,FALSE)</f>
        <v>1</v>
      </c>
      <c r="J5" s="7">
        <f>VLOOKUP(F5,episodes!$A$1:$D$76,4,FALSE)</f>
        <v>4</v>
      </c>
      <c r="K5" s="10">
        <f t="shared" si="0"/>
        <v>0</v>
      </c>
    </row>
    <row r="6" spans="1:11" x14ac:dyDescent="0.3">
      <c r="A6" s="2" t="s">
        <v>1699</v>
      </c>
      <c r="B6" s="1" t="s">
        <v>764</v>
      </c>
      <c r="C6" s="25" t="s">
        <v>2236</v>
      </c>
      <c r="D6" s="2" t="s">
        <v>3668</v>
      </c>
      <c r="E6" s="17">
        <v>1</v>
      </c>
      <c r="F6" s="60">
        <v>105</v>
      </c>
      <c r="G6" s="8">
        <f>VLOOKUP(F6,episodes!$A$1:$B$76,2,FALSE)</f>
        <v>6</v>
      </c>
      <c r="H6" s="7" t="str">
        <f>VLOOKUP(F6,episodes!$A$1:$E$76,5,FALSE)</f>
        <v>The Enemy Within</v>
      </c>
      <c r="I6" s="7">
        <f>VLOOKUP(F6,episodes!$A$1:$D$76,3,FALSE)</f>
        <v>1</v>
      </c>
      <c r="J6" s="7">
        <f>VLOOKUP(F6,episodes!$A$1:$D$76,4,FALSE)</f>
        <v>5</v>
      </c>
      <c r="K6" s="10">
        <f t="shared" si="0"/>
        <v>0</v>
      </c>
    </row>
    <row r="7" spans="1:11" x14ac:dyDescent="0.3">
      <c r="A7" s="2" t="s">
        <v>1699</v>
      </c>
      <c r="B7" s="1" t="s">
        <v>764</v>
      </c>
      <c r="C7" s="25" t="s">
        <v>2452</v>
      </c>
      <c r="D7" s="2" t="s">
        <v>85</v>
      </c>
      <c r="E7" s="17"/>
      <c r="F7" s="60">
        <v>105</v>
      </c>
      <c r="G7" s="8">
        <f>VLOOKUP(F7,episodes!$A$1:$B$76,2,FALSE)</f>
        <v>6</v>
      </c>
      <c r="H7" s="7" t="str">
        <f>VLOOKUP(F7,episodes!$A$1:$E$76,5,FALSE)</f>
        <v>The Enemy Within</v>
      </c>
      <c r="I7" s="7">
        <f>VLOOKUP(F7,episodes!$A$1:$D$76,3,FALSE)</f>
        <v>1</v>
      </c>
      <c r="J7" s="7">
        <f>VLOOKUP(F7,episodes!$A$1:$D$76,4,FALSE)</f>
        <v>5</v>
      </c>
      <c r="K7" s="10">
        <f t="shared" si="0"/>
        <v>1</v>
      </c>
    </row>
    <row r="8" spans="1:11" x14ac:dyDescent="0.3">
      <c r="A8" s="2" t="s">
        <v>1699</v>
      </c>
      <c r="B8" s="1" t="s">
        <v>764</v>
      </c>
      <c r="C8" s="25" t="s">
        <v>2453</v>
      </c>
      <c r="D8" s="2" t="s">
        <v>3655</v>
      </c>
      <c r="E8" s="12">
        <v>1</v>
      </c>
      <c r="F8" s="60">
        <v>107</v>
      </c>
      <c r="G8" s="8">
        <f>VLOOKUP(F8,episodes!$A$1:$B$76,2,FALSE)</f>
        <v>8</v>
      </c>
      <c r="H8" s="7" t="str">
        <f>VLOOKUP(F8,episodes!$A$1:$E$76,5,FALSE)</f>
        <v>What Are Little Girls Made Of?</v>
      </c>
      <c r="I8" s="7">
        <f>VLOOKUP(F8,episodes!$A$1:$D$76,3,FALSE)</f>
        <v>1</v>
      </c>
      <c r="J8" s="7">
        <f>VLOOKUP(F8,episodes!$A$1:$D$76,4,FALSE)</f>
        <v>7</v>
      </c>
      <c r="K8" s="10">
        <f t="shared" si="0"/>
        <v>0</v>
      </c>
    </row>
    <row r="9" spans="1:11" x14ac:dyDescent="0.3">
      <c r="A9" s="2" t="s">
        <v>1699</v>
      </c>
      <c r="B9" s="1" t="s">
        <v>764</v>
      </c>
      <c r="C9" s="25" t="s">
        <v>2454</v>
      </c>
      <c r="D9" s="2" t="s">
        <v>21</v>
      </c>
      <c r="E9" s="12">
        <v>1</v>
      </c>
      <c r="F9" s="60">
        <v>108</v>
      </c>
      <c r="G9" s="8">
        <f>VLOOKUP(F9,episodes!$A$1:$B$76,2,FALSE)</f>
        <v>9</v>
      </c>
      <c r="H9" s="7" t="str">
        <f>VLOOKUP(F9,episodes!$A$1:$E$76,5,FALSE)</f>
        <v>Miri</v>
      </c>
      <c r="I9" s="7">
        <f>VLOOKUP(F9,episodes!$A$1:$D$76,3,FALSE)</f>
        <v>1</v>
      </c>
      <c r="J9" s="7">
        <f>VLOOKUP(F9,episodes!$A$1:$D$76,4,FALSE)</f>
        <v>8</v>
      </c>
      <c r="K9" s="10">
        <f t="shared" si="0"/>
        <v>0</v>
      </c>
    </row>
    <row r="10" spans="1:11" x14ac:dyDescent="0.3">
      <c r="A10" s="2" t="s">
        <v>1699</v>
      </c>
      <c r="B10" s="1" t="s">
        <v>764</v>
      </c>
      <c r="C10" s="25" t="s">
        <v>2451</v>
      </c>
      <c r="D10" s="2" t="s">
        <v>3652</v>
      </c>
      <c r="E10" s="12">
        <v>1</v>
      </c>
      <c r="F10" s="60">
        <v>108</v>
      </c>
      <c r="G10" s="8">
        <f>VLOOKUP(F10,episodes!$A$1:$B$76,2,FALSE)</f>
        <v>9</v>
      </c>
      <c r="H10" s="7" t="str">
        <f>VLOOKUP(F10,episodes!$A$1:$E$76,5,FALSE)</f>
        <v>Miri</v>
      </c>
      <c r="I10" s="7">
        <f>VLOOKUP(F10,episodes!$A$1:$D$76,3,FALSE)</f>
        <v>1</v>
      </c>
      <c r="J10" s="7">
        <f>VLOOKUP(F10,episodes!$A$1:$D$76,4,FALSE)</f>
        <v>8</v>
      </c>
      <c r="K10" s="10">
        <f t="shared" si="0"/>
        <v>1</v>
      </c>
    </row>
    <row r="11" spans="1:11" x14ac:dyDescent="0.3">
      <c r="A11" s="2" t="s">
        <v>1699</v>
      </c>
      <c r="B11" s="1" t="s">
        <v>764</v>
      </c>
      <c r="C11" s="25" t="s">
        <v>1895</v>
      </c>
      <c r="D11" s="2" t="s">
        <v>3655</v>
      </c>
      <c r="E11" s="12">
        <v>1</v>
      </c>
      <c r="F11" s="60">
        <v>108</v>
      </c>
      <c r="G11" s="8">
        <f>VLOOKUP(F11,episodes!$A$1:$B$76,2,FALSE)</f>
        <v>9</v>
      </c>
      <c r="H11" s="7" t="str">
        <f>VLOOKUP(F11,episodes!$A$1:$E$76,5,FALSE)</f>
        <v>Miri</v>
      </c>
      <c r="I11" s="7">
        <f>VLOOKUP(F11,episodes!$A$1:$D$76,3,FALSE)</f>
        <v>1</v>
      </c>
      <c r="J11" s="7">
        <f>VLOOKUP(F11,episodes!$A$1:$D$76,4,FALSE)</f>
        <v>8</v>
      </c>
      <c r="K11" s="10">
        <f t="shared" si="0"/>
        <v>2</v>
      </c>
    </row>
    <row r="12" spans="1:11" x14ac:dyDescent="0.3">
      <c r="A12" s="2" t="s">
        <v>1699</v>
      </c>
      <c r="B12" s="1" t="s">
        <v>764</v>
      </c>
      <c r="C12" s="25" t="s">
        <v>1895</v>
      </c>
      <c r="D12" s="2" t="s">
        <v>3655</v>
      </c>
      <c r="E12" s="12">
        <v>1</v>
      </c>
      <c r="F12" s="60">
        <v>108</v>
      </c>
      <c r="G12" s="8">
        <f>VLOOKUP(F12,episodes!$A$1:$B$76,2,FALSE)</f>
        <v>9</v>
      </c>
      <c r="H12" s="7" t="str">
        <f>VLOOKUP(F12,episodes!$A$1:$E$76,5,FALSE)</f>
        <v>Miri</v>
      </c>
      <c r="I12" s="7">
        <f>VLOOKUP(F12,episodes!$A$1:$D$76,3,FALSE)</f>
        <v>1</v>
      </c>
      <c r="J12" s="7">
        <f>VLOOKUP(F12,episodes!$A$1:$D$76,4,FALSE)</f>
        <v>8</v>
      </c>
      <c r="K12" s="10">
        <f t="shared" si="0"/>
        <v>3</v>
      </c>
    </row>
    <row r="13" spans="1:11" x14ac:dyDescent="0.3">
      <c r="A13" s="2" t="s">
        <v>1699</v>
      </c>
      <c r="B13" s="1" t="s">
        <v>764</v>
      </c>
      <c r="C13" s="25" t="s">
        <v>1897</v>
      </c>
      <c r="D13" s="2" t="s">
        <v>21</v>
      </c>
      <c r="E13" s="12">
        <v>1</v>
      </c>
      <c r="F13" s="60">
        <v>109</v>
      </c>
      <c r="G13" s="8">
        <f>VLOOKUP(F13,episodes!$A$1:$B$76,2,FALSE)</f>
        <v>10</v>
      </c>
      <c r="H13" s="7" t="str">
        <f>VLOOKUP(F13,episodes!$A$1:$E$76,5,FALSE)</f>
        <v>Dagger of the Mind</v>
      </c>
      <c r="I13" s="7">
        <f>VLOOKUP(F13,episodes!$A$1:$D$76,3,FALSE)</f>
        <v>1</v>
      </c>
      <c r="J13" s="7">
        <f>VLOOKUP(F13,episodes!$A$1:$D$76,4,FALSE)</f>
        <v>9</v>
      </c>
      <c r="K13" s="10">
        <f t="shared" si="0"/>
        <v>0</v>
      </c>
    </row>
    <row r="14" spans="1:11" x14ac:dyDescent="0.3">
      <c r="A14" s="2" t="s">
        <v>1699</v>
      </c>
      <c r="B14" s="1" t="s">
        <v>764</v>
      </c>
      <c r="C14" s="25" t="s">
        <v>2454</v>
      </c>
      <c r="D14" s="2" t="s">
        <v>21</v>
      </c>
      <c r="E14" s="12">
        <v>1</v>
      </c>
      <c r="F14" s="60">
        <v>109</v>
      </c>
      <c r="G14" s="8">
        <f>VLOOKUP(F14,episodes!$A$1:$B$76,2,FALSE)</f>
        <v>10</v>
      </c>
      <c r="H14" s="7" t="str">
        <f>VLOOKUP(F14,episodes!$A$1:$E$76,5,FALSE)</f>
        <v>Dagger of the Mind</v>
      </c>
      <c r="I14" s="7">
        <f>VLOOKUP(F14,episodes!$A$1:$D$76,3,FALSE)</f>
        <v>1</v>
      </c>
      <c r="J14" s="7">
        <f>VLOOKUP(F14,episodes!$A$1:$D$76,4,FALSE)</f>
        <v>9</v>
      </c>
      <c r="K14" s="10">
        <f t="shared" si="0"/>
        <v>1</v>
      </c>
    </row>
    <row r="15" spans="1:11" x14ac:dyDescent="0.3">
      <c r="A15" s="2" t="s">
        <v>1699</v>
      </c>
      <c r="B15" s="1" t="s">
        <v>764</v>
      </c>
      <c r="C15" s="25" t="s">
        <v>2608</v>
      </c>
      <c r="D15" s="2" t="s">
        <v>85</v>
      </c>
      <c r="E15" s="17"/>
      <c r="F15" s="60">
        <v>111</v>
      </c>
      <c r="G15" s="8">
        <f>VLOOKUP(F15,episodes!$A$1:$B$76,2,FALSE)</f>
        <v>12</v>
      </c>
      <c r="H15" s="7" t="str">
        <f>VLOOKUP(F15,episodes!$A$1:$E$76,5,FALSE)</f>
        <v>The Menagerie, Part I</v>
      </c>
      <c r="I15" s="7">
        <f>VLOOKUP(F15,episodes!$A$1:$D$76,3,FALSE)</f>
        <v>1</v>
      </c>
      <c r="J15" s="7">
        <f>VLOOKUP(F15,episodes!$A$1:$D$76,4,FALSE)</f>
        <v>11</v>
      </c>
      <c r="K15" s="10">
        <f t="shared" si="0"/>
        <v>0</v>
      </c>
    </row>
    <row r="16" spans="1:11" x14ac:dyDescent="0.3">
      <c r="A16" s="2" t="s">
        <v>1699</v>
      </c>
      <c r="B16" s="1" t="s">
        <v>764</v>
      </c>
      <c r="C16" s="25" t="s">
        <v>2455</v>
      </c>
      <c r="D16" s="2" t="s">
        <v>3652</v>
      </c>
      <c r="E16" s="12">
        <v>1</v>
      </c>
      <c r="F16" s="60">
        <v>113</v>
      </c>
      <c r="G16" s="8">
        <f>VLOOKUP(F16,episodes!$A$1:$B$76,2,FALSE)</f>
        <v>14</v>
      </c>
      <c r="H16" s="7" t="str">
        <f>VLOOKUP(F16,episodes!$A$1:$E$76,5,FALSE)</f>
        <v>The Conscience of the King</v>
      </c>
      <c r="I16" s="7">
        <f>VLOOKUP(F16,episodes!$A$1:$D$76,3,FALSE)</f>
        <v>1</v>
      </c>
      <c r="J16" s="7">
        <f>VLOOKUP(F16,episodes!$A$1:$D$76,4,FALSE)</f>
        <v>13</v>
      </c>
      <c r="K16" s="10">
        <f t="shared" si="0"/>
        <v>0</v>
      </c>
    </row>
    <row r="17" spans="1:11" x14ac:dyDescent="0.3">
      <c r="A17" s="2" t="s">
        <v>1699</v>
      </c>
      <c r="B17" s="1" t="s">
        <v>764</v>
      </c>
      <c r="C17" s="25" t="s">
        <v>1915</v>
      </c>
      <c r="D17" s="2" t="s">
        <v>85</v>
      </c>
      <c r="E17" s="17"/>
      <c r="F17" s="61">
        <v>114</v>
      </c>
      <c r="G17" s="8">
        <f>VLOOKUP(F17,episodes!$A$1:$B$76,2,FALSE)</f>
        <v>15</v>
      </c>
      <c r="H17" s="7" t="str">
        <f>VLOOKUP(F17,episodes!$A$1:$E$76,5,FALSE)</f>
        <v>Balance of Terror</v>
      </c>
      <c r="I17" s="7">
        <f>VLOOKUP(F17,episodes!$A$1:$D$76,3,FALSE)</f>
        <v>1</v>
      </c>
      <c r="J17" s="7">
        <f>VLOOKUP(F17,episodes!$A$1:$D$76,4,FALSE)</f>
        <v>14</v>
      </c>
      <c r="K17" s="10">
        <f t="shared" si="0"/>
        <v>0</v>
      </c>
    </row>
    <row r="18" spans="1:11" x14ac:dyDescent="0.3">
      <c r="A18" s="2" t="s">
        <v>1699</v>
      </c>
      <c r="B18" s="1" t="s">
        <v>764</v>
      </c>
      <c r="C18" s="25" t="s">
        <v>1922</v>
      </c>
      <c r="D18" s="2" t="s">
        <v>85</v>
      </c>
      <c r="E18" s="17"/>
      <c r="F18" s="61">
        <v>115</v>
      </c>
      <c r="G18" s="8">
        <f>VLOOKUP(F18,episodes!$A$1:$B$76,2,FALSE)</f>
        <v>16</v>
      </c>
      <c r="H18" s="7" t="str">
        <f>VLOOKUP(F18,episodes!$A$1:$E$76,5,FALSE)</f>
        <v>Shore Leave</v>
      </c>
      <c r="I18" s="7">
        <f>VLOOKUP(F18,episodes!$A$1:$D$76,3,FALSE)</f>
        <v>1</v>
      </c>
      <c r="J18" s="7">
        <f>VLOOKUP(F18,episodes!$A$1:$D$76,4,FALSE)</f>
        <v>15</v>
      </c>
      <c r="K18" s="10">
        <f t="shared" si="0"/>
        <v>0</v>
      </c>
    </row>
    <row r="19" spans="1:11" x14ac:dyDescent="0.3">
      <c r="A19" s="2" t="s">
        <v>1699</v>
      </c>
      <c r="B19" s="1" t="s">
        <v>764</v>
      </c>
      <c r="C19" s="25" t="s">
        <v>2347</v>
      </c>
      <c r="D19" s="2" t="s">
        <v>3655</v>
      </c>
      <c r="E19" s="12">
        <v>1</v>
      </c>
      <c r="F19" s="61">
        <v>115</v>
      </c>
      <c r="G19" s="8">
        <f>VLOOKUP(F19,episodes!$A$1:$B$76,2,FALSE)</f>
        <v>16</v>
      </c>
      <c r="H19" s="7" t="str">
        <f>VLOOKUP(F19,episodes!$A$1:$E$76,5,FALSE)</f>
        <v>Shore Leave</v>
      </c>
      <c r="I19" s="7">
        <f>VLOOKUP(F19,episodes!$A$1:$D$76,3,FALSE)</f>
        <v>1</v>
      </c>
      <c r="J19" s="7">
        <f>VLOOKUP(F19,episodes!$A$1:$D$76,4,FALSE)</f>
        <v>15</v>
      </c>
      <c r="K19" s="10">
        <f t="shared" si="0"/>
        <v>1</v>
      </c>
    </row>
    <row r="20" spans="1:11" x14ac:dyDescent="0.3">
      <c r="A20" s="2" t="s">
        <v>1699</v>
      </c>
      <c r="B20" s="1" t="s">
        <v>764</v>
      </c>
      <c r="C20" s="25" t="s">
        <v>1923</v>
      </c>
      <c r="D20" s="2" t="s">
        <v>21</v>
      </c>
      <c r="E20" s="17"/>
      <c r="F20" s="61">
        <v>115</v>
      </c>
      <c r="G20" s="8">
        <f>VLOOKUP(F20,episodes!$A$1:$B$76,2,FALSE)</f>
        <v>16</v>
      </c>
      <c r="H20" s="7" t="str">
        <f>VLOOKUP(F20,episodes!$A$1:$E$76,5,FALSE)</f>
        <v>Shore Leave</v>
      </c>
      <c r="I20" s="7">
        <f>VLOOKUP(F20,episodes!$A$1:$D$76,3,FALSE)</f>
        <v>1</v>
      </c>
      <c r="J20" s="7">
        <f>VLOOKUP(F20,episodes!$A$1:$D$76,4,FALSE)</f>
        <v>15</v>
      </c>
      <c r="K20" s="10">
        <f t="shared" si="0"/>
        <v>2</v>
      </c>
    </row>
    <row r="21" spans="1:11" x14ac:dyDescent="0.3">
      <c r="A21" s="2" t="s">
        <v>1699</v>
      </c>
      <c r="B21" s="1" t="s">
        <v>764</v>
      </c>
      <c r="C21" s="25" t="s">
        <v>1936</v>
      </c>
      <c r="D21" s="2" t="s">
        <v>3652</v>
      </c>
      <c r="E21" s="12">
        <v>1</v>
      </c>
      <c r="F21" s="61">
        <v>116</v>
      </c>
      <c r="G21" s="8">
        <f>VLOOKUP(F21,episodes!$A$1:$B$76,2,FALSE)</f>
        <v>17</v>
      </c>
      <c r="H21" s="7" t="str">
        <f>VLOOKUP(F21,episodes!$A$1:$E$76,5,FALSE)</f>
        <v>The Galileo Seven</v>
      </c>
      <c r="I21" s="7">
        <f>VLOOKUP(F21,episodes!$A$1:$D$76,3,FALSE)</f>
        <v>1</v>
      </c>
      <c r="J21" s="7">
        <f>VLOOKUP(F21,episodes!$A$1:$D$76,4,FALSE)</f>
        <v>16</v>
      </c>
      <c r="K21" s="10">
        <f t="shared" si="0"/>
        <v>0</v>
      </c>
    </row>
    <row r="22" spans="1:11" x14ac:dyDescent="0.3">
      <c r="A22" s="2" t="s">
        <v>1699</v>
      </c>
      <c r="B22" s="1" t="s">
        <v>764</v>
      </c>
      <c r="C22" s="25" t="s">
        <v>1937</v>
      </c>
      <c r="D22" s="2" t="s">
        <v>85</v>
      </c>
      <c r="E22" s="17"/>
      <c r="F22" s="61">
        <v>116</v>
      </c>
      <c r="G22" s="8">
        <f>VLOOKUP(F22,episodes!$A$1:$B$76,2,FALSE)</f>
        <v>17</v>
      </c>
      <c r="H22" s="7" t="str">
        <f>VLOOKUP(F22,episodes!$A$1:$E$76,5,FALSE)</f>
        <v>The Galileo Seven</v>
      </c>
      <c r="I22" s="7">
        <f>VLOOKUP(F22,episodes!$A$1:$D$76,3,FALSE)</f>
        <v>1</v>
      </c>
      <c r="J22" s="7">
        <f>VLOOKUP(F22,episodes!$A$1:$D$76,4,FALSE)</f>
        <v>16</v>
      </c>
      <c r="K22" s="10">
        <f t="shared" si="0"/>
        <v>1</v>
      </c>
    </row>
    <row r="23" spans="1:11" x14ac:dyDescent="0.3">
      <c r="A23" s="2" t="s">
        <v>1699</v>
      </c>
      <c r="B23" s="1" t="s">
        <v>764</v>
      </c>
      <c r="C23" s="25" t="s">
        <v>2574</v>
      </c>
      <c r="D23" s="2" t="s">
        <v>3655</v>
      </c>
      <c r="E23" s="17"/>
      <c r="F23" s="61">
        <v>117</v>
      </c>
      <c r="G23" s="8">
        <f>VLOOKUP(F23,episodes!$A$1:$B$76,2,FALSE)</f>
        <v>18</v>
      </c>
      <c r="H23" s="7" t="str">
        <f>VLOOKUP(F23,episodes!$A$1:$E$76,5,FALSE)</f>
        <v>The Squire of Gothos</v>
      </c>
      <c r="I23" s="7">
        <f>VLOOKUP(F23,episodes!$A$1:$D$76,3,FALSE)</f>
        <v>1</v>
      </c>
      <c r="J23" s="7">
        <f>VLOOKUP(F23,episodes!$A$1:$D$76,4,FALSE)</f>
        <v>17</v>
      </c>
      <c r="K23" s="10">
        <f t="shared" si="0"/>
        <v>0</v>
      </c>
    </row>
    <row r="24" spans="1:11" x14ac:dyDescent="0.3">
      <c r="A24" s="2" t="s">
        <v>1699</v>
      </c>
      <c r="B24" s="1" t="s">
        <v>764</v>
      </c>
      <c r="C24" s="25" t="s">
        <v>2947</v>
      </c>
      <c r="D24" s="2" t="s">
        <v>3652</v>
      </c>
      <c r="E24" s="12">
        <v>1</v>
      </c>
      <c r="F24" s="61">
        <v>117</v>
      </c>
      <c r="G24" s="8">
        <f>VLOOKUP(F24,episodes!$A$1:$B$76,2,FALSE)</f>
        <v>18</v>
      </c>
      <c r="H24" s="7" t="str">
        <f>VLOOKUP(F24,episodes!$A$1:$E$76,5,FALSE)</f>
        <v>The Squire of Gothos</v>
      </c>
      <c r="I24" s="7">
        <f>VLOOKUP(F24,episodes!$A$1:$D$76,3,FALSE)</f>
        <v>1</v>
      </c>
      <c r="J24" s="7">
        <f>VLOOKUP(F24,episodes!$A$1:$D$76,4,FALSE)</f>
        <v>17</v>
      </c>
      <c r="K24" s="10">
        <f t="shared" si="0"/>
        <v>1</v>
      </c>
    </row>
    <row r="25" spans="1:11" x14ac:dyDescent="0.3">
      <c r="A25" s="2" t="s">
        <v>1699</v>
      </c>
      <c r="B25" s="1" t="s">
        <v>764</v>
      </c>
      <c r="C25" s="25" t="s">
        <v>2948</v>
      </c>
      <c r="D25" s="2" t="s">
        <v>3652</v>
      </c>
      <c r="E25" s="12">
        <v>1</v>
      </c>
      <c r="F25" s="61">
        <v>117</v>
      </c>
      <c r="G25" s="8">
        <f>VLOOKUP(F25,episodes!$A$1:$B$76,2,FALSE)</f>
        <v>18</v>
      </c>
      <c r="H25" s="7" t="str">
        <f>VLOOKUP(F25,episodes!$A$1:$E$76,5,FALSE)</f>
        <v>The Squire of Gothos</v>
      </c>
      <c r="I25" s="7">
        <f>VLOOKUP(F25,episodes!$A$1:$D$76,3,FALSE)</f>
        <v>1</v>
      </c>
      <c r="J25" s="7">
        <f>VLOOKUP(F25,episodes!$A$1:$D$76,4,FALSE)</f>
        <v>17</v>
      </c>
      <c r="K25" s="10">
        <f t="shared" si="0"/>
        <v>2</v>
      </c>
    </row>
    <row r="26" spans="1:11" x14ac:dyDescent="0.3">
      <c r="A26" s="2" t="s">
        <v>1699</v>
      </c>
      <c r="B26" s="1" t="s">
        <v>764</v>
      </c>
      <c r="C26" s="25" t="s">
        <v>2761</v>
      </c>
      <c r="D26" s="2" t="s">
        <v>85</v>
      </c>
      <c r="E26" s="17"/>
      <c r="F26" s="61">
        <v>117</v>
      </c>
      <c r="G26" s="8">
        <f>VLOOKUP(F26,episodes!$A$1:$B$76,2,FALSE)</f>
        <v>18</v>
      </c>
      <c r="H26" s="7" t="str">
        <f>VLOOKUP(F26,episodes!$A$1:$E$76,5,FALSE)</f>
        <v>The Squire of Gothos</v>
      </c>
      <c r="I26" s="7">
        <f>VLOOKUP(F26,episodes!$A$1:$D$76,3,FALSE)</f>
        <v>1</v>
      </c>
      <c r="J26" s="7">
        <f>VLOOKUP(F26,episodes!$A$1:$D$76,4,FALSE)</f>
        <v>17</v>
      </c>
      <c r="K26" s="10">
        <f t="shared" si="0"/>
        <v>3</v>
      </c>
    </row>
    <row r="27" spans="1:11" x14ac:dyDescent="0.3">
      <c r="A27" s="2" t="s">
        <v>1699</v>
      </c>
      <c r="B27" s="1" t="s">
        <v>764</v>
      </c>
      <c r="C27" s="25" t="s">
        <v>2968</v>
      </c>
      <c r="D27" s="2" t="s">
        <v>3655</v>
      </c>
      <c r="E27" s="12">
        <v>1</v>
      </c>
      <c r="F27" s="61">
        <v>118</v>
      </c>
      <c r="G27" s="8">
        <f>VLOOKUP(F27,episodes!$A$1:$B$76,2,FALSE)</f>
        <v>19</v>
      </c>
      <c r="H27" s="7" t="str">
        <f>VLOOKUP(F27,episodes!$A$1:$E$76,5,FALSE)</f>
        <v>Arena</v>
      </c>
      <c r="I27" s="7">
        <f>VLOOKUP(F27,episodes!$A$1:$D$76,3,FALSE)</f>
        <v>1</v>
      </c>
      <c r="J27" s="7">
        <f>VLOOKUP(F27,episodes!$A$1:$D$76,4,FALSE)</f>
        <v>18</v>
      </c>
      <c r="K27" s="10">
        <f t="shared" si="0"/>
        <v>0</v>
      </c>
    </row>
    <row r="28" spans="1:11" x14ac:dyDescent="0.3">
      <c r="A28" s="2" t="s">
        <v>1699</v>
      </c>
      <c r="B28" s="1" t="s">
        <v>764</v>
      </c>
      <c r="C28" s="25" t="s">
        <v>2969</v>
      </c>
      <c r="D28" s="2" t="s">
        <v>3655</v>
      </c>
      <c r="E28" s="12">
        <v>1</v>
      </c>
      <c r="F28" s="61">
        <v>118</v>
      </c>
      <c r="G28" s="8">
        <f>VLOOKUP(F28,episodes!$A$1:$B$76,2,FALSE)</f>
        <v>19</v>
      </c>
      <c r="H28" s="7" t="str">
        <f>VLOOKUP(F28,episodes!$A$1:$E$76,5,FALSE)</f>
        <v>Arena</v>
      </c>
      <c r="I28" s="7">
        <f>VLOOKUP(F28,episodes!$A$1:$D$76,3,FALSE)</f>
        <v>1</v>
      </c>
      <c r="J28" s="7">
        <f>VLOOKUP(F28,episodes!$A$1:$D$76,4,FALSE)</f>
        <v>18</v>
      </c>
      <c r="K28" s="10">
        <f t="shared" si="0"/>
        <v>1</v>
      </c>
    </row>
    <row r="29" spans="1:11" x14ac:dyDescent="0.3">
      <c r="A29" s="2" t="s">
        <v>1699</v>
      </c>
      <c r="B29" s="1" t="s">
        <v>764</v>
      </c>
      <c r="C29" s="25" t="s">
        <v>2970</v>
      </c>
      <c r="D29" s="2" t="s">
        <v>3655</v>
      </c>
      <c r="E29" s="12">
        <v>1</v>
      </c>
      <c r="F29" s="61">
        <v>118</v>
      </c>
      <c r="G29" s="8">
        <f>VLOOKUP(F29,episodes!$A$1:$B$76,2,FALSE)</f>
        <v>19</v>
      </c>
      <c r="H29" s="7" t="str">
        <f>VLOOKUP(F29,episodes!$A$1:$E$76,5,FALSE)</f>
        <v>Arena</v>
      </c>
      <c r="I29" s="7">
        <f>VLOOKUP(F29,episodes!$A$1:$D$76,3,FALSE)</f>
        <v>1</v>
      </c>
      <c r="J29" s="7">
        <f>VLOOKUP(F29,episodes!$A$1:$D$76,4,FALSE)</f>
        <v>18</v>
      </c>
      <c r="K29" s="10">
        <f t="shared" si="0"/>
        <v>2</v>
      </c>
    </row>
    <row r="30" spans="1:11" x14ac:dyDescent="0.3">
      <c r="A30" s="2" t="s">
        <v>1699</v>
      </c>
      <c r="B30" s="1" t="s">
        <v>764</v>
      </c>
      <c r="C30" s="25" t="s">
        <v>3654</v>
      </c>
      <c r="D30" s="2" t="s">
        <v>85</v>
      </c>
      <c r="E30" s="17"/>
      <c r="F30" s="61">
        <v>120</v>
      </c>
      <c r="G30" s="8">
        <f>VLOOKUP(F30,episodes!$A$1:$B$76,2,FALSE)</f>
        <v>21</v>
      </c>
      <c r="H30" s="7" t="str">
        <f>VLOOKUP(F30,episodes!$A$1:$E$76,5,FALSE)</f>
        <v>Court Martial</v>
      </c>
      <c r="I30" s="7">
        <f>VLOOKUP(F30,episodes!$A$1:$D$76,3,FALSE)</f>
        <v>1</v>
      </c>
      <c r="J30" s="7">
        <f>VLOOKUP(F30,episodes!$A$1:$D$76,4,FALSE)</f>
        <v>20</v>
      </c>
      <c r="K30" s="10">
        <f t="shared" si="0"/>
        <v>0</v>
      </c>
    </row>
    <row r="31" spans="1:11" x14ac:dyDescent="0.3">
      <c r="A31" s="2" t="s">
        <v>1699</v>
      </c>
      <c r="B31" s="1" t="s">
        <v>764</v>
      </c>
      <c r="C31" s="25" t="s">
        <v>2456</v>
      </c>
      <c r="D31" s="2" t="s">
        <v>21</v>
      </c>
      <c r="E31" s="17"/>
      <c r="F31" s="61">
        <v>120</v>
      </c>
      <c r="G31" s="8">
        <f>VLOOKUP(F31,episodes!$A$1:$B$76,2,FALSE)</f>
        <v>21</v>
      </c>
      <c r="H31" s="7" t="str">
        <f>VLOOKUP(F31,episodes!$A$1:$E$76,5,FALSE)</f>
        <v>Court Martial</v>
      </c>
      <c r="I31" s="7">
        <f>VLOOKUP(F31,episodes!$A$1:$D$76,3,FALSE)</f>
        <v>1</v>
      </c>
      <c r="J31" s="7">
        <f>VLOOKUP(F31,episodes!$A$1:$D$76,4,FALSE)</f>
        <v>20</v>
      </c>
      <c r="K31" s="10">
        <f t="shared" si="0"/>
        <v>1</v>
      </c>
    </row>
    <row r="32" spans="1:11" x14ac:dyDescent="0.3">
      <c r="A32" s="2" t="s">
        <v>1699</v>
      </c>
      <c r="B32" s="1" t="s">
        <v>764</v>
      </c>
      <c r="C32" s="25" t="s">
        <v>2607</v>
      </c>
      <c r="D32" s="2" t="s">
        <v>21</v>
      </c>
      <c r="E32" s="12">
        <v>1</v>
      </c>
      <c r="F32" s="61">
        <v>120</v>
      </c>
      <c r="G32" s="8">
        <f>VLOOKUP(F32,episodes!$A$1:$B$76,2,FALSE)</f>
        <v>21</v>
      </c>
      <c r="H32" s="7" t="str">
        <f>VLOOKUP(F32,episodes!$A$1:$E$76,5,FALSE)</f>
        <v>Court Martial</v>
      </c>
      <c r="I32" s="7">
        <f>VLOOKUP(F32,episodes!$A$1:$D$76,3,FALSE)</f>
        <v>1</v>
      </c>
      <c r="J32" s="7">
        <f>VLOOKUP(F32,episodes!$A$1:$D$76,4,FALSE)</f>
        <v>20</v>
      </c>
      <c r="K32" s="10">
        <f t="shared" si="0"/>
        <v>2</v>
      </c>
    </row>
    <row r="33" spans="1:11" x14ac:dyDescent="0.3">
      <c r="A33" s="2" t="s">
        <v>1699</v>
      </c>
      <c r="B33" s="1" t="s">
        <v>764</v>
      </c>
      <c r="C33" s="25" t="s">
        <v>2609</v>
      </c>
      <c r="D33" s="2" t="s">
        <v>85</v>
      </c>
      <c r="E33" s="17"/>
      <c r="F33" s="61">
        <v>121</v>
      </c>
      <c r="G33" s="8">
        <f>VLOOKUP(F33,episodes!$A$1:$B$76,2,FALSE)</f>
        <v>22</v>
      </c>
      <c r="H33" s="7" t="str">
        <f>VLOOKUP(F33,episodes!$A$1:$E$76,5,FALSE)</f>
        <v>The Return of the Archons</v>
      </c>
      <c r="I33" s="7">
        <f>VLOOKUP(F33,episodes!$A$1:$D$76,3,FALSE)</f>
        <v>1</v>
      </c>
      <c r="J33" s="7">
        <f>VLOOKUP(F33,episodes!$A$1:$D$76,4,FALSE)</f>
        <v>21</v>
      </c>
      <c r="K33" s="10">
        <f t="shared" si="0"/>
        <v>0</v>
      </c>
    </row>
    <row r="34" spans="1:11" x14ac:dyDescent="0.3">
      <c r="A34" s="2" t="s">
        <v>1699</v>
      </c>
      <c r="B34" s="1" t="s">
        <v>764</v>
      </c>
      <c r="C34" s="25" t="s">
        <v>3019</v>
      </c>
      <c r="D34" s="2" t="s">
        <v>3655</v>
      </c>
      <c r="E34" s="12">
        <v>1</v>
      </c>
      <c r="F34" s="61">
        <v>121</v>
      </c>
      <c r="G34" s="8">
        <f>VLOOKUP(F34,episodes!$A$1:$B$76,2,FALSE)</f>
        <v>22</v>
      </c>
      <c r="H34" s="7" t="str">
        <f>VLOOKUP(F34,episodes!$A$1:$E$76,5,FALSE)</f>
        <v>The Return of the Archons</v>
      </c>
      <c r="I34" s="7">
        <f>VLOOKUP(F34,episodes!$A$1:$D$76,3,FALSE)</f>
        <v>1</v>
      </c>
      <c r="J34" s="7">
        <f>VLOOKUP(F34,episodes!$A$1:$D$76,4,FALSE)</f>
        <v>21</v>
      </c>
      <c r="K34" s="10">
        <f t="shared" si="0"/>
        <v>1</v>
      </c>
    </row>
    <row r="35" spans="1:11" x14ac:dyDescent="0.3">
      <c r="A35" s="2" t="s">
        <v>1699</v>
      </c>
      <c r="B35" s="1" t="s">
        <v>764</v>
      </c>
      <c r="C35" s="25" t="s">
        <v>3020</v>
      </c>
      <c r="D35" s="2" t="s">
        <v>3655</v>
      </c>
      <c r="E35" s="12">
        <v>1</v>
      </c>
      <c r="F35" s="61">
        <v>121</v>
      </c>
      <c r="G35" s="8">
        <f>VLOOKUP(F35,episodes!$A$1:$B$76,2,FALSE)</f>
        <v>22</v>
      </c>
      <c r="H35" s="7" t="str">
        <f>VLOOKUP(F35,episodes!$A$1:$E$76,5,FALSE)</f>
        <v>The Return of the Archons</v>
      </c>
      <c r="I35" s="7">
        <f>VLOOKUP(F35,episodes!$A$1:$D$76,3,FALSE)</f>
        <v>1</v>
      </c>
      <c r="J35" s="7">
        <f>VLOOKUP(F35,episodes!$A$1:$D$76,4,FALSE)</f>
        <v>21</v>
      </c>
      <c r="K35" s="10">
        <f t="shared" si="0"/>
        <v>2</v>
      </c>
    </row>
    <row r="36" spans="1:11" x14ac:dyDescent="0.3">
      <c r="A36" s="2" t="s">
        <v>1699</v>
      </c>
      <c r="B36" s="1" t="s">
        <v>764</v>
      </c>
      <c r="C36" s="25" t="s">
        <v>3150</v>
      </c>
      <c r="D36" s="1" t="s">
        <v>85</v>
      </c>
      <c r="E36" s="17"/>
      <c r="F36" s="61">
        <v>122</v>
      </c>
      <c r="G36" s="8">
        <f>VLOOKUP(F36,episodes!$A$1:$B$76,2,FALSE)</f>
        <v>23</v>
      </c>
      <c r="H36" s="7" t="str">
        <f>VLOOKUP(F36,episodes!$A$1:$E$76,5,FALSE)</f>
        <v>Space Seed</v>
      </c>
      <c r="I36" s="7">
        <f>VLOOKUP(F36,episodes!$A$1:$D$76,3,FALSE)</f>
        <v>1</v>
      </c>
      <c r="J36" s="7">
        <f>VLOOKUP(F36,episodes!$A$1:$D$76,4,FALSE)</f>
        <v>22</v>
      </c>
      <c r="K36" s="10">
        <f t="shared" si="0"/>
        <v>0</v>
      </c>
    </row>
    <row r="37" spans="1:11" x14ac:dyDescent="0.3">
      <c r="A37" s="2" t="s">
        <v>1699</v>
      </c>
      <c r="B37" s="1" t="s">
        <v>764</v>
      </c>
      <c r="C37" s="25" t="s">
        <v>1953</v>
      </c>
      <c r="D37" s="2" t="s">
        <v>3652</v>
      </c>
      <c r="E37" s="12">
        <v>1</v>
      </c>
      <c r="F37" s="61">
        <v>122</v>
      </c>
      <c r="G37" s="8">
        <f>VLOOKUP(F37,episodes!$A$1:$B$76,2,FALSE)</f>
        <v>23</v>
      </c>
      <c r="H37" s="7" t="str">
        <f>VLOOKUP(F37,episodes!$A$1:$E$76,5,FALSE)</f>
        <v>Space Seed</v>
      </c>
      <c r="I37" s="7">
        <f>VLOOKUP(F37,episodes!$A$1:$D$76,3,FALSE)</f>
        <v>1</v>
      </c>
      <c r="J37" s="7">
        <f>VLOOKUP(F37,episodes!$A$1:$D$76,4,FALSE)</f>
        <v>22</v>
      </c>
      <c r="K37" s="10">
        <f t="shared" si="0"/>
        <v>1</v>
      </c>
    </row>
    <row r="38" spans="1:11" x14ac:dyDescent="0.3">
      <c r="A38" s="2" t="s">
        <v>1699</v>
      </c>
      <c r="B38" s="1" t="s">
        <v>764</v>
      </c>
      <c r="C38" s="25" t="s">
        <v>3063</v>
      </c>
      <c r="D38" s="2" t="s">
        <v>3655</v>
      </c>
      <c r="E38" s="17"/>
      <c r="F38" s="61">
        <v>123</v>
      </c>
      <c r="G38" s="8">
        <f>VLOOKUP(F38,episodes!$A$1:$B$76,2,FALSE)</f>
        <v>24</v>
      </c>
      <c r="H38" s="7" t="str">
        <f>VLOOKUP(F38,episodes!$A$1:$E$76,5,FALSE)</f>
        <v>A Taste of Armageddon</v>
      </c>
      <c r="I38" s="7">
        <f>VLOOKUP(F38,episodes!$A$1:$D$76,3,FALSE)</f>
        <v>1</v>
      </c>
      <c r="J38" s="7">
        <f>VLOOKUP(F38,episodes!$A$1:$D$76,4,FALSE)</f>
        <v>23</v>
      </c>
      <c r="K38" s="10">
        <f t="shared" si="0"/>
        <v>0</v>
      </c>
    </row>
    <row r="39" spans="1:11" x14ac:dyDescent="0.3">
      <c r="A39" s="2" t="s">
        <v>1699</v>
      </c>
      <c r="B39" s="1" t="s">
        <v>764</v>
      </c>
      <c r="C39" s="25" t="s">
        <v>1966</v>
      </c>
      <c r="D39" s="2" t="s">
        <v>85</v>
      </c>
      <c r="E39" s="17"/>
      <c r="F39" s="61">
        <v>124</v>
      </c>
      <c r="G39" s="8">
        <f>VLOOKUP(F39,episodes!$A$1:$B$76,2,FALSE)</f>
        <v>25</v>
      </c>
      <c r="H39" s="7" t="str">
        <f>VLOOKUP(F39,episodes!$A$1:$E$76,5,FALSE)</f>
        <v>This Side of Paradise</v>
      </c>
      <c r="I39" s="7">
        <f>VLOOKUP(F39,episodes!$A$1:$D$76,3,FALSE)</f>
        <v>1</v>
      </c>
      <c r="J39" s="7">
        <f>VLOOKUP(F39,episodes!$A$1:$D$76,4,FALSE)</f>
        <v>24</v>
      </c>
      <c r="K39" s="10">
        <f t="shared" si="0"/>
        <v>0</v>
      </c>
    </row>
    <row r="40" spans="1:11" x14ac:dyDescent="0.3">
      <c r="A40" s="2" t="s">
        <v>1699</v>
      </c>
      <c r="B40" s="1" t="s">
        <v>764</v>
      </c>
      <c r="C40" s="25" t="s">
        <v>1967</v>
      </c>
      <c r="D40" s="2" t="s">
        <v>3652</v>
      </c>
      <c r="E40" s="12">
        <v>1</v>
      </c>
      <c r="F40" s="61">
        <v>124</v>
      </c>
      <c r="G40" s="8">
        <f>VLOOKUP(F40,episodes!$A$1:$B$76,2,FALSE)</f>
        <v>25</v>
      </c>
      <c r="H40" s="7" t="str">
        <f>VLOOKUP(F40,episodes!$A$1:$E$76,5,FALSE)</f>
        <v>This Side of Paradise</v>
      </c>
      <c r="I40" s="7">
        <f>VLOOKUP(F40,episodes!$A$1:$D$76,3,FALSE)</f>
        <v>1</v>
      </c>
      <c r="J40" s="7">
        <f>VLOOKUP(F40,episodes!$A$1:$D$76,4,FALSE)</f>
        <v>24</v>
      </c>
      <c r="K40" s="10">
        <f t="shared" si="0"/>
        <v>1</v>
      </c>
    </row>
    <row r="41" spans="1:11" x14ac:dyDescent="0.3">
      <c r="A41" s="2" t="s">
        <v>1699</v>
      </c>
      <c r="B41" s="1" t="s">
        <v>764</v>
      </c>
      <c r="C41" s="25" t="s">
        <v>1968</v>
      </c>
      <c r="D41" s="2" t="s">
        <v>3655</v>
      </c>
      <c r="E41" s="12">
        <v>1</v>
      </c>
      <c r="F41" s="61">
        <v>124</v>
      </c>
      <c r="G41" s="8">
        <f>VLOOKUP(F41,episodes!$A$1:$B$76,2,FALSE)</f>
        <v>25</v>
      </c>
      <c r="H41" s="7" t="str">
        <f>VLOOKUP(F41,episodes!$A$1:$E$76,5,FALSE)</f>
        <v>This Side of Paradise</v>
      </c>
      <c r="I41" s="7">
        <f>VLOOKUP(F41,episodes!$A$1:$D$76,3,FALSE)</f>
        <v>1</v>
      </c>
      <c r="J41" s="7">
        <f>VLOOKUP(F41,episodes!$A$1:$D$76,4,FALSE)</f>
        <v>24</v>
      </c>
      <c r="K41" s="10">
        <f t="shared" si="0"/>
        <v>2</v>
      </c>
    </row>
    <row r="42" spans="1:11" x14ac:dyDescent="0.3">
      <c r="A42" s="2" t="s">
        <v>1699</v>
      </c>
      <c r="B42" s="1" t="s">
        <v>764</v>
      </c>
      <c r="C42" s="25" t="s">
        <v>1969</v>
      </c>
      <c r="D42" s="2" t="s">
        <v>3655</v>
      </c>
      <c r="E42" s="12">
        <v>1</v>
      </c>
      <c r="F42" s="61">
        <v>124</v>
      </c>
      <c r="G42" s="8">
        <f>VLOOKUP(F42,episodes!$A$1:$B$76,2,FALSE)</f>
        <v>25</v>
      </c>
      <c r="H42" s="7" t="str">
        <f>VLOOKUP(F42,episodes!$A$1:$E$76,5,FALSE)</f>
        <v>This Side of Paradise</v>
      </c>
      <c r="I42" s="7">
        <f>VLOOKUP(F42,episodes!$A$1:$D$76,3,FALSE)</f>
        <v>1</v>
      </c>
      <c r="J42" s="7">
        <f>VLOOKUP(F42,episodes!$A$1:$D$76,4,FALSE)</f>
        <v>24</v>
      </c>
      <c r="K42" s="10">
        <f t="shared" si="0"/>
        <v>3</v>
      </c>
    </row>
    <row r="43" spans="1:11" x14ac:dyDescent="0.3">
      <c r="A43" s="2" t="s">
        <v>1699</v>
      </c>
      <c r="B43" s="1" t="s">
        <v>764</v>
      </c>
      <c r="C43" s="25" t="s">
        <v>3186</v>
      </c>
      <c r="D43" s="2" t="s">
        <v>3652</v>
      </c>
      <c r="E43" s="12">
        <v>1</v>
      </c>
      <c r="F43" s="61">
        <v>125</v>
      </c>
      <c r="G43" s="8">
        <f>VLOOKUP(F43,episodes!$A$1:$B$76,2,FALSE)</f>
        <v>26</v>
      </c>
      <c r="H43" s="7" t="str">
        <f>VLOOKUP(F43,episodes!$A$1:$E$76,5,FALSE)</f>
        <v>The Devil in the Dark</v>
      </c>
      <c r="I43" s="7">
        <f>VLOOKUP(F43,episodes!$A$1:$D$76,3,FALSE)</f>
        <v>1</v>
      </c>
      <c r="J43" s="7">
        <f>VLOOKUP(F43,episodes!$A$1:$D$76,4,FALSE)</f>
        <v>25</v>
      </c>
      <c r="K43" s="10">
        <f t="shared" si="0"/>
        <v>0</v>
      </c>
    </row>
    <row r="44" spans="1:11" x14ac:dyDescent="0.3">
      <c r="A44" s="2" t="s">
        <v>1699</v>
      </c>
      <c r="B44" s="1" t="s">
        <v>764</v>
      </c>
      <c r="C44" s="25" t="s">
        <v>1975</v>
      </c>
      <c r="D44" s="2" t="s">
        <v>3655</v>
      </c>
      <c r="E44" s="12">
        <v>1</v>
      </c>
      <c r="F44" s="61">
        <v>125</v>
      </c>
      <c r="G44" s="8">
        <f>VLOOKUP(F44,episodes!$A$1:$B$76,2,FALSE)</f>
        <v>26</v>
      </c>
      <c r="H44" s="7" t="str">
        <f>VLOOKUP(F44,episodes!$A$1:$E$76,5,FALSE)</f>
        <v>The Devil in the Dark</v>
      </c>
      <c r="I44" s="7">
        <f>VLOOKUP(F44,episodes!$A$1:$D$76,3,FALSE)</f>
        <v>1</v>
      </c>
      <c r="J44" s="7">
        <f>VLOOKUP(F44,episodes!$A$1:$D$76,4,FALSE)</f>
        <v>25</v>
      </c>
      <c r="K44" s="10">
        <f t="shared" si="0"/>
        <v>1</v>
      </c>
    </row>
    <row r="45" spans="1:11" x14ac:dyDescent="0.3">
      <c r="A45" s="2" t="s">
        <v>1699</v>
      </c>
      <c r="B45" s="1" t="s">
        <v>764</v>
      </c>
      <c r="C45" s="25" t="s">
        <v>1975</v>
      </c>
      <c r="D45" s="2" t="s">
        <v>3655</v>
      </c>
      <c r="E45" s="12">
        <v>1</v>
      </c>
      <c r="F45" s="61">
        <v>125</v>
      </c>
      <c r="G45" s="8">
        <f>VLOOKUP(F45,episodes!$A$1:$B$76,2,FALSE)</f>
        <v>26</v>
      </c>
      <c r="H45" s="7" t="str">
        <f>VLOOKUP(F45,episodes!$A$1:$E$76,5,FALSE)</f>
        <v>The Devil in the Dark</v>
      </c>
      <c r="I45" s="7">
        <f>VLOOKUP(F45,episodes!$A$1:$D$76,3,FALSE)</f>
        <v>1</v>
      </c>
      <c r="J45" s="7">
        <f>VLOOKUP(F45,episodes!$A$1:$D$76,4,FALSE)</f>
        <v>25</v>
      </c>
      <c r="K45" s="10">
        <f t="shared" si="0"/>
        <v>2</v>
      </c>
    </row>
    <row r="46" spans="1:11" x14ac:dyDescent="0.3">
      <c r="A46" s="2" t="s">
        <v>1699</v>
      </c>
      <c r="B46" s="1" t="s">
        <v>764</v>
      </c>
      <c r="C46" s="25" t="s">
        <v>1975</v>
      </c>
      <c r="D46" s="2" t="s">
        <v>3655</v>
      </c>
      <c r="E46" s="12">
        <v>1</v>
      </c>
      <c r="F46" s="61">
        <v>125</v>
      </c>
      <c r="G46" s="8">
        <f>VLOOKUP(F46,episodes!$A$1:$B$76,2,FALSE)</f>
        <v>26</v>
      </c>
      <c r="H46" s="7" t="str">
        <f>VLOOKUP(F46,episodes!$A$1:$E$76,5,FALSE)</f>
        <v>The Devil in the Dark</v>
      </c>
      <c r="I46" s="7">
        <f>VLOOKUP(F46,episodes!$A$1:$D$76,3,FALSE)</f>
        <v>1</v>
      </c>
      <c r="J46" s="7">
        <f>VLOOKUP(F46,episodes!$A$1:$D$76,4,FALSE)</f>
        <v>25</v>
      </c>
      <c r="K46" s="10">
        <f t="shared" si="0"/>
        <v>3</v>
      </c>
    </row>
    <row r="47" spans="1:11" x14ac:dyDescent="0.3">
      <c r="A47" s="2" t="s">
        <v>1699</v>
      </c>
      <c r="B47" s="1" t="s">
        <v>764</v>
      </c>
      <c r="C47" s="25" t="s">
        <v>3208</v>
      </c>
      <c r="D47" s="2" t="s">
        <v>3655</v>
      </c>
      <c r="E47" s="12">
        <v>1</v>
      </c>
      <c r="F47" s="61">
        <v>126</v>
      </c>
      <c r="G47" s="8">
        <f>VLOOKUP(F47,episodes!$A$1:$B$76,2,FALSE)</f>
        <v>27</v>
      </c>
      <c r="H47" s="7" t="str">
        <f>VLOOKUP(F47,episodes!$A$1:$E$76,5,FALSE)</f>
        <v>Errand of Mercy</v>
      </c>
      <c r="I47" s="7">
        <f>VLOOKUP(F47,episodes!$A$1:$D$76,3,FALSE)</f>
        <v>1</v>
      </c>
      <c r="J47" s="7">
        <f>VLOOKUP(F47,episodes!$A$1:$D$76,4,FALSE)</f>
        <v>26</v>
      </c>
      <c r="K47" s="10">
        <f t="shared" si="0"/>
        <v>0</v>
      </c>
    </row>
    <row r="48" spans="1:11" x14ac:dyDescent="0.3">
      <c r="A48" s="2" t="s">
        <v>1699</v>
      </c>
      <c r="B48" s="1" t="s">
        <v>764</v>
      </c>
      <c r="C48" s="25" t="s">
        <v>3209</v>
      </c>
      <c r="D48" s="2" t="s">
        <v>3655</v>
      </c>
      <c r="E48" s="12">
        <v>1</v>
      </c>
      <c r="F48" s="11">
        <v>126</v>
      </c>
      <c r="G48" s="8">
        <f>VLOOKUP(F48,episodes!$A$1:$B$76,2,FALSE)</f>
        <v>27</v>
      </c>
      <c r="H48" s="7" t="str">
        <f>VLOOKUP(F48,episodes!$A$1:$E$76,5,FALSE)</f>
        <v>Errand of Mercy</v>
      </c>
      <c r="I48" s="7">
        <f>VLOOKUP(F48,episodes!$A$1:$D$76,3,FALSE)</f>
        <v>1</v>
      </c>
      <c r="J48" s="7">
        <f>VLOOKUP(F48,episodes!$A$1:$D$76,4,FALSE)</f>
        <v>26</v>
      </c>
      <c r="K48" s="10">
        <f t="shared" si="0"/>
        <v>1</v>
      </c>
    </row>
    <row r="49" spans="1:11" x14ac:dyDescent="0.3">
      <c r="A49" s="2" t="s">
        <v>1699</v>
      </c>
      <c r="B49" s="1" t="s">
        <v>758</v>
      </c>
      <c r="C49" s="25" t="s">
        <v>2399</v>
      </c>
      <c r="D49" s="2" t="s">
        <v>3655</v>
      </c>
      <c r="E49" s="12">
        <v>1</v>
      </c>
      <c r="F49" s="61">
        <v>127</v>
      </c>
      <c r="G49" s="8">
        <f>VLOOKUP(F49,episodes!$A$1:$B$76,2,FALSE)</f>
        <v>28</v>
      </c>
      <c r="H49" s="7" t="str">
        <f>VLOOKUP(F49,episodes!$A$1:$E$76,5,FALSE)</f>
        <v>The Alternative Factor</v>
      </c>
      <c r="I49" s="7">
        <f>VLOOKUP(F49,episodes!$A$1:$D$76,3,FALSE)</f>
        <v>1</v>
      </c>
      <c r="J49" s="7">
        <f>VLOOKUP(F49,episodes!$A$1:$D$76,4,FALSE)</f>
        <v>27</v>
      </c>
      <c r="K49" s="10">
        <f t="shared" si="0"/>
        <v>0</v>
      </c>
    </row>
    <row r="50" spans="1:11" x14ac:dyDescent="0.3">
      <c r="A50" s="2" t="s">
        <v>1699</v>
      </c>
      <c r="B50" s="1" t="s">
        <v>764</v>
      </c>
      <c r="C50" s="25" t="s">
        <v>1981</v>
      </c>
      <c r="D50" s="2" t="s">
        <v>3655</v>
      </c>
      <c r="E50" s="12">
        <v>1</v>
      </c>
      <c r="F50" s="61">
        <v>127</v>
      </c>
      <c r="G50" s="8">
        <f>VLOOKUP(F50,episodes!$A$1:$B$76,2,FALSE)</f>
        <v>28</v>
      </c>
      <c r="H50" s="7" t="str">
        <f>VLOOKUP(F50,episodes!$A$1:$E$76,5,FALSE)</f>
        <v>The Alternative Factor</v>
      </c>
      <c r="I50" s="7">
        <f>VLOOKUP(F50,episodes!$A$1:$D$76,3,FALSE)</f>
        <v>1</v>
      </c>
      <c r="J50" s="7">
        <f>VLOOKUP(F50,episodes!$A$1:$D$76,4,FALSE)</f>
        <v>27</v>
      </c>
      <c r="K50" s="10">
        <f t="shared" si="0"/>
        <v>1</v>
      </c>
    </row>
    <row r="51" spans="1:11" x14ac:dyDescent="0.3">
      <c r="A51" s="2" t="s">
        <v>1699</v>
      </c>
      <c r="B51" s="1" t="s">
        <v>764</v>
      </c>
      <c r="C51" s="25" t="s">
        <v>3225</v>
      </c>
      <c r="D51" s="2" t="s">
        <v>3655</v>
      </c>
      <c r="E51" s="12">
        <v>1</v>
      </c>
      <c r="F51" s="61">
        <v>127</v>
      </c>
      <c r="G51" s="8">
        <f>VLOOKUP(F51,episodes!$A$1:$B$76,2,FALSE)</f>
        <v>28</v>
      </c>
      <c r="H51" s="7" t="str">
        <f>VLOOKUP(F51,episodes!$A$1:$E$76,5,FALSE)</f>
        <v>The Alternative Factor</v>
      </c>
      <c r="I51" s="7">
        <f>VLOOKUP(F51,episodes!$A$1:$D$76,3,FALSE)</f>
        <v>1</v>
      </c>
      <c r="J51" s="7">
        <f>VLOOKUP(F51,episodes!$A$1:$D$76,4,FALSE)</f>
        <v>27</v>
      </c>
      <c r="K51" s="10">
        <f t="shared" si="0"/>
        <v>2</v>
      </c>
    </row>
    <row r="52" spans="1:11" x14ac:dyDescent="0.3">
      <c r="A52" s="2" t="s">
        <v>1699</v>
      </c>
      <c r="B52" s="1" t="s">
        <v>764</v>
      </c>
      <c r="C52" s="25" t="s">
        <v>3226</v>
      </c>
      <c r="D52" s="2" t="s">
        <v>3655</v>
      </c>
      <c r="E52" s="12">
        <v>1</v>
      </c>
      <c r="F52" s="61">
        <v>127</v>
      </c>
      <c r="G52" s="8">
        <f>VLOOKUP(F52,episodes!$A$1:$B$76,2,FALSE)</f>
        <v>28</v>
      </c>
      <c r="H52" s="7" t="str">
        <f>VLOOKUP(F52,episodes!$A$1:$E$76,5,FALSE)</f>
        <v>The Alternative Factor</v>
      </c>
      <c r="I52" s="7">
        <f>VLOOKUP(F52,episodes!$A$1:$D$76,3,FALSE)</f>
        <v>1</v>
      </c>
      <c r="J52" s="7">
        <f>VLOOKUP(F52,episodes!$A$1:$D$76,4,FALSE)</f>
        <v>27</v>
      </c>
      <c r="K52" s="10">
        <f t="shared" si="0"/>
        <v>3</v>
      </c>
    </row>
    <row r="53" spans="1:11" x14ac:dyDescent="0.3">
      <c r="A53" s="2" t="s">
        <v>1699</v>
      </c>
      <c r="B53" s="1" t="s">
        <v>764</v>
      </c>
      <c r="C53" s="25" t="s">
        <v>2457</v>
      </c>
      <c r="D53" s="2" t="s">
        <v>3655</v>
      </c>
      <c r="E53" s="12">
        <v>1</v>
      </c>
      <c r="F53" s="61">
        <v>127</v>
      </c>
      <c r="G53" s="8">
        <f>VLOOKUP(F53,episodes!$A$1:$B$76,2,FALSE)</f>
        <v>28</v>
      </c>
      <c r="H53" s="7" t="str">
        <f>VLOOKUP(F53,episodes!$A$1:$E$76,5,FALSE)</f>
        <v>The Alternative Factor</v>
      </c>
      <c r="I53" s="7">
        <f>VLOOKUP(F53,episodes!$A$1:$D$76,3,FALSE)</f>
        <v>1</v>
      </c>
      <c r="J53" s="7">
        <f>VLOOKUP(F53,episodes!$A$1:$D$76,4,FALSE)</f>
        <v>27</v>
      </c>
      <c r="K53" s="10">
        <f t="shared" si="0"/>
        <v>4</v>
      </c>
    </row>
    <row r="54" spans="1:11" x14ac:dyDescent="0.3">
      <c r="A54" s="2" t="s">
        <v>1699</v>
      </c>
      <c r="B54" s="1" t="s">
        <v>764</v>
      </c>
      <c r="C54" s="25" t="s">
        <v>2609</v>
      </c>
      <c r="D54" s="2" t="s">
        <v>85</v>
      </c>
      <c r="E54" s="17"/>
      <c r="F54" s="61">
        <v>128</v>
      </c>
      <c r="G54" s="8">
        <f>VLOOKUP(F54,episodes!$A$1:$B$76,2,FALSE)</f>
        <v>29</v>
      </c>
      <c r="H54" s="7" t="str">
        <f>VLOOKUP(F54,episodes!$A$1:$E$76,5,FALSE)</f>
        <v>The City on the Edge of Forever</v>
      </c>
      <c r="I54" s="7">
        <f>VLOOKUP(F54,episodes!$A$1:$D$76,3,FALSE)</f>
        <v>1</v>
      </c>
      <c r="J54" s="7">
        <f>VLOOKUP(F54,episodes!$A$1:$D$76,4,FALSE)</f>
        <v>28</v>
      </c>
      <c r="K54" s="10">
        <f t="shared" si="0"/>
        <v>0</v>
      </c>
    </row>
    <row r="55" spans="1:11" x14ac:dyDescent="0.3">
      <c r="A55" s="2" t="s">
        <v>1699</v>
      </c>
      <c r="B55" s="1" t="s">
        <v>764</v>
      </c>
      <c r="C55" s="25" t="s">
        <v>3266</v>
      </c>
      <c r="D55" s="2" t="s">
        <v>3655</v>
      </c>
      <c r="E55" s="12">
        <v>1</v>
      </c>
      <c r="F55" s="61">
        <v>128</v>
      </c>
      <c r="G55" s="8">
        <f>VLOOKUP(F55,episodes!$A$1:$B$76,2,FALSE)</f>
        <v>29</v>
      </c>
      <c r="H55" s="7" t="str">
        <f>VLOOKUP(F55,episodes!$A$1:$E$76,5,FALSE)</f>
        <v>The City on the Edge of Forever</v>
      </c>
      <c r="I55" s="7">
        <f>VLOOKUP(F55,episodes!$A$1:$D$76,3,FALSE)</f>
        <v>1</v>
      </c>
      <c r="J55" s="7">
        <f>VLOOKUP(F55,episodes!$A$1:$D$76,4,FALSE)</f>
        <v>28</v>
      </c>
      <c r="K55" s="10">
        <f t="shared" si="0"/>
        <v>1</v>
      </c>
    </row>
    <row r="56" spans="1:11" x14ac:dyDescent="0.3">
      <c r="A56" s="2" t="s">
        <v>1699</v>
      </c>
      <c r="B56" s="1" t="s">
        <v>764</v>
      </c>
      <c r="C56" s="25" t="s">
        <v>1989</v>
      </c>
      <c r="D56" s="2" t="s">
        <v>3655</v>
      </c>
      <c r="E56" s="12">
        <v>1</v>
      </c>
      <c r="F56" s="61">
        <v>128</v>
      </c>
      <c r="G56" s="8">
        <f>VLOOKUP(F56,episodes!$A$1:$B$76,2,FALSE)</f>
        <v>29</v>
      </c>
      <c r="H56" s="7" t="str">
        <f>VLOOKUP(F56,episodes!$A$1:$E$76,5,FALSE)</f>
        <v>The City on the Edge of Forever</v>
      </c>
      <c r="I56" s="7">
        <f>VLOOKUP(F56,episodes!$A$1:$D$76,3,FALSE)</f>
        <v>1</v>
      </c>
      <c r="J56" s="7">
        <f>VLOOKUP(F56,episodes!$A$1:$D$76,4,FALSE)</f>
        <v>28</v>
      </c>
      <c r="K56" s="10">
        <f t="shared" si="0"/>
        <v>2</v>
      </c>
    </row>
    <row r="57" spans="1:11" x14ac:dyDescent="0.3">
      <c r="A57" s="2" t="s">
        <v>1699</v>
      </c>
      <c r="B57" s="1" t="s">
        <v>764</v>
      </c>
      <c r="C57" s="25" t="s">
        <v>1989</v>
      </c>
      <c r="D57" s="2" t="s">
        <v>3655</v>
      </c>
      <c r="E57" s="12">
        <v>1</v>
      </c>
      <c r="F57" s="61">
        <v>128</v>
      </c>
      <c r="G57" s="8">
        <f>VLOOKUP(F57,episodes!$A$1:$B$76,2,FALSE)</f>
        <v>29</v>
      </c>
      <c r="H57" s="7" t="str">
        <f>VLOOKUP(F57,episodes!$A$1:$E$76,5,FALSE)</f>
        <v>The City on the Edge of Forever</v>
      </c>
      <c r="I57" s="7">
        <f>VLOOKUP(F57,episodes!$A$1:$D$76,3,FALSE)</f>
        <v>1</v>
      </c>
      <c r="J57" s="7">
        <f>VLOOKUP(F57,episodes!$A$1:$D$76,4,FALSE)</f>
        <v>28</v>
      </c>
      <c r="K57" s="10">
        <f t="shared" si="0"/>
        <v>3</v>
      </c>
    </row>
    <row r="58" spans="1:11" x14ac:dyDescent="0.3">
      <c r="A58" s="2" t="s">
        <v>1699</v>
      </c>
      <c r="B58" s="1" t="s">
        <v>764</v>
      </c>
      <c r="C58" s="25" t="s">
        <v>1990</v>
      </c>
      <c r="D58" s="2" t="s">
        <v>3655</v>
      </c>
      <c r="E58" s="12">
        <v>1</v>
      </c>
      <c r="F58" s="61">
        <v>128</v>
      </c>
      <c r="G58" s="8">
        <f>VLOOKUP(F58,episodes!$A$1:$B$76,2,FALSE)</f>
        <v>29</v>
      </c>
      <c r="H58" s="7" t="str">
        <f>VLOOKUP(F58,episodes!$A$1:$E$76,5,FALSE)</f>
        <v>The City on the Edge of Forever</v>
      </c>
      <c r="I58" s="7">
        <f>VLOOKUP(F58,episodes!$A$1:$D$76,3,FALSE)</f>
        <v>1</v>
      </c>
      <c r="J58" s="7">
        <f>VLOOKUP(F58,episodes!$A$1:$D$76,4,FALSE)</f>
        <v>28</v>
      </c>
      <c r="K58" s="10">
        <f t="shared" si="0"/>
        <v>4</v>
      </c>
    </row>
    <row r="59" spans="1:11" x14ac:dyDescent="0.3">
      <c r="A59" s="2" t="s">
        <v>1699</v>
      </c>
      <c r="B59" s="1" t="s">
        <v>764</v>
      </c>
      <c r="C59" s="25" t="s">
        <v>1991</v>
      </c>
      <c r="D59" s="2" t="s">
        <v>85</v>
      </c>
      <c r="E59" s="12">
        <v>1</v>
      </c>
      <c r="F59" s="61">
        <v>128</v>
      </c>
      <c r="G59" s="8">
        <f>VLOOKUP(F59,episodes!$A$1:$B$76,2,FALSE)</f>
        <v>29</v>
      </c>
      <c r="H59" s="7" t="str">
        <f>VLOOKUP(F59,episodes!$A$1:$E$76,5,FALSE)</f>
        <v>The City on the Edge of Forever</v>
      </c>
      <c r="I59" s="7">
        <f>VLOOKUP(F59,episodes!$A$1:$D$76,3,FALSE)</f>
        <v>1</v>
      </c>
      <c r="J59" s="7">
        <f>VLOOKUP(F59,episodes!$A$1:$D$76,4,FALSE)</f>
        <v>28</v>
      </c>
      <c r="K59" s="10">
        <f t="shared" si="0"/>
        <v>5</v>
      </c>
    </row>
    <row r="60" spans="1:11" x14ac:dyDescent="0.3">
      <c r="A60" s="2" t="s">
        <v>1699</v>
      </c>
      <c r="B60" s="1" t="s">
        <v>764</v>
      </c>
      <c r="C60" s="1" t="s">
        <v>2000</v>
      </c>
      <c r="D60" s="2" t="s">
        <v>21</v>
      </c>
      <c r="E60" s="12">
        <v>1</v>
      </c>
      <c r="F60" s="61">
        <v>129</v>
      </c>
      <c r="G60" s="8">
        <f>VLOOKUP(F60,episodes!$A$1:$B$76,2,FALSE)</f>
        <v>30</v>
      </c>
      <c r="H60" s="7" t="str">
        <f>VLOOKUP(F60,episodes!$A$1:$E$76,5,FALSE)</f>
        <v>Operation: Annihilate!</v>
      </c>
      <c r="I60" s="7">
        <f>VLOOKUP(F60,episodes!$A$1:$D$76,3,FALSE)</f>
        <v>1</v>
      </c>
      <c r="J60" s="7">
        <f>VLOOKUP(F60,episodes!$A$1:$D$76,4,FALSE)</f>
        <v>29</v>
      </c>
      <c r="K60" s="10">
        <f t="shared" si="0"/>
        <v>0</v>
      </c>
    </row>
    <row r="61" spans="1:11" x14ac:dyDescent="0.3">
      <c r="A61" s="2" t="s">
        <v>1699</v>
      </c>
      <c r="B61" s="1" t="s">
        <v>764</v>
      </c>
      <c r="C61" s="1" t="s">
        <v>2451</v>
      </c>
      <c r="D61" s="2" t="s">
        <v>3652</v>
      </c>
      <c r="E61" s="12">
        <v>1</v>
      </c>
      <c r="F61" s="61">
        <v>129</v>
      </c>
      <c r="G61" s="8">
        <f>VLOOKUP(F61,episodes!$A$1:$B$76,2,FALSE)</f>
        <v>30</v>
      </c>
      <c r="H61" s="7" t="str">
        <f>VLOOKUP(F61,episodes!$A$1:$E$76,5,FALSE)</f>
        <v>Operation: Annihilate!</v>
      </c>
      <c r="I61" s="7">
        <f>VLOOKUP(F61,episodes!$A$1:$D$76,3,FALSE)</f>
        <v>1</v>
      </c>
      <c r="J61" s="7">
        <f>VLOOKUP(F61,episodes!$A$1:$D$76,4,FALSE)</f>
        <v>29</v>
      </c>
      <c r="K61" s="10">
        <f t="shared" si="0"/>
        <v>1</v>
      </c>
    </row>
    <row r="62" spans="1:11" x14ac:dyDescent="0.3">
      <c r="A62" s="2" t="s">
        <v>1699</v>
      </c>
      <c r="B62" s="1" t="s">
        <v>764</v>
      </c>
      <c r="C62" s="1" t="s">
        <v>2696</v>
      </c>
      <c r="D62" s="2" t="s">
        <v>85</v>
      </c>
      <c r="E62" s="17"/>
      <c r="F62" s="61">
        <v>129</v>
      </c>
      <c r="G62" s="8">
        <f>VLOOKUP(F62,episodes!$A$1:$B$76,2,FALSE)</f>
        <v>30</v>
      </c>
      <c r="H62" s="7" t="str">
        <f>VLOOKUP(F62,episodes!$A$1:$E$76,5,FALSE)</f>
        <v>Operation: Annihilate!</v>
      </c>
      <c r="I62" s="7">
        <f>VLOOKUP(F62,episodes!$A$1:$D$76,3,FALSE)</f>
        <v>1</v>
      </c>
      <c r="J62" s="7">
        <f>VLOOKUP(F62,episodes!$A$1:$D$76,4,FALSE)</f>
        <v>29</v>
      </c>
      <c r="K62" s="10">
        <f t="shared" si="0"/>
        <v>2</v>
      </c>
    </row>
    <row r="63" spans="1:11" x14ac:dyDescent="0.3">
      <c r="A63" s="2" t="s">
        <v>1699</v>
      </c>
      <c r="B63" s="1" t="s">
        <v>764</v>
      </c>
      <c r="C63" s="1" t="s">
        <v>2001</v>
      </c>
      <c r="D63" s="2" t="s">
        <v>3655</v>
      </c>
      <c r="E63" s="12">
        <v>1</v>
      </c>
      <c r="F63" s="61">
        <v>129</v>
      </c>
      <c r="G63" s="8">
        <f>VLOOKUP(F63,episodes!$A$1:$B$76,2,FALSE)</f>
        <v>30</v>
      </c>
      <c r="H63" s="7" t="str">
        <f>VLOOKUP(F63,episodes!$A$1:$E$76,5,FALSE)</f>
        <v>Operation: Annihilate!</v>
      </c>
      <c r="I63" s="7">
        <f>VLOOKUP(F63,episodes!$A$1:$D$76,3,FALSE)</f>
        <v>1</v>
      </c>
      <c r="J63" s="7">
        <f>VLOOKUP(F63,episodes!$A$1:$D$76,4,FALSE)</f>
        <v>29</v>
      </c>
      <c r="K63" s="10">
        <f t="shared" si="0"/>
        <v>3</v>
      </c>
    </row>
    <row r="64" spans="1:11" x14ac:dyDescent="0.3">
      <c r="A64" s="2" t="s">
        <v>1699</v>
      </c>
      <c r="B64" s="1" t="s">
        <v>764</v>
      </c>
      <c r="C64" s="1" t="s">
        <v>2002</v>
      </c>
      <c r="D64" s="2" t="s">
        <v>3655</v>
      </c>
      <c r="E64" s="12">
        <v>1</v>
      </c>
      <c r="F64" s="61">
        <v>129</v>
      </c>
      <c r="G64" s="8">
        <f>VLOOKUP(F64,episodes!$A$1:$B$76,2,FALSE)</f>
        <v>30</v>
      </c>
      <c r="H64" s="7" t="str">
        <f>VLOOKUP(F64,episodes!$A$1:$E$76,5,FALSE)</f>
        <v>Operation: Annihilate!</v>
      </c>
      <c r="I64" s="7">
        <f>VLOOKUP(F64,episodes!$A$1:$D$76,3,FALSE)</f>
        <v>1</v>
      </c>
      <c r="J64" s="7">
        <f>VLOOKUP(F64,episodes!$A$1:$D$76,4,FALSE)</f>
        <v>29</v>
      </c>
      <c r="K64" s="10">
        <f t="shared" si="0"/>
        <v>4</v>
      </c>
    </row>
    <row r="65" spans="1:11" x14ac:dyDescent="0.3">
      <c r="A65" s="2" t="s">
        <v>1699</v>
      </c>
      <c r="B65" s="1" t="s">
        <v>764</v>
      </c>
      <c r="C65" s="1" t="s">
        <v>2003</v>
      </c>
      <c r="D65" s="2" t="s">
        <v>85</v>
      </c>
      <c r="E65" s="17"/>
      <c r="F65" s="61">
        <v>129</v>
      </c>
      <c r="G65" s="8">
        <f>VLOOKUP(F65,episodes!$A$1:$B$76,2,FALSE)</f>
        <v>30</v>
      </c>
      <c r="H65" s="7" t="str">
        <f>VLOOKUP(F65,episodes!$A$1:$E$76,5,FALSE)</f>
        <v>Operation: Annihilate!</v>
      </c>
      <c r="I65" s="7">
        <f>VLOOKUP(F65,episodes!$A$1:$D$76,3,FALSE)</f>
        <v>1</v>
      </c>
      <c r="J65" s="7">
        <f>VLOOKUP(F65,episodes!$A$1:$D$76,4,FALSE)</f>
        <v>29</v>
      </c>
      <c r="K65" s="10">
        <f t="shared" si="0"/>
        <v>5</v>
      </c>
    </row>
    <row r="66" spans="1:11" x14ac:dyDescent="0.3">
      <c r="A66" s="2" t="s">
        <v>1699</v>
      </c>
      <c r="B66" s="1" t="s">
        <v>764</v>
      </c>
      <c r="C66" s="1" t="s">
        <v>2004</v>
      </c>
      <c r="D66" s="2" t="s">
        <v>85</v>
      </c>
      <c r="E66" s="17"/>
      <c r="F66" s="61">
        <v>129</v>
      </c>
      <c r="G66" s="8">
        <f>VLOOKUP(F66,episodes!$A$1:$B$76,2,FALSE)</f>
        <v>30</v>
      </c>
      <c r="H66" s="7" t="str">
        <f>VLOOKUP(F66,episodes!$A$1:$E$76,5,FALSE)</f>
        <v>Operation: Annihilate!</v>
      </c>
      <c r="I66" s="7">
        <f>VLOOKUP(F66,episodes!$A$1:$D$76,3,FALSE)</f>
        <v>1</v>
      </c>
      <c r="J66" s="7">
        <f>VLOOKUP(F66,episodes!$A$1:$D$76,4,FALSE)</f>
        <v>29</v>
      </c>
      <c r="K66" s="10">
        <f t="shared" si="0"/>
        <v>6</v>
      </c>
    </row>
    <row r="67" spans="1:11" x14ac:dyDescent="0.3">
      <c r="A67" s="2" t="s">
        <v>1699</v>
      </c>
      <c r="B67" s="1" t="s">
        <v>764</v>
      </c>
      <c r="C67" s="1" t="s">
        <v>2005</v>
      </c>
      <c r="D67" s="2" t="s">
        <v>85</v>
      </c>
      <c r="E67" s="17"/>
      <c r="F67" s="61">
        <v>129</v>
      </c>
      <c r="G67" s="8">
        <f>VLOOKUP(F67,episodes!$A$1:$B$76,2,FALSE)</f>
        <v>30</v>
      </c>
      <c r="H67" s="7" t="str">
        <f>VLOOKUP(F67,episodes!$A$1:$E$76,5,FALSE)</f>
        <v>Operation: Annihilate!</v>
      </c>
      <c r="I67" s="7">
        <f>VLOOKUP(F67,episodes!$A$1:$D$76,3,FALSE)</f>
        <v>1</v>
      </c>
      <c r="J67" s="7">
        <f>VLOOKUP(F67,episodes!$A$1:$D$76,4,FALSE)</f>
        <v>29</v>
      </c>
      <c r="K67" s="10">
        <f t="shared" si="0"/>
        <v>7</v>
      </c>
    </row>
    <row r="68" spans="1:11" x14ac:dyDescent="0.3">
      <c r="A68" s="2" t="s">
        <v>1699</v>
      </c>
      <c r="B68" s="1" t="s">
        <v>764</v>
      </c>
      <c r="C68" s="1" t="s">
        <v>2006</v>
      </c>
      <c r="D68" s="2" t="s">
        <v>85</v>
      </c>
      <c r="E68" s="17"/>
      <c r="F68" s="61">
        <v>129</v>
      </c>
      <c r="G68" s="8">
        <f>VLOOKUP(F68,episodes!$A$1:$B$76,2,FALSE)</f>
        <v>30</v>
      </c>
      <c r="H68" s="7" t="str">
        <f>VLOOKUP(F68,episodes!$A$1:$E$76,5,FALSE)</f>
        <v>Operation: Annihilate!</v>
      </c>
      <c r="I68" s="7">
        <f>VLOOKUP(F68,episodes!$A$1:$D$76,3,FALSE)</f>
        <v>1</v>
      </c>
      <c r="J68" s="7">
        <f>VLOOKUP(F68,episodes!$A$1:$D$76,4,FALSE)</f>
        <v>29</v>
      </c>
      <c r="K68" s="10">
        <f t="shared" ref="K68:K86" si="1">IF(F68&lt;&gt;F67,0,K67+1)</f>
        <v>8</v>
      </c>
    </row>
    <row r="69" spans="1:11" x14ac:dyDescent="0.3">
      <c r="A69" s="2" t="s">
        <v>1699</v>
      </c>
      <c r="B69" s="1" t="s">
        <v>764</v>
      </c>
      <c r="C69" s="1" t="s">
        <v>2459</v>
      </c>
      <c r="D69" s="2" t="s">
        <v>3655</v>
      </c>
      <c r="E69" s="17"/>
      <c r="F69" s="61">
        <v>202</v>
      </c>
      <c r="G69" s="8">
        <f>VLOOKUP(F69,episodes!$A$1:$B$76,2,FALSE)</f>
        <v>32</v>
      </c>
      <c r="H69" s="7" t="str">
        <f>VLOOKUP(F69,episodes!$A$1:$E$76,5,FALSE)</f>
        <v>Who Mourns for Adonais?</v>
      </c>
      <c r="I69" s="7">
        <f>VLOOKUP(F69,episodes!$A$1:$D$76,3,FALSE)</f>
        <v>2</v>
      </c>
      <c r="J69" s="7">
        <f>VLOOKUP(F69,episodes!$A$1:$D$76,4,FALSE)</f>
        <v>2</v>
      </c>
      <c r="K69" s="10">
        <f t="shared" si="1"/>
        <v>0</v>
      </c>
    </row>
    <row r="70" spans="1:11" x14ac:dyDescent="0.3">
      <c r="A70" s="2" t="s">
        <v>1699</v>
      </c>
      <c r="B70" s="1" t="s">
        <v>764</v>
      </c>
      <c r="C70" s="1" t="s">
        <v>2460</v>
      </c>
      <c r="D70" s="2" t="s">
        <v>3655</v>
      </c>
      <c r="E70" s="17"/>
      <c r="F70" s="61">
        <v>202</v>
      </c>
      <c r="G70" s="8">
        <f>VLOOKUP(F70,episodes!$A$1:$B$76,2,FALSE)</f>
        <v>32</v>
      </c>
      <c r="H70" s="7" t="str">
        <f>VLOOKUP(F70,episodes!$A$1:$E$76,5,FALSE)</f>
        <v>Who Mourns for Adonais?</v>
      </c>
      <c r="I70" s="7">
        <f>VLOOKUP(F70,episodes!$A$1:$D$76,3,FALSE)</f>
        <v>2</v>
      </c>
      <c r="J70" s="7">
        <f>VLOOKUP(F70,episodes!$A$1:$D$76,4,FALSE)</f>
        <v>2</v>
      </c>
      <c r="K70" s="10">
        <f t="shared" si="1"/>
        <v>1</v>
      </c>
    </row>
    <row r="71" spans="1:11" x14ac:dyDescent="0.3">
      <c r="A71" s="2" t="s">
        <v>1699</v>
      </c>
      <c r="B71" s="1" t="s">
        <v>764</v>
      </c>
      <c r="C71" s="1" t="s">
        <v>2026</v>
      </c>
      <c r="D71" s="2" t="s">
        <v>21</v>
      </c>
      <c r="E71" s="17"/>
      <c r="F71" s="61">
        <v>202</v>
      </c>
      <c r="G71" s="8">
        <f>VLOOKUP(F71,episodes!$A$1:$B$76,2,FALSE)</f>
        <v>32</v>
      </c>
      <c r="H71" s="7" t="str">
        <f>VLOOKUP(F71,episodes!$A$1:$E$76,5,FALSE)</f>
        <v>Who Mourns for Adonais?</v>
      </c>
      <c r="I71" s="7">
        <f>VLOOKUP(F71,episodes!$A$1:$D$76,3,FALSE)</f>
        <v>2</v>
      </c>
      <c r="J71" s="7">
        <f>VLOOKUP(F71,episodes!$A$1:$D$76,4,FALSE)</f>
        <v>2</v>
      </c>
      <c r="K71" s="10">
        <f t="shared" si="1"/>
        <v>2</v>
      </c>
    </row>
    <row r="72" spans="1:11" x14ac:dyDescent="0.3">
      <c r="A72" s="2" t="s">
        <v>1699</v>
      </c>
      <c r="B72" s="1" t="s">
        <v>764</v>
      </c>
      <c r="C72" s="1" t="s">
        <v>2029</v>
      </c>
      <c r="D72" s="2" t="s">
        <v>21</v>
      </c>
      <c r="E72" s="17"/>
      <c r="F72" s="61">
        <v>202</v>
      </c>
      <c r="G72" s="8">
        <f>VLOOKUP(F72,episodes!$A$1:$B$76,2,FALSE)</f>
        <v>32</v>
      </c>
      <c r="H72" s="7" t="str">
        <f>VLOOKUP(F72,episodes!$A$1:$E$76,5,FALSE)</f>
        <v>Who Mourns for Adonais?</v>
      </c>
      <c r="I72" s="7">
        <f>VLOOKUP(F72,episodes!$A$1:$D$76,3,FALSE)</f>
        <v>2</v>
      </c>
      <c r="J72" s="7">
        <f>VLOOKUP(F72,episodes!$A$1:$D$76,4,FALSE)</f>
        <v>2</v>
      </c>
      <c r="K72" s="10">
        <f t="shared" si="1"/>
        <v>3</v>
      </c>
    </row>
    <row r="73" spans="1:11" x14ac:dyDescent="0.3">
      <c r="A73" s="2" t="s">
        <v>1699</v>
      </c>
      <c r="B73" s="1" t="s">
        <v>764</v>
      </c>
      <c r="C73" s="1" t="s">
        <v>2027</v>
      </c>
      <c r="D73" s="2" t="s">
        <v>3655</v>
      </c>
      <c r="E73" s="17"/>
      <c r="F73" s="61">
        <v>202</v>
      </c>
      <c r="G73" s="8">
        <f>VLOOKUP(F73,episodes!$A$1:$B$76,2,FALSE)</f>
        <v>32</v>
      </c>
      <c r="H73" s="7" t="str">
        <f>VLOOKUP(F73,episodes!$A$1:$E$76,5,FALSE)</f>
        <v>Who Mourns for Adonais?</v>
      </c>
      <c r="I73" s="7">
        <f>VLOOKUP(F73,episodes!$A$1:$D$76,3,FALSE)</f>
        <v>2</v>
      </c>
      <c r="J73" s="7">
        <f>VLOOKUP(F73,episodes!$A$1:$D$76,4,FALSE)</f>
        <v>2</v>
      </c>
      <c r="K73" s="10">
        <f t="shared" si="1"/>
        <v>4</v>
      </c>
    </row>
    <row r="74" spans="1:11" x14ac:dyDescent="0.3">
      <c r="A74" s="2" t="s">
        <v>1699</v>
      </c>
      <c r="B74" s="1" t="s">
        <v>764</v>
      </c>
      <c r="C74" s="1" t="s">
        <v>2030</v>
      </c>
      <c r="D74" s="2" t="s">
        <v>3655</v>
      </c>
      <c r="E74" s="17"/>
      <c r="F74" s="61">
        <v>202</v>
      </c>
      <c r="G74" s="8">
        <f>VLOOKUP(F74,episodes!$A$1:$B$76,2,FALSE)</f>
        <v>32</v>
      </c>
      <c r="H74" s="7" t="str">
        <f>VLOOKUP(F74,episodes!$A$1:$E$76,5,FALSE)</f>
        <v>Who Mourns for Adonais?</v>
      </c>
      <c r="I74" s="7">
        <f>VLOOKUP(F74,episodes!$A$1:$D$76,3,FALSE)</f>
        <v>2</v>
      </c>
      <c r="J74" s="7">
        <f>VLOOKUP(F74,episodes!$A$1:$D$76,4,FALSE)</f>
        <v>2</v>
      </c>
      <c r="K74" s="10">
        <f t="shared" si="1"/>
        <v>5</v>
      </c>
    </row>
    <row r="75" spans="1:11" x14ac:dyDescent="0.3">
      <c r="A75" s="2" t="s">
        <v>1699</v>
      </c>
      <c r="B75" s="1" t="s">
        <v>764</v>
      </c>
      <c r="C75" s="1" t="s">
        <v>2025</v>
      </c>
      <c r="D75" s="2" t="s">
        <v>3668</v>
      </c>
      <c r="E75" s="17">
        <v>1</v>
      </c>
      <c r="F75" s="61">
        <v>202</v>
      </c>
      <c r="G75" s="8">
        <f>VLOOKUP(F75,episodes!$A$1:$B$76,2,FALSE)</f>
        <v>32</v>
      </c>
      <c r="H75" s="7" t="str">
        <f>VLOOKUP(F75,episodes!$A$1:$E$76,5,FALSE)</f>
        <v>Who Mourns for Adonais?</v>
      </c>
      <c r="I75" s="7">
        <f>VLOOKUP(F75,episodes!$A$1:$D$76,3,FALSE)</f>
        <v>2</v>
      </c>
      <c r="J75" s="7">
        <f>VLOOKUP(F75,episodes!$A$1:$D$76,4,FALSE)</f>
        <v>2</v>
      </c>
      <c r="K75" s="10">
        <f t="shared" si="1"/>
        <v>6</v>
      </c>
    </row>
    <row r="76" spans="1:11" x14ac:dyDescent="0.3">
      <c r="A76" s="2" t="s">
        <v>1699</v>
      </c>
      <c r="B76" s="1" t="s">
        <v>764</v>
      </c>
      <c r="C76" s="1" t="s">
        <v>2028</v>
      </c>
      <c r="D76" s="2" t="s">
        <v>3668</v>
      </c>
      <c r="E76" s="17">
        <v>1</v>
      </c>
      <c r="F76" s="61">
        <v>202</v>
      </c>
      <c r="G76" s="8">
        <f>VLOOKUP(F76,episodes!$A$1:$B$76,2,FALSE)</f>
        <v>32</v>
      </c>
      <c r="H76" s="7" t="str">
        <f>VLOOKUP(F76,episodes!$A$1:$E$76,5,FALSE)</f>
        <v>Who Mourns for Adonais?</v>
      </c>
      <c r="I76" s="7">
        <f>VLOOKUP(F76,episodes!$A$1:$D$76,3,FALSE)</f>
        <v>2</v>
      </c>
      <c r="J76" s="7">
        <f>VLOOKUP(F76,episodes!$A$1:$D$76,4,FALSE)</f>
        <v>2</v>
      </c>
      <c r="K76" s="10">
        <f t="shared" si="1"/>
        <v>7</v>
      </c>
    </row>
    <row r="77" spans="1:11" x14ac:dyDescent="0.3">
      <c r="A77" s="2" t="s">
        <v>1699</v>
      </c>
      <c r="B77" s="1" t="s">
        <v>764</v>
      </c>
      <c r="C77" s="1" t="s">
        <v>2610</v>
      </c>
      <c r="D77" s="2" t="s">
        <v>85</v>
      </c>
      <c r="E77" s="17"/>
      <c r="F77" s="60">
        <v>203</v>
      </c>
      <c r="G77" s="8">
        <f>VLOOKUP(F77,episodes!$A$1:$B$76,2,FALSE)</f>
        <v>33</v>
      </c>
      <c r="H77" s="7" t="str">
        <f>VLOOKUP(F77,episodes!$A$1:$E$76,5,FALSE)</f>
        <v>The Changeling</v>
      </c>
      <c r="I77" s="7">
        <f>VLOOKUP(F77,episodes!$A$1:$D$76,3,FALSE)</f>
        <v>2</v>
      </c>
      <c r="J77" s="7">
        <f>VLOOKUP(F77,episodes!$A$1:$D$76,4,FALSE)</f>
        <v>3</v>
      </c>
      <c r="K77" s="10">
        <f t="shared" si="1"/>
        <v>0</v>
      </c>
    </row>
    <row r="78" spans="1:11" x14ac:dyDescent="0.3">
      <c r="A78" s="2" t="s">
        <v>1699</v>
      </c>
      <c r="B78" s="2" t="s">
        <v>764</v>
      </c>
      <c r="C78" s="1" t="s">
        <v>2622</v>
      </c>
      <c r="D78" s="2" t="s">
        <v>85</v>
      </c>
      <c r="E78" s="12">
        <v>1</v>
      </c>
      <c r="F78" s="60">
        <v>204</v>
      </c>
      <c r="G78" s="8">
        <f>VLOOKUP(F78,episodes!$A$1:$B$81,2,FALSE)</f>
        <v>34</v>
      </c>
      <c r="H78" s="7" t="str">
        <f>VLOOKUP(F78,episodes!$A$1:$E$81,5,FALSE)</f>
        <v>Mirror, Mirror</v>
      </c>
      <c r="I78" s="7">
        <f>VLOOKUP(F78,episodes!$A$1:$D$81,3,FALSE)</f>
        <v>2</v>
      </c>
      <c r="J78" s="7">
        <f>VLOOKUP(F78,episodes!$A$1:$D$81,4,FALSE)</f>
        <v>4</v>
      </c>
      <c r="K78" s="10">
        <f t="shared" si="1"/>
        <v>0</v>
      </c>
    </row>
    <row r="79" spans="1:11" x14ac:dyDescent="0.3">
      <c r="A79" s="2" t="s">
        <v>1699</v>
      </c>
      <c r="B79" s="2" t="s">
        <v>764</v>
      </c>
      <c r="C79" s="23" t="s">
        <v>2722</v>
      </c>
      <c r="D79" s="2" t="s">
        <v>21</v>
      </c>
      <c r="E79" s="12"/>
      <c r="F79" s="60">
        <v>205</v>
      </c>
      <c r="G79" s="8">
        <f>VLOOKUP(F79,episodes!$A$1:$B$81,2,FALSE)</f>
        <v>35</v>
      </c>
      <c r="H79" s="7" t="str">
        <f>VLOOKUP(F79,episodes!$A$1:$E$81,5,FALSE)</f>
        <v>The Apple</v>
      </c>
      <c r="I79" s="7">
        <f>VLOOKUP(F79,episodes!$A$1:$D$81,3,FALSE)</f>
        <v>2</v>
      </c>
      <c r="J79" s="7">
        <f>VLOOKUP(F79,episodes!$A$1:$D$81,4,FALSE)</f>
        <v>5</v>
      </c>
      <c r="K79" s="10">
        <f t="shared" si="1"/>
        <v>0</v>
      </c>
    </row>
    <row r="80" spans="1:11" x14ac:dyDescent="0.3">
      <c r="A80" s="2" t="s">
        <v>1699</v>
      </c>
      <c r="B80" s="2" t="s">
        <v>764</v>
      </c>
      <c r="C80" s="23" t="s">
        <v>2723</v>
      </c>
      <c r="D80" s="2" t="s">
        <v>85</v>
      </c>
      <c r="E80" s="12"/>
      <c r="F80" s="60">
        <v>205</v>
      </c>
      <c r="G80" s="8">
        <f>VLOOKUP(F80,episodes!$A$1:$B$81,2,FALSE)</f>
        <v>35</v>
      </c>
      <c r="H80" s="7" t="str">
        <f>VLOOKUP(F80,episodes!$A$1:$E$81,5,FALSE)</f>
        <v>The Apple</v>
      </c>
      <c r="I80" s="7">
        <f>VLOOKUP(F80,episodes!$A$1:$D$81,3,FALSE)</f>
        <v>2</v>
      </c>
      <c r="J80" s="7">
        <f>VLOOKUP(F80,episodes!$A$1:$D$81,4,FALSE)</f>
        <v>5</v>
      </c>
      <c r="K80" s="10">
        <f t="shared" si="1"/>
        <v>1</v>
      </c>
    </row>
    <row r="81" spans="1:11" x14ac:dyDescent="0.3">
      <c r="A81" s="2" t="s">
        <v>1699</v>
      </c>
      <c r="B81" s="2" t="s">
        <v>764</v>
      </c>
      <c r="C81" s="23" t="s">
        <v>2741</v>
      </c>
      <c r="D81" s="2" t="s">
        <v>3655</v>
      </c>
      <c r="E81" s="12">
        <v>1</v>
      </c>
      <c r="F81" s="60">
        <v>205</v>
      </c>
      <c r="G81" s="8">
        <f>VLOOKUP(F81,episodes!$A$1:$B$81,2,FALSE)</f>
        <v>35</v>
      </c>
      <c r="H81" s="7" t="str">
        <f>VLOOKUP(F81,episodes!$A$1:$E$81,5,FALSE)</f>
        <v>The Apple</v>
      </c>
      <c r="I81" s="7">
        <f>VLOOKUP(F81,episodes!$A$1:$D$81,3,FALSE)</f>
        <v>2</v>
      </c>
      <c r="J81" s="7">
        <f>VLOOKUP(F81,episodes!$A$1:$D$81,4,FALSE)</f>
        <v>5</v>
      </c>
      <c r="K81" s="10">
        <f t="shared" si="1"/>
        <v>2</v>
      </c>
    </row>
    <row r="82" spans="1:11" x14ac:dyDescent="0.3">
      <c r="A82" s="2" t="s">
        <v>1699</v>
      </c>
      <c r="B82" s="2" t="s">
        <v>764</v>
      </c>
      <c r="C82" s="23" t="s">
        <v>2741</v>
      </c>
      <c r="D82" s="2" t="s">
        <v>3655</v>
      </c>
      <c r="E82" s="12">
        <v>1</v>
      </c>
      <c r="F82" s="60">
        <v>205</v>
      </c>
      <c r="G82" s="8">
        <f>VLOOKUP(F82,episodes!$A$1:$B$81,2,FALSE)</f>
        <v>35</v>
      </c>
      <c r="H82" s="7" t="str">
        <f>VLOOKUP(F82,episodes!$A$1:$E$81,5,FALSE)</f>
        <v>The Apple</v>
      </c>
      <c r="I82" s="7">
        <f>VLOOKUP(F82,episodes!$A$1:$D$81,3,FALSE)</f>
        <v>2</v>
      </c>
      <c r="J82" s="7">
        <f>VLOOKUP(F82,episodes!$A$1:$D$81,4,FALSE)</f>
        <v>5</v>
      </c>
      <c r="K82" s="10">
        <f t="shared" si="1"/>
        <v>3</v>
      </c>
    </row>
    <row r="83" spans="1:11" x14ac:dyDescent="0.3">
      <c r="A83" s="2" t="s">
        <v>1699</v>
      </c>
      <c r="B83" s="2" t="s">
        <v>764</v>
      </c>
      <c r="C83" s="23" t="s">
        <v>2740</v>
      </c>
      <c r="D83" s="2" t="s">
        <v>3655</v>
      </c>
      <c r="E83" s="12">
        <v>1</v>
      </c>
      <c r="F83" s="60">
        <v>205</v>
      </c>
      <c r="G83" s="8">
        <f>VLOOKUP(F83,episodes!$A$1:$B$81,2,FALSE)</f>
        <v>35</v>
      </c>
      <c r="H83" s="7" t="str">
        <f>VLOOKUP(F83,episodes!$A$1:$E$81,5,FALSE)</f>
        <v>The Apple</v>
      </c>
      <c r="I83" s="7">
        <f>VLOOKUP(F83,episodes!$A$1:$D$81,3,FALSE)</f>
        <v>2</v>
      </c>
      <c r="J83" s="7">
        <f>VLOOKUP(F83,episodes!$A$1:$D$81,4,FALSE)</f>
        <v>5</v>
      </c>
      <c r="K83" s="10">
        <f t="shared" si="1"/>
        <v>4</v>
      </c>
    </row>
    <row r="84" spans="1:11" x14ac:dyDescent="0.3">
      <c r="A84" s="2" t="s">
        <v>1699</v>
      </c>
      <c r="B84" s="2" t="s">
        <v>764</v>
      </c>
      <c r="C84" s="23" t="s">
        <v>2740</v>
      </c>
      <c r="D84" s="2" t="s">
        <v>3655</v>
      </c>
      <c r="E84" s="12">
        <v>1</v>
      </c>
      <c r="F84" s="60">
        <v>205</v>
      </c>
      <c r="G84" s="8">
        <f>VLOOKUP(F84,episodes!$A$1:$B$81,2,FALSE)</f>
        <v>35</v>
      </c>
      <c r="H84" s="7" t="str">
        <f>VLOOKUP(F84,episodes!$A$1:$E$81,5,FALSE)</f>
        <v>The Apple</v>
      </c>
      <c r="I84" s="7">
        <f>VLOOKUP(F84,episodes!$A$1:$D$81,3,FALSE)</f>
        <v>2</v>
      </c>
      <c r="J84" s="7">
        <f>VLOOKUP(F84,episodes!$A$1:$D$81,4,FALSE)</f>
        <v>5</v>
      </c>
      <c r="K84" s="10">
        <f t="shared" si="1"/>
        <v>5</v>
      </c>
    </row>
    <row r="85" spans="1:11" x14ac:dyDescent="0.3">
      <c r="A85" s="2" t="s">
        <v>1699</v>
      </c>
      <c r="B85" s="2" t="s">
        <v>764</v>
      </c>
      <c r="C85" s="23" t="s">
        <v>2457</v>
      </c>
      <c r="D85" s="2" t="s">
        <v>3655</v>
      </c>
      <c r="E85" s="12">
        <v>1</v>
      </c>
      <c r="F85" s="60">
        <v>205</v>
      </c>
      <c r="G85" s="8">
        <f>VLOOKUP(F85,episodes!$A$1:$B$81,2,FALSE)</f>
        <v>35</v>
      </c>
      <c r="H85" s="7" t="str">
        <f>VLOOKUP(F85,episodes!$A$1:$E$81,5,FALSE)</f>
        <v>The Apple</v>
      </c>
      <c r="I85" s="7">
        <f>VLOOKUP(F85,episodes!$A$1:$D$81,3,FALSE)</f>
        <v>2</v>
      </c>
      <c r="J85" s="7">
        <f>VLOOKUP(F85,episodes!$A$1:$D$81,4,FALSE)</f>
        <v>5</v>
      </c>
      <c r="K85" s="10">
        <f t="shared" si="1"/>
        <v>6</v>
      </c>
    </row>
    <row r="86" spans="1:11" x14ac:dyDescent="0.3">
      <c r="A86" s="2" t="s">
        <v>1699</v>
      </c>
      <c r="B86" s="2" t="s">
        <v>764</v>
      </c>
      <c r="C86" s="23" t="s">
        <v>2457</v>
      </c>
      <c r="D86" s="2" t="s">
        <v>3655</v>
      </c>
      <c r="E86" s="12">
        <v>1</v>
      </c>
      <c r="F86" s="60">
        <v>205</v>
      </c>
      <c r="G86" s="8">
        <f>VLOOKUP(F86,episodes!$A$1:$B$81,2,FALSE)</f>
        <v>35</v>
      </c>
      <c r="H86" s="7" t="str">
        <f>VLOOKUP(F86,episodes!$A$1:$E$81,5,FALSE)</f>
        <v>The Apple</v>
      </c>
      <c r="I86" s="7">
        <f>VLOOKUP(F86,episodes!$A$1:$D$81,3,FALSE)</f>
        <v>2</v>
      </c>
      <c r="J86" s="7">
        <f>VLOOKUP(F86,episodes!$A$1:$D$81,4,FALSE)</f>
        <v>5</v>
      </c>
      <c r="K86" s="10">
        <f t="shared" si="1"/>
        <v>7</v>
      </c>
    </row>
    <row r="87" spans="1:11" x14ac:dyDescent="0.3">
      <c r="A87" s="2" t="s">
        <v>1699</v>
      </c>
      <c r="B87" s="2" t="s">
        <v>764</v>
      </c>
      <c r="C87" s="23" t="s">
        <v>2457</v>
      </c>
      <c r="D87" s="11" t="s">
        <v>85</v>
      </c>
      <c r="E87" s="23"/>
      <c r="F87" s="4">
        <v>205</v>
      </c>
      <c r="G87" s="13">
        <f>VLOOKUP(F87,episodes!$A$1:$B$81,2,FALSE)</f>
        <v>35</v>
      </c>
      <c r="H87" s="1" t="str">
        <f>VLOOKUP(F87,episodes!$A$1:$E$81,5,FALSE)</f>
        <v>The Apple</v>
      </c>
      <c r="I87" s="1">
        <f>VLOOKUP(F87,episodes!$A$1:$D$81,3,FALSE)</f>
        <v>2</v>
      </c>
      <c r="J87" s="1">
        <f>VLOOKUP(F87,episodes!$A$1:$D$81,4,FALSE)</f>
        <v>5</v>
      </c>
      <c r="K87" s="10">
        <v>7</v>
      </c>
    </row>
  </sheetData>
  <sortState ref="A2:K87">
    <sortCondition ref="F2:F87"/>
    <sortCondition ref="A2:A87"/>
  </sortState>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4"/>
  <sheetViews>
    <sheetView zoomScaleNormal="100" workbookViewId="0">
      <pane ySplit="1" topLeftCell="A2" activePane="bottomLeft" state="frozen"/>
      <selection pane="bottomLeft" activeCell="A2" sqref="A2"/>
    </sheetView>
  </sheetViews>
  <sheetFormatPr defaultColWidth="9.33203125" defaultRowHeight="10.5" x14ac:dyDescent="0.25"/>
  <cols>
    <col min="1" max="1" width="9.33203125" style="18"/>
    <col min="2" max="2" width="9.33203125" style="6"/>
    <col min="3" max="3" width="31.77734375" style="18" customWidth="1"/>
    <col min="4" max="4" width="9.33203125" style="12"/>
    <col min="5" max="6" width="9.33203125" style="6"/>
    <col min="7" max="16384" width="9.33203125" style="18"/>
  </cols>
  <sheetData>
    <row r="1" spans="1:6" x14ac:dyDescent="0.25">
      <c r="A1" s="18" t="s">
        <v>884</v>
      </c>
      <c r="B1" s="20" t="s">
        <v>42</v>
      </c>
      <c r="C1" s="19" t="s">
        <v>43</v>
      </c>
      <c r="D1" s="17" t="s">
        <v>881</v>
      </c>
      <c r="E1" s="20" t="s">
        <v>882</v>
      </c>
      <c r="F1" s="6" t="s">
        <v>883</v>
      </c>
    </row>
    <row r="2" spans="1:6" x14ac:dyDescent="0.25">
      <c r="A2" s="18">
        <v>1</v>
      </c>
      <c r="B2" s="20">
        <v>100</v>
      </c>
      <c r="C2" s="19" t="s">
        <v>158</v>
      </c>
      <c r="D2" s="17">
        <v>1</v>
      </c>
      <c r="E2" s="20">
        <v>0</v>
      </c>
      <c r="F2" s="6">
        <v>1</v>
      </c>
    </row>
    <row r="3" spans="1:6" x14ac:dyDescent="0.25">
      <c r="A3" s="18">
        <v>2</v>
      </c>
      <c r="B3" s="20">
        <v>101</v>
      </c>
      <c r="C3" s="19" t="s">
        <v>41</v>
      </c>
      <c r="D3" s="17">
        <v>1</v>
      </c>
      <c r="E3" s="20">
        <v>1</v>
      </c>
      <c r="F3" s="6">
        <v>2</v>
      </c>
    </row>
    <row r="4" spans="1:6" x14ac:dyDescent="0.25">
      <c r="A4" s="18">
        <v>3</v>
      </c>
      <c r="B4" s="20">
        <v>102</v>
      </c>
      <c r="C4" s="19" t="s">
        <v>38</v>
      </c>
      <c r="D4" s="17">
        <v>1</v>
      </c>
      <c r="E4" s="20">
        <v>2</v>
      </c>
      <c r="F4" s="6">
        <v>3</v>
      </c>
    </row>
    <row r="5" spans="1:6" x14ac:dyDescent="0.25">
      <c r="A5" s="18">
        <v>4</v>
      </c>
      <c r="B5" s="20">
        <v>103</v>
      </c>
      <c r="C5" s="19" t="s">
        <v>36</v>
      </c>
      <c r="D5" s="17">
        <v>1</v>
      </c>
      <c r="E5" s="20">
        <v>3</v>
      </c>
      <c r="F5" s="6">
        <v>4</v>
      </c>
    </row>
    <row r="6" spans="1:6" x14ac:dyDescent="0.25">
      <c r="A6" s="18">
        <v>5</v>
      </c>
      <c r="B6" s="20">
        <v>104</v>
      </c>
      <c r="C6" s="19" t="s">
        <v>46</v>
      </c>
      <c r="D6" s="17">
        <v>1</v>
      </c>
      <c r="E6" s="20">
        <v>4</v>
      </c>
      <c r="F6" s="6">
        <v>5</v>
      </c>
    </row>
    <row r="7" spans="1:6" x14ac:dyDescent="0.25">
      <c r="A7" s="18">
        <v>6</v>
      </c>
      <c r="B7" s="20">
        <v>105</v>
      </c>
      <c r="C7" s="19" t="s">
        <v>68</v>
      </c>
      <c r="D7" s="17">
        <v>1</v>
      </c>
      <c r="E7" s="20">
        <v>5</v>
      </c>
      <c r="F7" s="6">
        <v>6</v>
      </c>
    </row>
    <row r="8" spans="1:6" x14ac:dyDescent="0.25">
      <c r="A8" s="18">
        <v>7</v>
      </c>
      <c r="B8" s="20">
        <v>106</v>
      </c>
      <c r="C8" s="19" t="s">
        <v>47</v>
      </c>
      <c r="D8" s="17">
        <v>1</v>
      </c>
      <c r="E8" s="20">
        <v>6</v>
      </c>
      <c r="F8" s="6">
        <v>7</v>
      </c>
    </row>
    <row r="9" spans="1:6" x14ac:dyDescent="0.25">
      <c r="A9" s="18">
        <v>8</v>
      </c>
      <c r="B9" s="20">
        <v>107</v>
      </c>
      <c r="C9" s="19" t="s">
        <v>44</v>
      </c>
      <c r="D9" s="17">
        <v>1</v>
      </c>
      <c r="E9" s="20">
        <v>7</v>
      </c>
      <c r="F9" s="6">
        <v>8</v>
      </c>
    </row>
    <row r="10" spans="1:6" x14ac:dyDescent="0.25">
      <c r="A10" s="18">
        <v>9</v>
      </c>
      <c r="B10" s="20">
        <v>108</v>
      </c>
      <c r="C10" s="19" t="s">
        <v>69</v>
      </c>
      <c r="D10" s="17">
        <v>1</v>
      </c>
      <c r="E10" s="20">
        <v>8</v>
      </c>
      <c r="F10" s="6">
        <v>9</v>
      </c>
    </row>
    <row r="11" spans="1:6" x14ac:dyDescent="0.25">
      <c r="A11" s="18">
        <v>10</v>
      </c>
      <c r="B11" s="20">
        <v>109</v>
      </c>
      <c r="C11" s="19" t="s">
        <v>424</v>
      </c>
      <c r="D11" s="17">
        <v>1</v>
      </c>
      <c r="E11" s="20">
        <v>9</v>
      </c>
      <c r="F11" s="6">
        <v>10</v>
      </c>
    </row>
    <row r="12" spans="1:6" x14ac:dyDescent="0.25">
      <c r="A12" s="18">
        <v>11</v>
      </c>
      <c r="B12" s="20">
        <v>110</v>
      </c>
      <c r="C12" s="19" t="s">
        <v>37</v>
      </c>
      <c r="D12" s="17">
        <v>1</v>
      </c>
      <c r="E12" s="20">
        <v>10</v>
      </c>
      <c r="F12" s="6">
        <v>11</v>
      </c>
    </row>
    <row r="13" spans="1:6" x14ac:dyDescent="0.25">
      <c r="A13" s="18">
        <v>12</v>
      </c>
      <c r="B13" s="20">
        <v>111</v>
      </c>
      <c r="C13" s="19" t="s">
        <v>427</v>
      </c>
      <c r="D13" s="17">
        <v>1</v>
      </c>
      <c r="E13" s="20">
        <v>11</v>
      </c>
      <c r="F13" s="6">
        <v>12</v>
      </c>
    </row>
    <row r="14" spans="1:6" x14ac:dyDescent="0.25">
      <c r="A14" s="18">
        <v>13</v>
      </c>
      <c r="B14" s="20">
        <v>112</v>
      </c>
      <c r="C14" s="19" t="s">
        <v>429</v>
      </c>
      <c r="D14" s="17">
        <v>1</v>
      </c>
      <c r="E14" s="20">
        <v>12</v>
      </c>
      <c r="F14" s="6">
        <v>13</v>
      </c>
    </row>
    <row r="15" spans="1:6" x14ac:dyDescent="0.25">
      <c r="A15" s="18">
        <v>14</v>
      </c>
      <c r="B15" s="20">
        <v>113</v>
      </c>
      <c r="C15" s="19" t="s">
        <v>150</v>
      </c>
      <c r="D15" s="17">
        <v>1</v>
      </c>
      <c r="E15" s="20">
        <v>13</v>
      </c>
      <c r="F15" s="6">
        <v>14</v>
      </c>
    </row>
    <row r="16" spans="1:6" x14ac:dyDescent="0.25">
      <c r="A16" s="18">
        <v>15</v>
      </c>
      <c r="B16" s="20">
        <v>114</v>
      </c>
      <c r="C16" s="19" t="s">
        <v>155</v>
      </c>
      <c r="D16" s="17">
        <v>1</v>
      </c>
      <c r="E16" s="20">
        <v>14</v>
      </c>
      <c r="F16" s="6">
        <v>15</v>
      </c>
    </row>
    <row r="17" spans="1:6" x14ac:dyDescent="0.25">
      <c r="A17" s="18">
        <v>16</v>
      </c>
      <c r="B17" s="20">
        <v>115</v>
      </c>
      <c r="C17" s="19" t="s">
        <v>48</v>
      </c>
      <c r="D17" s="17">
        <v>1</v>
      </c>
      <c r="E17" s="20">
        <v>15</v>
      </c>
      <c r="F17" s="6">
        <v>16</v>
      </c>
    </row>
    <row r="18" spans="1:6" x14ac:dyDescent="0.25">
      <c r="A18" s="18">
        <v>17</v>
      </c>
      <c r="B18" s="20">
        <v>116</v>
      </c>
      <c r="C18" s="19" t="s">
        <v>70</v>
      </c>
      <c r="D18" s="17">
        <v>1</v>
      </c>
      <c r="E18" s="20">
        <v>16</v>
      </c>
      <c r="F18" s="6">
        <v>17</v>
      </c>
    </row>
    <row r="19" spans="1:6" x14ac:dyDescent="0.25">
      <c r="A19" s="18">
        <v>18</v>
      </c>
      <c r="B19" s="20">
        <v>117</v>
      </c>
      <c r="C19" s="19" t="s">
        <v>151</v>
      </c>
      <c r="D19" s="17">
        <v>1</v>
      </c>
      <c r="E19" s="20">
        <v>17</v>
      </c>
      <c r="F19" s="6">
        <v>18</v>
      </c>
    </row>
    <row r="20" spans="1:6" x14ac:dyDescent="0.25">
      <c r="A20" s="18">
        <v>19</v>
      </c>
      <c r="B20" s="20">
        <v>118</v>
      </c>
      <c r="C20" s="19" t="s">
        <v>49</v>
      </c>
      <c r="D20" s="17">
        <v>1</v>
      </c>
      <c r="E20" s="20">
        <v>18</v>
      </c>
      <c r="F20" s="6">
        <v>19</v>
      </c>
    </row>
    <row r="21" spans="1:6" x14ac:dyDescent="0.25">
      <c r="A21" s="18">
        <v>20</v>
      </c>
      <c r="B21" s="20">
        <v>119</v>
      </c>
      <c r="C21" s="19" t="s">
        <v>437</v>
      </c>
      <c r="D21" s="17">
        <v>1</v>
      </c>
      <c r="E21" s="20">
        <v>19</v>
      </c>
      <c r="F21" s="6">
        <v>20</v>
      </c>
    </row>
    <row r="22" spans="1:6" x14ac:dyDescent="0.25">
      <c r="A22" s="18">
        <v>21</v>
      </c>
      <c r="B22" s="20">
        <v>120</v>
      </c>
      <c r="C22" s="19" t="s">
        <v>39</v>
      </c>
      <c r="D22" s="17">
        <v>1</v>
      </c>
      <c r="E22" s="20">
        <v>20</v>
      </c>
      <c r="F22" s="6">
        <v>21</v>
      </c>
    </row>
    <row r="23" spans="1:6" x14ac:dyDescent="0.25">
      <c r="A23" s="18">
        <v>22</v>
      </c>
      <c r="B23" s="20">
        <v>121</v>
      </c>
      <c r="C23" s="19" t="s">
        <v>203</v>
      </c>
      <c r="D23" s="17">
        <v>1</v>
      </c>
      <c r="E23" s="20">
        <v>21</v>
      </c>
      <c r="F23" s="6">
        <v>22</v>
      </c>
    </row>
    <row r="24" spans="1:6" x14ac:dyDescent="0.25">
      <c r="A24" s="18">
        <v>23</v>
      </c>
      <c r="B24" s="20">
        <v>122</v>
      </c>
      <c r="C24" s="19" t="s">
        <v>66</v>
      </c>
      <c r="D24" s="17">
        <v>1</v>
      </c>
      <c r="E24" s="20">
        <v>22</v>
      </c>
      <c r="F24" s="6">
        <v>23</v>
      </c>
    </row>
    <row r="25" spans="1:6" x14ac:dyDescent="0.25">
      <c r="A25" s="18">
        <v>24</v>
      </c>
      <c r="B25" s="20">
        <v>123</v>
      </c>
      <c r="C25" s="19" t="s">
        <v>156</v>
      </c>
      <c r="D25" s="17">
        <v>1</v>
      </c>
      <c r="E25" s="20">
        <v>23</v>
      </c>
      <c r="F25" s="6">
        <v>24</v>
      </c>
    </row>
    <row r="26" spans="1:6" x14ac:dyDescent="0.25">
      <c r="A26" s="18">
        <v>25</v>
      </c>
      <c r="B26" s="20">
        <v>124</v>
      </c>
      <c r="C26" s="19" t="s">
        <v>157</v>
      </c>
      <c r="D26" s="17">
        <v>1</v>
      </c>
      <c r="E26" s="20">
        <v>24</v>
      </c>
      <c r="F26" s="6">
        <v>25</v>
      </c>
    </row>
    <row r="27" spans="1:6" x14ac:dyDescent="0.25">
      <c r="A27" s="18">
        <v>26</v>
      </c>
      <c r="B27" s="20">
        <v>125</v>
      </c>
      <c r="C27" s="19" t="s">
        <v>252</v>
      </c>
      <c r="D27" s="17">
        <v>1</v>
      </c>
      <c r="E27" s="20">
        <v>25</v>
      </c>
      <c r="F27" s="6">
        <v>26</v>
      </c>
    </row>
    <row r="28" spans="1:6" x14ac:dyDescent="0.25">
      <c r="A28" s="18">
        <v>27</v>
      </c>
      <c r="B28" s="20">
        <v>126</v>
      </c>
      <c r="C28" s="19" t="s">
        <v>154</v>
      </c>
      <c r="D28" s="17">
        <v>1</v>
      </c>
      <c r="E28" s="20">
        <v>26</v>
      </c>
      <c r="F28" s="6">
        <v>27</v>
      </c>
    </row>
    <row r="29" spans="1:6" x14ac:dyDescent="0.25">
      <c r="A29" s="18">
        <v>28</v>
      </c>
      <c r="B29" s="20">
        <v>127</v>
      </c>
      <c r="C29" s="19" t="s">
        <v>67</v>
      </c>
      <c r="D29" s="17">
        <v>1</v>
      </c>
      <c r="E29" s="20">
        <v>27</v>
      </c>
      <c r="F29" s="6">
        <v>28</v>
      </c>
    </row>
    <row r="30" spans="1:6" x14ac:dyDescent="0.25">
      <c r="A30" s="18">
        <v>29</v>
      </c>
      <c r="B30" s="20">
        <v>128</v>
      </c>
      <c r="C30" s="19" t="s">
        <v>152</v>
      </c>
      <c r="D30" s="17">
        <v>1</v>
      </c>
      <c r="E30" s="20">
        <v>28</v>
      </c>
      <c r="F30" s="6">
        <v>29</v>
      </c>
    </row>
    <row r="31" spans="1:6" x14ac:dyDescent="0.25">
      <c r="A31" s="18">
        <v>30</v>
      </c>
      <c r="B31" s="20">
        <v>129</v>
      </c>
      <c r="C31" s="19" t="s">
        <v>449</v>
      </c>
      <c r="D31" s="17">
        <v>1</v>
      </c>
      <c r="E31" s="20">
        <v>29</v>
      </c>
      <c r="F31" s="6">
        <v>30</v>
      </c>
    </row>
    <row r="32" spans="1:6" x14ac:dyDescent="0.25">
      <c r="A32" s="18">
        <v>31</v>
      </c>
      <c r="B32" s="20">
        <v>201</v>
      </c>
      <c r="C32" s="19" t="s">
        <v>64</v>
      </c>
      <c r="D32" s="17">
        <v>2</v>
      </c>
      <c r="E32" s="20">
        <v>1</v>
      </c>
      <c r="F32" s="6">
        <v>31</v>
      </c>
    </row>
    <row r="33" spans="1:6" x14ac:dyDescent="0.25">
      <c r="A33" s="18">
        <v>32</v>
      </c>
      <c r="B33" s="20">
        <v>202</v>
      </c>
      <c r="C33" s="19" t="s">
        <v>452</v>
      </c>
      <c r="D33" s="17">
        <v>2</v>
      </c>
      <c r="E33" s="20">
        <v>2</v>
      </c>
      <c r="F33" s="6">
        <v>32</v>
      </c>
    </row>
    <row r="34" spans="1:6" x14ac:dyDescent="0.25">
      <c r="A34" s="18">
        <v>33</v>
      </c>
      <c r="B34" s="20">
        <v>203</v>
      </c>
      <c r="C34" s="19" t="s">
        <v>51</v>
      </c>
      <c r="D34" s="17">
        <v>2</v>
      </c>
      <c r="E34" s="20">
        <v>3</v>
      </c>
      <c r="F34" s="6">
        <v>33</v>
      </c>
    </row>
    <row r="35" spans="1:6" x14ac:dyDescent="0.25">
      <c r="A35" s="18">
        <v>34</v>
      </c>
      <c r="B35" s="20">
        <v>204</v>
      </c>
      <c r="C35" s="19" t="s">
        <v>52</v>
      </c>
      <c r="D35" s="17">
        <v>2</v>
      </c>
      <c r="E35" s="20">
        <v>4</v>
      </c>
      <c r="F35" s="6">
        <v>34</v>
      </c>
    </row>
    <row r="36" spans="1:6" x14ac:dyDescent="0.25">
      <c r="A36" s="18">
        <v>35</v>
      </c>
      <c r="B36" s="20">
        <v>205</v>
      </c>
      <c r="C36" s="19" t="s">
        <v>53</v>
      </c>
      <c r="D36" s="17">
        <v>2</v>
      </c>
      <c r="E36" s="20">
        <v>5</v>
      </c>
      <c r="F36" s="6">
        <v>35</v>
      </c>
    </row>
    <row r="37" spans="1:6" x14ac:dyDescent="0.25">
      <c r="A37" s="18">
        <v>36</v>
      </c>
      <c r="B37" s="20">
        <v>206</v>
      </c>
      <c r="C37" s="19" t="s">
        <v>62</v>
      </c>
      <c r="D37" s="17">
        <v>2</v>
      </c>
      <c r="E37" s="20">
        <v>6</v>
      </c>
      <c r="F37" s="6">
        <v>36</v>
      </c>
    </row>
    <row r="38" spans="1:6" x14ac:dyDescent="0.25">
      <c r="A38" s="18">
        <v>37</v>
      </c>
      <c r="B38" s="20">
        <v>207</v>
      </c>
      <c r="C38" s="19" t="s">
        <v>54</v>
      </c>
      <c r="D38" s="17">
        <v>2</v>
      </c>
      <c r="E38" s="20">
        <v>7</v>
      </c>
      <c r="F38" s="6">
        <v>37</v>
      </c>
    </row>
    <row r="39" spans="1:6" x14ac:dyDescent="0.25">
      <c r="A39" s="18">
        <v>38</v>
      </c>
      <c r="B39" s="20">
        <v>208</v>
      </c>
      <c r="C39" s="19" t="s">
        <v>55</v>
      </c>
      <c r="D39" s="17">
        <v>2</v>
      </c>
      <c r="E39" s="20">
        <v>8</v>
      </c>
      <c r="F39" s="6">
        <v>38</v>
      </c>
    </row>
    <row r="40" spans="1:6" x14ac:dyDescent="0.25">
      <c r="A40" s="18">
        <v>39</v>
      </c>
      <c r="B40" s="20">
        <v>209</v>
      </c>
      <c r="C40" s="19" t="s">
        <v>56</v>
      </c>
      <c r="D40" s="17">
        <v>2</v>
      </c>
      <c r="E40" s="20">
        <v>9</v>
      </c>
      <c r="F40" s="6">
        <v>39</v>
      </c>
    </row>
    <row r="41" spans="1:6" x14ac:dyDescent="0.25">
      <c r="A41" s="18">
        <v>40</v>
      </c>
      <c r="B41" s="20">
        <v>210</v>
      </c>
      <c r="C41" s="19" t="s">
        <v>153</v>
      </c>
      <c r="D41" s="17">
        <v>2</v>
      </c>
      <c r="E41" s="20">
        <v>10</v>
      </c>
      <c r="F41" s="6">
        <v>40</v>
      </c>
    </row>
    <row r="42" spans="1:6" x14ac:dyDescent="0.25">
      <c r="A42" s="18">
        <v>41</v>
      </c>
      <c r="B42" s="20">
        <v>211</v>
      </c>
      <c r="C42" s="19" t="s">
        <v>479</v>
      </c>
      <c r="D42" s="17">
        <v>2</v>
      </c>
      <c r="E42" s="20">
        <v>11</v>
      </c>
      <c r="F42" s="6">
        <v>41</v>
      </c>
    </row>
    <row r="43" spans="1:6" x14ac:dyDescent="0.25">
      <c r="A43" s="18">
        <v>42</v>
      </c>
      <c r="B43" s="20">
        <v>212</v>
      </c>
      <c r="C43" s="19" t="s">
        <v>63</v>
      </c>
      <c r="D43" s="17">
        <v>2</v>
      </c>
      <c r="E43" s="20">
        <v>12</v>
      </c>
      <c r="F43" s="6">
        <v>42</v>
      </c>
    </row>
    <row r="44" spans="1:6" x14ac:dyDescent="0.25">
      <c r="A44" s="18">
        <v>43</v>
      </c>
      <c r="B44" s="20">
        <v>213</v>
      </c>
      <c r="C44" s="19" t="s">
        <v>1817</v>
      </c>
      <c r="D44" s="17">
        <v>2</v>
      </c>
      <c r="E44" s="20">
        <v>13</v>
      </c>
      <c r="F44" s="6">
        <v>43</v>
      </c>
    </row>
    <row r="45" spans="1:6" x14ac:dyDescent="0.25">
      <c r="A45" s="18">
        <v>44</v>
      </c>
      <c r="B45" s="20">
        <v>214</v>
      </c>
      <c r="C45" s="19" t="s">
        <v>466</v>
      </c>
      <c r="D45" s="17">
        <v>2</v>
      </c>
      <c r="E45" s="20">
        <v>14</v>
      </c>
      <c r="F45" s="6">
        <v>44</v>
      </c>
    </row>
    <row r="46" spans="1:6" x14ac:dyDescent="0.25">
      <c r="A46" s="18">
        <v>45</v>
      </c>
      <c r="B46" s="20">
        <v>215</v>
      </c>
      <c r="C46" s="19" t="s">
        <v>468</v>
      </c>
      <c r="D46" s="17">
        <v>2</v>
      </c>
      <c r="E46" s="20">
        <v>15</v>
      </c>
      <c r="F46" s="6">
        <v>45</v>
      </c>
    </row>
    <row r="47" spans="1:6" x14ac:dyDescent="0.25">
      <c r="A47" s="18">
        <v>46</v>
      </c>
      <c r="B47" s="20">
        <v>216</v>
      </c>
      <c r="C47" s="19" t="s">
        <v>313</v>
      </c>
      <c r="D47" s="17">
        <v>2</v>
      </c>
      <c r="E47" s="20">
        <v>16</v>
      </c>
      <c r="F47" s="6">
        <v>46</v>
      </c>
    </row>
    <row r="48" spans="1:6" x14ac:dyDescent="0.25">
      <c r="A48" s="18">
        <v>47</v>
      </c>
      <c r="B48" s="20">
        <v>217</v>
      </c>
      <c r="C48" s="19" t="s">
        <v>471</v>
      </c>
      <c r="D48" s="17">
        <v>2</v>
      </c>
      <c r="E48" s="20">
        <v>17</v>
      </c>
      <c r="F48" s="6">
        <v>47</v>
      </c>
    </row>
    <row r="49" spans="1:9" x14ac:dyDescent="0.25">
      <c r="A49" s="18">
        <v>48</v>
      </c>
      <c r="B49" s="20">
        <v>218</v>
      </c>
      <c r="C49" s="19" t="s">
        <v>57</v>
      </c>
      <c r="D49" s="17">
        <v>2</v>
      </c>
      <c r="E49" s="20">
        <v>18</v>
      </c>
      <c r="F49" s="6">
        <v>48</v>
      </c>
    </row>
    <row r="50" spans="1:9" x14ac:dyDescent="0.25">
      <c r="A50" s="18">
        <v>49</v>
      </c>
      <c r="B50" s="20">
        <v>219</v>
      </c>
      <c r="C50" s="19" t="s">
        <v>65</v>
      </c>
      <c r="D50" s="17">
        <v>2</v>
      </c>
      <c r="E50" s="20">
        <v>19</v>
      </c>
      <c r="F50" s="6">
        <v>49</v>
      </c>
    </row>
    <row r="51" spans="1:9" x14ac:dyDescent="0.25">
      <c r="A51" s="18">
        <v>50</v>
      </c>
      <c r="B51" s="20">
        <v>220</v>
      </c>
      <c r="C51" s="19" t="s">
        <v>1818</v>
      </c>
      <c r="D51" s="17">
        <v>2</v>
      </c>
      <c r="E51" s="20">
        <v>20</v>
      </c>
      <c r="F51" s="6">
        <v>50</v>
      </c>
    </row>
    <row r="52" spans="1:9" x14ac:dyDescent="0.25">
      <c r="A52" s="18">
        <v>51</v>
      </c>
      <c r="B52" s="20">
        <v>221</v>
      </c>
      <c r="C52" s="19" t="s">
        <v>208</v>
      </c>
      <c r="D52" s="17">
        <v>2</v>
      </c>
      <c r="E52" s="20">
        <v>21</v>
      </c>
      <c r="F52" s="6">
        <v>51</v>
      </c>
    </row>
    <row r="53" spans="1:9" x14ac:dyDescent="0.25">
      <c r="A53" s="18">
        <v>52</v>
      </c>
      <c r="B53" s="20">
        <v>222</v>
      </c>
      <c r="C53" s="19" t="s">
        <v>40</v>
      </c>
      <c r="D53" s="17">
        <v>2</v>
      </c>
      <c r="E53" s="20">
        <v>22</v>
      </c>
      <c r="F53" s="6">
        <v>52</v>
      </c>
    </row>
    <row r="54" spans="1:9" x14ac:dyDescent="0.25">
      <c r="A54" s="18">
        <v>53</v>
      </c>
      <c r="B54" s="20">
        <v>223</v>
      </c>
      <c r="C54" s="19" t="s">
        <v>59</v>
      </c>
      <c r="D54" s="17">
        <v>2</v>
      </c>
      <c r="E54" s="20">
        <v>23</v>
      </c>
      <c r="F54" s="6">
        <v>53</v>
      </c>
    </row>
    <row r="55" spans="1:9" x14ac:dyDescent="0.25">
      <c r="A55" s="18">
        <v>54</v>
      </c>
      <c r="B55" s="20">
        <v>224</v>
      </c>
      <c r="C55" s="19" t="s">
        <v>45</v>
      </c>
      <c r="D55" s="17">
        <v>2</v>
      </c>
      <c r="E55" s="20">
        <v>24</v>
      </c>
      <c r="F55" s="6">
        <v>54</v>
      </c>
    </row>
    <row r="56" spans="1:9" x14ac:dyDescent="0.25">
      <c r="A56" s="18">
        <v>55</v>
      </c>
      <c r="B56" s="20">
        <v>225</v>
      </c>
      <c r="C56" s="19" t="s">
        <v>1607</v>
      </c>
      <c r="D56" s="20">
        <v>2</v>
      </c>
      <c r="E56" s="20">
        <v>25</v>
      </c>
      <c r="F56" s="6">
        <v>55</v>
      </c>
      <c r="G56" s="21"/>
      <c r="H56" s="19"/>
      <c r="I56" s="19"/>
    </row>
    <row r="57" spans="1:9" x14ac:dyDescent="0.25">
      <c r="A57" s="18">
        <v>56</v>
      </c>
      <c r="B57" s="20">
        <v>226</v>
      </c>
      <c r="C57" s="19" t="s">
        <v>1609</v>
      </c>
      <c r="D57" s="20">
        <v>2</v>
      </c>
      <c r="E57" s="20">
        <v>26</v>
      </c>
      <c r="F57" s="6">
        <v>56</v>
      </c>
      <c r="G57" s="21"/>
      <c r="H57" s="19"/>
      <c r="I57" s="19"/>
    </row>
    <row r="58" spans="1:9" x14ac:dyDescent="0.25">
      <c r="A58" s="18">
        <v>57</v>
      </c>
      <c r="B58" s="20">
        <v>301</v>
      </c>
      <c r="C58" s="19" t="s">
        <v>1611</v>
      </c>
      <c r="D58" s="17">
        <v>3</v>
      </c>
      <c r="E58" s="20">
        <v>1</v>
      </c>
      <c r="F58" s="6">
        <v>57</v>
      </c>
    </row>
    <row r="59" spans="1:9" x14ac:dyDescent="0.25">
      <c r="A59" s="18">
        <v>58</v>
      </c>
      <c r="B59" s="20">
        <v>302</v>
      </c>
      <c r="C59" s="19" t="s">
        <v>1613</v>
      </c>
      <c r="D59" s="17">
        <v>3</v>
      </c>
      <c r="E59" s="20">
        <v>2</v>
      </c>
      <c r="F59" s="6">
        <v>58</v>
      </c>
    </row>
    <row r="60" spans="1:9" x14ac:dyDescent="0.25">
      <c r="A60" s="18">
        <v>59</v>
      </c>
      <c r="B60" s="20">
        <v>303</v>
      </c>
      <c r="C60" s="19" t="s">
        <v>1615</v>
      </c>
      <c r="D60" s="17">
        <v>3</v>
      </c>
      <c r="E60" s="20">
        <v>3</v>
      </c>
      <c r="F60" s="6">
        <v>59</v>
      </c>
    </row>
    <row r="61" spans="1:9" x14ac:dyDescent="0.25">
      <c r="A61" s="18">
        <v>60</v>
      </c>
      <c r="B61" s="20">
        <v>304</v>
      </c>
      <c r="C61" s="19" t="s">
        <v>1617</v>
      </c>
      <c r="D61" s="17">
        <v>3</v>
      </c>
      <c r="E61" s="20">
        <v>4</v>
      </c>
      <c r="F61" s="6">
        <v>60</v>
      </c>
    </row>
    <row r="62" spans="1:9" x14ac:dyDescent="0.25">
      <c r="A62" s="18">
        <v>61</v>
      </c>
      <c r="B62" s="20">
        <v>305</v>
      </c>
      <c r="C62" s="19" t="s">
        <v>1619</v>
      </c>
      <c r="D62" s="17">
        <v>3</v>
      </c>
      <c r="E62" s="20">
        <v>5</v>
      </c>
      <c r="F62" s="6">
        <v>61</v>
      </c>
    </row>
    <row r="63" spans="1:9" x14ac:dyDescent="0.25">
      <c r="A63" s="18">
        <v>62</v>
      </c>
      <c r="B63" s="20">
        <v>306</v>
      </c>
      <c r="C63" s="19" t="s">
        <v>1621</v>
      </c>
      <c r="D63" s="17">
        <v>3</v>
      </c>
      <c r="E63" s="20">
        <v>6</v>
      </c>
      <c r="F63" s="6">
        <v>62</v>
      </c>
    </row>
    <row r="64" spans="1:9" x14ac:dyDescent="0.25">
      <c r="A64" s="18">
        <v>63</v>
      </c>
      <c r="B64" s="20">
        <v>307</v>
      </c>
      <c r="C64" s="19" t="s">
        <v>1623</v>
      </c>
      <c r="D64" s="17">
        <v>3</v>
      </c>
      <c r="E64" s="20">
        <v>7</v>
      </c>
      <c r="F64" s="6">
        <v>63</v>
      </c>
    </row>
    <row r="65" spans="1:6" x14ac:dyDescent="0.25">
      <c r="A65" s="18">
        <v>64</v>
      </c>
      <c r="B65" s="20">
        <v>308</v>
      </c>
      <c r="C65" s="19" t="s">
        <v>479</v>
      </c>
      <c r="D65" s="17">
        <v>3</v>
      </c>
      <c r="E65" s="20">
        <v>8</v>
      </c>
      <c r="F65" s="6">
        <v>64</v>
      </c>
    </row>
    <row r="66" spans="1:6" x14ac:dyDescent="0.25">
      <c r="A66" s="18">
        <v>65</v>
      </c>
      <c r="B66" s="20">
        <v>309</v>
      </c>
      <c r="C66" s="19" t="s">
        <v>1626</v>
      </c>
      <c r="D66" s="17">
        <v>3</v>
      </c>
      <c r="E66" s="20">
        <v>9</v>
      </c>
      <c r="F66" s="6">
        <v>65</v>
      </c>
    </row>
    <row r="67" spans="1:6" x14ac:dyDescent="0.25">
      <c r="A67" s="18">
        <v>66</v>
      </c>
      <c r="B67" s="20">
        <v>310</v>
      </c>
      <c r="C67" s="19" t="s">
        <v>1628</v>
      </c>
      <c r="D67" s="17">
        <v>3</v>
      </c>
      <c r="E67" s="20">
        <v>10</v>
      </c>
      <c r="F67" s="6">
        <v>66</v>
      </c>
    </row>
    <row r="68" spans="1:6" x14ac:dyDescent="0.25">
      <c r="A68" s="18">
        <v>67</v>
      </c>
      <c r="B68" s="20">
        <v>311</v>
      </c>
      <c r="C68" s="19" t="s">
        <v>1630</v>
      </c>
      <c r="D68" s="17">
        <v>3</v>
      </c>
      <c r="E68" s="20">
        <v>11</v>
      </c>
      <c r="F68" s="6">
        <v>67</v>
      </c>
    </row>
    <row r="69" spans="1:6" x14ac:dyDescent="0.25">
      <c r="A69" s="18">
        <v>68</v>
      </c>
      <c r="B69" s="20">
        <v>312</v>
      </c>
      <c r="C69" s="19" t="s">
        <v>1632</v>
      </c>
      <c r="D69" s="17">
        <v>3</v>
      </c>
      <c r="E69" s="20">
        <v>12</v>
      </c>
      <c r="F69" s="6">
        <v>68</v>
      </c>
    </row>
    <row r="70" spans="1:6" x14ac:dyDescent="0.25">
      <c r="A70" s="18">
        <v>69</v>
      </c>
      <c r="B70" s="20">
        <v>313</v>
      </c>
      <c r="C70" s="19" t="s">
        <v>1634</v>
      </c>
      <c r="D70" s="17">
        <v>3</v>
      </c>
      <c r="E70" s="20">
        <v>13</v>
      </c>
      <c r="F70" s="6">
        <v>69</v>
      </c>
    </row>
    <row r="71" spans="1:6" x14ac:dyDescent="0.25">
      <c r="A71" s="18">
        <v>70</v>
      </c>
      <c r="B71" s="20">
        <v>314</v>
      </c>
      <c r="C71" s="19" t="s">
        <v>1636</v>
      </c>
      <c r="D71" s="17">
        <v>3</v>
      </c>
      <c r="E71" s="20">
        <v>14</v>
      </c>
      <c r="F71" s="6">
        <v>70</v>
      </c>
    </row>
    <row r="72" spans="1:6" x14ac:dyDescent="0.25">
      <c r="A72" s="18">
        <v>71</v>
      </c>
      <c r="B72" s="20">
        <v>315</v>
      </c>
      <c r="C72" s="19" t="s">
        <v>1638</v>
      </c>
      <c r="D72" s="17">
        <v>3</v>
      </c>
      <c r="E72" s="20">
        <v>15</v>
      </c>
      <c r="F72" s="6">
        <v>71</v>
      </c>
    </row>
    <row r="73" spans="1:6" x14ac:dyDescent="0.25">
      <c r="A73" s="18">
        <v>72</v>
      </c>
      <c r="B73" s="20">
        <v>316</v>
      </c>
      <c r="C73" s="19" t="s">
        <v>1640</v>
      </c>
      <c r="D73" s="17">
        <v>3</v>
      </c>
      <c r="E73" s="20">
        <v>16</v>
      </c>
      <c r="F73" s="6">
        <v>72</v>
      </c>
    </row>
    <row r="74" spans="1:6" x14ac:dyDescent="0.25">
      <c r="A74" s="18">
        <v>73</v>
      </c>
      <c r="B74" s="20">
        <v>317</v>
      </c>
      <c r="C74" s="19" t="s">
        <v>1642</v>
      </c>
      <c r="D74" s="17">
        <v>3</v>
      </c>
      <c r="E74" s="20">
        <v>17</v>
      </c>
      <c r="F74" s="6">
        <v>73</v>
      </c>
    </row>
    <row r="75" spans="1:6" x14ac:dyDescent="0.25">
      <c r="A75" s="18">
        <v>74</v>
      </c>
      <c r="B75" s="20">
        <v>318</v>
      </c>
      <c r="C75" s="19" t="s">
        <v>1644</v>
      </c>
      <c r="D75" s="17">
        <v>3</v>
      </c>
      <c r="E75" s="20">
        <v>18</v>
      </c>
      <c r="F75" s="6">
        <v>74</v>
      </c>
    </row>
    <row r="76" spans="1:6" x14ac:dyDescent="0.25">
      <c r="A76" s="18">
        <v>75</v>
      </c>
      <c r="B76" s="20">
        <v>319</v>
      </c>
      <c r="C76" s="19" t="s">
        <v>480</v>
      </c>
      <c r="D76" s="17">
        <v>3</v>
      </c>
      <c r="E76" s="20">
        <v>19</v>
      </c>
      <c r="F76" s="6">
        <v>75</v>
      </c>
    </row>
    <row r="77" spans="1:6" x14ac:dyDescent="0.25">
      <c r="A77" s="18">
        <v>76</v>
      </c>
      <c r="B77" s="20">
        <v>320</v>
      </c>
      <c r="C77" s="19" t="s">
        <v>1647</v>
      </c>
      <c r="D77" s="17">
        <v>3</v>
      </c>
      <c r="E77" s="20">
        <v>20</v>
      </c>
      <c r="F77" s="6">
        <v>76</v>
      </c>
    </row>
    <row r="78" spans="1:6" x14ac:dyDescent="0.25">
      <c r="A78" s="18">
        <v>77</v>
      </c>
      <c r="B78" s="20">
        <v>321</v>
      </c>
      <c r="C78" s="19" t="s">
        <v>1649</v>
      </c>
      <c r="D78" s="17">
        <v>3</v>
      </c>
      <c r="E78" s="20">
        <v>21</v>
      </c>
      <c r="F78" s="6">
        <v>77</v>
      </c>
    </row>
    <row r="79" spans="1:6" x14ac:dyDescent="0.25">
      <c r="A79" s="18">
        <v>78</v>
      </c>
      <c r="B79" s="20">
        <v>322</v>
      </c>
      <c r="C79" s="19" t="s">
        <v>1651</v>
      </c>
      <c r="D79" s="17">
        <v>3</v>
      </c>
      <c r="E79" s="20">
        <v>22</v>
      </c>
      <c r="F79" s="6">
        <v>78</v>
      </c>
    </row>
    <row r="80" spans="1:6" x14ac:dyDescent="0.25">
      <c r="A80" s="18">
        <v>79</v>
      </c>
      <c r="B80" s="20">
        <v>323</v>
      </c>
      <c r="C80" s="19" t="s">
        <v>61</v>
      </c>
      <c r="D80" s="17">
        <v>3</v>
      </c>
      <c r="E80" s="20">
        <v>23</v>
      </c>
      <c r="F80" s="6">
        <v>79</v>
      </c>
    </row>
    <row r="81" spans="1:6" x14ac:dyDescent="0.25">
      <c r="A81" s="18">
        <v>80</v>
      </c>
      <c r="B81" s="20">
        <v>324</v>
      </c>
      <c r="C81" s="19" t="s">
        <v>1654</v>
      </c>
      <c r="D81" s="17">
        <v>3</v>
      </c>
      <c r="E81" s="20">
        <v>24</v>
      </c>
      <c r="F81" s="6">
        <v>80</v>
      </c>
    </row>
    <row r="82" spans="1:6" x14ac:dyDescent="0.25">
      <c r="B82" s="20"/>
      <c r="C82" s="19"/>
      <c r="D82" s="17"/>
      <c r="E82" s="20"/>
    </row>
    <row r="83" spans="1:6" x14ac:dyDescent="0.25">
      <c r="B83" s="20"/>
      <c r="C83" s="19"/>
      <c r="D83" s="17"/>
      <c r="E83" s="20"/>
    </row>
    <row r="84" spans="1:6" x14ac:dyDescent="0.25">
      <c r="B84" s="20"/>
      <c r="C84" s="19"/>
      <c r="D84" s="17"/>
      <c r="E84" s="20"/>
    </row>
  </sheetData>
  <sortState ref="A2:F54">
    <sortCondition ref="B2:B5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12"/>
  <sheetViews>
    <sheetView zoomScale="120" zoomScaleNormal="120" workbookViewId="0">
      <selection activeCell="A4" sqref="A4:B12"/>
    </sheetView>
  </sheetViews>
  <sheetFormatPr defaultRowHeight="12" x14ac:dyDescent="0.3"/>
  <sheetData>
    <row r="4" spans="1:2" x14ac:dyDescent="0.3">
      <c r="A4" s="64">
        <v>1</v>
      </c>
      <c r="B4" s="64" t="s">
        <v>3677</v>
      </c>
    </row>
    <row r="5" spans="1:2" x14ac:dyDescent="0.3">
      <c r="A5" s="13">
        <v>2</v>
      </c>
      <c r="B5" s="3" t="s">
        <v>3678</v>
      </c>
    </row>
    <row r="6" spans="1:2" x14ac:dyDescent="0.3">
      <c r="A6" s="13">
        <v>3</v>
      </c>
      <c r="B6" s="10" t="s">
        <v>3679</v>
      </c>
    </row>
    <row r="7" spans="1:2" x14ac:dyDescent="0.3">
      <c r="A7" s="13">
        <v>4</v>
      </c>
      <c r="B7" s="10" t="s">
        <v>3680</v>
      </c>
    </row>
    <row r="8" spans="1:2" x14ac:dyDescent="0.3">
      <c r="A8" s="13">
        <v>5</v>
      </c>
      <c r="B8" s="10" t="s">
        <v>3681</v>
      </c>
    </row>
    <row r="9" spans="1:2" x14ac:dyDescent="0.3">
      <c r="A9" s="13">
        <v>6</v>
      </c>
      <c r="B9" s="3" t="s">
        <v>3682</v>
      </c>
    </row>
    <row r="10" spans="1:2" x14ac:dyDescent="0.3">
      <c r="A10" s="13">
        <v>7</v>
      </c>
      <c r="B10" s="3" t="s">
        <v>3683</v>
      </c>
    </row>
    <row r="11" spans="1:2" x14ac:dyDescent="0.3">
      <c r="A11" s="13">
        <v>8</v>
      </c>
      <c r="B11" s="3" t="s">
        <v>3684</v>
      </c>
    </row>
    <row r="12" spans="1:2" x14ac:dyDescent="0.3">
      <c r="A12" s="13">
        <v>9</v>
      </c>
      <c r="B12" s="10" t="s">
        <v>3685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4"/>
  <sheetViews>
    <sheetView zoomScaleNormal="100" workbookViewId="0">
      <pane ySplit="1" topLeftCell="A2" activePane="bottomLeft" state="frozen"/>
      <selection activeCell="B2" sqref="B2"/>
      <selection pane="bottomLeft" activeCell="H48" sqref="H48"/>
    </sheetView>
  </sheetViews>
  <sheetFormatPr defaultColWidth="9.109375" defaultRowHeight="10.5" x14ac:dyDescent="0.3"/>
  <cols>
    <col min="1" max="1" width="9.109375" style="19"/>
    <col min="2" max="2" width="9.6640625" style="19" bestFit="1" customWidth="1"/>
    <col min="3" max="3" width="30.33203125" style="7" customWidth="1"/>
    <col min="4" max="4" width="15.33203125" style="19" customWidth="1"/>
    <col min="5" max="5" width="5.6640625" style="19" customWidth="1"/>
    <col min="6" max="6" width="17.44140625" style="19" bestFit="1" customWidth="1"/>
    <col min="7" max="7" width="11.6640625" style="19" bestFit="1" customWidth="1"/>
    <col min="8" max="8" width="5.77734375" style="19" bestFit="1" customWidth="1"/>
    <col min="9" max="9" width="10.33203125" style="19" bestFit="1" customWidth="1"/>
    <col min="10" max="10" width="10" style="19" bestFit="1" customWidth="1"/>
    <col min="11" max="11" width="10.33203125" style="19" bestFit="1" customWidth="1"/>
    <col min="12" max="16384" width="9.109375" style="19"/>
  </cols>
  <sheetData>
    <row r="1" spans="1:15" x14ac:dyDescent="0.3">
      <c r="A1" s="19" t="s">
        <v>91</v>
      </c>
      <c r="B1" s="19" t="s">
        <v>42</v>
      </c>
      <c r="C1" s="7" t="s">
        <v>43</v>
      </c>
      <c r="D1" s="19" t="s">
        <v>92</v>
      </c>
      <c r="E1" s="19" t="s">
        <v>100</v>
      </c>
      <c r="F1" s="19" t="s">
        <v>24</v>
      </c>
      <c r="G1" s="19" t="s">
        <v>71</v>
      </c>
      <c r="H1" s="19" t="s">
        <v>193</v>
      </c>
      <c r="I1" s="19" t="s">
        <v>10</v>
      </c>
      <c r="J1" s="19" t="s">
        <v>8</v>
      </c>
      <c r="K1" s="19" t="s">
        <v>19</v>
      </c>
    </row>
    <row r="2" spans="1:15" x14ac:dyDescent="0.3">
      <c r="B2" s="22">
        <v>101</v>
      </c>
      <c r="C2" s="7">
        <f>VLOOKUP(B2,episodes!$A$1:$E$76,4,FALSE)</f>
        <v>1</v>
      </c>
      <c r="D2" s="19" t="s">
        <v>3</v>
      </c>
      <c r="E2" s="19" t="s">
        <v>101</v>
      </c>
      <c r="F2" s="19" t="s">
        <v>72</v>
      </c>
      <c r="G2" s="19" t="s">
        <v>4</v>
      </c>
      <c r="H2" s="19">
        <v>1</v>
      </c>
      <c r="K2" s="19" t="s">
        <v>20</v>
      </c>
      <c r="O2" s="19" t="str">
        <f>D2&amp;" "&amp;E2&amp;" "&amp;F2&amp;" ("&amp;K2&amp;")"</f>
        <v>salt creature sucked salt darnell (blue)</v>
      </c>
    </row>
    <row r="3" spans="1:15" x14ac:dyDescent="0.3">
      <c r="B3" s="22">
        <v>101</v>
      </c>
      <c r="C3" s="7">
        <f>VLOOKUP(B3,episodes!$A$1:$E$76,4,FALSE)</f>
        <v>1</v>
      </c>
      <c r="D3" s="19" t="s">
        <v>3</v>
      </c>
      <c r="E3" s="19" t="s">
        <v>101</v>
      </c>
      <c r="F3" s="19" t="s">
        <v>73</v>
      </c>
      <c r="G3" s="19" t="s">
        <v>4</v>
      </c>
      <c r="H3" s="19">
        <v>1</v>
      </c>
      <c r="K3" s="19" t="s">
        <v>20</v>
      </c>
      <c r="O3" s="19" t="str">
        <f t="shared" ref="O3:O54" si="0">D3&amp;" "&amp;E3&amp;" "&amp;F3&amp;" ("&amp;K3&amp;")"</f>
        <v>salt creature sucked salt sturgeon (blue)</v>
      </c>
    </row>
    <row r="4" spans="1:15" x14ac:dyDescent="0.3">
      <c r="B4" s="22">
        <v>101</v>
      </c>
      <c r="C4" s="7">
        <f>VLOOKUP(B4,episodes!$A$1:$E$76,4,FALSE)</f>
        <v>1</v>
      </c>
      <c r="D4" s="19" t="s">
        <v>3</v>
      </c>
      <c r="E4" s="19" t="s">
        <v>101</v>
      </c>
      <c r="F4" s="19" t="s">
        <v>74</v>
      </c>
      <c r="G4" s="19" t="s">
        <v>4</v>
      </c>
      <c r="H4" s="19">
        <v>1</v>
      </c>
      <c r="K4" s="19" t="s">
        <v>21</v>
      </c>
      <c r="O4" s="19" t="str">
        <f t="shared" si="0"/>
        <v>salt creature sucked salt green (gold)</v>
      </c>
    </row>
    <row r="5" spans="1:15" x14ac:dyDescent="0.3">
      <c r="B5" s="22">
        <v>101</v>
      </c>
      <c r="C5" s="7">
        <f>VLOOKUP(B5,episodes!$A$1:$E$76,4,FALSE)</f>
        <v>1</v>
      </c>
      <c r="D5" s="19" t="s">
        <v>3</v>
      </c>
      <c r="E5" s="19" t="s">
        <v>101</v>
      </c>
      <c r="F5" s="19" t="s">
        <v>75</v>
      </c>
      <c r="G5" s="19" t="s">
        <v>5</v>
      </c>
      <c r="H5" s="19">
        <v>1</v>
      </c>
      <c r="K5" s="19" t="s">
        <v>192</v>
      </c>
      <c r="O5" s="19" t="str">
        <f t="shared" si="0"/>
        <v>salt creature sucked salt ent crew (..)</v>
      </c>
    </row>
    <row r="6" spans="1:15" x14ac:dyDescent="0.3">
      <c r="B6" s="22">
        <v>101</v>
      </c>
      <c r="C6" s="7">
        <f>VLOOKUP(B6,episodes!$A$1:$E$76,4,FALSE)</f>
        <v>1</v>
      </c>
      <c r="D6" s="19" t="s">
        <v>3</v>
      </c>
      <c r="E6" s="19" t="s">
        <v>101</v>
      </c>
      <c r="F6" s="19" t="s">
        <v>2</v>
      </c>
      <c r="G6" s="19" t="s">
        <v>6</v>
      </c>
      <c r="H6" s="19">
        <v>1</v>
      </c>
      <c r="O6" s="19" t="str">
        <f t="shared" si="0"/>
        <v>salt creature sucked salt dr crater ()</v>
      </c>
    </row>
    <row r="7" spans="1:15" x14ac:dyDescent="0.3">
      <c r="B7" s="22">
        <v>101</v>
      </c>
      <c r="C7" s="7">
        <f>VLOOKUP(B7,episodes!$A$1:$E$76,4,FALSE)</f>
        <v>1</v>
      </c>
      <c r="D7" s="19" t="s">
        <v>3</v>
      </c>
      <c r="E7" s="19" t="s">
        <v>101</v>
      </c>
      <c r="F7" s="19" t="s">
        <v>7</v>
      </c>
      <c r="G7" s="19" t="s">
        <v>6</v>
      </c>
      <c r="H7" s="19">
        <v>1</v>
      </c>
      <c r="J7" s="19">
        <v>1</v>
      </c>
      <c r="O7" s="19" t="str">
        <f t="shared" si="0"/>
        <v>salt creature sucked salt nancy crater ()</v>
      </c>
    </row>
    <row r="8" spans="1:15" x14ac:dyDescent="0.3">
      <c r="B8" s="22">
        <v>101</v>
      </c>
      <c r="C8" s="7">
        <f>VLOOKUP(B8,episodes!$A$1:$E$76,4,FALSE)</f>
        <v>1</v>
      </c>
      <c r="D8" s="19" t="s">
        <v>3</v>
      </c>
      <c r="E8" s="19" t="s">
        <v>145</v>
      </c>
      <c r="F8" s="19" t="s">
        <v>28</v>
      </c>
      <c r="H8" s="19">
        <v>0</v>
      </c>
      <c r="K8" s="19" t="s">
        <v>20</v>
      </c>
      <c r="L8" s="19" t="s">
        <v>169</v>
      </c>
      <c r="O8" s="19" t="str">
        <f t="shared" si="0"/>
        <v>salt creature attempted murder spock (blue)</v>
      </c>
    </row>
    <row r="9" spans="1:15" x14ac:dyDescent="0.3">
      <c r="B9" s="22">
        <v>101</v>
      </c>
      <c r="C9" s="7">
        <f>VLOOKUP(B9,episodes!$A$1:$E$76,4,FALSE)</f>
        <v>1</v>
      </c>
      <c r="D9" s="19" t="s">
        <v>35</v>
      </c>
      <c r="E9" s="19" t="s">
        <v>102</v>
      </c>
      <c r="F9" s="19" t="s">
        <v>3</v>
      </c>
      <c r="G9" s="19" t="s">
        <v>9</v>
      </c>
      <c r="H9" s="19">
        <v>1</v>
      </c>
      <c r="O9" s="19" t="str">
        <f t="shared" si="0"/>
        <v>mccoy phasered salt creature ()</v>
      </c>
    </row>
    <row r="10" spans="1:15" x14ac:dyDescent="0.3">
      <c r="B10" s="22">
        <v>102</v>
      </c>
      <c r="C10" s="7">
        <f>VLOOKUP(B10,episodes!$A$1:$E$76,4,FALSE)</f>
        <v>2</v>
      </c>
      <c r="D10" s="19" t="s">
        <v>26</v>
      </c>
      <c r="E10" s="19" t="s">
        <v>103</v>
      </c>
      <c r="F10" s="19" t="s">
        <v>12</v>
      </c>
      <c r="G10" s="19" t="s">
        <v>76</v>
      </c>
      <c r="H10" s="19">
        <v>1</v>
      </c>
      <c r="I10" s="19">
        <v>20</v>
      </c>
      <c r="K10" s="19" t="s">
        <v>21</v>
      </c>
      <c r="O10" s="19" t="str">
        <f t="shared" si="0"/>
        <v>charlie eliminated baffle plate on ship antares crew (gold)</v>
      </c>
    </row>
    <row r="11" spans="1:15" x14ac:dyDescent="0.3">
      <c r="B11" s="22">
        <v>103</v>
      </c>
      <c r="C11" s="7">
        <f>VLOOKUP(B11,episodes!$A$1:$E$76,4,FALSE)</f>
        <v>3</v>
      </c>
      <c r="D11" s="19" t="s">
        <v>94</v>
      </c>
      <c r="F11" s="19" t="s">
        <v>11</v>
      </c>
      <c r="G11" s="19" t="s">
        <v>76</v>
      </c>
      <c r="H11" s="19">
        <v>1</v>
      </c>
      <c r="I11" s="19">
        <v>9</v>
      </c>
      <c r="K11" s="19" t="s">
        <v>192</v>
      </c>
      <c r="O11" s="19" t="str">
        <f t="shared" si="0"/>
        <v>space barrier  valiant crew (..)</v>
      </c>
    </row>
    <row r="12" spans="1:15" x14ac:dyDescent="0.3">
      <c r="B12" s="22">
        <v>103</v>
      </c>
      <c r="C12" s="7">
        <f>VLOOKUP(B12,episodes!$A$1:$E$76,4,FALSE)</f>
        <v>3</v>
      </c>
      <c r="D12" s="19" t="s">
        <v>86</v>
      </c>
      <c r="E12" s="19" t="s">
        <v>104</v>
      </c>
      <c r="F12" s="19" t="s">
        <v>15</v>
      </c>
      <c r="G12" s="19" t="s">
        <v>16</v>
      </c>
      <c r="H12" s="19">
        <v>1</v>
      </c>
      <c r="K12" s="19" t="s">
        <v>21</v>
      </c>
      <c r="O12" s="19" t="str">
        <f t="shared" si="0"/>
        <v>mitchell choked lee kelso (gold)</v>
      </c>
    </row>
    <row r="13" spans="1:15" x14ac:dyDescent="0.3">
      <c r="B13" s="22">
        <v>103</v>
      </c>
      <c r="C13" s="7">
        <f>VLOOKUP(B13,episodes!$A$1:$E$76,4,FALSE)</f>
        <v>3</v>
      </c>
      <c r="D13" s="19" t="s">
        <v>27</v>
      </c>
      <c r="E13" s="19" t="s">
        <v>105</v>
      </c>
      <c r="F13" s="19" t="s">
        <v>13</v>
      </c>
      <c r="G13" s="19" t="s">
        <v>17</v>
      </c>
      <c r="H13" s="19">
        <v>1</v>
      </c>
      <c r="K13" s="19" t="s">
        <v>22</v>
      </c>
      <c r="O13" s="19" t="str">
        <f t="shared" si="0"/>
        <v>kirk crushed with boulders gary mitchell (beige)</v>
      </c>
    </row>
    <row r="14" spans="1:15" x14ac:dyDescent="0.3">
      <c r="B14" s="22">
        <v>103</v>
      </c>
      <c r="C14" s="7">
        <f>VLOOKUP(B14,episodes!$A$1:$E$76,4,FALSE)</f>
        <v>3</v>
      </c>
      <c r="D14" s="19" t="s">
        <v>86</v>
      </c>
      <c r="E14" s="19" t="s">
        <v>106</v>
      </c>
      <c r="F14" s="19" t="s">
        <v>14</v>
      </c>
      <c r="G14" s="19" t="s">
        <v>18</v>
      </c>
      <c r="H14" s="19">
        <v>1</v>
      </c>
      <c r="K14" s="19" t="s">
        <v>20</v>
      </c>
      <c r="O14" s="19" t="str">
        <f t="shared" si="0"/>
        <v>mitchell electrocuted dr dehner (blue)</v>
      </c>
    </row>
    <row r="15" spans="1:15" x14ac:dyDescent="0.3">
      <c r="B15" s="19">
        <v>104</v>
      </c>
      <c r="C15" s="7">
        <f>VLOOKUP(B15,episodes!$A$1:$E$76,4,FALSE)</f>
        <v>4</v>
      </c>
      <c r="D15" s="19" t="s">
        <v>95</v>
      </c>
      <c r="E15" s="19" t="s">
        <v>107</v>
      </c>
      <c r="F15" s="19" t="s">
        <v>82</v>
      </c>
      <c r="G15" s="19" t="s">
        <v>83</v>
      </c>
      <c r="H15" s="19">
        <v>1</v>
      </c>
      <c r="I15" s="19">
        <v>6</v>
      </c>
      <c r="O15" s="19" t="str">
        <f t="shared" si="0"/>
        <v>plague froze research crew ()</v>
      </c>
    </row>
    <row r="16" spans="1:15" x14ac:dyDescent="0.3">
      <c r="B16" s="19">
        <v>104</v>
      </c>
      <c r="C16" s="7">
        <f>VLOOKUP(B16,episodes!$A$1:$E$76,4,FALSE)</f>
        <v>4</v>
      </c>
      <c r="D16" s="19" t="s">
        <v>95</v>
      </c>
      <c r="E16" s="19" t="s">
        <v>108</v>
      </c>
      <c r="F16" s="19" t="s">
        <v>84</v>
      </c>
      <c r="H16" s="19">
        <v>1</v>
      </c>
      <c r="K16" s="19" t="s">
        <v>20</v>
      </c>
      <c r="O16" s="19" t="str">
        <f t="shared" si="0"/>
        <v>plague lost will to live crewman (blue)</v>
      </c>
    </row>
    <row r="17" spans="2:15" x14ac:dyDescent="0.3">
      <c r="B17" s="5">
        <v>107</v>
      </c>
      <c r="C17" s="7">
        <f>VLOOKUP(B17,episodes!$A$1:$E$76,4,FALSE)</f>
        <v>7</v>
      </c>
      <c r="D17" s="19" t="s">
        <v>99</v>
      </c>
      <c r="E17" s="19" t="s">
        <v>109</v>
      </c>
      <c r="F17" s="19" t="s">
        <v>84</v>
      </c>
      <c r="G17" s="19" t="s">
        <v>4</v>
      </c>
      <c r="H17" s="19">
        <v>1</v>
      </c>
      <c r="K17" s="19" t="s">
        <v>85</v>
      </c>
      <c r="O17" s="19" t="str">
        <f t="shared" si="0"/>
        <v>rok (android) pushed into chasm crewman (red)</v>
      </c>
    </row>
    <row r="18" spans="2:15" x14ac:dyDescent="0.3">
      <c r="B18" s="5">
        <v>107</v>
      </c>
      <c r="C18" s="7">
        <f>VLOOKUP(B18,episodes!$A$1:$E$76,4,FALSE)</f>
        <v>7</v>
      </c>
      <c r="D18" s="19" t="s">
        <v>99</v>
      </c>
      <c r="E18" s="19" t="s">
        <v>110</v>
      </c>
      <c r="F18" s="19" t="s">
        <v>84</v>
      </c>
      <c r="G18" s="19" t="s">
        <v>4</v>
      </c>
      <c r="H18" s="19">
        <v>1</v>
      </c>
      <c r="K18" s="19" t="s">
        <v>85</v>
      </c>
      <c r="O18" s="19" t="str">
        <f t="shared" si="0"/>
        <v>rok (android) broke neck crewman (red)</v>
      </c>
    </row>
    <row r="19" spans="2:15" x14ac:dyDescent="0.3">
      <c r="B19" s="5">
        <v>107</v>
      </c>
      <c r="C19" s="7">
        <f>VLOOKUP(B19,episodes!$A$1:$E$76,4,FALSE)</f>
        <v>7</v>
      </c>
      <c r="D19" s="19" t="s">
        <v>114</v>
      </c>
      <c r="E19" s="19" t="s">
        <v>102</v>
      </c>
      <c r="F19" s="19" t="s">
        <v>113</v>
      </c>
      <c r="H19" s="19">
        <v>1</v>
      </c>
      <c r="O19" s="19" t="str">
        <f t="shared" si="0"/>
        <v>dr corby phasered rok ()</v>
      </c>
    </row>
    <row r="20" spans="2:15" x14ac:dyDescent="0.3">
      <c r="B20" s="5">
        <v>107</v>
      </c>
      <c r="C20" s="7">
        <f>VLOOKUP(B20,episodes!$A$1:$E$76,4,FALSE)</f>
        <v>7</v>
      </c>
      <c r="D20" s="19" t="s">
        <v>112</v>
      </c>
      <c r="E20" s="19" t="s">
        <v>102</v>
      </c>
      <c r="F20" s="19" t="s">
        <v>115</v>
      </c>
      <c r="H20" s="19">
        <v>1</v>
      </c>
      <c r="K20" s="19" t="s">
        <v>21</v>
      </c>
      <c r="O20" s="19" t="str">
        <f t="shared" si="0"/>
        <v>andrea phasered android-kirk (gold)</v>
      </c>
    </row>
    <row r="21" spans="2:15" x14ac:dyDescent="0.3">
      <c r="B21" s="5">
        <v>107</v>
      </c>
      <c r="C21" s="7">
        <f>VLOOKUP(B21,episodes!$A$1:$E$76,4,FALSE)</f>
        <v>7</v>
      </c>
      <c r="D21" s="19" t="s">
        <v>112</v>
      </c>
      <c r="E21" s="19" t="s">
        <v>102</v>
      </c>
      <c r="F21" s="19" t="s">
        <v>114</v>
      </c>
      <c r="H21" s="19">
        <v>1</v>
      </c>
      <c r="O21" s="19" t="str">
        <f t="shared" si="0"/>
        <v>andrea phasered dr corby ()</v>
      </c>
    </row>
    <row r="22" spans="2:15" x14ac:dyDescent="0.3">
      <c r="B22" s="5">
        <v>107</v>
      </c>
      <c r="C22" s="7">
        <f>VLOOKUP(B22,episodes!$A$1:$E$76,4,FALSE)</f>
        <v>7</v>
      </c>
      <c r="D22" s="19" t="s">
        <v>112</v>
      </c>
      <c r="E22" s="19" t="s">
        <v>102</v>
      </c>
      <c r="F22" s="19" t="s">
        <v>112</v>
      </c>
      <c r="H22" s="19">
        <v>1</v>
      </c>
      <c r="O22" s="19" t="str">
        <f t="shared" si="0"/>
        <v>andrea phasered andrea ()</v>
      </c>
    </row>
    <row r="23" spans="2:15" x14ac:dyDescent="0.3">
      <c r="B23" s="19">
        <v>108</v>
      </c>
      <c r="C23" s="7">
        <f>VLOOKUP(B23,episodes!$A$1:$E$76,4,FALSE)</f>
        <v>8</v>
      </c>
      <c r="D23" s="19" t="s">
        <v>27</v>
      </c>
      <c r="E23" s="19" t="s">
        <v>119</v>
      </c>
      <c r="F23" s="19" t="s">
        <v>120</v>
      </c>
      <c r="H23" s="19">
        <v>1</v>
      </c>
      <c r="O23" s="19" t="str">
        <f t="shared" si="0"/>
        <v>kirk stunned louise ()</v>
      </c>
    </row>
    <row r="24" spans="2:15" x14ac:dyDescent="0.3">
      <c r="B24" s="19">
        <v>109</v>
      </c>
      <c r="C24" s="7">
        <f>VLOOKUP(B24,episodes!$A$1:$E$76,4,FALSE)</f>
        <v>9</v>
      </c>
      <c r="D24" s="19" t="s">
        <v>121</v>
      </c>
      <c r="E24" s="19" t="s">
        <v>106</v>
      </c>
      <c r="F24" s="19" t="s">
        <v>122</v>
      </c>
      <c r="H24" s="19">
        <v>1</v>
      </c>
      <c r="O24" s="19" t="str">
        <f t="shared" si="0"/>
        <v>dr. helen noel electrocuted asylum guard ()</v>
      </c>
    </row>
    <row r="25" spans="2:15" x14ac:dyDescent="0.3">
      <c r="B25" s="19">
        <v>100</v>
      </c>
      <c r="C25" s="7">
        <f>VLOOKUP(B25,episodes!$A$1:$E$76,4,FALSE)</f>
        <v>0</v>
      </c>
      <c r="D25" s="19" t="s">
        <v>130</v>
      </c>
      <c r="E25" s="19" t="s">
        <v>137</v>
      </c>
      <c r="F25" s="19" t="s">
        <v>136</v>
      </c>
      <c r="H25" s="19">
        <v>1</v>
      </c>
      <c r="O25" s="19" t="str">
        <f t="shared" si="0"/>
        <v>pike stabbed the kaylar ()</v>
      </c>
    </row>
    <row r="26" spans="2:15" x14ac:dyDescent="0.3">
      <c r="B26" s="19">
        <v>113</v>
      </c>
      <c r="C26" s="7">
        <f>VLOOKUP(B26,episodes!$A$1:$E$76,4,FALSE)</f>
        <v>13</v>
      </c>
      <c r="D26" s="19" t="s">
        <v>141</v>
      </c>
      <c r="E26" s="19" t="s">
        <v>143</v>
      </c>
      <c r="F26" s="19" t="s">
        <v>140</v>
      </c>
      <c r="H26" s="19">
        <v>1</v>
      </c>
      <c r="O26" s="19" t="str">
        <f t="shared" si="0"/>
        <v>lenore killed tom leighton ()</v>
      </c>
    </row>
    <row r="27" spans="2:15" x14ac:dyDescent="0.3">
      <c r="B27" s="19">
        <v>113</v>
      </c>
      <c r="C27" s="7">
        <f>VLOOKUP(B27,episodes!$A$1:$E$76,4,FALSE)</f>
        <v>13</v>
      </c>
      <c r="D27" s="19" t="s">
        <v>141</v>
      </c>
      <c r="E27" s="19" t="s">
        <v>147</v>
      </c>
      <c r="F27" s="19" t="s">
        <v>144</v>
      </c>
      <c r="H27" s="19">
        <v>0</v>
      </c>
      <c r="K27" s="19" t="s">
        <v>85</v>
      </c>
      <c r="O27" s="19" t="str">
        <f t="shared" si="0"/>
        <v>lenore attempted murder, poison reiley (red)</v>
      </c>
    </row>
    <row r="28" spans="2:15" x14ac:dyDescent="0.3">
      <c r="B28" s="19">
        <v>113</v>
      </c>
      <c r="C28" s="7">
        <f>VLOOKUP(B28,episodes!$A$1:$E$76,4,FALSE)</f>
        <v>13</v>
      </c>
      <c r="D28" s="19" t="s">
        <v>141</v>
      </c>
      <c r="E28" s="19" t="s">
        <v>146</v>
      </c>
      <c r="F28" s="19" t="s">
        <v>27</v>
      </c>
      <c r="H28" s="19">
        <v>0</v>
      </c>
      <c r="K28" s="19" t="s">
        <v>21</v>
      </c>
      <c r="O28" s="19" t="str">
        <f t="shared" si="0"/>
        <v>lenore attempted murder, overloaded phaser kirk (gold)</v>
      </c>
    </row>
    <row r="29" spans="2:15" x14ac:dyDescent="0.3">
      <c r="B29" s="19">
        <v>113</v>
      </c>
      <c r="C29" s="7">
        <f>VLOOKUP(B29,episodes!$A$1:$E$76,4,FALSE)</f>
        <v>13</v>
      </c>
      <c r="D29" s="19" t="s">
        <v>141</v>
      </c>
      <c r="E29" s="19" t="s">
        <v>102</v>
      </c>
      <c r="F29" s="19" t="s">
        <v>142</v>
      </c>
      <c r="H29" s="19">
        <v>1</v>
      </c>
      <c r="O29" s="19" t="str">
        <f t="shared" si="0"/>
        <v>lenore phasered kodos ()</v>
      </c>
    </row>
    <row r="30" spans="2:15" x14ac:dyDescent="0.3">
      <c r="B30" s="19">
        <v>114</v>
      </c>
      <c r="C30" s="7">
        <f>VLOOKUP(B30,episodes!$A$1:$E$76,4,FALSE)</f>
        <v>14</v>
      </c>
      <c r="D30" s="19" t="s">
        <v>160</v>
      </c>
      <c r="E30" s="19" t="s">
        <v>163</v>
      </c>
      <c r="F30" s="19" t="s">
        <v>93</v>
      </c>
      <c r="H30" s="19">
        <v>22</v>
      </c>
      <c r="O30" s="19" t="str">
        <f t="shared" si="0"/>
        <v>romulans nuclear device crew ()</v>
      </c>
    </row>
    <row r="31" spans="2:15" x14ac:dyDescent="0.3">
      <c r="B31" s="19">
        <v>114</v>
      </c>
      <c r="C31" s="7">
        <f>VLOOKUP(B31,episodes!$A$1:$E$76,4,FALSE)</f>
        <v>14</v>
      </c>
      <c r="D31" s="19" t="s">
        <v>161</v>
      </c>
      <c r="E31" s="19" t="s">
        <v>164</v>
      </c>
      <c r="F31" s="19" t="s">
        <v>165</v>
      </c>
      <c r="H31" s="19">
        <v>1</v>
      </c>
      <c r="O31" s="19" t="str">
        <f t="shared" si="0"/>
        <v>ENT phaser shoot warbird romulan centrurion ()</v>
      </c>
    </row>
    <row r="32" spans="2:15" x14ac:dyDescent="0.3">
      <c r="B32" s="19">
        <v>114</v>
      </c>
      <c r="C32" s="7">
        <f>VLOOKUP(B32,episodes!$A$1:$E$76,4,FALSE)</f>
        <v>14</v>
      </c>
      <c r="D32" s="19" t="s">
        <v>161</v>
      </c>
      <c r="E32" s="19" t="s">
        <v>164</v>
      </c>
      <c r="F32" s="19" t="s">
        <v>166</v>
      </c>
      <c r="H32" s="19">
        <v>1</v>
      </c>
      <c r="I32" s="19" t="s">
        <v>167</v>
      </c>
      <c r="O32" s="19" t="str">
        <f t="shared" si="0"/>
        <v>ENT phaser shoot warbird crew of warbird ()</v>
      </c>
    </row>
    <row r="33" spans="2:15" x14ac:dyDescent="0.3">
      <c r="B33" s="19">
        <v>114</v>
      </c>
      <c r="C33" s="7">
        <f>VLOOKUP(B33,episodes!$A$1:$E$76,4,FALSE)</f>
        <v>14</v>
      </c>
      <c r="D33" s="19" t="s">
        <v>173</v>
      </c>
      <c r="F33" s="19" t="s">
        <v>168</v>
      </c>
      <c r="H33" s="19">
        <v>1</v>
      </c>
      <c r="K33" s="19" t="s">
        <v>21</v>
      </c>
      <c r="O33" s="19" t="str">
        <f t="shared" si="0"/>
        <v>romulan warbird  tomleson (gold)</v>
      </c>
    </row>
    <row r="34" spans="2:15" x14ac:dyDescent="0.3">
      <c r="B34" s="19">
        <v>115</v>
      </c>
      <c r="C34" s="7">
        <f>VLOOKUP(B34,episodes!$A$1:$E$76,4,FALSE)</f>
        <v>15</v>
      </c>
      <c r="D34" s="19" t="s">
        <v>172</v>
      </c>
      <c r="E34" s="19" t="s">
        <v>190</v>
      </c>
      <c r="F34" s="19" t="s">
        <v>35</v>
      </c>
      <c r="H34" s="19">
        <v>0</v>
      </c>
      <c r="K34" s="19" t="s">
        <v>20</v>
      </c>
      <c r="O34" s="19" t="str">
        <f t="shared" si="0"/>
        <v>knight skewered with lance mccoy (blue)</v>
      </c>
    </row>
    <row r="35" spans="2:15" x14ac:dyDescent="0.3">
      <c r="B35" s="19">
        <v>115</v>
      </c>
      <c r="C35" s="7">
        <f>VLOOKUP(B35,episodes!$A$1:$E$76,4,FALSE)</f>
        <v>15</v>
      </c>
      <c r="D35" s="19" t="s">
        <v>174</v>
      </c>
      <c r="E35" s="19" t="s">
        <v>191</v>
      </c>
      <c r="F35" s="19" t="s">
        <v>175</v>
      </c>
      <c r="H35" s="19">
        <v>0</v>
      </c>
      <c r="K35" s="19" t="s">
        <v>21</v>
      </c>
      <c r="O35" s="19" t="str">
        <f t="shared" si="0"/>
        <v>fighter plane shot by straffing gunfire angela martinez (gold)</v>
      </c>
    </row>
    <row r="36" spans="2:15" x14ac:dyDescent="0.3">
      <c r="B36" s="19">
        <v>116</v>
      </c>
      <c r="C36" s="7">
        <f>VLOOKUP(B36,episodes!$A$1:$E$76,4,FALSE)</f>
        <v>16</v>
      </c>
      <c r="D36" s="19" t="s">
        <v>178</v>
      </c>
      <c r="E36" s="19" t="s">
        <v>177</v>
      </c>
      <c r="F36" s="19" t="s">
        <v>179</v>
      </c>
      <c r="H36" s="19">
        <v>1</v>
      </c>
      <c r="K36" s="19" t="s">
        <v>21</v>
      </c>
      <c r="O36" s="19" t="str">
        <f t="shared" si="0"/>
        <v>caveman spear latimer (gold)</v>
      </c>
    </row>
    <row r="37" spans="2:15" x14ac:dyDescent="0.3">
      <c r="B37" s="19">
        <v>116</v>
      </c>
      <c r="C37" s="7">
        <f>VLOOKUP(B37,episodes!$A$1:$E$76,4,FALSE)</f>
        <v>16</v>
      </c>
      <c r="D37" s="19" t="s">
        <v>178</v>
      </c>
      <c r="E37" s="19" t="s">
        <v>181</v>
      </c>
      <c r="F37" s="19" t="s">
        <v>180</v>
      </c>
      <c r="H37" s="19">
        <v>1</v>
      </c>
      <c r="K37" s="19" t="s">
        <v>21</v>
      </c>
      <c r="O37" s="19" t="str">
        <f t="shared" si="0"/>
        <v>caveman by hands gaetano (gold)</v>
      </c>
    </row>
    <row r="38" spans="2:15" x14ac:dyDescent="0.3">
      <c r="B38" s="19">
        <v>116</v>
      </c>
      <c r="C38" s="7">
        <f>VLOOKUP(B38,episodes!$A$1:$E$76,4,FALSE)</f>
        <v>16</v>
      </c>
      <c r="D38" s="19" t="s">
        <v>178</v>
      </c>
      <c r="E38" s="19" t="s">
        <v>143</v>
      </c>
      <c r="F38" s="19" t="s">
        <v>182</v>
      </c>
      <c r="H38" s="19">
        <v>1</v>
      </c>
      <c r="O38" s="19" t="str">
        <f t="shared" si="0"/>
        <v>caveman killed Ensign o'neil ()</v>
      </c>
    </row>
    <row r="39" spans="2:15" x14ac:dyDescent="0.3">
      <c r="B39" s="19">
        <v>118</v>
      </c>
      <c r="C39" s="7">
        <f>VLOOKUP(B39,episodes!$A$1:$E$76,4,FALSE)</f>
        <v>18</v>
      </c>
      <c r="D39" s="19" t="s">
        <v>187</v>
      </c>
      <c r="E39" s="19" t="s">
        <v>188</v>
      </c>
      <c r="F39" s="19" t="s">
        <v>186</v>
      </c>
      <c r="H39" s="19">
        <v>1</v>
      </c>
      <c r="K39" s="19" t="s">
        <v>85</v>
      </c>
      <c r="O39" s="19" t="str">
        <f t="shared" si="0"/>
        <v>gorn disintigrated o'herlihy (red)</v>
      </c>
    </row>
    <row r="40" spans="2:15" x14ac:dyDescent="0.3">
      <c r="B40" s="19">
        <v>118</v>
      </c>
      <c r="C40" s="7">
        <f>VLOOKUP(B40,episodes!$A$1:$E$76,4,FALSE)</f>
        <v>18</v>
      </c>
      <c r="D40" s="19" t="s">
        <v>187</v>
      </c>
      <c r="E40" s="19" t="s">
        <v>188</v>
      </c>
      <c r="F40" s="19" t="s">
        <v>189</v>
      </c>
      <c r="H40" s="19">
        <v>1</v>
      </c>
      <c r="K40" s="19" t="s">
        <v>21</v>
      </c>
      <c r="O40" s="19" t="str">
        <f t="shared" si="0"/>
        <v>gorn disintigrated lang (gold)</v>
      </c>
    </row>
    <row r="41" spans="2:15" x14ac:dyDescent="0.3">
      <c r="B41" s="19">
        <v>121</v>
      </c>
      <c r="C41" s="7">
        <f>VLOOKUP(B41,episodes!$A$1:$E$76,4,FALSE)</f>
        <v>21</v>
      </c>
      <c r="D41" s="19" t="s">
        <v>201</v>
      </c>
      <c r="E41" s="19" t="s">
        <v>202</v>
      </c>
      <c r="F41" s="19" t="s">
        <v>200</v>
      </c>
      <c r="H41" s="19">
        <v>1</v>
      </c>
      <c r="O41" s="19" t="str">
        <f t="shared" si="0"/>
        <v>landru's minion killed with staff tamar ()</v>
      </c>
    </row>
    <row r="42" spans="2:15" x14ac:dyDescent="0.3">
      <c r="B42" s="19">
        <v>125</v>
      </c>
      <c r="C42" s="7">
        <f>VLOOKUP(B42,episodes!$A$1:$E$76,4,FALSE)</f>
        <v>25</v>
      </c>
      <c r="D42" s="19" t="s">
        <v>253</v>
      </c>
      <c r="F42" s="19" t="s">
        <v>229</v>
      </c>
      <c r="H42" s="19">
        <v>50</v>
      </c>
      <c r="O42" s="19" t="str">
        <f t="shared" si="0"/>
        <v>horta  miners ()</v>
      </c>
    </row>
    <row r="43" spans="2:15" x14ac:dyDescent="0.3">
      <c r="B43" s="19">
        <v>125</v>
      </c>
      <c r="C43" s="7">
        <f>VLOOKUP(B43,episodes!$A$1:$E$76,4,FALSE)</f>
        <v>25</v>
      </c>
      <c r="D43" s="19" t="s">
        <v>253</v>
      </c>
      <c r="E43" s="19" t="s">
        <v>256</v>
      </c>
      <c r="F43" s="19" t="s">
        <v>254</v>
      </c>
      <c r="H43" s="19">
        <v>1</v>
      </c>
      <c r="O43" s="19" t="str">
        <f t="shared" si="0"/>
        <v>horta corrosive acid smitters ()</v>
      </c>
    </row>
    <row r="44" spans="2:15" x14ac:dyDescent="0.3">
      <c r="B44" s="19">
        <v>125</v>
      </c>
      <c r="C44" s="7">
        <f>VLOOKUP(B44,episodes!$A$1:$E$76,4,FALSE)</f>
        <v>25</v>
      </c>
      <c r="D44" s="19" t="s">
        <v>253</v>
      </c>
      <c r="E44" s="19" t="s">
        <v>256</v>
      </c>
      <c r="F44" s="19" t="s">
        <v>257</v>
      </c>
      <c r="H44" s="19">
        <v>1</v>
      </c>
      <c r="O44" s="19" t="str">
        <f t="shared" si="0"/>
        <v>horta corrosive acid miner guard ()</v>
      </c>
    </row>
    <row r="45" spans="2:15" x14ac:dyDescent="0.3">
      <c r="B45" s="19">
        <v>125</v>
      </c>
      <c r="C45" s="7">
        <f>VLOOKUP(B45,episodes!$A$1:$E$76,4,FALSE)</f>
        <v>25</v>
      </c>
      <c r="D45" s="19" t="s">
        <v>253</v>
      </c>
      <c r="E45" s="19" t="s">
        <v>256</v>
      </c>
      <c r="F45" s="19" t="s">
        <v>258</v>
      </c>
      <c r="H45" s="19">
        <v>1</v>
      </c>
      <c r="K45" s="19" t="s">
        <v>85</v>
      </c>
      <c r="O45" s="19" t="str">
        <f t="shared" si="0"/>
        <v>horta corrosive acid secority officer (red)</v>
      </c>
    </row>
    <row r="46" spans="2:15" x14ac:dyDescent="0.3">
      <c r="B46" s="19">
        <v>126</v>
      </c>
      <c r="C46" s="7">
        <f>VLOOKUP(B46,episodes!$A$1:$E$76,4,FALSE)</f>
        <v>26</v>
      </c>
      <c r="D46" s="19" t="s">
        <v>227</v>
      </c>
      <c r="E46" s="19" t="s">
        <v>263</v>
      </c>
      <c r="F46" s="19" t="s">
        <v>264</v>
      </c>
      <c r="H46" s="19" t="s">
        <v>265</v>
      </c>
      <c r="O46" s="19" t="str">
        <f t="shared" si="0"/>
        <v>Enterprise phasers Klingon war ship ()</v>
      </c>
    </row>
    <row r="47" spans="2:15" x14ac:dyDescent="0.3">
      <c r="B47" s="19">
        <v>126</v>
      </c>
      <c r="C47" s="7">
        <f>VLOOKUP(B47,episodes!$A$1:$E$76,4,FALSE)</f>
        <v>26</v>
      </c>
      <c r="D47" s="19" t="s">
        <v>268</v>
      </c>
      <c r="E47" s="19" t="s">
        <v>267</v>
      </c>
      <c r="F47" s="19" t="s">
        <v>269</v>
      </c>
      <c r="H47" s="19">
        <v>200</v>
      </c>
      <c r="O47" s="19" t="str">
        <f t="shared" si="0"/>
        <v>kor disputers organians ()</v>
      </c>
    </row>
    <row r="48" spans="2:15" x14ac:dyDescent="0.3">
      <c r="B48" s="19">
        <v>127</v>
      </c>
      <c r="C48" s="7">
        <f>VLOOKUP(B48,episodes!$A$1:$E$76,4,FALSE)</f>
        <v>27</v>
      </c>
      <c r="D48" s="19" t="s">
        <v>279</v>
      </c>
      <c r="F48" s="19" t="s">
        <v>278</v>
      </c>
      <c r="H48" s="19">
        <v>1</v>
      </c>
      <c r="O48" s="19" t="str">
        <f t="shared" si="0"/>
        <v>alien parasites  sam kirk ()</v>
      </c>
    </row>
    <row r="49" spans="2:15" x14ac:dyDescent="0.3">
      <c r="B49" s="19">
        <v>127</v>
      </c>
      <c r="C49" s="7">
        <f>VLOOKUP(B49,episodes!$A$1:$E$76,4,FALSE)</f>
        <v>27</v>
      </c>
      <c r="D49" s="19" t="s">
        <v>279</v>
      </c>
      <c r="F49" s="19" t="s">
        <v>276</v>
      </c>
      <c r="H49" s="19">
        <v>1</v>
      </c>
      <c r="O49" s="19" t="str">
        <f t="shared" si="0"/>
        <v>alien parasites  aurelan kirk ()</v>
      </c>
    </row>
    <row r="50" spans="2:15" x14ac:dyDescent="0.3">
      <c r="B50" s="19">
        <v>203</v>
      </c>
      <c r="C50" s="7">
        <f>VLOOKUP(B50,episodes!$A$1:$E$76,4,FALSE)</f>
        <v>3</v>
      </c>
      <c r="D50" s="19" t="s">
        <v>833</v>
      </c>
      <c r="E50" s="19" t="s">
        <v>839</v>
      </c>
      <c r="F50" s="19" t="s">
        <v>30</v>
      </c>
      <c r="K50" s="19" t="s">
        <v>85</v>
      </c>
      <c r="O50" s="19" t="str">
        <f t="shared" si="0"/>
        <v>nomad kills scotty (red)</v>
      </c>
    </row>
    <row r="51" spans="2:15" x14ac:dyDescent="0.3">
      <c r="B51" s="19">
        <v>203</v>
      </c>
      <c r="C51" s="7">
        <f>VLOOKUP(B51,episodes!$A$1:$E$76,4,FALSE)</f>
        <v>3</v>
      </c>
      <c r="D51" s="19" t="s">
        <v>833</v>
      </c>
      <c r="E51" s="19" t="s">
        <v>839</v>
      </c>
      <c r="F51" s="19" t="s">
        <v>844</v>
      </c>
      <c r="K51" s="19" t="s">
        <v>85</v>
      </c>
      <c r="O51" s="19" t="str">
        <f t="shared" si="0"/>
        <v>nomad kills redshirt security officer (red)</v>
      </c>
    </row>
    <row r="52" spans="2:15" x14ac:dyDescent="0.3">
      <c r="B52" s="19">
        <v>203</v>
      </c>
      <c r="C52" s="7">
        <f>VLOOKUP(B52,episodes!$A$1:$E$76,4,FALSE)</f>
        <v>3</v>
      </c>
      <c r="D52" s="19" t="s">
        <v>833</v>
      </c>
      <c r="E52" s="19" t="s">
        <v>839</v>
      </c>
      <c r="F52" s="19" t="s">
        <v>844</v>
      </c>
      <c r="K52" s="19" t="s">
        <v>85</v>
      </c>
      <c r="O52" s="19" t="str">
        <f t="shared" si="0"/>
        <v>nomad kills redshirt security officer (red)</v>
      </c>
    </row>
    <row r="53" spans="2:15" x14ac:dyDescent="0.3">
      <c r="B53" s="19">
        <v>203</v>
      </c>
      <c r="C53" s="7">
        <f>VLOOKUP(B53,episodes!$A$1:$E$76,4,FALSE)</f>
        <v>3</v>
      </c>
      <c r="D53" s="19" t="s">
        <v>833</v>
      </c>
      <c r="E53" s="19" t="s">
        <v>839</v>
      </c>
      <c r="F53" s="19" t="s">
        <v>844</v>
      </c>
      <c r="K53" s="19" t="s">
        <v>85</v>
      </c>
      <c r="O53" s="19" t="str">
        <f t="shared" si="0"/>
        <v>nomad kills redshirt security officer (red)</v>
      </c>
    </row>
    <row r="54" spans="2:15" x14ac:dyDescent="0.3">
      <c r="B54" s="19">
        <v>203</v>
      </c>
      <c r="C54" s="7">
        <f>VLOOKUP(B54,episodes!$A$1:$E$76,4,FALSE)</f>
        <v>3</v>
      </c>
      <c r="D54" s="19" t="s">
        <v>833</v>
      </c>
      <c r="E54" s="19" t="s">
        <v>839</v>
      </c>
      <c r="F54" s="19" t="s">
        <v>844</v>
      </c>
      <c r="K54" s="19" t="s">
        <v>85</v>
      </c>
      <c r="O54" s="19" t="str">
        <f t="shared" si="0"/>
        <v>nomad kills redshirt security officer (red)</v>
      </c>
    </row>
  </sheetData>
  <pageMargins left="0.7" right="0.7" top="0.75" bottom="0.75" header="0.3" footer="0.3"/>
  <pageSetup orientation="portrait" horizontalDpi="75" verticalDpi="7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81"/>
  <sheetViews>
    <sheetView zoomScaleNormal="100" workbookViewId="0">
      <selection activeCell="E28" sqref="E28"/>
    </sheetView>
  </sheetViews>
  <sheetFormatPr defaultColWidth="83.77734375" defaultRowHeight="10.5" x14ac:dyDescent="0.3"/>
  <cols>
    <col min="1" max="1" width="8.6640625" style="19" bestFit="1" customWidth="1"/>
    <col min="2" max="2" width="8.6640625" style="19" customWidth="1"/>
    <col min="3" max="3" width="7.44140625" style="1" bestFit="1" customWidth="1"/>
    <col min="4" max="4" width="8.33203125" style="19" bestFit="1" customWidth="1"/>
    <col min="5" max="5" width="50.109375" style="19" bestFit="1" customWidth="1"/>
    <col min="6" max="6" width="14.44140625" style="19" bestFit="1" customWidth="1"/>
    <col min="7" max="7" width="16.33203125" style="19" bestFit="1" customWidth="1"/>
    <col min="8" max="16384" width="83.77734375" style="19"/>
  </cols>
  <sheetData>
    <row r="1" spans="1:7" x14ac:dyDescent="0.3">
      <c r="A1" s="19" t="s">
        <v>885</v>
      </c>
      <c r="B1" s="19" t="s">
        <v>42</v>
      </c>
      <c r="C1" s="1" t="s">
        <v>411</v>
      </c>
      <c r="D1" s="19" t="s">
        <v>412</v>
      </c>
      <c r="E1" s="19" t="s">
        <v>413</v>
      </c>
      <c r="F1" s="19" t="s">
        <v>414</v>
      </c>
      <c r="G1" s="19" t="s">
        <v>415</v>
      </c>
    </row>
    <row r="2" spans="1:7" x14ac:dyDescent="0.3">
      <c r="A2" s="19">
        <v>100</v>
      </c>
      <c r="B2" s="19">
        <v>1</v>
      </c>
      <c r="C2" s="1">
        <v>1</v>
      </c>
      <c r="D2" s="19">
        <v>0</v>
      </c>
      <c r="E2" s="19" t="s">
        <v>158</v>
      </c>
      <c r="F2" s="19">
        <v>3012.4</v>
      </c>
      <c r="G2" s="19" t="s">
        <v>428</v>
      </c>
    </row>
    <row r="3" spans="1:7" x14ac:dyDescent="0.3">
      <c r="A3" s="19">
        <v>101</v>
      </c>
      <c r="B3" s="19">
        <v>2</v>
      </c>
      <c r="C3" s="1">
        <v>1</v>
      </c>
      <c r="D3" s="19">
        <v>1</v>
      </c>
      <c r="E3" s="19" t="s">
        <v>41</v>
      </c>
      <c r="F3" s="19">
        <v>1513.1</v>
      </c>
      <c r="G3" s="19" t="s">
        <v>416</v>
      </c>
    </row>
    <row r="4" spans="1:7" x14ac:dyDescent="0.3">
      <c r="A4" s="19">
        <v>102</v>
      </c>
      <c r="B4" s="19">
        <v>3</v>
      </c>
      <c r="C4" s="1">
        <v>1</v>
      </c>
      <c r="D4" s="19">
        <v>2</v>
      </c>
      <c r="E4" s="19" t="s">
        <v>38</v>
      </c>
      <c r="F4" s="19">
        <v>1533.6</v>
      </c>
      <c r="G4" s="19" t="s">
        <v>417</v>
      </c>
    </row>
    <row r="5" spans="1:7" x14ac:dyDescent="0.3">
      <c r="A5" s="19">
        <v>103</v>
      </c>
      <c r="B5" s="19">
        <v>4</v>
      </c>
      <c r="C5" s="1">
        <v>1</v>
      </c>
      <c r="D5" s="19">
        <v>3</v>
      </c>
      <c r="E5" s="19" t="s">
        <v>36</v>
      </c>
      <c r="F5" s="19">
        <v>1312.4</v>
      </c>
      <c r="G5" s="19" t="s">
        <v>418</v>
      </c>
    </row>
    <row r="6" spans="1:7" x14ac:dyDescent="0.3">
      <c r="A6" s="19">
        <v>104</v>
      </c>
      <c r="B6" s="19">
        <v>5</v>
      </c>
      <c r="C6" s="1">
        <v>1</v>
      </c>
      <c r="D6" s="19">
        <v>4</v>
      </c>
      <c r="E6" s="19" t="s">
        <v>46</v>
      </c>
      <c r="F6" s="19">
        <v>1704.2</v>
      </c>
      <c r="G6" s="19" t="s">
        <v>419</v>
      </c>
    </row>
    <row r="7" spans="1:7" x14ac:dyDescent="0.3">
      <c r="A7" s="19">
        <v>105</v>
      </c>
      <c r="B7" s="19">
        <v>6</v>
      </c>
      <c r="C7" s="1">
        <v>1</v>
      </c>
      <c r="D7" s="19">
        <v>5</v>
      </c>
      <c r="E7" s="19" t="s">
        <v>68</v>
      </c>
      <c r="F7" s="19">
        <v>1672.1</v>
      </c>
      <c r="G7" s="19" t="s">
        <v>420</v>
      </c>
    </row>
    <row r="8" spans="1:7" x14ac:dyDescent="0.3">
      <c r="A8" s="19">
        <v>106</v>
      </c>
      <c r="B8" s="19">
        <v>7</v>
      </c>
      <c r="C8" s="1">
        <v>1</v>
      </c>
      <c r="D8" s="19">
        <v>6</v>
      </c>
      <c r="E8" s="19" t="s">
        <v>47</v>
      </c>
      <c r="F8" s="19">
        <v>1329.8</v>
      </c>
      <c r="G8" s="19" t="s">
        <v>421</v>
      </c>
    </row>
    <row r="9" spans="1:7" x14ac:dyDescent="0.3">
      <c r="A9" s="19">
        <v>107</v>
      </c>
      <c r="B9" s="19">
        <v>8</v>
      </c>
      <c r="C9" s="1">
        <v>1</v>
      </c>
      <c r="D9" s="19">
        <v>7</v>
      </c>
      <c r="E9" s="19" t="s">
        <v>44</v>
      </c>
      <c r="F9" s="19">
        <v>2712.4</v>
      </c>
      <c r="G9" s="19" t="s">
        <v>422</v>
      </c>
    </row>
    <row r="10" spans="1:7" x14ac:dyDescent="0.3">
      <c r="A10" s="19">
        <v>108</v>
      </c>
      <c r="B10" s="19">
        <v>9</v>
      </c>
      <c r="C10" s="1">
        <v>1</v>
      </c>
      <c r="D10" s="19">
        <v>8</v>
      </c>
      <c r="E10" s="19" t="s">
        <v>69</v>
      </c>
      <c r="F10" s="19">
        <v>2713.5</v>
      </c>
      <c r="G10" s="19" t="s">
        <v>423</v>
      </c>
    </row>
    <row r="11" spans="1:7" x14ac:dyDescent="0.3">
      <c r="A11" s="19">
        <v>109</v>
      </c>
      <c r="B11" s="19">
        <v>10</v>
      </c>
      <c r="C11" s="1">
        <v>1</v>
      </c>
      <c r="D11" s="19">
        <v>9</v>
      </c>
      <c r="E11" s="19" t="s">
        <v>424</v>
      </c>
      <c r="F11" s="19">
        <v>2715.1</v>
      </c>
      <c r="G11" s="19" t="s">
        <v>425</v>
      </c>
    </row>
    <row r="12" spans="1:7" x14ac:dyDescent="0.3">
      <c r="A12" s="19">
        <v>110</v>
      </c>
      <c r="B12" s="19">
        <v>11</v>
      </c>
      <c r="C12" s="1">
        <v>1</v>
      </c>
      <c r="D12" s="19">
        <v>10</v>
      </c>
      <c r="E12" s="19" t="s">
        <v>37</v>
      </c>
      <c r="F12" s="19">
        <v>1512.2</v>
      </c>
      <c r="G12" s="19" t="s">
        <v>426</v>
      </c>
    </row>
    <row r="13" spans="1:7" x14ac:dyDescent="0.3">
      <c r="A13" s="19">
        <v>111</v>
      </c>
      <c r="B13" s="19">
        <v>12</v>
      </c>
      <c r="C13" s="1">
        <v>1</v>
      </c>
      <c r="D13" s="19">
        <v>11</v>
      </c>
      <c r="E13" s="19" t="s">
        <v>427</v>
      </c>
      <c r="F13" s="19">
        <v>3012.4</v>
      </c>
      <c r="G13" s="19" t="s">
        <v>428</v>
      </c>
    </row>
    <row r="14" spans="1:7" x14ac:dyDescent="0.3">
      <c r="A14" s="19">
        <v>112</v>
      </c>
      <c r="B14" s="19">
        <v>13</v>
      </c>
      <c r="C14" s="1">
        <v>1</v>
      </c>
      <c r="D14" s="19">
        <v>12</v>
      </c>
      <c r="E14" s="19" t="s">
        <v>429</v>
      </c>
      <c r="F14" s="19">
        <v>3013.1</v>
      </c>
      <c r="G14" s="19" t="s">
        <v>430</v>
      </c>
    </row>
    <row r="15" spans="1:7" x14ac:dyDescent="0.3">
      <c r="A15" s="19">
        <v>113</v>
      </c>
      <c r="B15" s="19">
        <v>14</v>
      </c>
      <c r="C15" s="1">
        <v>1</v>
      </c>
      <c r="D15" s="19">
        <v>13</v>
      </c>
      <c r="E15" s="19" t="s">
        <v>150</v>
      </c>
      <c r="F15" s="19">
        <v>2817.6</v>
      </c>
      <c r="G15" s="19" t="s">
        <v>431</v>
      </c>
    </row>
    <row r="16" spans="1:7" x14ac:dyDescent="0.3">
      <c r="A16" s="19">
        <v>114</v>
      </c>
      <c r="B16" s="19">
        <v>15</v>
      </c>
      <c r="C16" s="1">
        <v>1</v>
      </c>
      <c r="D16" s="19">
        <v>14</v>
      </c>
      <c r="E16" s="19" t="s">
        <v>155</v>
      </c>
      <c r="F16" s="19">
        <v>1709.2</v>
      </c>
      <c r="G16" s="19" t="s">
        <v>432</v>
      </c>
    </row>
    <row r="17" spans="1:7" x14ac:dyDescent="0.3">
      <c r="A17" s="19">
        <v>115</v>
      </c>
      <c r="B17" s="19">
        <v>16</v>
      </c>
      <c r="C17" s="1">
        <v>1</v>
      </c>
      <c r="D17" s="19">
        <v>15</v>
      </c>
      <c r="E17" s="19" t="s">
        <v>48</v>
      </c>
      <c r="F17" s="19">
        <v>3025.3</v>
      </c>
      <c r="G17" s="19" t="s">
        <v>433</v>
      </c>
    </row>
    <row r="18" spans="1:7" x14ac:dyDescent="0.3">
      <c r="A18" s="19">
        <v>116</v>
      </c>
      <c r="B18" s="19">
        <v>17</v>
      </c>
      <c r="C18" s="1">
        <v>1</v>
      </c>
      <c r="D18" s="19">
        <v>16</v>
      </c>
      <c r="E18" s="19" t="s">
        <v>70</v>
      </c>
      <c r="F18" s="19">
        <v>2821.5</v>
      </c>
      <c r="G18" s="19" t="s">
        <v>434</v>
      </c>
    </row>
    <row r="19" spans="1:7" x14ac:dyDescent="0.3">
      <c r="A19" s="19">
        <v>117</v>
      </c>
      <c r="B19" s="19">
        <v>18</v>
      </c>
      <c r="C19" s="1">
        <v>1</v>
      </c>
      <c r="D19" s="19">
        <v>17</v>
      </c>
      <c r="E19" s="19" t="s">
        <v>151</v>
      </c>
      <c r="F19" s="19">
        <v>2124.5</v>
      </c>
      <c r="G19" s="19" t="s">
        <v>435</v>
      </c>
    </row>
    <row r="20" spans="1:7" x14ac:dyDescent="0.3">
      <c r="A20" s="19">
        <v>118</v>
      </c>
      <c r="B20" s="19">
        <v>19</v>
      </c>
      <c r="C20" s="1">
        <v>1</v>
      </c>
      <c r="D20" s="19">
        <v>18</v>
      </c>
      <c r="E20" s="19" t="s">
        <v>49</v>
      </c>
      <c r="F20" s="19">
        <v>3045.6</v>
      </c>
      <c r="G20" s="19" t="s">
        <v>436</v>
      </c>
    </row>
    <row r="21" spans="1:7" x14ac:dyDescent="0.3">
      <c r="A21" s="19">
        <v>119</v>
      </c>
      <c r="B21" s="19">
        <v>20</v>
      </c>
      <c r="C21" s="1">
        <v>1</v>
      </c>
      <c r="D21" s="19">
        <v>19</v>
      </c>
      <c r="E21" s="19" t="s">
        <v>437</v>
      </c>
      <c r="F21" s="19">
        <v>3113.2</v>
      </c>
      <c r="G21" s="19" t="s">
        <v>438</v>
      </c>
    </row>
    <row r="22" spans="1:7" x14ac:dyDescent="0.3">
      <c r="A22" s="19">
        <v>120</v>
      </c>
      <c r="B22" s="19">
        <v>21</v>
      </c>
      <c r="C22" s="1">
        <v>1</v>
      </c>
      <c r="D22" s="19">
        <v>20</v>
      </c>
      <c r="E22" s="19" t="s">
        <v>39</v>
      </c>
      <c r="F22" s="19">
        <v>2947.3</v>
      </c>
      <c r="G22" s="19" t="s">
        <v>439</v>
      </c>
    </row>
    <row r="23" spans="1:7" x14ac:dyDescent="0.3">
      <c r="A23" s="19">
        <v>121</v>
      </c>
      <c r="B23" s="19">
        <v>22</v>
      </c>
      <c r="C23" s="1">
        <v>1</v>
      </c>
      <c r="D23" s="19">
        <v>21</v>
      </c>
      <c r="E23" s="19" t="s">
        <v>203</v>
      </c>
      <c r="F23" s="19">
        <v>3156.2</v>
      </c>
      <c r="G23" s="19" t="s">
        <v>440</v>
      </c>
    </row>
    <row r="24" spans="1:7" x14ac:dyDescent="0.3">
      <c r="A24" s="19">
        <v>122</v>
      </c>
      <c r="B24" s="19">
        <v>23</v>
      </c>
      <c r="C24" s="1">
        <v>1</v>
      </c>
      <c r="D24" s="19">
        <v>22</v>
      </c>
      <c r="E24" s="19" t="s">
        <v>66</v>
      </c>
      <c r="F24" s="19">
        <v>3141.9</v>
      </c>
      <c r="G24" s="19" t="s">
        <v>441</v>
      </c>
    </row>
    <row r="25" spans="1:7" x14ac:dyDescent="0.3">
      <c r="A25" s="19">
        <v>123</v>
      </c>
      <c r="B25" s="19">
        <v>24</v>
      </c>
      <c r="C25" s="1">
        <v>1</v>
      </c>
      <c r="D25" s="19">
        <v>23</v>
      </c>
      <c r="E25" s="19" t="s">
        <v>156</v>
      </c>
      <c r="F25" s="19">
        <v>3192.1</v>
      </c>
      <c r="G25" s="19" t="s">
        <v>442</v>
      </c>
    </row>
    <row r="26" spans="1:7" x14ac:dyDescent="0.3">
      <c r="A26" s="19">
        <v>124</v>
      </c>
      <c r="B26" s="19">
        <v>25</v>
      </c>
      <c r="C26" s="1">
        <v>1</v>
      </c>
      <c r="D26" s="19">
        <v>24</v>
      </c>
      <c r="E26" s="19" t="s">
        <v>157</v>
      </c>
      <c r="F26" s="19" t="s">
        <v>443</v>
      </c>
      <c r="G26" s="19" t="s">
        <v>444</v>
      </c>
    </row>
    <row r="27" spans="1:7" x14ac:dyDescent="0.3">
      <c r="A27" s="19">
        <v>125</v>
      </c>
      <c r="B27" s="19">
        <v>26</v>
      </c>
      <c r="C27" s="1">
        <v>1</v>
      </c>
      <c r="D27" s="19">
        <v>25</v>
      </c>
      <c r="E27" s="19" t="s">
        <v>252</v>
      </c>
      <c r="F27" s="19">
        <v>3196.1</v>
      </c>
      <c r="G27" s="19" t="s">
        <v>445</v>
      </c>
    </row>
    <row r="28" spans="1:7" x14ac:dyDescent="0.3">
      <c r="A28" s="19">
        <v>126</v>
      </c>
      <c r="B28" s="19">
        <v>27</v>
      </c>
      <c r="C28" s="1">
        <v>1</v>
      </c>
      <c r="D28" s="19">
        <v>26</v>
      </c>
      <c r="E28" s="19" t="s">
        <v>154</v>
      </c>
      <c r="F28" s="19">
        <v>3198.4</v>
      </c>
      <c r="G28" s="19" t="s">
        <v>446</v>
      </c>
    </row>
    <row r="29" spans="1:7" x14ac:dyDescent="0.3">
      <c r="A29" s="19">
        <v>127</v>
      </c>
      <c r="B29" s="19">
        <v>28</v>
      </c>
      <c r="C29" s="1">
        <v>1</v>
      </c>
      <c r="D29" s="19">
        <v>27</v>
      </c>
      <c r="E29" s="19" t="s">
        <v>67</v>
      </c>
      <c r="F29" s="19">
        <v>3087.6</v>
      </c>
      <c r="G29" s="19" t="s">
        <v>447</v>
      </c>
    </row>
    <row r="30" spans="1:7" x14ac:dyDescent="0.3">
      <c r="A30" s="19">
        <v>128</v>
      </c>
      <c r="B30" s="19">
        <v>29</v>
      </c>
      <c r="C30" s="1">
        <v>1</v>
      </c>
      <c r="D30" s="19">
        <v>28</v>
      </c>
      <c r="E30" s="19" t="s">
        <v>152</v>
      </c>
      <c r="F30" s="19">
        <v>3134</v>
      </c>
      <c r="G30" s="19" t="s">
        <v>448</v>
      </c>
    </row>
    <row r="31" spans="1:7" x14ac:dyDescent="0.3">
      <c r="A31" s="19">
        <v>129</v>
      </c>
      <c r="B31" s="19">
        <v>30</v>
      </c>
      <c r="C31" s="1">
        <v>1</v>
      </c>
      <c r="D31" s="19">
        <v>29</v>
      </c>
      <c r="E31" s="19" t="s">
        <v>449</v>
      </c>
      <c r="F31" s="19">
        <v>3287.2</v>
      </c>
      <c r="G31" s="19" t="s">
        <v>450</v>
      </c>
    </row>
    <row r="32" spans="1:7" x14ac:dyDescent="0.3">
      <c r="A32" s="19">
        <v>201</v>
      </c>
      <c r="B32" s="19">
        <v>31</v>
      </c>
      <c r="C32" s="1">
        <v>2</v>
      </c>
      <c r="D32" s="19">
        <v>1</v>
      </c>
      <c r="E32" s="19" t="s">
        <v>64</v>
      </c>
      <c r="F32" s="19">
        <v>3372.7</v>
      </c>
      <c r="G32" s="19" t="s">
        <v>451</v>
      </c>
    </row>
    <row r="33" spans="1:7" x14ac:dyDescent="0.3">
      <c r="A33" s="19">
        <v>202</v>
      </c>
      <c r="B33" s="19">
        <v>32</v>
      </c>
      <c r="C33" s="1">
        <v>2</v>
      </c>
      <c r="D33" s="19">
        <v>2</v>
      </c>
      <c r="E33" s="19" t="s">
        <v>452</v>
      </c>
      <c r="F33" s="19">
        <v>3468.1</v>
      </c>
      <c r="G33" s="19" t="s">
        <v>453</v>
      </c>
    </row>
    <row r="34" spans="1:7" x14ac:dyDescent="0.3">
      <c r="A34" s="19">
        <v>203</v>
      </c>
      <c r="B34" s="19">
        <v>33</v>
      </c>
      <c r="C34" s="1">
        <v>2</v>
      </c>
      <c r="D34" s="19">
        <v>3</v>
      </c>
      <c r="E34" s="19" t="s">
        <v>51</v>
      </c>
      <c r="F34" s="19">
        <v>3541.9</v>
      </c>
      <c r="G34" s="19" t="s">
        <v>454</v>
      </c>
    </row>
    <row r="35" spans="1:7" x14ac:dyDescent="0.3">
      <c r="A35" s="19">
        <v>204</v>
      </c>
      <c r="B35" s="19">
        <v>34</v>
      </c>
      <c r="C35" s="1">
        <v>2</v>
      </c>
      <c r="D35" s="19">
        <v>4</v>
      </c>
      <c r="E35" s="19" t="s">
        <v>52</v>
      </c>
      <c r="F35" s="19" t="s">
        <v>455</v>
      </c>
      <c r="G35" s="19" t="s">
        <v>456</v>
      </c>
    </row>
    <row r="36" spans="1:7" x14ac:dyDescent="0.3">
      <c r="A36" s="19">
        <v>205</v>
      </c>
      <c r="B36" s="19">
        <v>35</v>
      </c>
      <c r="C36" s="1">
        <v>2</v>
      </c>
      <c r="D36" s="19">
        <v>5</v>
      </c>
      <c r="E36" s="19" t="s">
        <v>53</v>
      </c>
      <c r="F36" s="19">
        <v>3715.3</v>
      </c>
      <c r="G36" s="19" t="s">
        <v>457</v>
      </c>
    </row>
    <row r="37" spans="1:7" x14ac:dyDescent="0.3">
      <c r="A37" s="19">
        <v>206</v>
      </c>
      <c r="B37" s="19">
        <v>36</v>
      </c>
      <c r="C37" s="1">
        <v>2</v>
      </c>
      <c r="D37" s="19">
        <v>6</v>
      </c>
      <c r="E37" s="19" t="s">
        <v>62</v>
      </c>
      <c r="F37" s="19">
        <v>4202.8999999999996</v>
      </c>
      <c r="G37" s="19" t="s">
        <v>458</v>
      </c>
    </row>
    <row r="38" spans="1:7" x14ac:dyDescent="0.3">
      <c r="A38" s="19">
        <v>207</v>
      </c>
      <c r="B38" s="19">
        <v>37</v>
      </c>
      <c r="C38" s="1">
        <v>2</v>
      </c>
      <c r="D38" s="19">
        <v>7</v>
      </c>
      <c r="E38" s="19" t="s">
        <v>54</v>
      </c>
      <c r="F38" s="19">
        <v>3018.2</v>
      </c>
      <c r="G38" s="19" t="s">
        <v>459</v>
      </c>
    </row>
    <row r="39" spans="1:7" x14ac:dyDescent="0.3">
      <c r="A39" s="19">
        <v>208</v>
      </c>
      <c r="B39" s="19">
        <v>38</v>
      </c>
      <c r="C39" s="1">
        <v>2</v>
      </c>
      <c r="D39" s="19">
        <v>8</v>
      </c>
      <c r="E39" s="19" t="s">
        <v>55</v>
      </c>
      <c r="F39" s="19">
        <v>4513.3</v>
      </c>
      <c r="G39" s="19" t="s">
        <v>460</v>
      </c>
    </row>
    <row r="40" spans="1:7" x14ac:dyDescent="0.3">
      <c r="A40" s="19">
        <v>209</v>
      </c>
      <c r="B40" s="19">
        <v>39</v>
      </c>
      <c r="C40" s="1">
        <v>2</v>
      </c>
      <c r="D40" s="19">
        <v>9</v>
      </c>
      <c r="E40" s="19" t="s">
        <v>56</v>
      </c>
      <c r="F40" s="19">
        <v>3219.4</v>
      </c>
      <c r="G40" s="19" t="s">
        <v>461</v>
      </c>
    </row>
    <row r="41" spans="1:7" x14ac:dyDescent="0.3">
      <c r="A41" s="19">
        <v>210</v>
      </c>
      <c r="B41" s="19">
        <v>40</v>
      </c>
      <c r="C41" s="1">
        <v>2</v>
      </c>
      <c r="D41" s="19">
        <v>10</v>
      </c>
      <c r="E41" s="19" t="s">
        <v>153</v>
      </c>
      <c r="F41" s="19">
        <v>3842.3</v>
      </c>
      <c r="G41" s="19" t="s">
        <v>462</v>
      </c>
    </row>
    <row r="42" spans="1:7" x14ac:dyDescent="0.3">
      <c r="A42" s="19">
        <v>211</v>
      </c>
      <c r="B42" s="19">
        <v>41</v>
      </c>
      <c r="C42" s="1">
        <v>2</v>
      </c>
      <c r="D42" s="19">
        <v>11</v>
      </c>
      <c r="E42" s="19" t="s">
        <v>479</v>
      </c>
      <c r="F42" s="19">
        <v>3497.2</v>
      </c>
      <c r="G42" s="19" t="s">
        <v>463</v>
      </c>
    </row>
    <row r="43" spans="1:7" x14ac:dyDescent="0.3">
      <c r="A43" s="19">
        <v>212</v>
      </c>
      <c r="B43" s="19">
        <v>42</v>
      </c>
      <c r="C43" s="1">
        <v>2</v>
      </c>
      <c r="D43" s="19">
        <v>12</v>
      </c>
      <c r="E43" s="19" t="s">
        <v>63</v>
      </c>
      <c r="F43" s="19">
        <v>3478.2</v>
      </c>
      <c r="G43" s="19" t="s">
        <v>464</v>
      </c>
    </row>
    <row r="44" spans="1:7" x14ac:dyDescent="0.3">
      <c r="A44" s="19">
        <v>213</v>
      </c>
      <c r="B44" s="19">
        <v>43</v>
      </c>
      <c r="C44" s="1">
        <v>2</v>
      </c>
      <c r="D44" s="19">
        <v>13</v>
      </c>
      <c r="E44" s="19" t="s">
        <v>1817</v>
      </c>
      <c r="F44" s="19">
        <v>3619.2</v>
      </c>
      <c r="G44" s="19" t="s">
        <v>465</v>
      </c>
    </row>
    <row r="45" spans="1:7" x14ac:dyDescent="0.3">
      <c r="A45" s="19">
        <v>214</v>
      </c>
      <c r="B45" s="19">
        <v>44</v>
      </c>
      <c r="C45" s="1">
        <v>2</v>
      </c>
      <c r="D45" s="19">
        <v>14</v>
      </c>
      <c r="E45" s="19" t="s">
        <v>466</v>
      </c>
      <c r="F45" s="19">
        <v>3614.9</v>
      </c>
      <c r="G45" s="19" t="s">
        <v>467</v>
      </c>
    </row>
    <row r="46" spans="1:7" x14ac:dyDescent="0.3">
      <c r="A46" s="19">
        <v>215</v>
      </c>
      <c r="B46" s="19">
        <v>45</v>
      </c>
      <c r="C46" s="1">
        <v>2</v>
      </c>
      <c r="D46" s="19">
        <v>15</v>
      </c>
      <c r="E46" s="19" t="s">
        <v>468</v>
      </c>
      <c r="F46" s="19">
        <v>4523.3</v>
      </c>
      <c r="G46" s="19" t="s">
        <v>469</v>
      </c>
    </row>
    <row r="47" spans="1:7" x14ac:dyDescent="0.3">
      <c r="A47" s="19">
        <v>216</v>
      </c>
      <c r="B47" s="19">
        <v>46</v>
      </c>
      <c r="C47" s="1">
        <v>2</v>
      </c>
      <c r="D47" s="19">
        <v>16</v>
      </c>
      <c r="E47" s="19" t="s">
        <v>313</v>
      </c>
      <c r="F47" s="19">
        <v>3211.8</v>
      </c>
      <c r="G47" s="19" t="s">
        <v>470</v>
      </c>
    </row>
    <row r="48" spans="1:7" x14ac:dyDescent="0.3">
      <c r="A48" s="19">
        <v>217</v>
      </c>
      <c r="B48" s="19">
        <v>47</v>
      </c>
      <c r="C48" s="1">
        <v>2</v>
      </c>
      <c r="D48" s="19">
        <v>17</v>
      </c>
      <c r="E48" s="19" t="s">
        <v>471</v>
      </c>
      <c r="F48" s="19">
        <v>4598</v>
      </c>
      <c r="G48" s="19" t="s">
        <v>472</v>
      </c>
    </row>
    <row r="49" spans="1:7" x14ac:dyDescent="0.3">
      <c r="A49" s="19">
        <v>218</v>
      </c>
      <c r="B49" s="19">
        <v>48</v>
      </c>
      <c r="C49" s="1">
        <v>2</v>
      </c>
      <c r="D49" s="19">
        <v>18</v>
      </c>
      <c r="E49" s="19" t="s">
        <v>57</v>
      </c>
      <c r="F49" s="19">
        <v>4307.1000000000004</v>
      </c>
      <c r="G49" s="19" t="s">
        <v>473</v>
      </c>
    </row>
    <row r="50" spans="1:7" x14ac:dyDescent="0.3">
      <c r="A50" s="19">
        <v>219</v>
      </c>
      <c r="B50" s="19">
        <v>49</v>
      </c>
      <c r="C50" s="1">
        <v>2</v>
      </c>
      <c r="D50" s="19">
        <v>19</v>
      </c>
      <c r="E50" s="19" t="s">
        <v>65</v>
      </c>
      <c r="F50" s="19">
        <v>4211.3999999999996</v>
      </c>
      <c r="G50" s="19" t="s">
        <v>474</v>
      </c>
    </row>
    <row r="51" spans="1:7" x14ac:dyDescent="0.3">
      <c r="A51" s="19">
        <v>220</v>
      </c>
      <c r="B51" s="19">
        <v>50</v>
      </c>
      <c r="C51" s="1">
        <v>2</v>
      </c>
      <c r="D51" s="19">
        <v>20</v>
      </c>
      <c r="E51" s="19" t="s">
        <v>1818</v>
      </c>
      <c r="F51" s="19">
        <v>4768.3</v>
      </c>
      <c r="G51" s="19" t="s">
        <v>475</v>
      </c>
    </row>
    <row r="52" spans="1:7" x14ac:dyDescent="0.3">
      <c r="A52" s="19">
        <v>221</v>
      </c>
      <c r="B52" s="19">
        <v>51</v>
      </c>
      <c r="C52" s="1">
        <v>2</v>
      </c>
      <c r="D52" s="19">
        <v>21</v>
      </c>
      <c r="E52" s="19" t="s">
        <v>208</v>
      </c>
      <c r="F52" s="19">
        <v>2534</v>
      </c>
      <c r="G52" s="19" t="s">
        <v>476</v>
      </c>
    </row>
    <row r="53" spans="1:7" x14ac:dyDescent="0.3">
      <c r="A53" s="19">
        <v>222</v>
      </c>
      <c r="B53" s="19">
        <v>52</v>
      </c>
      <c r="C53" s="1">
        <v>2</v>
      </c>
      <c r="D53" s="19">
        <v>22</v>
      </c>
      <c r="E53" s="19" t="s">
        <v>40</v>
      </c>
      <c r="F53" s="19">
        <v>4657.5</v>
      </c>
      <c r="G53" s="19" t="s">
        <v>477</v>
      </c>
    </row>
    <row r="54" spans="1:7" x14ac:dyDescent="0.3">
      <c r="A54" s="19">
        <v>223</v>
      </c>
      <c r="B54" s="19">
        <v>53</v>
      </c>
      <c r="C54" s="1">
        <v>2</v>
      </c>
      <c r="D54" s="19">
        <v>23</v>
      </c>
      <c r="E54" s="19" t="s">
        <v>59</v>
      </c>
      <c r="F54" s="19" t="s">
        <v>455</v>
      </c>
      <c r="G54" s="19" t="s">
        <v>478</v>
      </c>
    </row>
    <row r="55" spans="1:7" x14ac:dyDescent="0.3">
      <c r="A55" s="19">
        <v>224</v>
      </c>
      <c r="B55" s="19">
        <v>54</v>
      </c>
      <c r="C55" s="19">
        <v>2</v>
      </c>
      <c r="D55" s="19">
        <v>24</v>
      </c>
      <c r="E55" s="19" t="s">
        <v>45</v>
      </c>
      <c r="F55" s="19">
        <v>4729.3999999999996</v>
      </c>
      <c r="G55" s="19" t="s">
        <v>1606</v>
      </c>
    </row>
    <row r="56" spans="1:7" x14ac:dyDescent="0.3">
      <c r="A56" s="19">
        <v>225</v>
      </c>
      <c r="B56" s="19">
        <v>55</v>
      </c>
      <c r="C56" s="19">
        <v>2</v>
      </c>
      <c r="D56" s="19">
        <v>25</v>
      </c>
      <c r="E56" s="19" t="s">
        <v>1607</v>
      </c>
      <c r="F56" s="19">
        <v>4040.7</v>
      </c>
      <c r="G56" s="19" t="s">
        <v>1608</v>
      </c>
    </row>
    <row r="57" spans="1:7" x14ac:dyDescent="0.3">
      <c r="A57" s="19">
        <v>226</v>
      </c>
      <c r="B57" s="19">
        <v>56</v>
      </c>
      <c r="C57" s="19">
        <v>2</v>
      </c>
      <c r="D57" s="19">
        <v>26</v>
      </c>
      <c r="E57" s="19" t="s">
        <v>1609</v>
      </c>
      <c r="F57" s="19" t="s">
        <v>455</v>
      </c>
      <c r="G57" s="19" t="s">
        <v>1610</v>
      </c>
    </row>
    <row r="58" spans="1:7" x14ac:dyDescent="0.3">
      <c r="A58" s="19">
        <v>301</v>
      </c>
      <c r="B58" s="19">
        <v>57</v>
      </c>
      <c r="C58" s="19">
        <v>3</v>
      </c>
      <c r="D58" s="19">
        <v>1</v>
      </c>
      <c r="E58" s="19" t="s">
        <v>1611</v>
      </c>
      <c r="F58" s="19">
        <v>5431.4</v>
      </c>
      <c r="G58" s="19" t="s">
        <v>1612</v>
      </c>
    </row>
    <row r="59" spans="1:7" x14ac:dyDescent="0.3">
      <c r="A59" s="19">
        <v>302</v>
      </c>
      <c r="B59" s="19">
        <v>58</v>
      </c>
      <c r="C59" s="19">
        <v>3</v>
      </c>
      <c r="D59" s="19">
        <v>2</v>
      </c>
      <c r="E59" s="19" t="s">
        <v>1613</v>
      </c>
      <c r="F59" s="19">
        <v>5027.3</v>
      </c>
      <c r="G59" s="19" t="s">
        <v>1614</v>
      </c>
    </row>
    <row r="60" spans="1:7" x14ac:dyDescent="0.3">
      <c r="A60" s="19">
        <v>303</v>
      </c>
      <c r="B60" s="19">
        <v>59</v>
      </c>
      <c r="C60" s="19">
        <v>3</v>
      </c>
      <c r="D60" s="19">
        <v>3</v>
      </c>
      <c r="E60" s="19" t="s">
        <v>1615</v>
      </c>
      <c r="F60" s="19">
        <v>4842.6000000000004</v>
      </c>
      <c r="G60" s="19" t="s">
        <v>1616</v>
      </c>
    </row>
    <row r="61" spans="1:7" x14ac:dyDescent="0.3">
      <c r="A61" s="19">
        <v>304</v>
      </c>
      <c r="B61" s="19">
        <v>60</v>
      </c>
      <c r="C61" s="19">
        <v>3</v>
      </c>
      <c r="D61" s="19">
        <v>4</v>
      </c>
      <c r="E61" s="19" t="s">
        <v>1617</v>
      </c>
      <c r="F61" s="19">
        <v>5029.5</v>
      </c>
      <c r="G61" s="19" t="s">
        <v>1618</v>
      </c>
    </row>
    <row r="62" spans="1:7" x14ac:dyDescent="0.3">
      <c r="A62" s="19">
        <v>305</v>
      </c>
      <c r="B62" s="19">
        <v>61</v>
      </c>
      <c r="C62" s="19">
        <v>3</v>
      </c>
      <c r="D62" s="19">
        <v>5</v>
      </c>
      <c r="E62" s="19" t="s">
        <v>1619</v>
      </c>
      <c r="F62" s="19">
        <v>5630.7</v>
      </c>
      <c r="G62" s="19" t="s">
        <v>1620</v>
      </c>
    </row>
    <row r="63" spans="1:7" x14ac:dyDescent="0.3">
      <c r="A63" s="19">
        <v>306</v>
      </c>
      <c r="B63" s="19">
        <v>62</v>
      </c>
      <c r="C63" s="19">
        <v>3</v>
      </c>
      <c r="D63" s="19">
        <v>6</v>
      </c>
      <c r="E63" s="19" t="s">
        <v>1621</v>
      </c>
      <c r="F63" s="19">
        <v>4385.3</v>
      </c>
      <c r="G63" s="19" t="s">
        <v>1622</v>
      </c>
    </row>
    <row r="64" spans="1:7" x14ac:dyDescent="0.3">
      <c r="A64" s="19">
        <v>307</v>
      </c>
      <c r="B64" s="19">
        <v>63</v>
      </c>
      <c r="C64" s="19">
        <v>3</v>
      </c>
      <c r="D64" s="19">
        <v>7</v>
      </c>
      <c r="E64" s="19" t="s">
        <v>1623</v>
      </c>
      <c r="F64" s="19">
        <v>5630.3</v>
      </c>
      <c r="G64" s="19" t="s">
        <v>1624</v>
      </c>
    </row>
    <row r="65" spans="1:7" x14ac:dyDescent="0.3">
      <c r="A65" s="19">
        <v>308</v>
      </c>
      <c r="B65" s="19">
        <v>64</v>
      </c>
      <c r="C65" s="19">
        <v>3</v>
      </c>
      <c r="D65" s="19">
        <v>8</v>
      </c>
      <c r="E65" s="19" t="s">
        <v>479</v>
      </c>
      <c r="F65" s="19">
        <v>5476.3</v>
      </c>
      <c r="G65" s="19" t="s">
        <v>1625</v>
      </c>
    </row>
    <row r="66" spans="1:7" x14ac:dyDescent="0.3">
      <c r="A66" s="19">
        <v>309</v>
      </c>
      <c r="B66" s="19">
        <v>65</v>
      </c>
      <c r="C66" s="19">
        <v>3</v>
      </c>
      <c r="D66" s="19">
        <v>9</v>
      </c>
      <c r="E66" s="19" t="s">
        <v>1626</v>
      </c>
      <c r="F66" s="19">
        <v>5693.2</v>
      </c>
      <c r="G66" s="19" t="s">
        <v>1627</v>
      </c>
    </row>
    <row r="67" spans="1:7" x14ac:dyDescent="0.3">
      <c r="A67" s="19">
        <v>310</v>
      </c>
      <c r="B67" s="19">
        <v>66</v>
      </c>
      <c r="C67" s="19">
        <v>3</v>
      </c>
      <c r="D67" s="19">
        <v>10</v>
      </c>
      <c r="E67" s="19" t="s">
        <v>1628</v>
      </c>
      <c r="F67" s="19">
        <v>5784.2</v>
      </c>
      <c r="G67" s="19" t="s">
        <v>1629</v>
      </c>
    </row>
    <row r="68" spans="1:7" x14ac:dyDescent="0.3">
      <c r="A68" s="19">
        <v>311</v>
      </c>
      <c r="B68" s="19">
        <v>67</v>
      </c>
      <c r="C68" s="19">
        <v>3</v>
      </c>
      <c r="D68" s="19">
        <v>11</v>
      </c>
      <c r="E68" s="19" t="s">
        <v>1630</v>
      </c>
      <c r="F68" s="19">
        <v>5710.5</v>
      </c>
      <c r="G68" s="19" t="s">
        <v>1631</v>
      </c>
    </row>
    <row r="69" spans="1:7" x14ac:dyDescent="0.3">
      <c r="A69" s="19">
        <v>312</v>
      </c>
      <c r="B69" s="19">
        <v>68</v>
      </c>
      <c r="C69" s="19">
        <v>3</v>
      </c>
      <c r="D69" s="19">
        <v>12</v>
      </c>
      <c r="E69" s="19" t="s">
        <v>1632</v>
      </c>
      <c r="F69" s="19">
        <v>5121.5</v>
      </c>
      <c r="G69" s="19" t="s">
        <v>1633</v>
      </c>
    </row>
    <row r="70" spans="1:7" x14ac:dyDescent="0.3">
      <c r="A70" s="19">
        <v>313</v>
      </c>
      <c r="B70" s="19">
        <v>69</v>
      </c>
      <c r="C70" s="19">
        <v>3</v>
      </c>
      <c r="D70" s="19">
        <v>13</v>
      </c>
      <c r="E70" s="19" t="s">
        <v>1634</v>
      </c>
      <c r="F70" s="19">
        <v>4372.5</v>
      </c>
      <c r="G70" s="19" t="s">
        <v>1635</v>
      </c>
    </row>
    <row r="71" spans="1:7" x14ac:dyDescent="0.3">
      <c r="A71" s="19">
        <v>314</v>
      </c>
      <c r="B71" s="19">
        <v>70</v>
      </c>
      <c r="C71" s="19">
        <v>3</v>
      </c>
      <c r="D71" s="19">
        <v>14</v>
      </c>
      <c r="E71" s="19" t="s">
        <v>1636</v>
      </c>
      <c r="F71" s="19">
        <v>5718.3</v>
      </c>
      <c r="G71" s="19" t="s">
        <v>1637</v>
      </c>
    </row>
    <row r="72" spans="1:7" x14ac:dyDescent="0.3">
      <c r="A72" s="19">
        <v>315</v>
      </c>
      <c r="B72" s="19">
        <v>71</v>
      </c>
      <c r="C72" s="19">
        <v>3</v>
      </c>
      <c r="D72" s="19">
        <v>15</v>
      </c>
      <c r="E72" s="19" t="s">
        <v>1638</v>
      </c>
      <c r="F72" s="19">
        <v>5730.2</v>
      </c>
      <c r="G72" s="19" t="s">
        <v>1639</v>
      </c>
    </row>
    <row r="73" spans="1:7" x14ac:dyDescent="0.3">
      <c r="A73" s="19">
        <v>316</v>
      </c>
      <c r="B73" s="19">
        <v>72</v>
      </c>
      <c r="C73" s="19">
        <v>3</v>
      </c>
      <c r="D73" s="19">
        <v>16</v>
      </c>
      <c r="E73" s="19" t="s">
        <v>1640</v>
      </c>
      <c r="F73" s="19">
        <v>5423.4</v>
      </c>
      <c r="G73" s="19" t="s">
        <v>1641</v>
      </c>
    </row>
    <row r="74" spans="1:7" x14ac:dyDescent="0.3">
      <c r="A74" s="19">
        <v>317</v>
      </c>
      <c r="B74" s="19">
        <v>73</v>
      </c>
      <c r="C74" s="19">
        <v>3</v>
      </c>
      <c r="D74" s="19">
        <v>17</v>
      </c>
      <c r="E74" s="19" t="s">
        <v>1642</v>
      </c>
      <c r="F74" s="19" t="s">
        <v>455</v>
      </c>
      <c r="G74" s="19" t="s">
        <v>1643</v>
      </c>
    </row>
    <row r="75" spans="1:7" x14ac:dyDescent="0.3">
      <c r="A75" s="19">
        <v>318</v>
      </c>
      <c r="B75" s="19">
        <v>74</v>
      </c>
      <c r="C75" s="19">
        <v>3</v>
      </c>
      <c r="D75" s="19">
        <v>18</v>
      </c>
      <c r="E75" s="19" t="s">
        <v>1644</v>
      </c>
      <c r="F75" s="19">
        <v>5725.3</v>
      </c>
      <c r="G75" s="19" t="s">
        <v>1645</v>
      </c>
    </row>
    <row r="76" spans="1:7" x14ac:dyDescent="0.3">
      <c r="A76" s="19">
        <v>319</v>
      </c>
      <c r="B76" s="19">
        <v>75</v>
      </c>
      <c r="C76" s="19">
        <v>3</v>
      </c>
      <c r="D76" s="19">
        <v>19</v>
      </c>
      <c r="E76" s="19" t="s">
        <v>480</v>
      </c>
      <c r="F76" s="19">
        <v>5843.7</v>
      </c>
      <c r="G76" s="19" t="s">
        <v>1646</v>
      </c>
    </row>
    <row r="77" spans="1:7" x14ac:dyDescent="0.3">
      <c r="A77" s="19">
        <v>320</v>
      </c>
      <c r="B77" s="19">
        <v>76</v>
      </c>
      <c r="C77" s="19">
        <v>3</v>
      </c>
      <c r="D77" s="19">
        <v>20</v>
      </c>
      <c r="E77" s="19" t="s">
        <v>1647</v>
      </c>
      <c r="F77" s="19">
        <v>5832.3</v>
      </c>
      <c r="G77" s="19" t="s">
        <v>1648</v>
      </c>
    </row>
    <row r="78" spans="1:7" x14ac:dyDescent="0.3">
      <c r="A78" s="19">
        <v>321</v>
      </c>
      <c r="B78" s="19">
        <v>77</v>
      </c>
      <c r="C78" s="19">
        <v>3</v>
      </c>
      <c r="D78" s="19">
        <v>21</v>
      </c>
      <c r="E78" s="19" t="s">
        <v>1649</v>
      </c>
      <c r="F78" s="19">
        <v>5818.4</v>
      </c>
      <c r="G78" s="19" t="s">
        <v>1650</v>
      </c>
    </row>
    <row r="79" spans="1:7" x14ac:dyDescent="0.3">
      <c r="A79" s="19">
        <v>322</v>
      </c>
      <c r="B79" s="19">
        <v>78</v>
      </c>
      <c r="C79" s="19">
        <v>3</v>
      </c>
      <c r="D79" s="19">
        <v>22</v>
      </c>
      <c r="E79" s="19" t="s">
        <v>1651</v>
      </c>
      <c r="F79" s="19">
        <v>5906.4</v>
      </c>
      <c r="G79" s="19" t="s">
        <v>1652</v>
      </c>
    </row>
    <row r="80" spans="1:7" x14ac:dyDescent="0.3">
      <c r="A80" s="19">
        <v>323</v>
      </c>
      <c r="B80" s="19">
        <v>79</v>
      </c>
      <c r="C80" s="19">
        <v>3</v>
      </c>
      <c r="D80" s="19">
        <v>23</v>
      </c>
      <c r="E80" s="19" t="s">
        <v>61</v>
      </c>
      <c r="F80" s="19">
        <v>5943.7</v>
      </c>
      <c r="G80" s="19" t="s">
        <v>1653</v>
      </c>
    </row>
    <row r="81" spans="1:7" x14ac:dyDescent="0.3">
      <c r="A81" s="19">
        <v>324</v>
      </c>
      <c r="B81" s="19">
        <v>80</v>
      </c>
      <c r="C81" s="19">
        <v>3</v>
      </c>
      <c r="D81" s="19">
        <v>24</v>
      </c>
      <c r="E81" s="19" t="s">
        <v>1654</v>
      </c>
      <c r="F81" s="19">
        <v>5928.5</v>
      </c>
      <c r="G81" s="19" t="s">
        <v>1655</v>
      </c>
    </row>
  </sheetData>
  <sortState ref="A2:I82">
    <sortCondition ref="A2:A82"/>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1"/>
  <sheetViews>
    <sheetView zoomScale="120" zoomScaleNormal="120" workbookViewId="0">
      <selection activeCell="A2" sqref="A2"/>
    </sheetView>
  </sheetViews>
  <sheetFormatPr defaultRowHeight="12" x14ac:dyDescent="0.3"/>
  <cols>
    <col min="1" max="1" width="24.44140625" customWidth="1"/>
    <col min="2" max="2" width="27.33203125" customWidth="1"/>
    <col min="3" max="3" width="41.33203125" customWidth="1"/>
    <col min="4" max="4" width="8.77734375" style="26"/>
    <col min="7" max="7" width="20.109375" customWidth="1"/>
    <col min="8" max="8" width="2.6640625" bestFit="1" customWidth="1"/>
    <col min="9" max="9" width="8" customWidth="1"/>
  </cols>
  <sheetData>
    <row r="1" spans="1:14" x14ac:dyDescent="0.3">
      <c r="A1" s="1" t="s">
        <v>23</v>
      </c>
      <c r="B1" s="1" t="s">
        <v>728</v>
      </c>
      <c r="C1" s="9" t="s">
        <v>888</v>
      </c>
      <c r="D1" s="1" t="s">
        <v>1605</v>
      </c>
      <c r="E1" s="10" t="s">
        <v>885</v>
      </c>
      <c r="F1" s="7" t="s">
        <v>42</v>
      </c>
      <c r="G1" s="7" t="s">
        <v>43</v>
      </c>
      <c r="H1" s="7" t="s">
        <v>881</v>
      </c>
      <c r="I1" s="7" t="s">
        <v>882</v>
      </c>
      <c r="J1" s="1" t="s">
        <v>1604</v>
      </c>
      <c r="N1" s="2" t="s">
        <v>1659</v>
      </c>
    </row>
    <row r="2" spans="1:14" x14ac:dyDescent="0.3">
      <c r="A2" s="2" t="s">
        <v>1715</v>
      </c>
      <c r="B2" s="1" t="s">
        <v>705</v>
      </c>
      <c r="C2" s="25" t="s">
        <v>1829</v>
      </c>
      <c r="D2" s="10"/>
      <c r="E2" s="4">
        <v>100</v>
      </c>
      <c r="F2" s="8">
        <f>VLOOKUP(E2,episodes!$A$1:$B$76,2,FALSE)</f>
        <v>1</v>
      </c>
      <c r="G2" s="7" t="str">
        <f>VLOOKUP(E2,episodes!$A$1:$E$76,5,FALSE)</f>
        <v>The Cage</v>
      </c>
      <c r="H2" s="7">
        <f>VLOOKUP(E2,episodes!$A$1:$D$76,3,FALSE)</f>
        <v>1</v>
      </c>
      <c r="I2" s="7">
        <f>VLOOKUP(E2,episodes!$A$1:$D$76,4,FALSE)</f>
        <v>0</v>
      </c>
      <c r="J2">
        <v>0</v>
      </c>
      <c r="K2" s="11"/>
      <c r="N2" s="2" t="s">
        <v>1662</v>
      </c>
    </row>
    <row r="3" spans="1:14" x14ac:dyDescent="0.3">
      <c r="A3" s="2" t="s">
        <v>1715</v>
      </c>
      <c r="B3" s="1" t="s">
        <v>705</v>
      </c>
      <c r="C3" s="25" t="s">
        <v>1829</v>
      </c>
      <c r="D3" s="10"/>
      <c r="E3" s="4">
        <v>100</v>
      </c>
      <c r="F3" s="8">
        <f>VLOOKUP(E3,episodes!$A$1:$B$76,2,FALSE)</f>
        <v>1</v>
      </c>
      <c r="G3" s="7" t="str">
        <f>VLOOKUP(E3,episodes!$A$1:$E$76,5,FALSE)</f>
        <v>The Cage</v>
      </c>
      <c r="H3" s="7">
        <f>VLOOKUP(E3,episodes!$A$1:$D$76,3,FALSE)</f>
        <v>1</v>
      </c>
      <c r="I3" s="7">
        <f>VLOOKUP(E3,episodes!$A$1:$D$76,4,FALSE)</f>
        <v>0</v>
      </c>
      <c r="J3">
        <f t="shared" ref="J3:J34" si="0">IF(E3&lt;&gt;E2,0,J2+1)</f>
        <v>1</v>
      </c>
      <c r="K3" s="11"/>
      <c r="N3" s="2" t="s">
        <v>1664</v>
      </c>
    </row>
    <row r="4" spans="1:14" x14ac:dyDescent="0.3">
      <c r="A4" s="2" t="s">
        <v>1757</v>
      </c>
      <c r="B4" s="1" t="s">
        <v>498</v>
      </c>
      <c r="C4" s="25" t="s">
        <v>1833</v>
      </c>
      <c r="D4" s="10"/>
      <c r="E4" s="4">
        <v>100</v>
      </c>
      <c r="F4" s="8">
        <f>VLOOKUP(E4,episodes!$A$1:$B$76,2,FALSE)</f>
        <v>1</v>
      </c>
      <c r="G4" s="7" t="str">
        <f>VLOOKUP(E4,episodes!$A$1:$E$76,5,FALSE)</f>
        <v>The Cage</v>
      </c>
      <c r="H4" s="7">
        <f>VLOOKUP(E4,episodes!$A$1:$D$76,3,FALSE)</f>
        <v>1</v>
      </c>
      <c r="I4" s="7">
        <f>VLOOKUP(E4,episodes!$A$1:$D$76,4,FALSE)</f>
        <v>0</v>
      </c>
      <c r="J4">
        <f t="shared" si="0"/>
        <v>2</v>
      </c>
      <c r="K4" s="11"/>
      <c r="N4" s="2" t="s">
        <v>1666</v>
      </c>
    </row>
    <row r="5" spans="1:14" x14ac:dyDescent="0.3">
      <c r="A5" s="2" t="s">
        <v>1715</v>
      </c>
      <c r="B5" s="1" t="s">
        <v>773</v>
      </c>
      <c r="C5" s="25" t="s">
        <v>1841</v>
      </c>
      <c r="D5" s="10"/>
      <c r="E5" s="4">
        <v>101</v>
      </c>
      <c r="F5" s="8">
        <f>VLOOKUP(E5,episodes!$A$1:$B$76,2,FALSE)</f>
        <v>2</v>
      </c>
      <c r="G5" s="7" t="str">
        <f>VLOOKUP(E5,episodes!$A$1:$E$76,5,FALSE)</f>
        <v>The Man Trap</v>
      </c>
      <c r="H5" s="7">
        <f>VLOOKUP(E5,episodes!$A$1:$D$76,3,FALSE)</f>
        <v>1</v>
      </c>
      <c r="I5" s="7">
        <f>VLOOKUP(E5,episodes!$A$1:$D$76,4,FALSE)</f>
        <v>1</v>
      </c>
      <c r="J5">
        <f t="shared" si="0"/>
        <v>0</v>
      </c>
      <c r="K5" s="11"/>
      <c r="N5" s="2" t="s">
        <v>1669</v>
      </c>
    </row>
    <row r="6" spans="1:14" x14ac:dyDescent="0.3">
      <c r="A6" s="2" t="s">
        <v>1756</v>
      </c>
      <c r="B6" s="1" t="s">
        <v>704</v>
      </c>
      <c r="C6" s="25" t="s">
        <v>2058</v>
      </c>
      <c r="D6" s="10" t="s">
        <v>20</v>
      </c>
      <c r="E6" s="4">
        <v>101</v>
      </c>
      <c r="F6" s="8">
        <f>VLOOKUP(E6,episodes!$A$1:$B$76,2,FALSE)</f>
        <v>2</v>
      </c>
      <c r="G6" s="7" t="str">
        <f>VLOOKUP(E6,episodes!$A$1:$E$76,5,FALSE)</f>
        <v>The Man Trap</v>
      </c>
      <c r="H6" s="7">
        <f>VLOOKUP(E6,episodes!$A$1:$D$76,3,FALSE)</f>
        <v>1</v>
      </c>
      <c r="I6" s="7">
        <f>VLOOKUP(E6,episodes!$A$1:$D$76,4,FALSE)</f>
        <v>1</v>
      </c>
      <c r="J6">
        <f t="shared" si="0"/>
        <v>1</v>
      </c>
      <c r="K6" s="11"/>
      <c r="N6" s="24" t="s">
        <v>695</v>
      </c>
    </row>
    <row r="7" spans="1:14" x14ac:dyDescent="0.3">
      <c r="A7" s="2" t="s">
        <v>1759</v>
      </c>
      <c r="B7" s="2" t="s">
        <v>703</v>
      </c>
      <c r="C7" s="25" t="s">
        <v>2059</v>
      </c>
      <c r="D7" s="10" t="s">
        <v>20</v>
      </c>
      <c r="E7" s="4">
        <v>101</v>
      </c>
      <c r="F7" s="8">
        <f>VLOOKUP(E7,episodes!$A$1:$B$76,2,FALSE)</f>
        <v>2</v>
      </c>
      <c r="G7" s="7" t="str">
        <f>VLOOKUP(E7,episodes!$A$1:$E$76,5,FALSE)</f>
        <v>The Man Trap</v>
      </c>
      <c r="H7" s="7">
        <f>VLOOKUP(E7,episodes!$A$1:$D$76,3,FALSE)</f>
        <v>1</v>
      </c>
      <c r="I7" s="7">
        <f>VLOOKUP(E7,episodes!$A$1:$D$76,4,FALSE)</f>
        <v>1</v>
      </c>
      <c r="J7">
        <f t="shared" si="0"/>
        <v>2</v>
      </c>
      <c r="K7" s="11"/>
      <c r="N7" s="2" t="s">
        <v>1672</v>
      </c>
    </row>
    <row r="8" spans="1:14" x14ac:dyDescent="0.3">
      <c r="A8" s="2" t="s">
        <v>1786</v>
      </c>
      <c r="B8" s="1" t="s">
        <v>676</v>
      </c>
      <c r="C8" s="25" t="s">
        <v>1185</v>
      </c>
      <c r="D8" s="10" t="s">
        <v>85</v>
      </c>
      <c r="E8" s="4">
        <v>101</v>
      </c>
      <c r="F8" s="8">
        <f>VLOOKUP(E8,episodes!$A$1:$B$76,2,FALSE)</f>
        <v>2</v>
      </c>
      <c r="G8" s="7" t="str">
        <f>VLOOKUP(E8,episodes!$A$1:$E$76,5,FALSE)</f>
        <v>The Man Trap</v>
      </c>
      <c r="H8" s="7">
        <f>VLOOKUP(E8,episodes!$A$1:$D$76,3,FALSE)</f>
        <v>1</v>
      </c>
      <c r="I8" s="7">
        <f>VLOOKUP(E8,episodes!$A$1:$D$76,4,FALSE)</f>
        <v>1</v>
      </c>
      <c r="J8">
        <f t="shared" si="0"/>
        <v>3</v>
      </c>
      <c r="K8" s="11"/>
      <c r="N8" s="24" t="s">
        <v>296</v>
      </c>
    </row>
    <row r="9" spans="1:14" x14ac:dyDescent="0.3">
      <c r="A9" s="2" t="s">
        <v>1786</v>
      </c>
      <c r="B9" s="1" t="s">
        <v>768</v>
      </c>
      <c r="C9" s="25" t="s">
        <v>2061</v>
      </c>
      <c r="D9" s="10"/>
      <c r="E9" s="4">
        <v>101</v>
      </c>
      <c r="F9" s="8">
        <f>VLOOKUP(E9,episodes!$A$1:$B$76,2,FALSE)</f>
        <v>2</v>
      </c>
      <c r="G9" s="7" t="str">
        <f>VLOOKUP(E9,episodes!$A$1:$E$76,5,FALSE)</f>
        <v>The Man Trap</v>
      </c>
      <c r="H9" s="7">
        <f>VLOOKUP(E9,episodes!$A$1:$D$76,3,FALSE)</f>
        <v>1</v>
      </c>
      <c r="I9" s="7">
        <f>VLOOKUP(E9,episodes!$A$1:$D$76,4,FALSE)</f>
        <v>1</v>
      </c>
      <c r="J9">
        <f t="shared" si="0"/>
        <v>4</v>
      </c>
      <c r="K9" s="11"/>
      <c r="N9" s="2" t="s">
        <v>1677</v>
      </c>
    </row>
    <row r="10" spans="1:14" x14ac:dyDescent="0.3">
      <c r="A10" s="2" t="s">
        <v>1786</v>
      </c>
      <c r="B10" s="1" t="s">
        <v>768</v>
      </c>
      <c r="C10" s="25" t="s">
        <v>2062</v>
      </c>
      <c r="D10" s="10" t="s">
        <v>20</v>
      </c>
      <c r="E10" s="4">
        <v>101</v>
      </c>
      <c r="F10" s="8">
        <f>VLOOKUP(E10,episodes!$A$1:$B$76,2,FALSE)</f>
        <v>2</v>
      </c>
      <c r="G10" s="7" t="str">
        <f>VLOOKUP(E10,episodes!$A$1:$E$76,5,FALSE)</f>
        <v>The Man Trap</v>
      </c>
      <c r="H10" s="7">
        <f>VLOOKUP(E10,episodes!$A$1:$D$76,3,FALSE)</f>
        <v>1</v>
      </c>
      <c r="I10" s="7">
        <f>VLOOKUP(E10,episodes!$A$1:$D$76,4,FALSE)</f>
        <v>1</v>
      </c>
      <c r="J10">
        <f t="shared" si="0"/>
        <v>5</v>
      </c>
      <c r="K10" s="11"/>
      <c r="N10" s="2" t="s">
        <v>1678</v>
      </c>
    </row>
    <row r="11" spans="1:14" x14ac:dyDescent="0.3">
      <c r="A11" s="2" t="s">
        <v>1786</v>
      </c>
      <c r="B11" s="1" t="s">
        <v>676</v>
      </c>
      <c r="C11" s="25" t="s">
        <v>2149</v>
      </c>
      <c r="D11" s="10" t="s">
        <v>85</v>
      </c>
      <c r="E11" s="4">
        <v>102</v>
      </c>
      <c r="F11" s="8">
        <f>VLOOKUP(E11,episodes!$A$1:$B$76,2,FALSE)</f>
        <v>3</v>
      </c>
      <c r="G11" s="7" t="str">
        <f>VLOOKUP(E11,episodes!$A$1:$E$76,5,FALSE)</f>
        <v>Charlie X</v>
      </c>
      <c r="H11" s="7">
        <f>VLOOKUP(E11,episodes!$A$1:$D$76,3,FALSE)</f>
        <v>1</v>
      </c>
      <c r="I11" s="7">
        <f>VLOOKUP(E11,episodes!$A$1:$D$76,4,FALSE)</f>
        <v>2</v>
      </c>
      <c r="J11">
        <f t="shared" si="0"/>
        <v>0</v>
      </c>
      <c r="K11" s="11"/>
      <c r="N11" s="2" t="s">
        <v>1684</v>
      </c>
    </row>
    <row r="12" spans="1:14" x14ac:dyDescent="0.3">
      <c r="A12" s="2" t="s">
        <v>1786</v>
      </c>
      <c r="B12" s="1" t="s">
        <v>743</v>
      </c>
      <c r="C12" s="25" t="s">
        <v>2150</v>
      </c>
      <c r="D12" s="10"/>
      <c r="E12" s="4">
        <v>102</v>
      </c>
      <c r="F12" s="8">
        <f>VLOOKUP(E12,episodes!$A$1:$B$76,2,FALSE)</f>
        <v>3</v>
      </c>
      <c r="G12" s="7" t="str">
        <f>VLOOKUP(E12,episodes!$A$1:$E$76,5,FALSE)</f>
        <v>Charlie X</v>
      </c>
      <c r="H12" s="7">
        <f>VLOOKUP(E12,episodes!$A$1:$D$76,3,FALSE)</f>
        <v>1</v>
      </c>
      <c r="I12" s="7">
        <f>VLOOKUP(E12,episodes!$A$1:$D$76,4,FALSE)</f>
        <v>2</v>
      </c>
      <c r="J12">
        <f t="shared" si="0"/>
        <v>1</v>
      </c>
      <c r="K12" s="11"/>
      <c r="N12" s="2" t="s">
        <v>1685</v>
      </c>
    </row>
    <row r="13" spans="1:14" x14ac:dyDescent="0.3">
      <c r="A13" s="2" t="s">
        <v>1809</v>
      </c>
      <c r="B13" s="1" t="s">
        <v>693</v>
      </c>
      <c r="C13" s="25" t="s">
        <v>2161</v>
      </c>
      <c r="D13" s="10" t="s">
        <v>21</v>
      </c>
      <c r="E13" s="4">
        <v>102</v>
      </c>
      <c r="F13" s="8">
        <f>VLOOKUP(E13,episodes!$A$1:$B$76,2,FALSE)</f>
        <v>3</v>
      </c>
      <c r="G13" s="7" t="str">
        <f>VLOOKUP(E13,episodes!$A$1:$E$76,5,FALSE)</f>
        <v>Charlie X</v>
      </c>
      <c r="H13" s="7">
        <f>VLOOKUP(E13,episodes!$A$1:$D$76,3,FALSE)</f>
        <v>1</v>
      </c>
      <c r="I13" s="7">
        <f>VLOOKUP(E13,episodes!$A$1:$D$76,4,FALSE)</f>
        <v>2</v>
      </c>
      <c r="J13">
        <f t="shared" si="0"/>
        <v>2</v>
      </c>
      <c r="K13" s="11"/>
      <c r="N13" s="2" t="s">
        <v>1688</v>
      </c>
    </row>
    <row r="14" spans="1:14" x14ac:dyDescent="0.3">
      <c r="A14" s="2" t="s">
        <v>1715</v>
      </c>
      <c r="B14" s="1" t="s">
        <v>705</v>
      </c>
      <c r="C14" s="25" t="s">
        <v>1850</v>
      </c>
      <c r="D14" s="10"/>
      <c r="E14" s="4">
        <v>103</v>
      </c>
      <c r="F14" s="8">
        <f>VLOOKUP(E14,episodes!$A$1:$B$76,2,FALSE)</f>
        <v>4</v>
      </c>
      <c r="G14" s="7" t="str">
        <f>VLOOKUP(E14,episodes!$A$1:$E$76,5,FALSE)</f>
        <v>Where No Man Has Gone Before</v>
      </c>
      <c r="H14" s="7">
        <f>VLOOKUP(E14,episodes!$A$1:$D$76,3,FALSE)</f>
        <v>1</v>
      </c>
      <c r="I14" s="7">
        <f>VLOOKUP(E14,episodes!$A$1:$D$76,4,FALSE)</f>
        <v>3</v>
      </c>
      <c r="J14">
        <f t="shared" si="0"/>
        <v>0</v>
      </c>
      <c r="K14" s="11"/>
      <c r="N14" s="2" t="s">
        <v>344</v>
      </c>
    </row>
    <row r="15" spans="1:14" x14ac:dyDescent="0.3">
      <c r="A15" s="2" t="s">
        <v>1759</v>
      </c>
      <c r="B15" s="11" t="s">
        <v>703</v>
      </c>
      <c r="C15" s="25" t="s">
        <v>1831</v>
      </c>
      <c r="D15" s="10"/>
      <c r="E15" s="4">
        <v>103</v>
      </c>
      <c r="F15" s="8">
        <f>VLOOKUP(E15,episodes!$A$1:$B$76,2,FALSE)</f>
        <v>4</v>
      </c>
      <c r="G15" s="7" t="str">
        <f>VLOOKUP(E15,episodes!$A$1:$E$76,5,FALSE)</f>
        <v>Where No Man Has Gone Before</v>
      </c>
      <c r="H15" s="7">
        <f>VLOOKUP(E15,episodes!$A$1:$D$76,3,FALSE)</f>
        <v>1</v>
      </c>
      <c r="I15" s="7">
        <f>VLOOKUP(E15,episodes!$A$1:$D$76,4,FALSE)</f>
        <v>3</v>
      </c>
      <c r="J15">
        <f t="shared" si="0"/>
        <v>1</v>
      </c>
      <c r="K15" s="11"/>
      <c r="N15" s="2" t="s">
        <v>1702</v>
      </c>
    </row>
    <row r="16" spans="1:14" x14ac:dyDescent="0.3">
      <c r="A16" s="2" t="s">
        <v>1759</v>
      </c>
      <c r="B16" s="11" t="s">
        <v>703</v>
      </c>
      <c r="C16" s="25" t="s">
        <v>1831</v>
      </c>
      <c r="D16" s="10"/>
      <c r="E16" s="4">
        <v>103</v>
      </c>
      <c r="F16" s="8">
        <f>VLOOKUP(E16,episodes!$A$1:$B$76,2,FALSE)</f>
        <v>4</v>
      </c>
      <c r="G16" s="7" t="str">
        <f>VLOOKUP(E16,episodes!$A$1:$E$76,5,FALSE)</f>
        <v>Where No Man Has Gone Before</v>
      </c>
      <c r="H16" s="7">
        <f>VLOOKUP(E16,episodes!$A$1:$D$76,3,FALSE)</f>
        <v>1</v>
      </c>
      <c r="I16" s="7">
        <f>VLOOKUP(E16,episodes!$A$1:$D$76,4,FALSE)</f>
        <v>3</v>
      </c>
      <c r="J16">
        <f t="shared" si="0"/>
        <v>2</v>
      </c>
      <c r="K16" s="11"/>
      <c r="N16" s="24" t="s">
        <v>302</v>
      </c>
    </row>
    <row r="17" spans="1:14" x14ac:dyDescent="0.3">
      <c r="A17" s="2" t="s">
        <v>1666</v>
      </c>
      <c r="B17" s="1" t="s">
        <v>741</v>
      </c>
      <c r="C17" s="25" t="s">
        <v>915</v>
      </c>
      <c r="D17" s="10" t="s">
        <v>85</v>
      </c>
      <c r="E17" s="4">
        <v>104</v>
      </c>
      <c r="F17" s="8">
        <f>VLOOKUP(E17,episodes!$A$1:$B$76,2,FALSE)</f>
        <v>5</v>
      </c>
      <c r="G17" s="7" t="str">
        <f>VLOOKUP(E17,episodes!$A$1:$E$76,5,FALSE)</f>
        <v>The Naked Time</v>
      </c>
      <c r="H17" s="7">
        <f>VLOOKUP(E17,episodes!$A$1:$D$76,3,FALSE)</f>
        <v>1</v>
      </c>
      <c r="I17" s="7">
        <f>VLOOKUP(E17,episodes!$A$1:$D$76,4,FALSE)</f>
        <v>4</v>
      </c>
      <c r="J17">
        <f t="shared" si="0"/>
        <v>0</v>
      </c>
      <c r="K17" s="11"/>
      <c r="N17" s="2" t="s">
        <v>1711</v>
      </c>
    </row>
    <row r="18" spans="1:14" x14ac:dyDescent="0.3">
      <c r="A18" s="2" t="s">
        <v>1741</v>
      </c>
      <c r="B18" s="1" t="s">
        <v>743</v>
      </c>
      <c r="C18" s="25" t="s">
        <v>1598</v>
      </c>
      <c r="D18" s="10"/>
      <c r="E18" s="4">
        <v>104</v>
      </c>
      <c r="F18" s="8">
        <f>VLOOKUP(E18,episodes!$A$1:$B$76,2,FALSE)</f>
        <v>5</v>
      </c>
      <c r="G18" s="7" t="str">
        <f>VLOOKUP(E18,episodes!$A$1:$E$76,5,FALSE)</f>
        <v>The Naked Time</v>
      </c>
      <c r="H18" s="7">
        <f>VLOOKUP(E18,episodes!$A$1:$D$76,3,FALSE)</f>
        <v>1</v>
      </c>
      <c r="I18" s="7">
        <f>VLOOKUP(E18,episodes!$A$1:$D$76,4,FALSE)</f>
        <v>4</v>
      </c>
      <c r="J18">
        <f t="shared" si="0"/>
        <v>1</v>
      </c>
      <c r="K18" s="11"/>
      <c r="N18" s="2" t="s">
        <v>1715</v>
      </c>
    </row>
    <row r="19" spans="1:14" x14ac:dyDescent="0.3">
      <c r="A19" s="2" t="s">
        <v>1809</v>
      </c>
      <c r="B19" s="1" t="s">
        <v>693</v>
      </c>
      <c r="C19" s="25" t="s">
        <v>1831</v>
      </c>
      <c r="D19" s="10" t="s">
        <v>21</v>
      </c>
      <c r="E19" s="4">
        <v>104</v>
      </c>
      <c r="F19" s="8">
        <f>VLOOKUP(E19,episodes!$A$1:$B$76,2,FALSE)</f>
        <v>5</v>
      </c>
      <c r="G19" s="7" t="str">
        <f>VLOOKUP(E19,episodes!$A$1:$E$76,5,FALSE)</f>
        <v>The Naked Time</v>
      </c>
      <c r="H19" s="7">
        <f>VLOOKUP(E19,episodes!$A$1:$D$76,3,FALSE)</f>
        <v>1</v>
      </c>
      <c r="I19" s="7">
        <f>VLOOKUP(E19,episodes!$A$1:$D$76,4,FALSE)</f>
        <v>4</v>
      </c>
      <c r="J19">
        <f t="shared" si="0"/>
        <v>2</v>
      </c>
      <c r="K19" s="11"/>
      <c r="N19" s="2" t="s">
        <v>1717</v>
      </c>
    </row>
    <row r="20" spans="1:14" x14ac:dyDescent="0.3">
      <c r="A20" s="2" t="s">
        <v>1669</v>
      </c>
      <c r="B20" s="1" t="s">
        <v>679</v>
      </c>
      <c r="C20" s="25" t="s">
        <v>919</v>
      </c>
      <c r="D20" s="10" t="s">
        <v>21</v>
      </c>
      <c r="E20" s="4">
        <v>105</v>
      </c>
      <c r="F20" s="8">
        <f>VLOOKUP(E20,episodes!$A$1:$B$76,2,FALSE)</f>
        <v>6</v>
      </c>
      <c r="G20" s="7" t="str">
        <f>VLOOKUP(E20,episodes!$A$1:$E$76,5,FALSE)</f>
        <v>The Enemy Within</v>
      </c>
      <c r="H20" s="7">
        <f>VLOOKUP(E20,episodes!$A$1:$D$76,3,FALSE)</f>
        <v>1</v>
      </c>
      <c r="I20" s="7">
        <f>VLOOKUP(E20,episodes!$A$1:$D$76,4,FALSE)</f>
        <v>5</v>
      </c>
      <c r="J20">
        <f t="shared" si="0"/>
        <v>0</v>
      </c>
      <c r="K20" s="11"/>
      <c r="N20" s="2" t="s">
        <v>1723</v>
      </c>
    </row>
    <row r="21" spans="1:14" x14ac:dyDescent="0.3">
      <c r="A21" s="2" t="s">
        <v>1715</v>
      </c>
      <c r="B21" s="1" t="s">
        <v>705</v>
      </c>
      <c r="C21" s="25" t="s">
        <v>1875</v>
      </c>
      <c r="D21" s="10"/>
      <c r="E21" s="4">
        <v>106</v>
      </c>
      <c r="F21" s="8">
        <f>VLOOKUP(E21,episodes!$A$1:$B$76,2,FALSE)</f>
        <v>7</v>
      </c>
      <c r="G21" s="7" t="str">
        <f>VLOOKUP(E21,episodes!$A$1:$E$76,5,FALSE)</f>
        <v>Mudd's Women</v>
      </c>
      <c r="H21" s="7">
        <f>VLOOKUP(E21,episodes!$A$1:$D$76,3,FALSE)</f>
        <v>1</v>
      </c>
      <c r="I21" s="7">
        <f>VLOOKUP(E21,episodes!$A$1:$D$76,4,FALSE)</f>
        <v>6</v>
      </c>
      <c r="J21">
        <f t="shared" si="0"/>
        <v>0</v>
      </c>
      <c r="K21" s="11"/>
      <c r="N21" s="2" t="s">
        <v>1724</v>
      </c>
    </row>
    <row r="22" spans="1:14" x14ac:dyDescent="0.3">
      <c r="A22" s="2" t="s">
        <v>297</v>
      </c>
      <c r="B22" s="1" t="s">
        <v>714</v>
      </c>
      <c r="C22" s="25" t="s">
        <v>1877</v>
      </c>
      <c r="D22" s="10"/>
      <c r="E22" s="4">
        <v>106</v>
      </c>
      <c r="F22" s="8">
        <f>VLOOKUP(E22,episodes!$A$1:$B$76,2,FALSE)</f>
        <v>7</v>
      </c>
      <c r="G22" s="7" t="str">
        <f>VLOOKUP(E22,episodes!$A$1:$E$76,5,FALSE)</f>
        <v>Mudd's Women</v>
      </c>
      <c r="H22" s="7">
        <f>VLOOKUP(E22,episodes!$A$1:$D$76,3,FALSE)</f>
        <v>1</v>
      </c>
      <c r="I22" s="7">
        <f>VLOOKUP(E22,episodes!$A$1:$D$76,4,FALSE)</f>
        <v>6</v>
      </c>
      <c r="J22">
        <f t="shared" si="0"/>
        <v>1</v>
      </c>
      <c r="K22" s="11"/>
      <c r="N22" s="2" t="s">
        <v>1727</v>
      </c>
    </row>
    <row r="23" spans="1:14" x14ac:dyDescent="0.3">
      <c r="A23" s="2" t="s">
        <v>1742</v>
      </c>
      <c r="B23" s="1" t="s">
        <v>299</v>
      </c>
      <c r="C23" s="25" t="s">
        <v>1878</v>
      </c>
      <c r="D23" s="10"/>
      <c r="E23" s="4">
        <v>106</v>
      </c>
      <c r="F23" s="8">
        <f>VLOOKUP(E23,episodes!$A$1:$B$76,2,FALSE)</f>
        <v>7</v>
      </c>
      <c r="G23" s="7" t="str">
        <f>VLOOKUP(E23,episodes!$A$1:$E$76,5,FALSE)</f>
        <v>Mudd's Women</v>
      </c>
      <c r="H23" s="7">
        <f>VLOOKUP(E23,episodes!$A$1:$D$76,3,FALSE)</f>
        <v>1</v>
      </c>
      <c r="I23" s="7">
        <f>VLOOKUP(E23,episodes!$A$1:$D$76,4,FALSE)</f>
        <v>6</v>
      </c>
      <c r="J23">
        <f t="shared" si="0"/>
        <v>2</v>
      </c>
      <c r="K23" s="11"/>
      <c r="N23" s="2" t="s">
        <v>297</v>
      </c>
    </row>
    <row r="24" spans="1:14" x14ac:dyDescent="0.3">
      <c r="A24" s="2" t="s">
        <v>1809</v>
      </c>
      <c r="B24" s="1" t="s">
        <v>693</v>
      </c>
      <c r="C24" s="25" t="s">
        <v>1831</v>
      </c>
      <c r="D24" s="10" t="s">
        <v>21</v>
      </c>
      <c r="E24" s="4">
        <v>106</v>
      </c>
      <c r="F24" s="8">
        <f>VLOOKUP(E24,episodes!$A$1:$B$76,2,FALSE)</f>
        <v>7</v>
      </c>
      <c r="G24" s="7" t="str">
        <f>VLOOKUP(E24,episodes!$A$1:$E$76,5,FALSE)</f>
        <v>Mudd's Women</v>
      </c>
      <c r="H24" s="7">
        <f>VLOOKUP(E24,episodes!$A$1:$D$76,3,FALSE)</f>
        <v>1</v>
      </c>
      <c r="I24" s="7">
        <f>VLOOKUP(E24,episodes!$A$1:$D$76,4,FALSE)</f>
        <v>6</v>
      </c>
      <c r="J24">
        <f t="shared" si="0"/>
        <v>3</v>
      </c>
      <c r="K24" s="11"/>
      <c r="N24" s="2" t="s">
        <v>1734</v>
      </c>
    </row>
    <row r="25" spans="1:14" x14ac:dyDescent="0.3">
      <c r="A25" s="2" t="s">
        <v>1711</v>
      </c>
      <c r="B25" s="1" t="s">
        <v>678</v>
      </c>
      <c r="C25" s="25" t="s">
        <v>1885</v>
      </c>
      <c r="D25" s="10" t="s">
        <v>21</v>
      </c>
      <c r="E25" s="4">
        <v>107</v>
      </c>
      <c r="F25" s="8">
        <f>VLOOKUP(E25,episodes!$A$1:$B$76,2,FALSE)</f>
        <v>8</v>
      </c>
      <c r="G25" s="7" t="str">
        <f>VLOOKUP(E25,episodes!$A$1:$E$76,5,FALSE)</f>
        <v>What Are Little Girls Made Of?</v>
      </c>
      <c r="H25" s="7">
        <f>VLOOKUP(E25,episodes!$A$1:$D$76,3,FALSE)</f>
        <v>1</v>
      </c>
      <c r="I25" s="7">
        <f>VLOOKUP(E25,episodes!$A$1:$D$76,4,FALSE)</f>
        <v>7</v>
      </c>
      <c r="J25">
        <f t="shared" si="0"/>
        <v>0</v>
      </c>
      <c r="K25" s="11"/>
      <c r="N25" s="2" t="s">
        <v>1735</v>
      </c>
    </row>
    <row r="26" spans="1:14" x14ac:dyDescent="0.3">
      <c r="A26" s="2" t="s">
        <v>1715</v>
      </c>
      <c r="B26" s="1" t="s">
        <v>770</v>
      </c>
      <c r="C26" s="25" t="s">
        <v>1886</v>
      </c>
      <c r="D26" s="10"/>
      <c r="E26" s="4">
        <v>107</v>
      </c>
      <c r="F26" s="8">
        <f>VLOOKUP(E26,episodes!$A$1:$B$76,2,FALSE)</f>
        <v>8</v>
      </c>
      <c r="G26" s="7" t="str">
        <f>VLOOKUP(E26,episodes!$A$1:$E$76,5,FALSE)</f>
        <v>What Are Little Girls Made Of?</v>
      </c>
      <c r="H26" s="7">
        <f>VLOOKUP(E26,episodes!$A$1:$D$76,3,FALSE)</f>
        <v>1</v>
      </c>
      <c r="I26" s="7">
        <f>VLOOKUP(E26,episodes!$A$1:$D$76,4,FALSE)</f>
        <v>7</v>
      </c>
      <c r="J26">
        <f t="shared" si="0"/>
        <v>1</v>
      </c>
      <c r="K26" s="11"/>
      <c r="N26" s="2" t="s">
        <v>1741</v>
      </c>
    </row>
    <row r="27" spans="1:14" x14ac:dyDescent="0.3">
      <c r="A27" s="2" t="s">
        <v>1735</v>
      </c>
      <c r="B27" s="1" t="s">
        <v>678</v>
      </c>
      <c r="C27" s="25" t="s">
        <v>1887</v>
      </c>
      <c r="D27" s="10"/>
      <c r="E27" s="4">
        <v>107</v>
      </c>
      <c r="F27" s="8">
        <f>VLOOKUP(E27,episodes!$A$1:$B$76,2,FALSE)</f>
        <v>8</v>
      </c>
      <c r="G27" s="7" t="str">
        <f>VLOOKUP(E27,episodes!$A$1:$E$76,5,FALSE)</f>
        <v>What Are Little Girls Made Of?</v>
      </c>
      <c r="H27" s="7">
        <f>VLOOKUP(E27,episodes!$A$1:$D$76,3,FALSE)</f>
        <v>1</v>
      </c>
      <c r="I27" s="7">
        <f>VLOOKUP(E27,episodes!$A$1:$D$76,4,FALSE)</f>
        <v>7</v>
      </c>
      <c r="J27">
        <f t="shared" si="0"/>
        <v>2</v>
      </c>
      <c r="K27" s="11"/>
      <c r="N27" s="2" t="s">
        <v>1742</v>
      </c>
    </row>
    <row r="28" spans="1:14" x14ac:dyDescent="0.3">
      <c r="A28" s="2" t="s">
        <v>1735</v>
      </c>
      <c r="B28" s="1" t="s">
        <v>678</v>
      </c>
      <c r="C28" s="25" t="s">
        <v>1888</v>
      </c>
      <c r="D28" s="10" t="s">
        <v>21</v>
      </c>
      <c r="E28" s="4">
        <v>107</v>
      </c>
      <c r="F28" s="8">
        <f>VLOOKUP(E28,episodes!$A$1:$B$76,2,FALSE)</f>
        <v>8</v>
      </c>
      <c r="G28" s="7" t="str">
        <f>VLOOKUP(E28,episodes!$A$1:$E$76,5,FALSE)</f>
        <v>What Are Little Girls Made Of?</v>
      </c>
      <c r="H28" s="7">
        <f>VLOOKUP(E28,episodes!$A$1:$D$76,3,FALSE)</f>
        <v>1</v>
      </c>
      <c r="I28" s="7">
        <f>VLOOKUP(E28,episodes!$A$1:$D$76,4,FALSE)</f>
        <v>7</v>
      </c>
      <c r="J28">
        <f t="shared" si="0"/>
        <v>3</v>
      </c>
      <c r="K28" s="11"/>
      <c r="N28" s="2" t="s">
        <v>1743</v>
      </c>
    </row>
    <row r="29" spans="1:14" x14ac:dyDescent="0.3">
      <c r="A29" s="2" t="s">
        <v>1778</v>
      </c>
      <c r="B29" s="1" t="s">
        <v>678</v>
      </c>
      <c r="C29" s="25" t="s">
        <v>1831</v>
      </c>
      <c r="D29" s="10"/>
      <c r="E29" s="4">
        <v>107</v>
      </c>
      <c r="F29" s="8">
        <f>VLOOKUP(E29,episodes!$A$1:$B$76,2,FALSE)</f>
        <v>8</v>
      </c>
      <c r="G29" s="7" t="str">
        <f>VLOOKUP(E29,episodes!$A$1:$E$76,5,FALSE)</f>
        <v>What Are Little Girls Made Of?</v>
      </c>
      <c r="H29" s="7">
        <f>VLOOKUP(E29,episodes!$A$1:$D$76,3,FALSE)</f>
        <v>1</v>
      </c>
      <c r="I29" s="7">
        <f>VLOOKUP(E29,episodes!$A$1:$D$76,4,FALSE)</f>
        <v>7</v>
      </c>
      <c r="J29">
        <f t="shared" si="0"/>
        <v>4</v>
      </c>
      <c r="K29" s="11"/>
      <c r="N29" s="2" t="s">
        <v>1756</v>
      </c>
    </row>
    <row r="30" spans="1:14" x14ac:dyDescent="0.3">
      <c r="A30" s="2" t="s">
        <v>1779</v>
      </c>
      <c r="B30" s="1" t="s">
        <v>774</v>
      </c>
      <c r="C30" s="25" t="s">
        <v>1831</v>
      </c>
      <c r="D30" s="10"/>
      <c r="E30" s="4">
        <v>107</v>
      </c>
      <c r="F30" s="8">
        <f>VLOOKUP(E30,episodes!$A$1:$B$76,2,FALSE)</f>
        <v>8</v>
      </c>
      <c r="G30" s="7" t="str">
        <f>VLOOKUP(E30,episodes!$A$1:$E$76,5,FALSE)</f>
        <v>What Are Little Girls Made Of?</v>
      </c>
      <c r="H30" s="7">
        <f>VLOOKUP(E30,episodes!$A$1:$D$76,3,FALSE)</f>
        <v>1</v>
      </c>
      <c r="I30" s="7">
        <f>VLOOKUP(E30,episodes!$A$1:$D$76,4,FALSE)</f>
        <v>7</v>
      </c>
      <c r="J30">
        <f t="shared" si="0"/>
        <v>5</v>
      </c>
      <c r="K30" s="11"/>
      <c r="N30" s="2" t="s">
        <v>1757</v>
      </c>
    </row>
    <row r="31" spans="1:14" x14ac:dyDescent="0.3">
      <c r="A31" s="2" t="s">
        <v>1685</v>
      </c>
      <c r="B31" s="1" t="s">
        <v>677</v>
      </c>
      <c r="C31" s="25" t="s">
        <v>1894</v>
      </c>
      <c r="D31" s="10" t="s">
        <v>21</v>
      </c>
      <c r="E31" s="4">
        <v>108</v>
      </c>
      <c r="F31" s="8">
        <f>VLOOKUP(E31,episodes!$A$1:$B$76,2,FALSE)</f>
        <v>9</v>
      </c>
      <c r="G31" s="7" t="str">
        <f>VLOOKUP(E31,episodes!$A$1:$E$76,5,FALSE)</f>
        <v>Miri</v>
      </c>
      <c r="H31" s="7">
        <f>VLOOKUP(E31,episodes!$A$1:$D$76,3,FALSE)</f>
        <v>1</v>
      </c>
      <c r="I31" s="7">
        <f>VLOOKUP(E31,episodes!$A$1:$D$76,4,FALSE)</f>
        <v>8</v>
      </c>
      <c r="J31">
        <f t="shared" si="0"/>
        <v>0</v>
      </c>
      <c r="K31" s="11"/>
      <c r="N31" s="2" t="s">
        <v>1759</v>
      </c>
    </row>
    <row r="32" spans="1:14" x14ac:dyDescent="0.3">
      <c r="A32" s="2" t="s">
        <v>1715</v>
      </c>
      <c r="B32" s="1" t="s">
        <v>705</v>
      </c>
      <c r="C32" s="25" t="s">
        <v>1896</v>
      </c>
      <c r="D32" s="10"/>
      <c r="E32" s="4">
        <v>108</v>
      </c>
      <c r="F32" s="8">
        <f>VLOOKUP(E32,episodes!$A$1:$B$76,2,FALSE)</f>
        <v>9</v>
      </c>
      <c r="G32" s="7" t="str">
        <f>VLOOKUP(E32,episodes!$A$1:$E$76,5,FALSE)</f>
        <v>Miri</v>
      </c>
      <c r="H32" s="7">
        <f>VLOOKUP(E32,episodes!$A$1:$D$76,3,FALSE)</f>
        <v>1</v>
      </c>
      <c r="I32" s="7">
        <f>VLOOKUP(E32,episodes!$A$1:$D$76,4,FALSE)</f>
        <v>8</v>
      </c>
      <c r="J32">
        <f t="shared" si="0"/>
        <v>1</v>
      </c>
      <c r="K32" s="11"/>
      <c r="N32" s="2" t="s">
        <v>1777</v>
      </c>
    </row>
    <row r="33" spans="1:14" x14ac:dyDescent="0.3">
      <c r="A33" s="2" t="s">
        <v>1786</v>
      </c>
      <c r="B33" s="1" t="s">
        <v>676</v>
      </c>
      <c r="C33" s="25" t="s">
        <v>1831</v>
      </c>
      <c r="D33" s="10" t="s">
        <v>21</v>
      </c>
      <c r="E33" s="4">
        <v>108</v>
      </c>
      <c r="F33" s="8">
        <f>VLOOKUP(E33,episodes!$A$1:$B$76,2,FALSE)</f>
        <v>9</v>
      </c>
      <c r="G33" s="7" t="str">
        <f>VLOOKUP(E33,episodes!$A$1:$E$76,5,FALSE)</f>
        <v>Miri</v>
      </c>
      <c r="H33" s="7">
        <f>VLOOKUP(E33,episodes!$A$1:$D$76,3,FALSE)</f>
        <v>1</v>
      </c>
      <c r="I33" s="7">
        <f>VLOOKUP(E33,episodes!$A$1:$D$76,4,FALSE)</f>
        <v>8</v>
      </c>
      <c r="J33">
        <f t="shared" si="0"/>
        <v>2</v>
      </c>
      <c r="K33" s="11"/>
      <c r="N33" s="2" t="s">
        <v>1778</v>
      </c>
    </row>
    <row r="34" spans="1:14" x14ac:dyDescent="0.3">
      <c r="A34" s="2" t="s">
        <v>1809</v>
      </c>
      <c r="B34" s="1" t="s">
        <v>693</v>
      </c>
      <c r="C34" s="25" t="s">
        <v>1831</v>
      </c>
      <c r="D34" s="10" t="s">
        <v>21</v>
      </c>
      <c r="E34" s="4">
        <v>108</v>
      </c>
      <c r="F34" s="8">
        <f>VLOOKUP(E34,episodes!$A$1:$B$76,2,FALSE)</f>
        <v>9</v>
      </c>
      <c r="G34" s="7" t="str">
        <f>VLOOKUP(E34,episodes!$A$1:$E$76,5,FALSE)</f>
        <v>Miri</v>
      </c>
      <c r="H34" s="7">
        <f>VLOOKUP(E34,episodes!$A$1:$D$76,3,FALSE)</f>
        <v>1</v>
      </c>
      <c r="I34" s="7">
        <f>VLOOKUP(E34,episodes!$A$1:$D$76,4,FALSE)</f>
        <v>8</v>
      </c>
      <c r="J34">
        <f t="shared" si="0"/>
        <v>3</v>
      </c>
      <c r="K34" s="11"/>
      <c r="N34" s="2" t="s">
        <v>1779</v>
      </c>
    </row>
    <row r="35" spans="1:14" x14ac:dyDescent="0.3">
      <c r="A35" s="2" t="s">
        <v>1659</v>
      </c>
      <c r="B35" s="1" t="s">
        <v>677</v>
      </c>
      <c r="C35" s="25" t="s">
        <v>899</v>
      </c>
      <c r="D35" s="10" t="s">
        <v>21</v>
      </c>
      <c r="E35" s="4">
        <v>109</v>
      </c>
      <c r="F35" s="8">
        <f>VLOOKUP(E35,episodes!$A$1:$B$76,2,FALSE)</f>
        <v>10</v>
      </c>
      <c r="G35" s="7" t="str">
        <f>VLOOKUP(E35,episodes!$A$1:$E$76,5,FALSE)</f>
        <v>Dagger of the Mind</v>
      </c>
      <c r="H35" s="7">
        <f>VLOOKUP(E35,episodes!$A$1:$D$76,3,FALSE)</f>
        <v>1</v>
      </c>
      <c r="I35" s="7">
        <f>VLOOKUP(E35,episodes!$A$1:$D$76,4,FALSE)</f>
        <v>9</v>
      </c>
      <c r="J35">
        <f t="shared" ref="J35:J66" si="1">IF(E35&lt;&gt;E34,0,J34+1)</f>
        <v>0</v>
      </c>
      <c r="K35" s="11"/>
      <c r="N35" s="2" t="s">
        <v>1783</v>
      </c>
    </row>
    <row r="36" spans="1:14" x14ac:dyDescent="0.3">
      <c r="A36" s="2" t="s">
        <v>1672</v>
      </c>
      <c r="B36" s="1" t="s">
        <v>678</v>
      </c>
      <c r="C36" s="25" t="s">
        <v>923</v>
      </c>
      <c r="D36" s="10" t="s">
        <v>21</v>
      </c>
      <c r="E36" s="4">
        <v>109</v>
      </c>
      <c r="F36" s="8">
        <f>VLOOKUP(E36,episodes!$A$1:$B$76,2,FALSE)</f>
        <v>10</v>
      </c>
      <c r="G36" s="7" t="str">
        <f>VLOOKUP(E36,episodes!$A$1:$E$76,5,FALSE)</f>
        <v>Dagger of the Mind</v>
      </c>
      <c r="H36" s="7">
        <f>VLOOKUP(E36,episodes!$A$1:$D$76,3,FALSE)</f>
        <v>1</v>
      </c>
      <c r="I36" s="7">
        <f>VLOOKUP(E36,episodes!$A$1:$D$76,4,FALSE)</f>
        <v>9</v>
      </c>
      <c r="J36">
        <f t="shared" si="1"/>
        <v>1</v>
      </c>
      <c r="K36" s="11"/>
      <c r="N36" s="2" t="s">
        <v>1786</v>
      </c>
    </row>
    <row r="37" spans="1:14" x14ac:dyDescent="0.3">
      <c r="A37" s="2" t="s">
        <v>1702</v>
      </c>
      <c r="B37" s="1" t="s">
        <v>738</v>
      </c>
      <c r="C37" s="25" t="s">
        <v>1898</v>
      </c>
      <c r="D37" s="10" t="s">
        <v>21</v>
      </c>
      <c r="E37" s="4">
        <v>109</v>
      </c>
      <c r="F37" s="8">
        <f>VLOOKUP(E37,episodes!$A$1:$B$76,2,FALSE)</f>
        <v>10</v>
      </c>
      <c r="G37" s="7" t="str">
        <f>VLOOKUP(E37,episodes!$A$1:$E$76,5,FALSE)</f>
        <v>Dagger of the Mind</v>
      </c>
      <c r="H37" s="7">
        <f>VLOOKUP(E37,episodes!$A$1:$D$76,3,FALSE)</f>
        <v>1</v>
      </c>
      <c r="I37" s="7">
        <f>VLOOKUP(E37,episodes!$A$1:$D$76,4,FALSE)</f>
        <v>9</v>
      </c>
      <c r="J37">
        <f t="shared" si="1"/>
        <v>2</v>
      </c>
      <c r="K37" s="11"/>
      <c r="N37" s="2" t="s">
        <v>1792</v>
      </c>
    </row>
    <row r="38" spans="1:14" x14ac:dyDescent="0.3">
      <c r="A38" s="2" t="s">
        <v>1715</v>
      </c>
      <c r="B38" s="1" t="s">
        <v>772</v>
      </c>
      <c r="C38" s="25" t="s">
        <v>1901</v>
      </c>
      <c r="D38" s="10"/>
      <c r="E38" s="4">
        <v>109</v>
      </c>
      <c r="F38" s="8">
        <f>VLOOKUP(E38,episodes!$A$1:$B$76,2,FALSE)</f>
        <v>10</v>
      </c>
      <c r="G38" s="7" t="str">
        <f>VLOOKUP(E38,episodes!$A$1:$E$76,5,FALSE)</f>
        <v>Dagger of the Mind</v>
      </c>
      <c r="H38" s="7">
        <f>VLOOKUP(E38,episodes!$A$1:$D$76,3,FALSE)</f>
        <v>1</v>
      </c>
      <c r="I38" s="7">
        <f>VLOOKUP(E38,episodes!$A$1:$D$76,4,FALSE)</f>
        <v>9</v>
      </c>
      <c r="J38">
        <f t="shared" si="1"/>
        <v>3</v>
      </c>
      <c r="K38" s="11"/>
      <c r="N38" s="2" t="s">
        <v>1797</v>
      </c>
    </row>
    <row r="39" spans="1:14" x14ac:dyDescent="0.3">
      <c r="A39" s="2" t="s">
        <v>1801</v>
      </c>
      <c r="B39" s="1" t="s">
        <v>693</v>
      </c>
      <c r="C39" s="25" t="s">
        <v>1831</v>
      </c>
      <c r="D39" s="10" t="s">
        <v>21</v>
      </c>
      <c r="E39" s="4">
        <v>109</v>
      </c>
      <c r="F39" s="8">
        <f>VLOOKUP(E39,episodes!$A$1:$B$76,2,FALSE)</f>
        <v>10</v>
      </c>
      <c r="G39" s="7" t="str">
        <f>VLOOKUP(E39,episodes!$A$1:$E$76,5,FALSE)</f>
        <v>Dagger of the Mind</v>
      </c>
      <c r="H39" s="7">
        <f>VLOOKUP(E39,episodes!$A$1:$D$76,3,FALSE)</f>
        <v>1</v>
      </c>
      <c r="I39" s="7">
        <f>VLOOKUP(E39,episodes!$A$1:$D$76,4,FALSE)</f>
        <v>9</v>
      </c>
      <c r="J39">
        <f t="shared" si="1"/>
        <v>4</v>
      </c>
      <c r="K39" s="11"/>
      <c r="N39" s="2" t="s">
        <v>1801</v>
      </c>
    </row>
    <row r="40" spans="1:14" x14ac:dyDescent="0.3">
      <c r="A40" s="2" t="s">
        <v>1809</v>
      </c>
      <c r="B40" s="1" t="s">
        <v>693</v>
      </c>
      <c r="C40" s="25" t="s">
        <v>1831</v>
      </c>
      <c r="D40" s="10" t="s">
        <v>21</v>
      </c>
      <c r="E40" s="4">
        <v>110</v>
      </c>
      <c r="F40" s="8">
        <f>VLOOKUP(E40,episodes!$A$1:$B$76,2,FALSE)</f>
        <v>11</v>
      </c>
      <c r="G40" s="7" t="str">
        <f>VLOOKUP(E40,episodes!$A$1:$E$76,5,FALSE)</f>
        <v>The Corbomite Maneuver</v>
      </c>
      <c r="H40" s="7">
        <f>VLOOKUP(E40,episodes!$A$1:$D$76,3,FALSE)</f>
        <v>1</v>
      </c>
      <c r="I40" s="7">
        <f>VLOOKUP(E40,episodes!$A$1:$D$76,4,FALSE)</f>
        <v>10</v>
      </c>
      <c r="J40">
        <f t="shared" si="1"/>
        <v>0</v>
      </c>
      <c r="K40" s="11"/>
      <c r="N40" s="24" t="s">
        <v>488</v>
      </c>
    </row>
    <row r="41" spans="1:14" x14ac:dyDescent="0.3">
      <c r="A41" s="2" t="s">
        <v>1664</v>
      </c>
      <c r="B41" s="1" t="s">
        <v>678</v>
      </c>
      <c r="C41" s="25" t="s">
        <v>913</v>
      </c>
      <c r="D41" s="10" t="s">
        <v>21</v>
      </c>
      <c r="E41" s="4">
        <v>113</v>
      </c>
      <c r="F41" s="8">
        <f>VLOOKUP(E41,episodes!$A$1:$B$76,2,FALSE)</f>
        <v>14</v>
      </c>
      <c r="G41" s="7" t="str">
        <f>VLOOKUP(E41,episodes!$A$1:$E$76,5,FALSE)</f>
        <v>The Conscience of the King</v>
      </c>
      <c r="H41" s="7">
        <f>VLOOKUP(E41,episodes!$A$1:$D$76,3,FALSE)</f>
        <v>1</v>
      </c>
      <c r="I41" s="7">
        <f>VLOOKUP(E41,episodes!$A$1:$D$76,4,FALSE)</f>
        <v>13</v>
      </c>
      <c r="J41">
        <f t="shared" si="1"/>
        <v>0</v>
      </c>
      <c r="K41" s="11"/>
      <c r="N41" s="2" t="s">
        <v>1805</v>
      </c>
    </row>
    <row r="42" spans="1:14" x14ac:dyDescent="0.3">
      <c r="A42" s="2" t="s">
        <v>1685</v>
      </c>
      <c r="B42" s="1" t="s">
        <v>677</v>
      </c>
      <c r="C42" s="25" t="s">
        <v>940</v>
      </c>
      <c r="D42" s="10" t="s">
        <v>21</v>
      </c>
      <c r="E42" s="4">
        <v>113</v>
      </c>
      <c r="F42" s="8">
        <f>VLOOKUP(E42,episodes!$A$1:$B$76,2,FALSE)</f>
        <v>14</v>
      </c>
      <c r="G42" s="7" t="str">
        <f>VLOOKUP(E42,episodes!$A$1:$E$76,5,FALSE)</f>
        <v>The Conscience of the King</v>
      </c>
      <c r="H42" s="7">
        <f>VLOOKUP(E42,episodes!$A$1:$D$76,3,FALSE)</f>
        <v>1</v>
      </c>
      <c r="I42" s="7">
        <f>VLOOKUP(E42,episodes!$A$1:$D$76,4,FALSE)</f>
        <v>13</v>
      </c>
      <c r="J42">
        <f t="shared" si="1"/>
        <v>1</v>
      </c>
      <c r="K42" s="11"/>
      <c r="N42" s="2" t="s">
        <v>1806</v>
      </c>
    </row>
    <row r="43" spans="1:14" x14ac:dyDescent="0.3">
      <c r="A43" s="2" t="s">
        <v>1715</v>
      </c>
      <c r="B43" s="1" t="s">
        <v>705</v>
      </c>
      <c r="C43" s="25" t="s">
        <v>1910</v>
      </c>
      <c r="D43" s="10"/>
      <c r="E43" s="4">
        <v>113</v>
      </c>
      <c r="F43" s="8">
        <f>VLOOKUP(E43,episodes!$A$1:$B$76,2,FALSE)</f>
        <v>14</v>
      </c>
      <c r="G43" s="7" t="str">
        <f>VLOOKUP(E43,episodes!$A$1:$E$76,5,FALSE)</f>
        <v>The Conscience of the King</v>
      </c>
      <c r="H43" s="7">
        <f>VLOOKUP(E43,episodes!$A$1:$D$76,3,FALSE)</f>
        <v>1</v>
      </c>
      <c r="I43" s="7">
        <f>VLOOKUP(E43,episodes!$A$1:$D$76,4,FALSE)</f>
        <v>13</v>
      </c>
      <c r="J43">
        <f t="shared" si="1"/>
        <v>2</v>
      </c>
      <c r="K43" s="11"/>
      <c r="N43" s="2" t="s">
        <v>1809</v>
      </c>
    </row>
    <row r="44" spans="1:14" x14ac:dyDescent="0.3">
      <c r="A44" s="2" t="s">
        <v>1723</v>
      </c>
      <c r="B44" s="1" t="s">
        <v>740</v>
      </c>
      <c r="C44" s="25" t="s">
        <v>1911</v>
      </c>
      <c r="D44" s="10" t="s">
        <v>21</v>
      </c>
      <c r="E44" s="4">
        <v>113</v>
      </c>
      <c r="F44" s="8">
        <f>VLOOKUP(E44,episodes!$A$1:$B$76,2,FALSE)</f>
        <v>14</v>
      </c>
      <c r="G44" s="7" t="str">
        <f>VLOOKUP(E44,episodes!$A$1:$E$76,5,FALSE)</f>
        <v>The Conscience of the King</v>
      </c>
      <c r="H44" s="7">
        <f>VLOOKUP(E44,episodes!$A$1:$D$76,3,FALSE)</f>
        <v>1</v>
      </c>
      <c r="I44" s="7">
        <f>VLOOKUP(E44,episodes!$A$1:$D$76,4,FALSE)</f>
        <v>13</v>
      </c>
      <c r="J44">
        <f t="shared" si="1"/>
        <v>3</v>
      </c>
      <c r="K44" s="11"/>
      <c r="N44" s="2" t="s">
        <v>1812</v>
      </c>
    </row>
    <row r="45" spans="1:14" x14ac:dyDescent="0.3">
      <c r="A45" s="2" t="s">
        <v>1786</v>
      </c>
      <c r="B45" s="1" t="s">
        <v>768</v>
      </c>
      <c r="C45" s="25" t="s">
        <v>1831</v>
      </c>
      <c r="D45" s="10" t="s">
        <v>21</v>
      </c>
      <c r="E45" s="4">
        <v>113</v>
      </c>
      <c r="F45" s="8">
        <f>VLOOKUP(E45,episodes!$A$1:$B$76,2,FALSE)</f>
        <v>14</v>
      </c>
      <c r="G45" s="7" t="str">
        <f>VLOOKUP(E45,episodes!$A$1:$E$76,5,FALSE)</f>
        <v>The Conscience of the King</v>
      </c>
      <c r="H45" s="7">
        <f>VLOOKUP(E45,episodes!$A$1:$D$76,3,FALSE)</f>
        <v>1</v>
      </c>
      <c r="I45" s="7">
        <f>VLOOKUP(E45,episodes!$A$1:$D$76,4,FALSE)</f>
        <v>13</v>
      </c>
      <c r="J45">
        <f t="shared" si="1"/>
        <v>4</v>
      </c>
      <c r="K45" s="11"/>
      <c r="N45" s="24" t="s">
        <v>312</v>
      </c>
    </row>
    <row r="46" spans="1:14" x14ac:dyDescent="0.3">
      <c r="A46" s="2" t="s">
        <v>1685</v>
      </c>
      <c r="B46" s="1" t="s">
        <v>677</v>
      </c>
      <c r="C46" s="25" t="s">
        <v>1912</v>
      </c>
      <c r="D46" s="10" t="s">
        <v>21</v>
      </c>
      <c r="E46" s="3">
        <v>114</v>
      </c>
      <c r="F46" s="8">
        <f>VLOOKUP(E46,episodes!$A$1:$B$76,2,FALSE)</f>
        <v>15</v>
      </c>
      <c r="G46" s="7" t="str">
        <f>VLOOKUP(E46,episodes!$A$1:$E$76,5,FALSE)</f>
        <v>Balance of Terror</v>
      </c>
      <c r="H46" s="7">
        <f>VLOOKUP(E46,episodes!$A$1:$D$76,3,FALSE)</f>
        <v>1</v>
      </c>
      <c r="I46" s="7">
        <f>VLOOKUP(E46,episodes!$A$1:$D$76,4,FALSE)</f>
        <v>14</v>
      </c>
      <c r="J46">
        <f t="shared" si="1"/>
        <v>0</v>
      </c>
      <c r="K46" s="11"/>
    </row>
    <row r="47" spans="1:14" x14ac:dyDescent="0.3">
      <c r="A47" s="2" t="s">
        <v>1777</v>
      </c>
      <c r="B47" s="11" t="s">
        <v>694</v>
      </c>
      <c r="C47" s="25" t="s">
        <v>1831</v>
      </c>
      <c r="D47" s="10"/>
      <c r="E47" s="3">
        <v>114</v>
      </c>
      <c r="F47" s="8">
        <f>VLOOKUP(E47,episodes!$A$1:$B$76,2,FALSE)</f>
        <v>15</v>
      </c>
      <c r="G47" s="7" t="str">
        <f>VLOOKUP(E47,episodes!$A$1:$E$76,5,FALSE)</f>
        <v>Balance of Terror</v>
      </c>
      <c r="H47" s="7">
        <f>VLOOKUP(E47,episodes!$A$1:$D$76,3,FALSE)</f>
        <v>1</v>
      </c>
      <c r="I47" s="7">
        <f>VLOOKUP(E47,episodes!$A$1:$D$76,4,FALSE)</f>
        <v>14</v>
      </c>
      <c r="J47">
        <f t="shared" si="1"/>
        <v>1</v>
      </c>
      <c r="K47" s="11"/>
    </row>
    <row r="48" spans="1:14" x14ac:dyDescent="0.3">
      <c r="A48" s="2" t="s">
        <v>1783</v>
      </c>
      <c r="B48" s="1" t="s">
        <v>677</v>
      </c>
      <c r="C48" s="25" t="s">
        <v>1831</v>
      </c>
      <c r="D48" s="10" t="s">
        <v>21</v>
      </c>
      <c r="E48" s="3">
        <v>114</v>
      </c>
      <c r="F48" s="8">
        <f>VLOOKUP(E48,episodes!$A$1:$B$76,2,FALSE)</f>
        <v>15</v>
      </c>
      <c r="G48" s="7" t="str">
        <f>VLOOKUP(E48,episodes!$A$1:$E$76,5,FALSE)</f>
        <v>Balance of Terror</v>
      </c>
      <c r="H48" s="7">
        <f>VLOOKUP(E48,episodes!$A$1:$D$76,3,FALSE)</f>
        <v>1</v>
      </c>
      <c r="I48" s="7">
        <f>VLOOKUP(E48,episodes!$A$1:$D$76,4,FALSE)</f>
        <v>14</v>
      </c>
      <c r="J48">
        <f t="shared" si="1"/>
        <v>2</v>
      </c>
      <c r="K48" s="11"/>
    </row>
    <row r="49" spans="1:11" x14ac:dyDescent="0.3">
      <c r="A49" s="2" t="s">
        <v>1678</v>
      </c>
      <c r="B49" s="1" t="s">
        <v>676</v>
      </c>
      <c r="C49" s="25" t="s">
        <v>930</v>
      </c>
      <c r="D49" s="10" t="s">
        <v>20</v>
      </c>
      <c r="E49" s="3">
        <v>115</v>
      </c>
      <c r="F49" s="8">
        <f>VLOOKUP(E49,episodes!$A$1:$B$76,2,FALSE)</f>
        <v>16</v>
      </c>
      <c r="G49" s="7" t="str">
        <f>VLOOKUP(E49,episodes!$A$1:$E$76,5,FALSE)</f>
        <v>Shore Leave</v>
      </c>
      <c r="H49" s="7">
        <f>VLOOKUP(E49,episodes!$A$1:$D$76,3,FALSE)</f>
        <v>1</v>
      </c>
      <c r="I49" s="7">
        <f>VLOOKUP(E49,episodes!$A$1:$D$76,4,FALSE)</f>
        <v>15</v>
      </c>
      <c r="J49">
        <f t="shared" si="1"/>
        <v>0</v>
      </c>
      <c r="K49" s="11"/>
    </row>
    <row r="50" spans="1:11" x14ac:dyDescent="0.3">
      <c r="A50" s="2" t="s">
        <v>1715</v>
      </c>
      <c r="B50" s="1" t="s">
        <v>705</v>
      </c>
      <c r="C50" s="25" t="s">
        <v>1925</v>
      </c>
      <c r="D50" s="10"/>
      <c r="E50" s="3">
        <v>115</v>
      </c>
      <c r="F50" s="8">
        <f>VLOOKUP(E50,episodes!$A$1:$B$76,2,FALSE)</f>
        <v>16</v>
      </c>
      <c r="G50" s="7" t="str">
        <f>VLOOKUP(E50,episodes!$A$1:$E$76,5,FALSE)</f>
        <v>Shore Leave</v>
      </c>
      <c r="H50" s="7">
        <f>VLOOKUP(E50,episodes!$A$1:$D$76,3,FALSE)</f>
        <v>1</v>
      </c>
      <c r="I50" s="7">
        <f>VLOOKUP(E50,episodes!$A$1:$D$76,4,FALSE)</f>
        <v>15</v>
      </c>
      <c r="J50">
        <f t="shared" si="1"/>
        <v>1</v>
      </c>
      <c r="K50" s="11"/>
    </row>
    <row r="51" spans="1:11" x14ac:dyDescent="0.3">
      <c r="A51" s="2" t="s">
        <v>1715</v>
      </c>
      <c r="B51" s="1" t="s">
        <v>773</v>
      </c>
      <c r="C51" s="25" t="s">
        <v>1926</v>
      </c>
      <c r="D51" s="10"/>
      <c r="E51" s="3">
        <v>115</v>
      </c>
      <c r="F51" s="8">
        <f>VLOOKUP(E51,episodes!$A$1:$B$76,2,FALSE)</f>
        <v>16</v>
      </c>
      <c r="G51" s="7" t="str">
        <f>VLOOKUP(E51,episodes!$A$1:$E$76,5,FALSE)</f>
        <v>Shore Leave</v>
      </c>
      <c r="H51" s="7">
        <f>VLOOKUP(E51,episodes!$A$1:$D$76,3,FALSE)</f>
        <v>1</v>
      </c>
      <c r="I51" s="7">
        <f>VLOOKUP(E51,episodes!$A$1:$D$76,4,FALSE)</f>
        <v>15</v>
      </c>
      <c r="J51">
        <f t="shared" si="1"/>
        <v>2</v>
      </c>
      <c r="K51" s="11"/>
    </row>
    <row r="52" spans="1:11" x14ac:dyDescent="0.3">
      <c r="A52" s="2" t="s">
        <v>1717</v>
      </c>
      <c r="B52" s="2" t="s">
        <v>739</v>
      </c>
      <c r="C52" s="25" t="s">
        <v>1927</v>
      </c>
      <c r="D52" s="10" t="s">
        <v>20</v>
      </c>
      <c r="E52" s="3">
        <v>115</v>
      </c>
      <c r="F52" s="8">
        <f>VLOOKUP(E52,episodes!$A$1:$B$76,2,FALSE)</f>
        <v>16</v>
      </c>
      <c r="G52" s="7" t="str">
        <f>VLOOKUP(E52,episodes!$A$1:$E$76,5,FALSE)</f>
        <v>Shore Leave</v>
      </c>
      <c r="H52" s="7">
        <f>VLOOKUP(E52,episodes!$A$1:$D$76,3,FALSE)</f>
        <v>1</v>
      </c>
      <c r="I52" s="7">
        <f>VLOOKUP(E52,episodes!$A$1:$D$76,4,FALSE)</f>
        <v>15</v>
      </c>
      <c r="J52">
        <f t="shared" si="1"/>
        <v>3</v>
      </c>
      <c r="K52" s="11"/>
    </row>
    <row r="53" spans="1:11" x14ac:dyDescent="0.3">
      <c r="A53" s="2" t="s">
        <v>1723</v>
      </c>
      <c r="B53" s="1" t="s">
        <v>740</v>
      </c>
      <c r="C53" s="25" t="s">
        <v>1929</v>
      </c>
      <c r="D53" s="10" t="s">
        <v>20</v>
      </c>
      <c r="E53" s="3">
        <v>115</v>
      </c>
      <c r="F53" s="8">
        <f>VLOOKUP(E53,episodes!$A$1:$B$76,2,FALSE)</f>
        <v>16</v>
      </c>
      <c r="G53" s="7" t="str">
        <f>VLOOKUP(E53,episodes!$A$1:$E$76,5,FALSE)</f>
        <v>Shore Leave</v>
      </c>
      <c r="H53" s="7">
        <f>VLOOKUP(E53,episodes!$A$1:$D$76,3,FALSE)</f>
        <v>1</v>
      </c>
      <c r="I53" s="7">
        <f>VLOOKUP(E53,episodes!$A$1:$D$76,4,FALSE)</f>
        <v>15</v>
      </c>
      <c r="J53">
        <f t="shared" si="1"/>
        <v>4</v>
      </c>
      <c r="K53" s="11"/>
    </row>
    <row r="54" spans="1:11" x14ac:dyDescent="0.3">
      <c r="A54" s="2" t="s">
        <v>1723</v>
      </c>
      <c r="B54" s="1" t="s">
        <v>740</v>
      </c>
      <c r="C54" s="25" t="s">
        <v>1930</v>
      </c>
      <c r="D54" s="10" t="s">
        <v>20</v>
      </c>
      <c r="E54" s="3">
        <v>115</v>
      </c>
      <c r="F54" s="8">
        <f>VLOOKUP(E54,episodes!$A$1:$B$76,2,FALSE)</f>
        <v>16</v>
      </c>
      <c r="G54" s="7" t="str">
        <f>VLOOKUP(E54,episodes!$A$1:$E$76,5,FALSE)</f>
        <v>Shore Leave</v>
      </c>
      <c r="H54" s="7">
        <f>VLOOKUP(E54,episodes!$A$1:$D$76,3,FALSE)</f>
        <v>1</v>
      </c>
      <c r="I54" s="7">
        <f>VLOOKUP(E54,episodes!$A$1:$D$76,4,FALSE)</f>
        <v>15</v>
      </c>
      <c r="J54">
        <f t="shared" si="1"/>
        <v>5</v>
      </c>
      <c r="K54" s="11"/>
    </row>
    <row r="55" spans="1:11" x14ac:dyDescent="0.3">
      <c r="A55" s="2" t="s">
        <v>1724</v>
      </c>
      <c r="B55" s="1" t="s">
        <v>678</v>
      </c>
      <c r="C55" s="25" t="s">
        <v>1931</v>
      </c>
      <c r="D55" s="10" t="s">
        <v>21</v>
      </c>
      <c r="E55" s="3">
        <v>115</v>
      </c>
      <c r="F55" s="8">
        <f>VLOOKUP(E55,episodes!$A$1:$B$76,2,FALSE)</f>
        <v>16</v>
      </c>
      <c r="G55" s="7" t="str">
        <f>VLOOKUP(E55,episodes!$A$1:$E$76,5,FALSE)</f>
        <v>Shore Leave</v>
      </c>
      <c r="H55" s="7">
        <f>VLOOKUP(E55,episodes!$A$1:$D$76,3,FALSE)</f>
        <v>1</v>
      </c>
      <c r="I55" s="7">
        <f>VLOOKUP(E55,episodes!$A$1:$D$76,4,FALSE)</f>
        <v>15</v>
      </c>
      <c r="J55">
        <f t="shared" si="1"/>
        <v>6</v>
      </c>
      <c r="K55" s="11"/>
    </row>
    <row r="56" spans="1:11" x14ac:dyDescent="0.3">
      <c r="A56" s="2" t="s">
        <v>1741</v>
      </c>
      <c r="B56" s="1" t="s">
        <v>704</v>
      </c>
      <c r="C56" s="25" t="s">
        <v>1934</v>
      </c>
      <c r="D56" s="10" t="s">
        <v>21</v>
      </c>
      <c r="E56" s="4">
        <v>115</v>
      </c>
      <c r="F56" s="8">
        <f>VLOOKUP(E56,episodes!$A$1:$B$76,2,FALSE)</f>
        <v>16</v>
      </c>
      <c r="G56" s="7" t="str">
        <f>VLOOKUP(E56,episodes!$A$1:$E$76,5,FALSE)</f>
        <v>Shore Leave</v>
      </c>
      <c r="H56" s="7">
        <f>VLOOKUP(E56,episodes!$A$1:$D$76,3,FALSE)</f>
        <v>1</v>
      </c>
      <c r="I56" s="7">
        <f>VLOOKUP(E56,episodes!$A$1:$D$76,4,FALSE)</f>
        <v>15</v>
      </c>
      <c r="J56">
        <f t="shared" si="1"/>
        <v>7</v>
      </c>
      <c r="K56" s="11"/>
    </row>
    <row r="57" spans="1:11" x14ac:dyDescent="0.3">
      <c r="A57" s="2" t="s">
        <v>1756</v>
      </c>
      <c r="B57" s="1" t="s">
        <v>704</v>
      </c>
      <c r="C57" s="25" t="s">
        <v>1831</v>
      </c>
      <c r="D57" s="10" t="s">
        <v>21</v>
      </c>
      <c r="E57" s="4">
        <v>115</v>
      </c>
      <c r="F57" s="8">
        <f>VLOOKUP(E57,episodes!$A$1:$B$76,2,FALSE)</f>
        <v>16</v>
      </c>
      <c r="G57" s="7" t="str">
        <f>VLOOKUP(E57,episodes!$A$1:$E$76,5,FALSE)</f>
        <v>Shore Leave</v>
      </c>
      <c r="H57" s="7">
        <f>VLOOKUP(E57,episodes!$A$1:$D$76,3,FALSE)</f>
        <v>1</v>
      </c>
      <c r="I57" s="7">
        <f>VLOOKUP(E57,episodes!$A$1:$D$76,4,FALSE)</f>
        <v>15</v>
      </c>
      <c r="J57">
        <f t="shared" si="1"/>
        <v>8</v>
      </c>
      <c r="K57" s="11"/>
    </row>
    <row r="58" spans="1:11" x14ac:dyDescent="0.3">
      <c r="A58" s="2" t="s">
        <v>1786</v>
      </c>
      <c r="B58" s="1" t="s">
        <v>676</v>
      </c>
      <c r="C58" s="25" t="s">
        <v>1831</v>
      </c>
      <c r="D58" s="10" t="s">
        <v>20</v>
      </c>
      <c r="E58" s="4">
        <v>115</v>
      </c>
      <c r="F58" s="8">
        <f>VLOOKUP(E58,episodes!$A$1:$B$76,2,FALSE)</f>
        <v>16</v>
      </c>
      <c r="G58" s="7" t="str">
        <f>VLOOKUP(E58,episodes!$A$1:$E$76,5,FALSE)</f>
        <v>Shore Leave</v>
      </c>
      <c r="H58" s="7">
        <f>VLOOKUP(E58,episodes!$A$1:$D$76,3,FALSE)</f>
        <v>1</v>
      </c>
      <c r="I58" s="7">
        <f>VLOOKUP(E58,episodes!$A$1:$D$76,4,FALSE)</f>
        <v>15</v>
      </c>
      <c r="J58">
        <f t="shared" si="1"/>
        <v>9</v>
      </c>
      <c r="K58" s="11"/>
    </row>
    <row r="59" spans="1:11" x14ac:dyDescent="0.3">
      <c r="A59" s="2" t="s">
        <v>1715</v>
      </c>
      <c r="B59" s="1" t="s">
        <v>769</v>
      </c>
      <c r="C59" s="25" t="s">
        <v>1943</v>
      </c>
      <c r="D59" s="10"/>
      <c r="E59" s="3">
        <v>119</v>
      </c>
      <c r="F59" s="8">
        <f>VLOOKUP(E59,episodes!$A$1:$B$76,2,FALSE)</f>
        <v>20</v>
      </c>
      <c r="G59" s="7" t="str">
        <f>VLOOKUP(E59,episodes!$A$1:$E$76,5,FALSE)</f>
        <v>Tomorrow Is Yesterday</v>
      </c>
      <c r="H59" s="7">
        <f>VLOOKUP(E59,episodes!$A$1:$D$76,3,FALSE)</f>
        <v>1</v>
      </c>
      <c r="I59" s="7">
        <f>VLOOKUP(E59,episodes!$A$1:$D$76,4,FALSE)</f>
        <v>19</v>
      </c>
      <c r="J59">
        <f t="shared" si="1"/>
        <v>0</v>
      </c>
      <c r="K59" s="11"/>
    </row>
    <row r="60" spans="1:11" x14ac:dyDescent="0.3">
      <c r="A60" s="2" t="s">
        <v>1685</v>
      </c>
      <c r="B60" s="1" t="s">
        <v>677</v>
      </c>
      <c r="C60" s="25" t="s">
        <v>1946</v>
      </c>
      <c r="D60" s="10" t="s">
        <v>21</v>
      </c>
      <c r="E60" s="3">
        <v>120</v>
      </c>
      <c r="F60" s="8">
        <f>VLOOKUP(E60,episodes!$A$1:$B$76,2,FALSE)</f>
        <v>21</v>
      </c>
      <c r="G60" s="7" t="str">
        <f>VLOOKUP(E60,episodes!$A$1:$E$76,5,FALSE)</f>
        <v>Court Martial</v>
      </c>
      <c r="H60" s="7">
        <f>VLOOKUP(E60,episodes!$A$1:$D$76,3,FALSE)</f>
        <v>1</v>
      </c>
      <c r="I60" s="7">
        <f>VLOOKUP(E60,episodes!$A$1:$D$76,4,FALSE)</f>
        <v>20</v>
      </c>
      <c r="J60">
        <f t="shared" si="1"/>
        <v>0</v>
      </c>
      <c r="K60" s="11"/>
    </row>
    <row r="61" spans="1:11" x14ac:dyDescent="0.3">
      <c r="A61" s="2" t="s">
        <v>1715</v>
      </c>
      <c r="B61" s="1" t="s">
        <v>771</v>
      </c>
      <c r="C61" s="25" t="s">
        <v>1948</v>
      </c>
      <c r="D61" s="10"/>
      <c r="E61" s="3">
        <v>120</v>
      </c>
      <c r="F61" s="8">
        <f>VLOOKUP(E61,episodes!$A$1:$B$76,2,FALSE)</f>
        <v>21</v>
      </c>
      <c r="G61" s="7" t="str">
        <f>VLOOKUP(E61,episodes!$A$1:$E$76,5,FALSE)</f>
        <v>Court Martial</v>
      </c>
      <c r="H61" s="7">
        <f>VLOOKUP(E61,episodes!$A$1:$D$76,3,FALSE)</f>
        <v>1</v>
      </c>
      <c r="I61" s="7">
        <f>VLOOKUP(E61,episodes!$A$1:$D$76,4,FALSE)</f>
        <v>20</v>
      </c>
      <c r="J61">
        <f t="shared" si="1"/>
        <v>1</v>
      </c>
      <c r="K61" s="11"/>
    </row>
    <row r="62" spans="1:11" x14ac:dyDescent="0.3">
      <c r="A62" s="2" t="s">
        <v>1734</v>
      </c>
      <c r="B62" s="1" t="s">
        <v>678</v>
      </c>
      <c r="C62" s="25" t="s">
        <v>1949</v>
      </c>
      <c r="D62" s="10" t="s">
        <v>21</v>
      </c>
      <c r="E62" s="3">
        <v>120</v>
      </c>
      <c r="F62" s="8">
        <f>VLOOKUP(E62,episodes!$A$1:$B$76,2,FALSE)</f>
        <v>21</v>
      </c>
      <c r="G62" s="7" t="str">
        <f>VLOOKUP(E62,episodes!$A$1:$E$76,5,FALSE)</f>
        <v>Court Martial</v>
      </c>
      <c r="H62" s="7">
        <f>VLOOKUP(E62,episodes!$A$1:$D$76,3,FALSE)</f>
        <v>1</v>
      </c>
      <c r="I62" s="7">
        <f>VLOOKUP(E62,episodes!$A$1:$D$76,4,FALSE)</f>
        <v>20</v>
      </c>
      <c r="J62">
        <f t="shared" si="1"/>
        <v>2</v>
      </c>
      <c r="K62" s="11"/>
    </row>
    <row r="63" spans="1:11" x14ac:dyDescent="0.3">
      <c r="A63" s="2" t="s">
        <v>1756</v>
      </c>
      <c r="B63" s="1" t="s">
        <v>704</v>
      </c>
      <c r="C63" s="25" t="s">
        <v>1831</v>
      </c>
      <c r="D63" s="10" t="s">
        <v>21</v>
      </c>
      <c r="E63" s="4">
        <v>120</v>
      </c>
      <c r="F63" s="8">
        <f>VLOOKUP(E63,episodes!$A$1:$B$76,2,FALSE)</f>
        <v>21</v>
      </c>
      <c r="G63" s="7" t="str">
        <f>VLOOKUP(E63,episodes!$A$1:$E$76,5,FALSE)</f>
        <v>Court Martial</v>
      </c>
      <c r="H63" s="7">
        <f>VLOOKUP(E63,episodes!$A$1:$D$76,3,FALSE)</f>
        <v>1</v>
      </c>
      <c r="I63" s="7">
        <f>VLOOKUP(E63,episodes!$A$1:$D$76,4,FALSE)</f>
        <v>20</v>
      </c>
      <c r="J63">
        <f t="shared" si="1"/>
        <v>3</v>
      </c>
      <c r="K63" s="11"/>
    </row>
    <row r="64" spans="1:11" x14ac:dyDescent="0.3">
      <c r="A64" s="2" t="s">
        <v>1786</v>
      </c>
      <c r="B64" s="1" t="s">
        <v>676</v>
      </c>
      <c r="C64" s="25" t="s">
        <v>1831</v>
      </c>
      <c r="D64" s="10" t="s">
        <v>21</v>
      </c>
      <c r="E64" s="3">
        <v>120</v>
      </c>
      <c r="F64" s="8">
        <f>VLOOKUP(E64,episodes!$A$1:$B$76,2,FALSE)</f>
        <v>21</v>
      </c>
      <c r="G64" s="7" t="str">
        <f>VLOOKUP(E64,episodes!$A$1:$E$76,5,FALSE)</f>
        <v>Court Martial</v>
      </c>
      <c r="H64" s="7">
        <f>VLOOKUP(E64,episodes!$A$1:$D$76,3,FALSE)</f>
        <v>1</v>
      </c>
      <c r="I64" s="7">
        <f>VLOOKUP(E64,episodes!$A$1:$D$76,4,FALSE)</f>
        <v>20</v>
      </c>
      <c r="J64">
        <f t="shared" si="1"/>
        <v>4</v>
      </c>
      <c r="K64" s="11"/>
    </row>
    <row r="65" spans="1:11" x14ac:dyDescent="0.3">
      <c r="A65" s="2" t="s">
        <v>1809</v>
      </c>
      <c r="B65" s="1" t="s">
        <v>693</v>
      </c>
      <c r="C65" s="25" t="s">
        <v>1831</v>
      </c>
      <c r="D65" s="10" t="s">
        <v>21</v>
      </c>
      <c r="E65" s="3">
        <v>120</v>
      </c>
      <c r="F65" s="8">
        <f>VLOOKUP(E65,episodes!$A$1:$B$76,2,FALSE)</f>
        <v>21</v>
      </c>
      <c r="G65" s="7" t="str">
        <f>VLOOKUP(E65,episodes!$A$1:$E$76,5,FALSE)</f>
        <v>Court Martial</v>
      </c>
      <c r="H65" s="7">
        <f>VLOOKUP(E65,episodes!$A$1:$D$76,3,FALSE)</f>
        <v>1</v>
      </c>
      <c r="I65" s="7">
        <f>VLOOKUP(E65,episodes!$A$1:$D$76,4,FALSE)</f>
        <v>20</v>
      </c>
      <c r="J65">
        <f t="shared" si="1"/>
        <v>5</v>
      </c>
      <c r="K65" s="11"/>
    </row>
    <row r="66" spans="1:11" x14ac:dyDescent="0.3">
      <c r="A66" s="2" t="s">
        <v>1662</v>
      </c>
      <c r="B66" s="1" t="s">
        <v>678</v>
      </c>
      <c r="C66" s="25" t="s">
        <v>905</v>
      </c>
      <c r="D66" s="10"/>
      <c r="E66" s="3">
        <v>122</v>
      </c>
      <c r="F66" s="8">
        <f>VLOOKUP(E66,episodes!$A$1:$B$76,2,FALSE)</f>
        <v>23</v>
      </c>
      <c r="G66" s="7" t="str">
        <f>VLOOKUP(E66,episodes!$A$1:$E$76,5,FALSE)</f>
        <v>Space Seed</v>
      </c>
      <c r="H66" s="7">
        <f>VLOOKUP(E66,episodes!$A$1:$D$76,3,FALSE)</f>
        <v>1</v>
      </c>
      <c r="I66" s="7">
        <f>VLOOKUP(E66,episodes!$A$1:$D$76,4,FALSE)</f>
        <v>22</v>
      </c>
      <c r="J66">
        <f t="shared" si="1"/>
        <v>0</v>
      </c>
      <c r="K66" s="11"/>
    </row>
    <row r="67" spans="1:11" x14ac:dyDescent="0.3">
      <c r="A67" s="2" t="s">
        <v>1715</v>
      </c>
      <c r="B67" s="1" t="s">
        <v>771</v>
      </c>
      <c r="C67" s="25" t="s">
        <v>1956</v>
      </c>
      <c r="D67" s="10"/>
      <c r="E67" s="4">
        <v>122</v>
      </c>
      <c r="F67" s="8">
        <f>VLOOKUP(E67,episodes!$A$1:$B$76,2,FALSE)</f>
        <v>23</v>
      </c>
      <c r="G67" s="7" t="str">
        <f>VLOOKUP(E67,episodes!$A$1:$E$76,5,FALSE)</f>
        <v>Space Seed</v>
      </c>
      <c r="H67" s="7">
        <f>VLOOKUP(E67,episodes!$A$1:$D$76,3,FALSE)</f>
        <v>1</v>
      </c>
      <c r="I67" s="7">
        <f>VLOOKUP(E67,episodes!$A$1:$D$76,4,FALSE)</f>
        <v>22</v>
      </c>
      <c r="J67">
        <f t="shared" ref="J67:J98" si="2">IF(E67&lt;&gt;E66,0,J66+1)</f>
        <v>1</v>
      </c>
      <c r="K67" s="11"/>
    </row>
    <row r="68" spans="1:11" x14ac:dyDescent="0.3">
      <c r="A68" s="2" t="s">
        <v>1715</v>
      </c>
      <c r="B68" s="1" t="s">
        <v>705</v>
      </c>
      <c r="C68" s="25" t="s">
        <v>1964</v>
      </c>
      <c r="D68" s="10"/>
      <c r="E68" s="3">
        <v>123</v>
      </c>
      <c r="F68" s="8">
        <f>VLOOKUP(E68,episodes!$A$1:$B$76,2,FALSE)</f>
        <v>24</v>
      </c>
      <c r="G68" s="7" t="str">
        <f>VLOOKUP(E68,episodes!$A$1:$E$76,5,FALSE)</f>
        <v>A Taste of Armageddon</v>
      </c>
      <c r="H68" s="7">
        <f>VLOOKUP(E68,episodes!$A$1:$D$76,3,FALSE)</f>
        <v>1</v>
      </c>
      <c r="I68" s="7">
        <f>VLOOKUP(E68,episodes!$A$1:$D$76,4,FALSE)</f>
        <v>23</v>
      </c>
      <c r="J68">
        <f t="shared" si="2"/>
        <v>0</v>
      </c>
      <c r="K68" s="11"/>
    </row>
    <row r="69" spans="1:11" x14ac:dyDescent="0.3">
      <c r="A69" s="2" t="s">
        <v>1685</v>
      </c>
      <c r="B69" s="1" t="s">
        <v>677</v>
      </c>
      <c r="C69" s="25" t="s">
        <v>1965</v>
      </c>
      <c r="D69" s="10" t="s">
        <v>85</v>
      </c>
      <c r="E69" s="3">
        <v>124</v>
      </c>
      <c r="F69" s="8">
        <f>VLOOKUP(E69,episodes!$A$1:$B$76,2,FALSE)</f>
        <v>25</v>
      </c>
      <c r="G69" s="7" t="str">
        <f>VLOOKUP(E69,episodes!$A$1:$E$76,5,FALSE)</f>
        <v>This Side of Paradise</v>
      </c>
      <c r="H69" s="7">
        <f>VLOOKUP(E69,episodes!$A$1:$D$76,3,FALSE)</f>
        <v>1</v>
      </c>
      <c r="I69" s="7">
        <f>VLOOKUP(E69,episodes!$A$1:$D$76,4,FALSE)</f>
        <v>24</v>
      </c>
      <c r="J69">
        <f t="shared" si="2"/>
        <v>0</v>
      </c>
      <c r="K69" s="11"/>
    </row>
    <row r="70" spans="1:11" x14ac:dyDescent="0.3">
      <c r="A70" s="2" t="s">
        <v>1715</v>
      </c>
      <c r="B70" s="1" t="s">
        <v>705</v>
      </c>
      <c r="C70" s="25" t="s">
        <v>1970</v>
      </c>
      <c r="D70" s="10"/>
      <c r="E70" s="4">
        <v>124</v>
      </c>
      <c r="F70" s="8">
        <f>VLOOKUP(E70,episodes!$A$1:$B$76,2,FALSE)</f>
        <v>25</v>
      </c>
      <c r="G70" s="7" t="str">
        <f>VLOOKUP(E70,episodes!$A$1:$E$76,5,FALSE)</f>
        <v>This Side of Paradise</v>
      </c>
      <c r="H70" s="7">
        <f>VLOOKUP(E70,episodes!$A$1:$D$76,3,FALSE)</f>
        <v>1</v>
      </c>
      <c r="I70" s="7">
        <f>VLOOKUP(E70,episodes!$A$1:$D$76,4,FALSE)</f>
        <v>24</v>
      </c>
      <c r="J70">
        <f t="shared" si="2"/>
        <v>1</v>
      </c>
      <c r="K70" s="11"/>
    </row>
    <row r="71" spans="1:11" x14ac:dyDescent="0.3">
      <c r="A71" s="2" t="s">
        <v>1715</v>
      </c>
      <c r="B71" s="1" t="s">
        <v>705</v>
      </c>
      <c r="C71" s="25" t="s">
        <v>1971</v>
      </c>
      <c r="D71" s="10"/>
      <c r="E71" s="3">
        <v>124</v>
      </c>
      <c r="F71" s="8">
        <f>VLOOKUP(E71,episodes!$A$1:$B$76,2,FALSE)</f>
        <v>25</v>
      </c>
      <c r="G71" s="7" t="str">
        <f>VLOOKUP(E71,episodes!$A$1:$E$76,5,FALSE)</f>
        <v>This Side of Paradise</v>
      </c>
      <c r="H71" s="7">
        <f>VLOOKUP(E71,episodes!$A$1:$D$76,3,FALSE)</f>
        <v>1</v>
      </c>
      <c r="I71" s="7">
        <f>VLOOKUP(E71,episodes!$A$1:$D$76,4,FALSE)</f>
        <v>24</v>
      </c>
      <c r="J71">
        <f t="shared" si="2"/>
        <v>2</v>
      </c>
      <c r="K71" s="11"/>
    </row>
    <row r="72" spans="1:11" x14ac:dyDescent="0.3">
      <c r="A72" s="2" t="s">
        <v>1723</v>
      </c>
      <c r="B72" s="1" t="s">
        <v>740</v>
      </c>
      <c r="C72" s="25" t="s">
        <v>1972</v>
      </c>
      <c r="D72" s="10" t="s">
        <v>85</v>
      </c>
      <c r="E72" s="3">
        <v>124</v>
      </c>
      <c r="F72" s="8">
        <f>VLOOKUP(E72,episodes!$A$1:$B$76,2,FALSE)</f>
        <v>25</v>
      </c>
      <c r="G72" s="7" t="str">
        <f>VLOOKUP(E72,episodes!$A$1:$E$76,5,FALSE)</f>
        <v>This Side of Paradise</v>
      </c>
      <c r="H72" s="7">
        <f>VLOOKUP(E72,episodes!$A$1:$D$76,3,FALSE)</f>
        <v>1</v>
      </c>
      <c r="I72" s="7">
        <f>VLOOKUP(E72,episodes!$A$1:$D$76,4,FALSE)</f>
        <v>24</v>
      </c>
      <c r="J72">
        <f t="shared" si="2"/>
        <v>3</v>
      </c>
      <c r="K72" s="11"/>
    </row>
    <row r="73" spans="1:11" x14ac:dyDescent="0.3">
      <c r="A73" s="2" t="s">
        <v>1797</v>
      </c>
      <c r="B73" s="1" t="s">
        <v>680</v>
      </c>
      <c r="C73" s="25" t="s">
        <v>1831</v>
      </c>
      <c r="D73" s="10" t="s">
        <v>85</v>
      </c>
      <c r="E73" s="4">
        <v>124</v>
      </c>
      <c r="F73" s="8">
        <f>VLOOKUP(E73,episodes!$A$1:$B$76,2,FALSE)</f>
        <v>25</v>
      </c>
      <c r="G73" s="7" t="str">
        <f>VLOOKUP(E73,episodes!$A$1:$E$76,5,FALSE)</f>
        <v>This Side of Paradise</v>
      </c>
      <c r="H73" s="7">
        <f>VLOOKUP(E73,episodes!$A$1:$D$76,3,FALSE)</f>
        <v>1</v>
      </c>
      <c r="I73" s="7">
        <f>VLOOKUP(E73,episodes!$A$1:$D$76,4,FALSE)</f>
        <v>24</v>
      </c>
      <c r="J73">
        <f t="shared" si="2"/>
        <v>4</v>
      </c>
      <c r="K73" s="11"/>
    </row>
    <row r="74" spans="1:11" x14ac:dyDescent="0.3">
      <c r="A74" s="2" t="s">
        <v>1806</v>
      </c>
      <c r="B74" s="1" t="s">
        <v>678</v>
      </c>
      <c r="C74" s="25" t="s">
        <v>1831</v>
      </c>
      <c r="D74" s="10" t="s">
        <v>85</v>
      </c>
      <c r="E74" s="3">
        <v>124</v>
      </c>
      <c r="F74" s="8">
        <f>VLOOKUP(E74,episodes!$A$1:$B$76,2,FALSE)</f>
        <v>25</v>
      </c>
      <c r="G74" s="7" t="str">
        <f>VLOOKUP(E74,episodes!$A$1:$E$76,5,FALSE)</f>
        <v>This Side of Paradise</v>
      </c>
      <c r="H74" s="7">
        <f>VLOOKUP(E74,episodes!$A$1:$D$76,3,FALSE)</f>
        <v>1</v>
      </c>
      <c r="I74" s="7">
        <f>VLOOKUP(E74,episodes!$A$1:$D$76,4,FALSE)</f>
        <v>24</v>
      </c>
      <c r="J74">
        <f t="shared" si="2"/>
        <v>5</v>
      </c>
      <c r="K74" s="11"/>
    </row>
    <row r="75" spans="1:11" x14ac:dyDescent="0.3">
      <c r="A75" s="2" t="s">
        <v>1806</v>
      </c>
      <c r="B75" s="1" t="s">
        <v>678</v>
      </c>
      <c r="C75" s="25" t="s">
        <v>1831</v>
      </c>
      <c r="D75" s="10" t="s">
        <v>85</v>
      </c>
      <c r="E75" s="3">
        <v>124</v>
      </c>
      <c r="F75" s="8">
        <f>VLOOKUP(E75,episodes!$A$1:$B$76,2,FALSE)</f>
        <v>25</v>
      </c>
      <c r="G75" s="7" t="str">
        <f>VLOOKUP(E75,episodes!$A$1:$E$76,5,FALSE)</f>
        <v>This Side of Paradise</v>
      </c>
      <c r="H75" s="7">
        <f>VLOOKUP(E75,episodes!$A$1:$D$76,3,FALSE)</f>
        <v>1</v>
      </c>
      <c r="I75" s="7">
        <f>VLOOKUP(E75,episodes!$A$1:$D$76,4,FALSE)</f>
        <v>24</v>
      </c>
      <c r="J75">
        <f t="shared" si="2"/>
        <v>6</v>
      </c>
      <c r="K75" s="11"/>
    </row>
    <row r="76" spans="1:11" x14ac:dyDescent="0.3">
      <c r="A76" s="2" t="s">
        <v>1806</v>
      </c>
      <c r="B76" s="1" t="s">
        <v>678</v>
      </c>
      <c r="C76" s="25" t="s">
        <v>1831</v>
      </c>
      <c r="D76" s="10" t="s">
        <v>85</v>
      </c>
      <c r="E76" s="3">
        <v>124</v>
      </c>
      <c r="F76" s="8">
        <f>VLOOKUP(E76,episodes!$A$1:$B$76,2,FALSE)</f>
        <v>25</v>
      </c>
      <c r="G76" s="7" t="str">
        <f>VLOOKUP(E76,episodes!$A$1:$E$76,5,FALSE)</f>
        <v>This Side of Paradise</v>
      </c>
      <c r="H76" s="7">
        <f>VLOOKUP(E76,episodes!$A$1:$D$76,3,FALSE)</f>
        <v>1</v>
      </c>
      <c r="I76" s="7">
        <f>VLOOKUP(E76,episodes!$A$1:$D$76,4,FALSE)</f>
        <v>24</v>
      </c>
      <c r="J76">
        <f t="shared" si="2"/>
        <v>7</v>
      </c>
      <c r="K76" s="11"/>
    </row>
    <row r="77" spans="1:11" x14ac:dyDescent="0.3">
      <c r="A77" s="2" t="s">
        <v>1809</v>
      </c>
      <c r="B77" s="1" t="s">
        <v>693</v>
      </c>
      <c r="C77" s="25" t="s">
        <v>1831</v>
      </c>
      <c r="D77" s="10" t="s">
        <v>21</v>
      </c>
      <c r="E77" s="3">
        <v>124</v>
      </c>
      <c r="F77" s="8">
        <f>VLOOKUP(E77,episodes!$A$1:$B$76,2,FALSE)</f>
        <v>25</v>
      </c>
      <c r="G77" s="7" t="str">
        <f>VLOOKUP(E77,episodes!$A$1:$E$76,5,FALSE)</f>
        <v>This Side of Paradise</v>
      </c>
      <c r="H77" s="7">
        <f>VLOOKUP(E77,episodes!$A$1:$D$76,3,FALSE)</f>
        <v>1</v>
      </c>
      <c r="I77" s="7">
        <f>VLOOKUP(E77,episodes!$A$1:$D$76,4,FALSE)</f>
        <v>24</v>
      </c>
      <c r="J77">
        <f t="shared" si="2"/>
        <v>8</v>
      </c>
      <c r="K77" s="11"/>
    </row>
    <row r="78" spans="1:11" x14ac:dyDescent="0.3">
      <c r="A78" s="2" t="s">
        <v>1812</v>
      </c>
      <c r="B78" s="1" t="s">
        <v>741</v>
      </c>
      <c r="C78" s="25" t="s">
        <v>1831</v>
      </c>
      <c r="D78" s="10" t="s">
        <v>85</v>
      </c>
      <c r="E78" s="3">
        <v>124</v>
      </c>
      <c r="F78" s="8">
        <f>VLOOKUP(E78,episodes!$A$1:$B$76,2,FALSE)</f>
        <v>25</v>
      </c>
      <c r="G78" s="7" t="str">
        <f>VLOOKUP(E78,episodes!$A$1:$E$76,5,FALSE)</f>
        <v>This Side of Paradise</v>
      </c>
      <c r="H78" s="7">
        <f>VLOOKUP(E78,episodes!$A$1:$D$76,3,FALSE)</f>
        <v>1</v>
      </c>
      <c r="I78" s="7">
        <f>VLOOKUP(E78,episodes!$A$1:$D$76,4,FALSE)</f>
        <v>24</v>
      </c>
      <c r="J78">
        <f t="shared" si="2"/>
        <v>9</v>
      </c>
      <c r="K78" s="11"/>
    </row>
    <row r="79" spans="1:11" x14ac:dyDescent="0.3">
      <c r="A79" s="2" t="s">
        <v>1688</v>
      </c>
      <c r="B79" s="1" t="s">
        <v>677</v>
      </c>
      <c r="C79" s="25" t="s">
        <v>1285</v>
      </c>
      <c r="D79" s="10" t="s">
        <v>2164</v>
      </c>
      <c r="E79" s="3">
        <v>128</v>
      </c>
      <c r="F79" s="8">
        <f>VLOOKUP(E79,episodes!$A$1:$B$76,2,FALSE)</f>
        <v>29</v>
      </c>
      <c r="G79" s="7" t="str">
        <f>VLOOKUP(E79,episodes!$A$1:$E$76,5,FALSE)</f>
        <v>The City on the Edge of Forever</v>
      </c>
      <c r="H79" s="7">
        <f>VLOOKUP(E79,episodes!$A$1:$D$76,3,FALSE)</f>
        <v>1</v>
      </c>
      <c r="I79" s="7">
        <f>VLOOKUP(E79,episodes!$A$1:$D$76,4,FALSE)</f>
        <v>28</v>
      </c>
      <c r="J79">
        <f t="shared" si="2"/>
        <v>0</v>
      </c>
      <c r="K79" s="11"/>
    </row>
    <row r="80" spans="1:11" x14ac:dyDescent="0.3">
      <c r="A80" s="2" t="s">
        <v>1715</v>
      </c>
      <c r="B80" s="1" t="s">
        <v>771</v>
      </c>
      <c r="C80" s="25" t="s">
        <v>1995</v>
      </c>
      <c r="D80" s="10"/>
      <c r="E80" s="3">
        <v>128</v>
      </c>
      <c r="F80" s="8">
        <f>VLOOKUP(E80,episodes!$A$1:$B$76,2,FALSE)</f>
        <v>29</v>
      </c>
      <c r="G80" s="7" t="str">
        <f>VLOOKUP(E80,episodes!$A$1:$E$76,5,FALSE)</f>
        <v>The City on the Edge of Forever</v>
      </c>
      <c r="H80" s="7">
        <f>VLOOKUP(E80,episodes!$A$1:$D$76,3,FALSE)</f>
        <v>1</v>
      </c>
      <c r="I80" s="7">
        <f>VLOOKUP(E80,episodes!$A$1:$D$76,4,FALSE)</f>
        <v>28</v>
      </c>
      <c r="J80">
        <f t="shared" si="2"/>
        <v>1</v>
      </c>
      <c r="K80" s="11"/>
    </row>
    <row r="81" spans="1:11" x14ac:dyDescent="0.3">
      <c r="A81" s="2" t="s">
        <v>1723</v>
      </c>
      <c r="B81" s="1" t="s">
        <v>740</v>
      </c>
      <c r="C81" s="25" t="s">
        <v>1996</v>
      </c>
      <c r="D81" s="10" t="s">
        <v>21</v>
      </c>
      <c r="E81" s="3">
        <v>128</v>
      </c>
      <c r="F81" s="8">
        <f>VLOOKUP(E81,episodes!$A$1:$B$76,2,FALSE)</f>
        <v>29</v>
      </c>
      <c r="G81" s="7" t="str">
        <f>VLOOKUP(E81,episodes!$A$1:$E$76,5,FALSE)</f>
        <v>The City on the Edge of Forever</v>
      </c>
      <c r="H81" s="7">
        <f>VLOOKUP(E81,episodes!$A$1:$D$76,3,FALSE)</f>
        <v>1</v>
      </c>
      <c r="I81" s="7">
        <f>VLOOKUP(E81,episodes!$A$1:$D$76,4,FALSE)</f>
        <v>28</v>
      </c>
      <c r="J81">
        <f t="shared" si="2"/>
        <v>2</v>
      </c>
      <c r="K81" s="11"/>
    </row>
    <row r="82" spans="1:11" x14ac:dyDescent="0.3">
      <c r="A82" s="2" t="s">
        <v>1786</v>
      </c>
      <c r="B82" s="1" t="s">
        <v>676</v>
      </c>
      <c r="C82" s="25" t="s">
        <v>1831</v>
      </c>
      <c r="D82" s="10" t="s">
        <v>21</v>
      </c>
      <c r="E82" s="3">
        <v>128</v>
      </c>
      <c r="F82" s="8">
        <f>VLOOKUP(E82,episodes!$A$1:$B$76,2,FALSE)</f>
        <v>29</v>
      </c>
      <c r="G82" s="7" t="str">
        <f>VLOOKUP(E82,episodes!$A$1:$E$76,5,FALSE)</f>
        <v>The City on the Edge of Forever</v>
      </c>
      <c r="H82" s="7">
        <f>VLOOKUP(E82,episodes!$A$1:$D$76,3,FALSE)</f>
        <v>1</v>
      </c>
      <c r="I82" s="7">
        <f>VLOOKUP(E82,episodes!$A$1:$D$76,4,FALSE)</f>
        <v>28</v>
      </c>
      <c r="J82">
        <f t="shared" si="2"/>
        <v>3</v>
      </c>
      <c r="K82" s="11"/>
    </row>
    <row r="83" spans="1:11" x14ac:dyDescent="0.3">
      <c r="A83" s="2" t="s">
        <v>1801</v>
      </c>
      <c r="B83" s="1" t="s">
        <v>741</v>
      </c>
      <c r="C83" s="25" t="s">
        <v>1831</v>
      </c>
      <c r="D83" s="10" t="s">
        <v>21</v>
      </c>
      <c r="E83" s="4">
        <v>128</v>
      </c>
      <c r="F83" s="8">
        <f>VLOOKUP(E83,episodes!$A$1:$B$76,2,FALSE)</f>
        <v>29</v>
      </c>
      <c r="G83" s="7" t="str">
        <f>VLOOKUP(E83,episodes!$A$1:$E$76,5,FALSE)</f>
        <v>The City on the Edge of Forever</v>
      </c>
      <c r="H83" s="7">
        <f>VLOOKUP(E83,episodes!$A$1:$D$76,3,FALSE)</f>
        <v>1</v>
      </c>
      <c r="I83" s="7">
        <f>VLOOKUP(E83,episodes!$A$1:$D$76,4,FALSE)</f>
        <v>28</v>
      </c>
      <c r="J83">
        <f t="shared" si="2"/>
        <v>4</v>
      </c>
      <c r="K83" s="11"/>
    </row>
    <row r="84" spans="1:11" x14ac:dyDescent="0.3">
      <c r="A84" s="2" t="s">
        <v>1805</v>
      </c>
      <c r="B84" s="1" t="s">
        <v>741</v>
      </c>
      <c r="C84" s="25" t="s">
        <v>1831</v>
      </c>
      <c r="D84" s="10" t="s">
        <v>21</v>
      </c>
      <c r="E84" s="3">
        <v>128</v>
      </c>
      <c r="F84" s="8">
        <f>VLOOKUP(E84,episodes!$A$1:$B$76,2,FALSE)</f>
        <v>29</v>
      </c>
      <c r="G84" s="7" t="str">
        <f>VLOOKUP(E84,episodes!$A$1:$E$76,5,FALSE)</f>
        <v>The City on the Edge of Forever</v>
      </c>
      <c r="H84" s="7">
        <f>VLOOKUP(E84,episodes!$A$1:$D$76,3,FALSE)</f>
        <v>1</v>
      </c>
      <c r="I84" s="7">
        <f>VLOOKUP(E84,episodes!$A$1:$D$76,4,FALSE)</f>
        <v>28</v>
      </c>
      <c r="J84">
        <f t="shared" si="2"/>
        <v>5</v>
      </c>
      <c r="K84" s="11"/>
    </row>
    <row r="85" spans="1:11" x14ac:dyDescent="0.3">
      <c r="A85" s="2" t="s">
        <v>1806</v>
      </c>
      <c r="B85" s="1" t="s">
        <v>678</v>
      </c>
      <c r="C85" s="25" t="s">
        <v>1831</v>
      </c>
      <c r="D85" s="10" t="s">
        <v>21</v>
      </c>
      <c r="E85" s="3">
        <v>128</v>
      </c>
      <c r="F85" s="8">
        <f>VLOOKUP(E85,episodes!$A$1:$B$76,2,FALSE)</f>
        <v>29</v>
      </c>
      <c r="G85" s="7" t="str">
        <f>VLOOKUP(E85,episodes!$A$1:$E$76,5,FALSE)</f>
        <v>The City on the Edge of Forever</v>
      </c>
      <c r="H85" s="7">
        <f>VLOOKUP(E85,episodes!$A$1:$D$76,3,FALSE)</f>
        <v>1</v>
      </c>
      <c r="I85" s="7">
        <f>VLOOKUP(E85,episodes!$A$1:$D$76,4,FALSE)</f>
        <v>28</v>
      </c>
      <c r="J85">
        <f t="shared" si="2"/>
        <v>6</v>
      </c>
      <c r="K85" s="11"/>
    </row>
    <row r="86" spans="1:11" x14ac:dyDescent="0.3">
      <c r="A86" s="2" t="s">
        <v>1659</v>
      </c>
      <c r="B86" s="1" t="s">
        <v>677</v>
      </c>
      <c r="C86" s="25" t="s">
        <v>900</v>
      </c>
      <c r="D86" s="10" t="s">
        <v>85</v>
      </c>
      <c r="E86" s="4">
        <v>201</v>
      </c>
      <c r="F86" s="8">
        <f>VLOOKUP(E86,episodes!$A$1:$B$76,2,FALSE)</f>
        <v>31</v>
      </c>
      <c r="G86" s="7" t="str">
        <f>VLOOKUP(E86,episodes!$A$1:$E$76,5,FALSE)</f>
        <v>Amok Time</v>
      </c>
      <c r="H86" s="7">
        <f>VLOOKUP(E86,episodes!$A$1:$D$76,3,FALSE)</f>
        <v>2</v>
      </c>
      <c r="I86" s="7">
        <f>VLOOKUP(E86,episodes!$A$1:$D$76,4,FALSE)</f>
        <v>1</v>
      </c>
      <c r="J86">
        <f t="shared" si="2"/>
        <v>0</v>
      </c>
      <c r="K86" s="11"/>
    </row>
    <row r="87" spans="1:11" x14ac:dyDescent="0.3">
      <c r="A87" s="2" t="s">
        <v>1715</v>
      </c>
      <c r="B87" s="1" t="s">
        <v>705</v>
      </c>
      <c r="C87" s="25" t="s">
        <v>2017</v>
      </c>
      <c r="D87" s="10"/>
      <c r="E87" s="3">
        <v>201</v>
      </c>
      <c r="F87" s="8">
        <f>VLOOKUP(E87,episodes!$A$1:$B$76,2,FALSE)</f>
        <v>31</v>
      </c>
      <c r="G87" s="7" t="str">
        <f>VLOOKUP(E87,episodes!$A$1:$E$76,5,FALSE)</f>
        <v>Amok Time</v>
      </c>
      <c r="H87" s="7">
        <f>VLOOKUP(E87,episodes!$A$1:$D$76,3,FALSE)</f>
        <v>2</v>
      </c>
      <c r="I87" s="7">
        <f>VLOOKUP(E87,episodes!$A$1:$D$76,4,FALSE)</f>
        <v>1</v>
      </c>
      <c r="J87">
        <f t="shared" si="2"/>
        <v>1</v>
      </c>
      <c r="K87" s="11"/>
    </row>
    <row r="88" spans="1:11" x14ac:dyDescent="0.3">
      <c r="A88" s="2" t="s">
        <v>1786</v>
      </c>
      <c r="B88" s="1" t="s">
        <v>676</v>
      </c>
      <c r="C88" s="25" t="s">
        <v>1831</v>
      </c>
      <c r="D88" s="10" t="s">
        <v>85</v>
      </c>
      <c r="E88" s="3">
        <v>201</v>
      </c>
      <c r="F88" s="8">
        <f>VLOOKUP(E88,episodes!$A$1:$B$76,2,FALSE)</f>
        <v>31</v>
      </c>
      <c r="G88" s="7" t="str">
        <f>VLOOKUP(E88,episodes!$A$1:$E$76,5,FALSE)</f>
        <v>Amok Time</v>
      </c>
      <c r="H88" s="7">
        <f>VLOOKUP(E88,episodes!$A$1:$D$76,3,FALSE)</f>
        <v>2</v>
      </c>
      <c r="I88" s="7">
        <f>VLOOKUP(E88,episodes!$A$1:$D$76,4,FALSE)</f>
        <v>1</v>
      </c>
      <c r="J88">
        <f t="shared" si="2"/>
        <v>2</v>
      </c>
      <c r="K88" s="11"/>
    </row>
    <row r="89" spans="1:11" x14ac:dyDescent="0.3">
      <c r="A89" s="2" t="s">
        <v>1786</v>
      </c>
      <c r="B89" s="1" t="s">
        <v>676</v>
      </c>
      <c r="C89" s="25" t="s">
        <v>1831</v>
      </c>
      <c r="D89" s="10" t="s">
        <v>85</v>
      </c>
      <c r="E89" s="3">
        <v>201</v>
      </c>
      <c r="F89" s="8">
        <f>VLOOKUP(E89,episodes!$A$1:$B$76,2,FALSE)</f>
        <v>31</v>
      </c>
      <c r="G89" s="7" t="str">
        <f>VLOOKUP(E89,episodes!$A$1:$E$76,5,FALSE)</f>
        <v>Amok Time</v>
      </c>
      <c r="H89" s="7">
        <f>VLOOKUP(E89,episodes!$A$1:$D$76,3,FALSE)</f>
        <v>2</v>
      </c>
      <c r="I89" s="7">
        <f>VLOOKUP(E89,episodes!$A$1:$D$76,4,FALSE)</f>
        <v>1</v>
      </c>
      <c r="J89">
        <f t="shared" si="2"/>
        <v>3</v>
      </c>
      <c r="K89" s="11"/>
    </row>
    <row r="90" spans="1:11" x14ac:dyDescent="0.3">
      <c r="A90" s="2" t="s">
        <v>1792</v>
      </c>
      <c r="B90" s="1" t="s">
        <v>741</v>
      </c>
      <c r="C90" s="25" t="s">
        <v>1831</v>
      </c>
      <c r="D90" s="10" t="s">
        <v>85</v>
      </c>
      <c r="E90" s="3">
        <v>201</v>
      </c>
      <c r="F90" s="8">
        <f>VLOOKUP(E90,episodes!$A$1:$B$76,2,FALSE)</f>
        <v>31</v>
      </c>
      <c r="G90" s="7" t="str">
        <f>VLOOKUP(E90,episodes!$A$1:$E$76,5,FALSE)</f>
        <v>Amok Time</v>
      </c>
      <c r="H90" s="7">
        <f>VLOOKUP(E90,episodes!$A$1:$D$76,3,FALSE)</f>
        <v>2</v>
      </c>
      <c r="I90" s="7">
        <f>VLOOKUP(E90,episodes!$A$1:$D$76,4,FALSE)</f>
        <v>1</v>
      </c>
      <c r="J90">
        <f t="shared" si="2"/>
        <v>4</v>
      </c>
      <c r="K90" s="11"/>
    </row>
    <row r="91" spans="1:11" x14ac:dyDescent="0.3">
      <c r="A91" s="2" t="s">
        <v>1677</v>
      </c>
      <c r="B91" s="14" t="s">
        <v>736</v>
      </c>
      <c r="C91" s="25" t="s">
        <v>1831</v>
      </c>
      <c r="D91" s="10"/>
      <c r="E91" s="15">
        <v>202</v>
      </c>
      <c r="F91" s="16">
        <f>VLOOKUP(E91,episodes!$A$1:$B$76,2,FALSE)</f>
        <v>32</v>
      </c>
      <c r="G91" s="14" t="str">
        <f>VLOOKUP(E91,episodes!$A$1:$E$76,5,FALSE)</f>
        <v>Who Mourns for Adonais?</v>
      </c>
      <c r="H91" s="14">
        <f>VLOOKUP(E91,episodes!$A$1:$D$76,3,FALSE)</f>
        <v>2</v>
      </c>
      <c r="I91" s="14">
        <f>VLOOKUP(E91,episodes!$A$1:$D$76,4,FALSE)</f>
        <v>2</v>
      </c>
      <c r="J91">
        <f t="shared" si="2"/>
        <v>0</v>
      </c>
      <c r="K91" s="11"/>
    </row>
    <row r="92" spans="1:11" x14ac:dyDescent="0.3">
      <c r="A92" s="2" t="s">
        <v>1685</v>
      </c>
      <c r="B92" s="1" t="s">
        <v>677</v>
      </c>
      <c r="C92" s="25" t="s">
        <v>2022</v>
      </c>
      <c r="D92" s="10" t="s">
        <v>2163</v>
      </c>
      <c r="E92" s="4">
        <v>202</v>
      </c>
      <c r="F92" s="8">
        <f>VLOOKUP(E92,episodes!$A$1:$B$76,2,FALSE)</f>
        <v>32</v>
      </c>
      <c r="G92" s="7" t="str">
        <f>VLOOKUP(E92,episodes!$A$1:$E$76,5,FALSE)</f>
        <v>Who Mourns for Adonais?</v>
      </c>
      <c r="H92" s="7">
        <f>VLOOKUP(E92,episodes!$A$1:$D$76,3,FALSE)</f>
        <v>2</v>
      </c>
      <c r="I92" s="7">
        <f>VLOOKUP(E92,episodes!$A$1:$D$76,4,FALSE)</f>
        <v>2</v>
      </c>
      <c r="J92">
        <f t="shared" si="2"/>
        <v>1</v>
      </c>
      <c r="K92" s="11"/>
    </row>
    <row r="93" spans="1:11" x14ac:dyDescent="0.3">
      <c r="A93" s="2" t="s">
        <v>344</v>
      </c>
      <c r="B93" s="1" t="s">
        <v>737</v>
      </c>
      <c r="C93" s="25" t="s">
        <v>2023</v>
      </c>
      <c r="D93" s="10"/>
      <c r="E93" s="10">
        <v>202</v>
      </c>
      <c r="F93" s="8">
        <f>VLOOKUP(E93,episodes!$A$1:$B$76,2,FALSE)</f>
        <v>32</v>
      </c>
      <c r="G93" s="7" t="str">
        <f>VLOOKUP(E93,episodes!$A$1:$E$76,5,FALSE)</f>
        <v>Who Mourns for Adonais?</v>
      </c>
      <c r="H93" s="7">
        <f>VLOOKUP(E93,episodes!$A$1:$D$76,3,FALSE)</f>
        <v>2</v>
      </c>
      <c r="I93" s="7">
        <f>VLOOKUP(E93,episodes!$A$1:$D$76,4,FALSE)</f>
        <v>2</v>
      </c>
      <c r="J93">
        <f t="shared" si="2"/>
        <v>2</v>
      </c>
      <c r="K93" s="11"/>
    </row>
    <row r="94" spans="1:11" x14ac:dyDescent="0.3">
      <c r="A94" s="2" t="s">
        <v>1715</v>
      </c>
      <c r="B94" s="1" t="s">
        <v>705</v>
      </c>
      <c r="C94" s="25" t="s">
        <v>2032</v>
      </c>
      <c r="D94" s="10"/>
      <c r="E94" s="10">
        <v>202</v>
      </c>
      <c r="F94" s="8">
        <f>VLOOKUP(E94,episodes!$A$1:$B$76,2,FALSE)</f>
        <v>32</v>
      </c>
      <c r="G94" s="7" t="str">
        <f>VLOOKUP(E94,episodes!$A$1:$E$76,5,FALSE)</f>
        <v>Who Mourns for Adonais?</v>
      </c>
      <c r="H94" s="7">
        <f>VLOOKUP(E94,episodes!$A$1:$D$76,3,FALSE)</f>
        <v>2</v>
      </c>
      <c r="I94" s="7">
        <f>VLOOKUP(E94,episodes!$A$1:$D$76,4,FALSE)</f>
        <v>2</v>
      </c>
      <c r="J94">
        <f t="shared" si="2"/>
        <v>3</v>
      </c>
      <c r="K94" s="11"/>
    </row>
    <row r="95" spans="1:11" x14ac:dyDescent="0.3">
      <c r="A95" s="2" t="s">
        <v>1717</v>
      </c>
      <c r="B95" s="2" t="s">
        <v>739</v>
      </c>
      <c r="C95" s="25" t="s">
        <v>2033</v>
      </c>
      <c r="D95" s="10" t="s">
        <v>2163</v>
      </c>
      <c r="E95" s="3">
        <v>202</v>
      </c>
      <c r="F95" s="8">
        <f>VLOOKUP(E95,episodes!$A$1:$B$76,2,FALSE)</f>
        <v>32</v>
      </c>
      <c r="G95" s="7" t="str">
        <f>VLOOKUP(E95,episodes!$A$1:$E$76,5,FALSE)</f>
        <v>Who Mourns for Adonais?</v>
      </c>
      <c r="H95" s="7">
        <f>VLOOKUP(E95,episodes!$A$1:$D$76,3,FALSE)</f>
        <v>2</v>
      </c>
      <c r="I95" s="7">
        <f>VLOOKUP(E95,episodes!$A$1:$D$76,4,FALSE)</f>
        <v>2</v>
      </c>
      <c r="J95">
        <f t="shared" si="2"/>
        <v>4</v>
      </c>
      <c r="K95" s="11"/>
    </row>
    <row r="96" spans="1:11" x14ac:dyDescent="0.3">
      <c r="A96" s="2" t="s">
        <v>1743</v>
      </c>
      <c r="B96" s="1" t="s">
        <v>741</v>
      </c>
      <c r="C96" s="25" t="s">
        <v>2035</v>
      </c>
      <c r="D96" s="10" t="s">
        <v>21</v>
      </c>
      <c r="E96" s="10">
        <v>202</v>
      </c>
      <c r="F96" s="8">
        <f>VLOOKUP(E96,episodes!$A$1:$B$76,2,FALSE)</f>
        <v>32</v>
      </c>
      <c r="G96" s="7" t="str">
        <f>VLOOKUP(E96,episodes!$A$1:$E$76,5,FALSE)</f>
        <v>Who Mourns for Adonais?</v>
      </c>
      <c r="H96" s="7">
        <f>VLOOKUP(E96,episodes!$A$1:$D$76,3,FALSE)</f>
        <v>2</v>
      </c>
      <c r="I96" s="7">
        <f>VLOOKUP(E96,episodes!$A$1:$D$76,4,FALSE)</f>
        <v>2</v>
      </c>
      <c r="J96">
        <f t="shared" si="2"/>
        <v>5</v>
      </c>
      <c r="K96" s="11"/>
    </row>
    <row r="97" spans="1:11" x14ac:dyDescent="0.3">
      <c r="A97" s="2" t="s">
        <v>1786</v>
      </c>
      <c r="B97" s="1" t="s">
        <v>676</v>
      </c>
      <c r="C97" s="25" t="s">
        <v>1831</v>
      </c>
      <c r="D97" s="10" t="s">
        <v>2163</v>
      </c>
      <c r="E97" s="4">
        <v>202</v>
      </c>
      <c r="F97" s="8">
        <f>VLOOKUP(E97,episodes!$A$1:$B$76,2,FALSE)</f>
        <v>32</v>
      </c>
      <c r="G97" s="7" t="str">
        <f>VLOOKUP(E97,episodes!$A$1:$E$76,5,FALSE)</f>
        <v>Who Mourns for Adonais?</v>
      </c>
      <c r="H97" s="7">
        <f>VLOOKUP(E97,episodes!$A$1:$D$76,3,FALSE)</f>
        <v>2</v>
      </c>
      <c r="I97" s="7">
        <f>VLOOKUP(E97,episodes!$A$1:$D$76,4,FALSE)</f>
        <v>2</v>
      </c>
      <c r="J97">
        <f t="shared" si="2"/>
        <v>6</v>
      </c>
      <c r="K97" s="11"/>
    </row>
    <row r="98" spans="1:11" x14ac:dyDescent="0.3">
      <c r="A98" s="2" t="s">
        <v>1806</v>
      </c>
      <c r="B98" s="1" t="s">
        <v>678</v>
      </c>
      <c r="C98" s="25" t="s">
        <v>1831</v>
      </c>
      <c r="D98" s="10"/>
      <c r="E98" s="4">
        <v>202</v>
      </c>
      <c r="F98" s="8">
        <f>VLOOKUP(E98,episodes!$A$1:$B$76,2,FALSE)</f>
        <v>32</v>
      </c>
      <c r="G98" s="7" t="str">
        <f>VLOOKUP(E98,episodes!$A$1:$E$76,5,FALSE)</f>
        <v>Who Mourns for Adonais?</v>
      </c>
      <c r="H98" s="7">
        <f>VLOOKUP(E98,episodes!$A$1:$D$76,3,FALSE)</f>
        <v>2</v>
      </c>
      <c r="I98" s="7">
        <f>VLOOKUP(E98,episodes!$A$1:$D$76,4,FALSE)</f>
        <v>2</v>
      </c>
      <c r="J98">
        <f t="shared" si="2"/>
        <v>7</v>
      </c>
      <c r="K98" s="11"/>
    </row>
    <row r="99" spans="1:11" x14ac:dyDescent="0.3">
      <c r="A99" s="2" t="s">
        <v>1806</v>
      </c>
      <c r="B99" s="1" t="s">
        <v>678</v>
      </c>
      <c r="C99" s="25" t="s">
        <v>1831</v>
      </c>
      <c r="D99" s="10"/>
      <c r="E99" s="4">
        <v>202</v>
      </c>
      <c r="F99" s="8">
        <f>VLOOKUP(E99,episodes!$A$1:$B$76,2,FALSE)</f>
        <v>32</v>
      </c>
      <c r="G99" s="7" t="str">
        <f>VLOOKUP(E99,episodes!$A$1:$E$76,5,FALSE)</f>
        <v>Who Mourns for Adonais?</v>
      </c>
      <c r="H99" s="7">
        <f>VLOOKUP(E99,episodes!$A$1:$D$76,3,FALSE)</f>
        <v>2</v>
      </c>
      <c r="I99" s="7">
        <f>VLOOKUP(E99,episodes!$A$1:$D$76,4,FALSE)</f>
        <v>2</v>
      </c>
      <c r="J99">
        <f t="shared" ref="J99:J111" si="3">IF(E99&lt;&gt;E98,0,J98+1)</f>
        <v>8</v>
      </c>
      <c r="K99" s="11"/>
    </row>
    <row r="100" spans="1:11" x14ac:dyDescent="0.3">
      <c r="A100" s="2" t="s">
        <v>1684</v>
      </c>
      <c r="B100" s="2" t="s">
        <v>677</v>
      </c>
      <c r="C100" s="25" t="s">
        <v>1012</v>
      </c>
      <c r="D100" s="10" t="s">
        <v>74</v>
      </c>
      <c r="E100" s="3">
        <v>203</v>
      </c>
      <c r="F100" s="8">
        <f>VLOOKUP(E100,episodes!$A$1:$B$76,2,FALSE)</f>
        <v>33</v>
      </c>
      <c r="G100" s="7" t="str">
        <f>VLOOKUP(E100,episodes!$A$1:$E$76,5,FALSE)</f>
        <v>The Changeling</v>
      </c>
      <c r="H100" s="7">
        <f>VLOOKUP(E100,episodes!$A$1:$D$76,3,FALSE)</f>
        <v>2</v>
      </c>
      <c r="I100" s="7">
        <f>VLOOKUP(E100,episodes!$A$1:$D$76,4,FALSE)</f>
        <v>3</v>
      </c>
      <c r="J100">
        <f t="shared" si="3"/>
        <v>0</v>
      </c>
      <c r="K100" s="11"/>
    </row>
    <row r="101" spans="1:11" x14ac:dyDescent="0.3">
      <c r="A101" s="2" t="s">
        <v>1727</v>
      </c>
      <c r="B101" s="1" t="s">
        <v>677</v>
      </c>
      <c r="C101" s="25" t="s">
        <v>2039</v>
      </c>
      <c r="D101" s="10"/>
      <c r="E101" s="4">
        <v>203</v>
      </c>
      <c r="F101" s="8">
        <f>VLOOKUP(E101,episodes!$A$1:$B$76,2,FALSE)</f>
        <v>33</v>
      </c>
      <c r="G101" s="7" t="str">
        <f>VLOOKUP(E101,episodes!$A$1:$E$76,5,FALSE)</f>
        <v>The Changeling</v>
      </c>
      <c r="H101" s="7">
        <f>VLOOKUP(E101,episodes!$A$1:$D$76,3,FALSE)</f>
        <v>2</v>
      </c>
      <c r="I101" s="7">
        <f>VLOOKUP(E101,episodes!$A$1:$D$76,4,FALSE)</f>
        <v>3</v>
      </c>
      <c r="J101">
        <f t="shared" si="3"/>
        <v>1</v>
      </c>
      <c r="K101" s="11"/>
    </row>
    <row r="102" spans="1:11" x14ac:dyDescent="0.3">
      <c r="A102" s="24" t="s">
        <v>296</v>
      </c>
      <c r="B102" s="24" t="s">
        <v>498</v>
      </c>
      <c r="C102" s="25" t="s">
        <v>1831</v>
      </c>
      <c r="D102" s="10"/>
      <c r="E102" s="10">
        <v>204</v>
      </c>
      <c r="F102" s="8">
        <f>VLOOKUP(E102,episodes!$A$1:$B$81,2,FALSE)</f>
        <v>34</v>
      </c>
      <c r="G102" s="7" t="str">
        <f>VLOOKUP(E102,episodes!$A$1:$E$81,5,FALSE)</f>
        <v>Mirror, Mirror</v>
      </c>
      <c r="H102" s="7">
        <f>VLOOKUP(E102,episodes!$A$1:$D$81,3,FALSE)</f>
        <v>2</v>
      </c>
      <c r="I102" s="7">
        <f>VLOOKUP(E102,episodes!$A$1:$D$81,4,FALSE)</f>
        <v>4</v>
      </c>
      <c r="J102">
        <f t="shared" si="3"/>
        <v>0</v>
      </c>
      <c r="K102" s="11"/>
    </row>
    <row r="103" spans="1:11" x14ac:dyDescent="0.3">
      <c r="A103" s="24" t="s">
        <v>312</v>
      </c>
      <c r="B103" s="24" t="s">
        <v>692</v>
      </c>
      <c r="C103" s="25" t="s">
        <v>1831</v>
      </c>
      <c r="D103" s="10"/>
      <c r="E103" s="10">
        <v>205</v>
      </c>
      <c r="F103" s="8">
        <f>VLOOKUP(E103,episodes!$A$1:$B$81,2,FALSE)</f>
        <v>35</v>
      </c>
      <c r="G103" s="7" t="str">
        <f>VLOOKUP(E103,episodes!$A$1:$E$81,5,FALSE)</f>
        <v>The Apple</v>
      </c>
      <c r="H103" s="7">
        <f>VLOOKUP(E103,episodes!$A$1:$D$81,3,FALSE)</f>
        <v>2</v>
      </c>
      <c r="I103" s="7">
        <f>VLOOKUP(E103,episodes!$A$1:$D$81,4,FALSE)</f>
        <v>5</v>
      </c>
      <c r="J103">
        <f t="shared" si="3"/>
        <v>0</v>
      </c>
      <c r="K103" s="11"/>
    </row>
    <row r="104" spans="1:11" x14ac:dyDescent="0.3">
      <c r="A104" s="24" t="s">
        <v>695</v>
      </c>
      <c r="B104" s="24" t="s">
        <v>498</v>
      </c>
      <c r="C104" s="25" t="s">
        <v>1831</v>
      </c>
      <c r="D104" s="10" t="s">
        <v>21</v>
      </c>
      <c r="E104" s="3">
        <v>216</v>
      </c>
      <c r="F104" s="8">
        <f>VLOOKUP(E104,episodes!$A$1:$B$81,2,FALSE)</f>
        <v>46</v>
      </c>
      <c r="G104" s="7" t="str">
        <f>VLOOKUP(E104,episodes!$A$1:$E$81,5,FALSE)</f>
        <v>The Gamesters of Triskelion</v>
      </c>
      <c r="H104" s="7">
        <f>VLOOKUP(E104,episodes!$A$1:$D$81,3,FALSE)</f>
        <v>2</v>
      </c>
      <c r="I104" s="7">
        <f>VLOOKUP(E104,episodes!$A$1:$D$81,4,FALSE)</f>
        <v>16</v>
      </c>
      <c r="J104">
        <f t="shared" si="3"/>
        <v>0</v>
      </c>
      <c r="K104" s="11"/>
    </row>
    <row r="105" spans="1:11" x14ac:dyDescent="0.3">
      <c r="A105" s="24" t="s">
        <v>312</v>
      </c>
      <c r="B105" s="24" t="s">
        <v>692</v>
      </c>
      <c r="C105" s="25" t="s">
        <v>1831</v>
      </c>
      <c r="D105" s="10"/>
      <c r="E105" s="10">
        <v>216</v>
      </c>
      <c r="F105" s="8">
        <f>VLOOKUP(E105,episodes!$A$1:$B$81,2,FALSE)</f>
        <v>46</v>
      </c>
      <c r="G105" s="7" t="str">
        <f>VLOOKUP(E105,episodes!$A$1:$E$81,5,FALSE)</f>
        <v>The Gamesters of Triskelion</v>
      </c>
      <c r="H105" s="7">
        <f>VLOOKUP(E105,episodes!$A$1:$D$81,3,FALSE)</f>
        <v>2</v>
      </c>
      <c r="I105" s="7">
        <f>VLOOKUP(E105,episodes!$A$1:$D$81,4,FALSE)</f>
        <v>16</v>
      </c>
      <c r="J105">
        <f t="shared" si="3"/>
        <v>1</v>
      </c>
      <c r="K105" s="11"/>
    </row>
    <row r="106" spans="1:11" x14ac:dyDescent="0.3">
      <c r="A106" s="24" t="s">
        <v>312</v>
      </c>
      <c r="B106" s="24" t="s">
        <v>692</v>
      </c>
      <c r="C106" s="25" t="s">
        <v>1831</v>
      </c>
      <c r="D106" s="10"/>
      <c r="E106" s="10">
        <v>222</v>
      </c>
      <c r="F106" s="8">
        <f>VLOOKUP(E106,episodes!$A$1:$B$81,2,FALSE)</f>
        <v>52</v>
      </c>
      <c r="G106" s="7" t="str">
        <f>VLOOKUP(E106,episodes!$A$1:$E$81,5,FALSE)</f>
        <v>By Any Other Name</v>
      </c>
      <c r="H106" s="7">
        <f>VLOOKUP(E106,episodes!$A$1:$D$81,3,FALSE)</f>
        <v>2</v>
      </c>
      <c r="I106" s="7">
        <f>VLOOKUP(E106,episodes!$A$1:$D$81,4,FALSE)</f>
        <v>22</v>
      </c>
      <c r="J106">
        <f t="shared" si="3"/>
        <v>0</v>
      </c>
      <c r="K106" s="11"/>
    </row>
    <row r="107" spans="1:11" x14ac:dyDescent="0.3">
      <c r="A107" s="24" t="s">
        <v>302</v>
      </c>
      <c r="B107" s="24" t="s">
        <v>693</v>
      </c>
      <c r="C107" s="25" t="s">
        <v>1831</v>
      </c>
      <c r="D107" s="10" t="s">
        <v>21</v>
      </c>
      <c r="E107" s="4">
        <v>307</v>
      </c>
      <c r="F107" s="8">
        <f>VLOOKUP(E107,episodes!$A$1:$B$81,2,FALSE)</f>
        <v>63</v>
      </c>
      <c r="G107" s="7" t="str">
        <f>VLOOKUP(E107,episodes!$A$1:$E$81,5,FALSE)</f>
        <v>Day of the Dove</v>
      </c>
      <c r="H107" s="7">
        <f>VLOOKUP(E107,episodes!$A$1:$D$81,3,FALSE)</f>
        <v>3</v>
      </c>
      <c r="I107" s="7">
        <f>VLOOKUP(E107,episodes!$A$1:$D$81,4,FALSE)</f>
        <v>7</v>
      </c>
      <c r="J107">
        <f t="shared" si="3"/>
        <v>0</v>
      </c>
      <c r="K107" s="11"/>
    </row>
    <row r="108" spans="1:11" x14ac:dyDescent="0.3">
      <c r="A108" s="24" t="s">
        <v>304</v>
      </c>
      <c r="B108" s="24" t="s">
        <v>678</v>
      </c>
      <c r="C108" s="25" t="s">
        <v>1831</v>
      </c>
      <c r="D108" s="10" t="s">
        <v>85</v>
      </c>
      <c r="E108" s="10">
        <v>310</v>
      </c>
      <c r="F108" s="8">
        <f>VLOOKUP(E108,episodes!$A$1:$B$81,2,FALSE)</f>
        <v>66</v>
      </c>
      <c r="G108" s="7" t="str">
        <f>VLOOKUP(E108,episodes!$A$1:$E$81,5,FALSE)</f>
        <v>Plato's Stepchildren</v>
      </c>
      <c r="H108" s="7">
        <f>VLOOKUP(E108,episodes!$A$1:$D$81,3,FALSE)</f>
        <v>3</v>
      </c>
      <c r="I108" s="7">
        <f>VLOOKUP(E108,episodes!$A$1:$D$81,4,FALSE)</f>
        <v>10</v>
      </c>
      <c r="J108">
        <f t="shared" si="3"/>
        <v>0</v>
      </c>
      <c r="K108" s="11"/>
    </row>
    <row r="109" spans="1:11" x14ac:dyDescent="0.3">
      <c r="A109" s="24" t="s">
        <v>304</v>
      </c>
      <c r="B109" s="24" t="s">
        <v>678</v>
      </c>
      <c r="C109" s="25" t="s">
        <v>1831</v>
      </c>
      <c r="D109" s="10" t="s">
        <v>21</v>
      </c>
      <c r="E109" s="10">
        <v>310</v>
      </c>
      <c r="F109" s="8">
        <f>VLOOKUP(E109,episodes!$A$1:$B$81,2,FALSE)</f>
        <v>66</v>
      </c>
      <c r="G109" s="7" t="str">
        <f>VLOOKUP(E109,episodes!$A$1:$E$81,5,FALSE)</f>
        <v>Plato's Stepchildren</v>
      </c>
      <c r="H109" s="7">
        <f>VLOOKUP(E109,episodes!$A$1:$D$81,3,FALSE)</f>
        <v>3</v>
      </c>
      <c r="I109" s="7">
        <f>VLOOKUP(E109,episodes!$A$1:$D$81,4,FALSE)</f>
        <v>10</v>
      </c>
      <c r="J109">
        <f t="shared" si="3"/>
        <v>1</v>
      </c>
      <c r="K109" s="11"/>
    </row>
    <row r="110" spans="1:11" x14ac:dyDescent="0.3">
      <c r="A110" s="24" t="s">
        <v>299</v>
      </c>
      <c r="B110" s="24" t="s">
        <v>498</v>
      </c>
      <c r="C110" s="25" t="s">
        <v>1831</v>
      </c>
      <c r="D110" s="1"/>
      <c r="E110" s="4">
        <v>313</v>
      </c>
      <c r="F110" s="8">
        <f>VLOOKUP(E110,episodes!$A$1:$B$81,2,FALSE)</f>
        <v>69</v>
      </c>
      <c r="G110" s="7" t="str">
        <f>VLOOKUP(E110,episodes!$A$1:$E$81,5,FALSE)</f>
        <v>Elaan of Troyius</v>
      </c>
      <c r="H110" s="7">
        <f>VLOOKUP(E110,episodes!$A$1:$D$81,3,FALSE)</f>
        <v>3</v>
      </c>
      <c r="I110" s="7">
        <f>VLOOKUP(E110,episodes!$A$1:$D$81,4,FALSE)</f>
        <v>13</v>
      </c>
      <c r="J110">
        <f t="shared" si="3"/>
        <v>0</v>
      </c>
      <c r="K110" s="11"/>
    </row>
    <row r="111" spans="1:11" x14ac:dyDescent="0.3">
      <c r="A111" s="24" t="s">
        <v>488</v>
      </c>
      <c r="B111" s="24" t="s">
        <v>691</v>
      </c>
      <c r="C111" s="25" t="s">
        <v>1831</v>
      </c>
      <c r="D111" s="1"/>
      <c r="E111" s="4">
        <v>319</v>
      </c>
      <c r="F111" s="8">
        <f>VLOOKUP(E111,episodes!$A$1:$B$81,2,FALSE)</f>
        <v>75</v>
      </c>
      <c r="G111" s="7" t="str">
        <f>VLOOKUP(E111,episodes!$A$1:$E$81,5,FALSE)</f>
        <v>Requiem for Methuselah</v>
      </c>
      <c r="H111" s="7">
        <f>VLOOKUP(E111,episodes!$A$1:$D$81,3,FALSE)</f>
        <v>3</v>
      </c>
      <c r="I111" s="7">
        <f>VLOOKUP(E111,episodes!$A$1:$D$81,4,FALSE)</f>
        <v>19</v>
      </c>
      <c r="J111">
        <f t="shared" si="3"/>
        <v>0</v>
      </c>
      <c r="K111" s="11"/>
    </row>
  </sheetData>
  <sortState ref="A2:J111">
    <sortCondition ref="E2:E111"/>
    <sortCondition ref="A2:A11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116"/>
  <sheetViews>
    <sheetView workbookViewId="0">
      <selection activeCell="K1" sqref="K1"/>
    </sheetView>
  </sheetViews>
  <sheetFormatPr defaultColWidth="8.77734375" defaultRowHeight="12" x14ac:dyDescent="0.3"/>
  <cols>
    <col min="1" max="1" width="11.77734375" style="35" bestFit="1" customWidth="1"/>
    <col min="2" max="2" width="12.33203125" style="35" bestFit="1" customWidth="1"/>
    <col min="3" max="3" width="34.77734375" style="35" bestFit="1" customWidth="1"/>
    <col min="4" max="4" width="5.109375" style="35" bestFit="1" customWidth="1"/>
    <col min="5" max="5" width="7.109375" style="57" bestFit="1" customWidth="1"/>
    <col min="6" max="6" width="7.77734375" style="35" bestFit="1" customWidth="1"/>
    <col min="7" max="7" width="7.44140625" style="35" bestFit="1" customWidth="1"/>
    <col min="8" max="8" width="28.109375" style="35" bestFit="1" customWidth="1"/>
    <col min="9" max="9" width="2" style="35" bestFit="1" customWidth="1"/>
    <col min="10" max="10" width="3" style="35" bestFit="1" customWidth="1"/>
    <col min="11" max="11" width="16.109375" style="35" bestFit="1" customWidth="1"/>
    <col min="12" max="16384" width="8.77734375" style="35"/>
  </cols>
  <sheetData>
    <row r="1" spans="1:11" x14ac:dyDescent="0.3">
      <c r="A1" s="27" t="s">
        <v>23</v>
      </c>
      <c r="B1" s="27" t="s">
        <v>728</v>
      </c>
      <c r="C1" s="28" t="s">
        <v>888</v>
      </c>
      <c r="D1" s="29" t="s">
        <v>1605</v>
      </c>
      <c r="E1" s="27" t="s">
        <v>3653</v>
      </c>
      <c r="F1" s="29" t="s">
        <v>885</v>
      </c>
      <c r="G1" s="30" t="s">
        <v>42</v>
      </c>
      <c r="H1" s="30" t="s">
        <v>43</v>
      </c>
      <c r="I1" s="30" t="s">
        <v>881</v>
      </c>
      <c r="J1" s="30" t="s">
        <v>882</v>
      </c>
      <c r="K1" s="29" t="s">
        <v>1604</v>
      </c>
    </row>
    <row r="2" spans="1:11" x14ac:dyDescent="0.3">
      <c r="A2" s="2" t="s">
        <v>1819</v>
      </c>
      <c r="B2" s="1" t="s">
        <v>766</v>
      </c>
      <c r="C2" s="25" t="s">
        <v>1835</v>
      </c>
      <c r="D2" s="2" t="s">
        <v>21</v>
      </c>
      <c r="E2" s="12">
        <v>1</v>
      </c>
      <c r="F2" s="60">
        <v>101</v>
      </c>
      <c r="G2" s="8">
        <f>VLOOKUP(F2,episodes!$A$1:$B$76,2,FALSE)</f>
        <v>2</v>
      </c>
      <c r="H2" s="7" t="str">
        <f>VLOOKUP(F2,episodes!$A$1:$E$76,5,FALSE)</f>
        <v>The Man Trap</v>
      </c>
      <c r="I2" s="7">
        <f>VLOOKUP(F2,episodes!$A$1:$D$76,3,FALSE)</f>
        <v>1</v>
      </c>
      <c r="J2" s="7">
        <f>VLOOKUP(F2,episodes!$A$1:$D$76,4,FALSE)</f>
        <v>1</v>
      </c>
      <c r="K2" s="10">
        <v>0</v>
      </c>
    </row>
    <row r="3" spans="1:11" x14ac:dyDescent="0.3">
      <c r="A3" s="2" t="s">
        <v>1819</v>
      </c>
      <c r="B3" s="1" t="s">
        <v>766</v>
      </c>
      <c r="C3" s="25" t="s">
        <v>1836</v>
      </c>
      <c r="D3" s="2" t="s">
        <v>21</v>
      </c>
      <c r="E3" s="12">
        <v>1</v>
      </c>
      <c r="F3" s="60">
        <v>101</v>
      </c>
      <c r="G3" s="8">
        <f>VLOOKUP(F3,episodes!$A$1:$B$76,2,FALSE)</f>
        <v>2</v>
      </c>
      <c r="H3" s="7" t="str">
        <f>VLOOKUP(F3,episodes!$A$1:$E$76,5,FALSE)</f>
        <v>The Man Trap</v>
      </c>
      <c r="I3" s="7">
        <f>VLOOKUP(F3,episodes!$A$1:$D$76,3,FALSE)</f>
        <v>1</v>
      </c>
      <c r="J3" s="7">
        <f>VLOOKUP(F3,episodes!$A$1:$D$76,4,FALSE)</f>
        <v>1</v>
      </c>
      <c r="K3" s="10">
        <f>IF(F3&lt;&gt;F2,0,K2+1)</f>
        <v>1</v>
      </c>
    </row>
    <row r="4" spans="1:11" x14ac:dyDescent="0.3">
      <c r="A4" s="2" t="s">
        <v>1819</v>
      </c>
      <c r="B4" s="1" t="s">
        <v>766</v>
      </c>
      <c r="C4" s="25" t="s">
        <v>1836</v>
      </c>
      <c r="D4" s="2" t="s">
        <v>21</v>
      </c>
      <c r="E4" s="12">
        <v>1</v>
      </c>
      <c r="F4" s="60">
        <v>101</v>
      </c>
      <c r="G4" s="8">
        <f>VLOOKUP(F4,episodes!$A$1:$B$76,2,FALSE)</f>
        <v>2</v>
      </c>
      <c r="H4" s="7" t="str">
        <f>VLOOKUP(F4,episodes!$A$1:$E$76,5,FALSE)</f>
        <v>The Man Trap</v>
      </c>
      <c r="I4" s="7">
        <f>VLOOKUP(F4,episodes!$A$1:$D$76,3,FALSE)</f>
        <v>1</v>
      </c>
      <c r="J4" s="7">
        <f>VLOOKUP(F4,episodes!$A$1:$D$76,4,FALSE)</f>
        <v>1</v>
      </c>
      <c r="K4" s="10">
        <f t="shared" ref="K4:K67" si="0">IF(F4&lt;&gt;F3,0,K3+1)</f>
        <v>2</v>
      </c>
    </row>
    <row r="5" spans="1:11" x14ac:dyDescent="0.3">
      <c r="A5" s="2" t="s">
        <v>1819</v>
      </c>
      <c r="B5" s="1" t="s">
        <v>766</v>
      </c>
      <c r="C5" s="25" t="s">
        <v>1836</v>
      </c>
      <c r="D5" s="2" t="s">
        <v>21</v>
      </c>
      <c r="E5" s="12">
        <v>1</v>
      </c>
      <c r="F5" s="60">
        <v>101</v>
      </c>
      <c r="G5" s="8">
        <f>VLOOKUP(F5,episodes!$A$1:$B$76,2,FALSE)</f>
        <v>2</v>
      </c>
      <c r="H5" s="7" t="str">
        <f>VLOOKUP(F5,episodes!$A$1:$E$76,5,FALSE)</f>
        <v>The Man Trap</v>
      </c>
      <c r="I5" s="7">
        <f>VLOOKUP(F5,episodes!$A$1:$D$76,3,FALSE)</f>
        <v>1</v>
      </c>
      <c r="J5" s="7">
        <f>VLOOKUP(F5,episodes!$A$1:$D$76,4,FALSE)</f>
        <v>1</v>
      </c>
      <c r="K5" s="10">
        <f t="shared" si="0"/>
        <v>3</v>
      </c>
    </row>
    <row r="6" spans="1:11" x14ac:dyDescent="0.3">
      <c r="A6" s="2" t="s">
        <v>1819</v>
      </c>
      <c r="B6" s="1" t="s">
        <v>766</v>
      </c>
      <c r="C6" s="25" t="s">
        <v>1836</v>
      </c>
      <c r="D6" s="2" t="s">
        <v>21</v>
      </c>
      <c r="E6" s="12">
        <v>1</v>
      </c>
      <c r="F6" s="60">
        <v>101</v>
      </c>
      <c r="G6" s="8">
        <f>VLOOKUP(F6,episodes!$A$1:$B$76,2,FALSE)</f>
        <v>2</v>
      </c>
      <c r="H6" s="7" t="str">
        <f>VLOOKUP(F6,episodes!$A$1:$E$76,5,FALSE)</f>
        <v>The Man Trap</v>
      </c>
      <c r="I6" s="7">
        <f>VLOOKUP(F6,episodes!$A$1:$D$76,3,FALSE)</f>
        <v>1</v>
      </c>
      <c r="J6" s="7">
        <f>VLOOKUP(F6,episodes!$A$1:$D$76,4,FALSE)</f>
        <v>1</v>
      </c>
      <c r="K6" s="10">
        <f t="shared" si="0"/>
        <v>4</v>
      </c>
    </row>
    <row r="7" spans="1:11" x14ac:dyDescent="0.3">
      <c r="A7" s="2" t="s">
        <v>1819</v>
      </c>
      <c r="B7" s="1" t="s">
        <v>766</v>
      </c>
      <c r="C7" s="25" t="s">
        <v>1836</v>
      </c>
      <c r="D7" s="2" t="s">
        <v>21</v>
      </c>
      <c r="E7" s="12">
        <v>1</v>
      </c>
      <c r="F7" s="60">
        <v>101</v>
      </c>
      <c r="G7" s="8">
        <f>VLOOKUP(F7,episodes!$A$1:$B$76,2,FALSE)</f>
        <v>2</v>
      </c>
      <c r="H7" s="7" t="str">
        <f>VLOOKUP(F7,episodes!$A$1:$E$76,5,FALSE)</f>
        <v>The Man Trap</v>
      </c>
      <c r="I7" s="7">
        <f>VLOOKUP(F7,episodes!$A$1:$D$76,3,FALSE)</f>
        <v>1</v>
      </c>
      <c r="J7" s="7">
        <f>VLOOKUP(F7,episodes!$A$1:$D$76,4,FALSE)</f>
        <v>1</v>
      </c>
      <c r="K7" s="10">
        <f t="shared" si="0"/>
        <v>5</v>
      </c>
    </row>
    <row r="8" spans="1:11" x14ac:dyDescent="0.3">
      <c r="A8" s="2" t="s">
        <v>1819</v>
      </c>
      <c r="B8" s="1" t="s">
        <v>766</v>
      </c>
      <c r="C8" s="25" t="s">
        <v>1836</v>
      </c>
      <c r="D8" s="2" t="s">
        <v>21</v>
      </c>
      <c r="E8" s="12">
        <v>1</v>
      </c>
      <c r="F8" s="60">
        <v>102</v>
      </c>
      <c r="G8" s="8">
        <f>VLOOKUP(F8,episodes!$A$1:$B$76,2,FALSE)</f>
        <v>3</v>
      </c>
      <c r="H8" s="7" t="str">
        <f>VLOOKUP(F8,episodes!$A$1:$E$76,5,FALSE)</f>
        <v>Charlie X</v>
      </c>
      <c r="I8" s="7">
        <f>VLOOKUP(F8,episodes!$A$1:$D$76,3,FALSE)</f>
        <v>1</v>
      </c>
      <c r="J8" s="7">
        <f>VLOOKUP(F8,episodes!$A$1:$D$76,4,FALSE)</f>
        <v>2</v>
      </c>
      <c r="K8" s="10">
        <f t="shared" si="0"/>
        <v>0</v>
      </c>
    </row>
    <row r="9" spans="1:11" x14ac:dyDescent="0.3">
      <c r="A9" s="2" t="s">
        <v>1819</v>
      </c>
      <c r="B9" s="1" t="s">
        <v>766</v>
      </c>
      <c r="C9" s="25" t="s">
        <v>1836</v>
      </c>
      <c r="D9" s="2" t="s">
        <v>21</v>
      </c>
      <c r="E9" s="12">
        <v>1</v>
      </c>
      <c r="F9" s="60">
        <v>103</v>
      </c>
      <c r="G9" s="8">
        <f>VLOOKUP(F9,episodes!$A$1:$B$76,2,FALSE)</f>
        <v>4</v>
      </c>
      <c r="H9" s="7" t="str">
        <f>VLOOKUP(F9,episodes!$A$1:$E$76,5,FALSE)</f>
        <v>Where No Man Has Gone Before</v>
      </c>
      <c r="I9" s="7">
        <f>VLOOKUP(F9,episodes!$A$1:$D$76,3,FALSE)</f>
        <v>1</v>
      </c>
      <c r="J9" s="7">
        <f>VLOOKUP(F9,episodes!$A$1:$D$76,4,FALSE)</f>
        <v>3</v>
      </c>
      <c r="K9" s="10">
        <f t="shared" si="0"/>
        <v>0</v>
      </c>
    </row>
    <row r="10" spans="1:11" x14ac:dyDescent="0.3">
      <c r="A10" s="2" t="s">
        <v>1819</v>
      </c>
      <c r="B10" s="1" t="s">
        <v>766</v>
      </c>
      <c r="C10" s="25" t="s">
        <v>1836</v>
      </c>
      <c r="D10" s="2" t="s">
        <v>21</v>
      </c>
      <c r="E10" s="12">
        <v>1</v>
      </c>
      <c r="F10" s="60">
        <v>103</v>
      </c>
      <c r="G10" s="8">
        <f>VLOOKUP(F10,episodes!$A$1:$B$76,2,FALSE)</f>
        <v>4</v>
      </c>
      <c r="H10" s="7" t="str">
        <f>VLOOKUP(F10,episodes!$A$1:$E$76,5,FALSE)</f>
        <v>Where No Man Has Gone Before</v>
      </c>
      <c r="I10" s="7">
        <f>VLOOKUP(F10,episodes!$A$1:$D$76,3,FALSE)</f>
        <v>1</v>
      </c>
      <c r="J10" s="7">
        <f>VLOOKUP(F10,episodes!$A$1:$D$76,4,FALSE)</f>
        <v>3</v>
      </c>
      <c r="K10" s="10">
        <f t="shared" si="0"/>
        <v>1</v>
      </c>
    </row>
    <row r="11" spans="1:11" x14ac:dyDescent="0.3">
      <c r="A11" s="2" t="s">
        <v>1819</v>
      </c>
      <c r="B11" s="1" t="s">
        <v>766</v>
      </c>
      <c r="C11" s="25" t="s">
        <v>1836</v>
      </c>
      <c r="D11" s="2" t="s">
        <v>21</v>
      </c>
      <c r="E11" s="12">
        <v>1</v>
      </c>
      <c r="F11" s="60">
        <v>103</v>
      </c>
      <c r="G11" s="8">
        <f>VLOOKUP(F11,episodes!$A$1:$B$76,2,FALSE)</f>
        <v>4</v>
      </c>
      <c r="H11" s="7" t="str">
        <f>VLOOKUP(F11,episodes!$A$1:$E$76,5,FALSE)</f>
        <v>Where No Man Has Gone Before</v>
      </c>
      <c r="I11" s="7">
        <f>VLOOKUP(F11,episodes!$A$1:$D$76,3,FALSE)</f>
        <v>1</v>
      </c>
      <c r="J11" s="7">
        <f>VLOOKUP(F11,episodes!$A$1:$D$76,4,FALSE)</f>
        <v>3</v>
      </c>
      <c r="K11" s="10">
        <f t="shared" si="0"/>
        <v>2</v>
      </c>
    </row>
    <row r="12" spans="1:11" x14ac:dyDescent="0.3">
      <c r="A12" s="2" t="s">
        <v>1819</v>
      </c>
      <c r="B12" s="1" t="s">
        <v>766</v>
      </c>
      <c r="C12" s="25" t="s">
        <v>1836</v>
      </c>
      <c r="D12" s="2" t="s">
        <v>21</v>
      </c>
      <c r="E12" s="12">
        <v>1</v>
      </c>
      <c r="F12" s="60">
        <v>103</v>
      </c>
      <c r="G12" s="8">
        <f>VLOOKUP(F12,episodes!$A$1:$B$76,2,FALSE)</f>
        <v>4</v>
      </c>
      <c r="H12" s="7" t="str">
        <f>VLOOKUP(F12,episodes!$A$1:$E$76,5,FALSE)</f>
        <v>Where No Man Has Gone Before</v>
      </c>
      <c r="I12" s="7">
        <f>VLOOKUP(F12,episodes!$A$1:$D$76,3,FALSE)</f>
        <v>1</v>
      </c>
      <c r="J12" s="7">
        <f>VLOOKUP(F12,episodes!$A$1:$D$76,4,FALSE)</f>
        <v>3</v>
      </c>
      <c r="K12" s="10">
        <f t="shared" si="0"/>
        <v>3</v>
      </c>
    </row>
    <row r="13" spans="1:11" x14ac:dyDescent="0.3">
      <c r="A13" s="2" t="s">
        <v>1819</v>
      </c>
      <c r="B13" s="1" t="s">
        <v>766</v>
      </c>
      <c r="C13" s="25" t="s">
        <v>1852</v>
      </c>
      <c r="D13" s="2" t="s">
        <v>21</v>
      </c>
      <c r="E13" s="12">
        <v>1</v>
      </c>
      <c r="F13" s="60">
        <v>104</v>
      </c>
      <c r="G13" s="8">
        <f>VLOOKUP(F13,episodes!$A$1:$B$76,2,FALSE)</f>
        <v>5</v>
      </c>
      <c r="H13" s="7" t="str">
        <f>VLOOKUP(F13,episodes!$A$1:$E$76,5,FALSE)</f>
        <v>The Naked Time</v>
      </c>
      <c r="I13" s="7">
        <f>VLOOKUP(F13,episodes!$A$1:$D$76,3,FALSE)</f>
        <v>1</v>
      </c>
      <c r="J13" s="7">
        <f>VLOOKUP(F13,episodes!$A$1:$D$76,4,FALSE)</f>
        <v>4</v>
      </c>
      <c r="K13" s="10">
        <f t="shared" si="0"/>
        <v>0</v>
      </c>
    </row>
    <row r="14" spans="1:11" x14ac:dyDescent="0.3">
      <c r="A14" s="2" t="s">
        <v>1819</v>
      </c>
      <c r="B14" s="1" t="s">
        <v>766</v>
      </c>
      <c r="C14" s="25" t="s">
        <v>1852</v>
      </c>
      <c r="D14" s="2" t="s">
        <v>21</v>
      </c>
      <c r="E14" s="12">
        <v>1</v>
      </c>
      <c r="F14" s="60">
        <v>104</v>
      </c>
      <c r="G14" s="8">
        <f>VLOOKUP(F14,episodes!$A$1:$B$76,2,FALSE)</f>
        <v>5</v>
      </c>
      <c r="H14" s="7" t="str">
        <f>VLOOKUP(F14,episodes!$A$1:$E$76,5,FALSE)</f>
        <v>The Naked Time</v>
      </c>
      <c r="I14" s="7">
        <f>VLOOKUP(F14,episodes!$A$1:$D$76,3,FALSE)</f>
        <v>1</v>
      </c>
      <c r="J14" s="7">
        <f>VLOOKUP(F14,episodes!$A$1:$D$76,4,FALSE)</f>
        <v>4</v>
      </c>
      <c r="K14" s="10">
        <f t="shared" si="0"/>
        <v>1</v>
      </c>
    </row>
    <row r="15" spans="1:11" x14ac:dyDescent="0.3">
      <c r="A15" s="2" t="s">
        <v>1819</v>
      </c>
      <c r="B15" s="1" t="s">
        <v>766</v>
      </c>
      <c r="C15" s="25" t="s">
        <v>1835</v>
      </c>
      <c r="D15" s="2" t="s">
        <v>21</v>
      </c>
      <c r="E15" s="12">
        <v>1</v>
      </c>
      <c r="F15" s="60">
        <v>104</v>
      </c>
      <c r="G15" s="8">
        <f>VLOOKUP(F15,episodes!$A$1:$B$76,2,FALSE)</f>
        <v>5</v>
      </c>
      <c r="H15" s="7" t="str">
        <f>VLOOKUP(F15,episodes!$A$1:$E$76,5,FALSE)</f>
        <v>The Naked Time</v>
      </c>
      <c r="I15" s="7">
        <f>VLOOKUP(F15,episodes!$A$1:$D$76,3,FALSE)</f>
        <v>1</v>
      </c>
      <c r="J15" s="7">
        <f>VLOOKUP(F15,episodes!$A$1:$D$76,4,FALSE)</f>
        <v>4</v>
      </c>
      <c r="K15" s="10">
        <f t="shared" si="0"/>
        <v>2</v>
      </c>
    </row>
    <row r="16" spans="1:11" x14ac:dyDescent="0.3">
      <c r="A16" s="2" t="s">
        <v>1819</v>
      </c>
      <c r="B16" s="1" t="s">
        <v>766</v>
      </c>
      <c r="C16" s="25" t="s">
        <v>1836</v>
      </c>
      <c r="D16" s="2" t="s">
        <v>21</v>
      </c>
      <c r="E16" s="12">
        <v>1</v>
      </c>
      <c r="F16" s="60">
        <v>104</v>
      </c>
      <c r="G16" s="8">
        <f>VLOOKUP(F16,episodes!$A$1:$B$76,2,FALSE)</f>
        <v>5</v>
      </c>
      <c r="H16" s="7" t="str">
        <f>VLOOKUP(F16,episodes!$A$1:$E$76,5,FALSE)</f>
        <v>The Naked Time</v>
      </c>
      <c r="I16" s="7">
        <f>VLOOKUP(F16,episodes!$A$1:$D$76,3,FALSE)</f>
        <v>1</v>
      </c>
      <c r="J16" s="7">
        <f>VLOOKUP(F16,episodes!$A$1:$D$76,4,FALSE)</f>
        <v>4</v>
      </c>
      <c r="K16" s="10">
        <f t="shared" si="0"/>
        <v>3</v>
      </c>
    </row>
    <row r="17" spans="1:11" x14ac:dyDescent="0.3">
      <c r="A17" s="2" t="s">
        <v>1819</v>
      </c>
      <c r="B17" s="1" t="s">
        <v>766</v>
      </c>
      <c r="C17" s="25" t="s">
        <v>1836</v>
      </c>
      <c r="D17" s="2" t="s">
        <v>21</v>
      </c>
      <c r="E17" s="12">
        <v>1</v>
      </c>
      <c r="F17" s="60">
        <v>104</v>
      </c>
      <c r="G17" s="8">
        <f>VLOOKUP(F17,episodes!$A$1:$B$76,2,FALSE)</f>
        <v>5</v>
      </c>
      <c r="H17" s="7" t="str">
        <f>VLOOKUP(F17,episodes!$A$1:$E$76,5,FALSE)</f>
        <v>The Naked Time</v>
      </c>
      <c r="I17" s="7">
        <f>VLOOKUP(F17,episodes!$A$1:$D$76,3,FALSE)</f>
        <v>1</v>
      </c>
      <c r="J17" s="7">
        <f>VLOOKUP(F17,episodes!$A$1:$D$76,4,FALSE)</f>
        <v>4</v>
      </c>
      <c r="K17" s="10">
        <f t="shared" si="0"/>
        <v>4</v>
      </c>
    </row>
    <row r="18" spans="1:11" x14ac:dyDescent="0.3">
      <c r="A18" s="2" t="s">
        <v>1819</v>
      </c>
      <c r="B18" s="1" t="s">
        <v>766</v>
      </c>
      <c r="C18" s="25" t="s">
        <v>1836</v>
      </c>
      <c r="D18" s="2" t="s">
        <v>21</v>
      </c>
      <c r="E18" s="12">
        <v>1</v>
      </c>
      <c r="F18" s="60">
        <v>104</v>
      </c>
      <c r="G18" s="8">
        <f>VLOOKUP(F18,episodes!$A$1:$B$76,2,FALSE)</f>
        <v>5</v>
      </c>
      <c r="H18" s="7" t="str">
        <f>VLOOKUP(F18,episodes!$A$1:$E$76,5,FALSE)</f>
        <v>The Naked Time</v>
      </c>
      <c r="I18" s="7">
        <f>VLOOKUP(F18,episodes!$A$1:$D$76,3,FALSE)</f>
        <v>1</v>
      </c>
      <c r="J18" s="7">
        <f>VLOOKUP(F18,episodes!$A$1:$D$76,4,FALSE)</f>
        <v>4</v>
      </c>
      <c r="K18" s="10">
        <f t="shared" si="0"/>
        <v>5</v>
      </c>
    </row>
    <row r="19" spans="1:11" x14ac:dyDescent="0.3">
      <c r="A19" s="2" t="s">
        <v>1819</v>
      </c>
      <c r="B19" s="1" t="s">
        <v>766</v>
      </c>
      <c r="C19" s="25" t="s">
        <v>1835</v>
      </c>
      <c r="D19" s="2" t="s">
        <v>21</v>
      </c>
      <c r="E19" s="12">
        <v>1</v>
      </c>
      <c r="F19" s="60">
        <v>105</v>
      </c>
      <c r="G19" s="8">
        <f>VLOOKUP(F19,episodes!$A$1:$B$76,2,FALSE)</f>
        <v>6</v>
      </c>
      <c r="H19" s="7" t="str">
        <f>VLOOKUP(F19,episodes!$A$1:$E$76,5,FALSE)</f>
        <v>The Enemy Within</v>
      </c>
      <c r="I19" s="7">
        <f>VLOOKUP(F19,episodes!$A$1:$D$76,3,FALSE)</f>
        <v>1</v>
      </c>
      <c r="J19" s="7">
        <f>VLOOKUP(F19,episodes!$A$1:$D$76,4,FALSE)</f>
        <v>5</v>
      </c>
      <c r="K19" s="10">
        <f t="shared" si="0"/>
        <v>0</v>
      </c>
    </row>
    <row r="20" spans="1:11" x14ac:dyDescent="0.3">
      <c r="A20" s="2" t="s">
        <v>1819</v>
      </c>
      <c r="B20" s="1" t="s">
        <v>766</v>
      </c>
      <c r="C20" s="25" t="s">
        <v>1836</v>
      </c>
      <c r="D20" s="2" t="s">
        <v>21</v>
      </c>
      <c r="E20" s="12">
        <v>1</v>
      </c>
      <c r="F20" s="60">
        <v>105</v>
      </c>
      <c r="G20" s="8">
        <f>VLOOKUP(F20,episodes!$A$1:$B$76,2,FALSE)</f>
        <v>6</v>
      </c>
      <c r="H20" s="7" t="str">
        <f>VLOOKUP(F20,episodes!$A$1:$E$76,5,FALSE)</f>
        <v>The Enemy Within</v>
      </c>
      <c r="I20" s="7">
        <f>VLOOKUP(F20,episodes!$A$1:$D$76,3,FALSE)</f>
        <v>1</v>
      </c>
      <c r="J20" s="7">
        <f>VLOOKUP(F20,episodes!$A$1:$D$76,4,FALSE)</f>
        <v>5</v>
      </c>
      <c r="K20" s="10">
        <f t="shared" si="0"/>
        <v>1</v>
      </c>
    </row>
    <row r="21" spans="1:11" x14ac:dyDescent="0.3">
      <c r="A21" s="2" t="s">
        <v>1819</v>
      </c>
      <c r="B21" s="1" t="s">
        <v>766</v>
      </c>
      <c r="C21" s="25" t="s">
        <v>1836</v>
      </c>
      <c r="D21" s="2" t="s">
        <v>21</v>
      </c>
      <c r="E21" s="12">
        <v>1</v>
      </c>
      <c r="F21" s="60">
        <v>105</v>
      </c>
      <c r="G21" s="8">
        <f>VLOOKUP(F21,episodes!$A$1:$B$76,2,FALSE)</f>
        <v>6</v>
      </c>
      <c r="H21" s="7" t="str">
        <f>VLOOKUP(F21,episodes!$A$1:$E$76,5,FALSE)</f>
        <v>The Enemy Within</v>
      </c>
      <c r="I21" s="7">
        <f>VLOOKUP(F21,episodes!$A$1:$D$76,3,FALSE)</f>
        <v>1</v>
      </c>
      <c r="J21" s="7">
        <f>VLOOKUP(F21,episodes!$A$1:$D$76,4,FALSE)</f>
        <v>5</v>
      </c>
      <c r="K21" s="10">
        <f t="shared" si="0"/>
        <v>2</v>
      </c>
    </row>
    <row r="22" spans="1:11" x14ac:dyDescent="0.3">
      <c r="A22" s="2" t="s">
        <v>1819</v>
      </c>
      <c r="B22" s="1" t="s">
        <v>766</v>
      </c>
      <c r="C22" s="25" t="s">
        <v>1836</v>
      </c>
      <c r="D22" s="2" t="s">
        <v>21</v>
      </c>
      <c r="E22" s="12">
        <v>1</v>
      </c>
      <c r="F22" s="60">
        <v>105</v>
      </c>
      <c r="G22" s="8">
        <f>VLOOKUP(F22,episodes!$A$1:$B$76,2,FALSE)</f>
        <v>6</v>
      </c>
      <c r="H22" s="7" t="str">
        <f>VLOOKUP(F22,episodes!$A$1:$E$76,5,FALSE)</f>
        <v>The Enemy Within</v>
      </c>
      <c r="I22" s="7">
        <f>VLOOKUP(F22,episodes!$A$1:$D$76,3,FALSE)</f>
        <v>1</v>
      </c>
      <c r="J22" s="7">
        <f>VLOOKUP(F22,episodes!$A$1:$D$76,4,FALSE)</f>
        <v>5</v>
      </c>
      <c r="K22" s="10">
        <f t="shared" si="0"/>
        <v>3</v>
      </c>
    </row>
    <row r="23" spans="1:11" x14ac:dyDescent="0.3">
      <c r="A23" s="2" t="s">
        <v>1819</v>
      </c>
      <c r="B23" s="1" t="s">
        <v>766</v>
      </c>
      <c r="C23" s="25" t="s">
        <v>1862</v>
      </c>
      <c r="D23" s="2" t="s">
        <v>3655</v>
      </c>
      <c r="E23" s="12">
        <v>1</v>
      </c>
      <c r="F23" s="60">
        <v>105</v>
      </c>
      <c r="G23" s="8">
        <f>VLOOKUP(F23,episodes!$A$1:$B$76,2,FALSE)</f>
        <v>6</v>
      </c>
      <c r="H23" s="7" t="str">
        <f>VLOOKUP(F23,episodes!$A$1:$E$76,5,FALSE)</f>
        <v>The Enemy Within</v>
      </c>
      <c r="I23" s="7">
        <f>VLOOKUP(F23,episodes!$A$1:$D$76,3,FALSE)</f>
        <v>1</v>
      </c>
      <c r="J23" s="7">
        <f>VLOOKUP(F23,episodes!$A$1:$D$76,4,FALSE)</f>
        <v>5</v>
      </c>
      <c r="K23" s="10">
        <f t="shared" si="0"/>
        <v>4</v>
      </c>
    </row>
    <row r="24" spans="1:11" x14ac:dyDescent="0.3">
      <c r="A24" s="2" t="s">
        <v>1819</v>
      </c>
      <c r="B24" s="1" t="s">
        <v>766</v>
      </c>
      <c r="C24" s="25" t="s">
        <v>1836</v>
      </c>
      <c r="D24" s="2" t="s">
        <v>21</v>
      </c>
      <c r="E24" s="12">
        <v>1</v>
      </c>
      <c r="F24" s="60">
        <v>106</v>
      </c>
      <c r="G24" s="8">
        <f>VLOOKUP(F24,episodes!$A$1:$B$76,2,FALSE)</f>
        <v>7</v>
      </c>
      <c r="H24" s="7" t="str">
        <f>VLOOKUP(F24,episodes!$A$1:$E$76,5,FALSE)</f>
        <v>Mudd's Women</v>
      </c>
      <c r="I24" s="7">
        <f>VLOOKUP(F24,episodes!$A$1:$D$76,3,FALSE)</f>
        <v>1</v>
      </c>
      <c r="J24" s="7">
        <f>VLOOKUP(F24,episodes!$A$1:$D$76,4,FALSE)</f>
        <v>6</v>
      </c>
      <c r="K24" s="10">
        <f t="shared" si="0"/>
        <v>0</v>
      </c>
    </row>
    <row r="25" spans="1:11" x14ac:dyDescent="0.3">
      <c r="A25" s="2" t="s">
        <v>1819</v>
      </c>
      <c r="B25" s="1" t="s">
        <v>766</v>
      </c>
      <c r="C25" s="25" t="s">
        <v>1836</v>
      </c>
      <c r="D25" s="2" t="s">
        <v>21</v>
      </c>
      <c r="E25" s="12">
        <v>1</v>
      </c>
      <c r="F25" s="60">
        <v>106</v>
      </c>
      <c r="G25" s="8">
        <f>VLOOKUP(F25,episodes!$A$1:$B$76,2,FALSE)</f>
        <v>7</v>
      </c>
      <c r="H25" s="7" t="str">
        <f>VLOOKUP(F25,episodes!$A$1:$E$76,5,FALSE)</f>
        <v>Mudd's Women</v>
      </c>
      <c r="I25" s="7">
        <f>VLOOKUP(F25,episodes!$A$1:$D$76,3,FALSE)</f>
        <v>1</v>
      </c>
      <c r="J25" s="7">
        <f>VLOOKUP(F25,episodes!$A$1:$D$76,4,FALSE)</f>
        <v>6</v>
      </c>
      <c r="K25" s="10">
        <f t="shared" si="0"/>
        <v>1</v>
      </c>
    </row>
    <row r="26" spans="1:11" x14ac:dyDescent="0.3">
      <c r="A26" s="2" t="s">
        <v>1819</v>
      </c>
      <c r="B26" s="1" t="s">
        <v>766</v>
      </c>
      <c r="C26" s="25" t="s">
        <v>1836</v>
      </c>
      <c r="D26" s="2" t="s">
        <v>21</v>
      </c>
      <c r="E26" s="12">
        <v>1</v>
      </c>
      <c r="F26" s="60">
        <v>106</v>
      </c>
      <c r="G26" s="8">
        <f>VLOOKUP(F26,episodes!$A$1:$B$76,2,FALSE)</f>
        <v>7</v>
      </c>
      <c r="H26" s="7" t="str">
        <f>VLOOKUP(F26,episodes!$A$1:$E$76,5,FALSE)</f>
        <v>Mudd's Women</v>
      </c>
      <c r="I26" s="7">
        <f>VLOOKUP(F26,episodes!$A$1:$D$76,3,FALSE)</f>
        <v>1</v>
      </c>
      <c r="J26" s="7">
        <f>VLOOKUP(F26,episodes!$A$1:$D$76,4,FALSE)</f>
        <v>6</v>
      </c>
      <c r="K26" s="10">
        <f t="shared" si="0"/>
        <v>2</v>
      </c>
    </row>
    <row r="27" spans="1:11" x14ac:dyDescent="0.3">
      <c r="A27" s="2" t="s">
        <v>1819</v>
      </c>
      <c r="B27" s="1" t="s">
        <v>766</v>
      </c>
      <c r="C27" s="25" t="s">
        <v>1836</v>
      </c>
      <c r="D27" s="2" t="s">
        <v>21</v>
      </c>
      <c r="E27" s="12">
        <v>1</v>
      </c>
      <c r="F27" s="60">
        <v>106</v>
      </c>
      <c r="G27" s="8">
        <f>VLOOKUP(F27,episodes!$A$1:$B$76,2,FALSE)</f>
        <v>7</v>
      </c>
      <c r="H27" s="7" t="str">
        <f>VLOOKUP(F27,episodes!$A$1:$E$76,5,FALSE)</f>
        <v>Mudd's Women</v>
      </c>
      <c r="I27" s="7">
        <f>VLOOKUP(F27,episodes!$A$1:$D$76,3,FALSE)</f>
        <v>1</v>
      </c>
      <c r="J27" s="7">
        <f>VLOOKUP(F27,episodes!$A$1:$D$76,4,FALSE)</f>
        <v>6</v>
      </c>
      <c r="K27" s="10">
        <f t="shared" si="0"/>
        <v>3</v>
      </c>
    </row>
    <row r="28" spans="1:11" x14ac:dyDescent="0.3">
      <c r="A28" s="2" t="s">
        <v>1819</v>
      </c>
      <c r="B28" s="1" t="s">
        <v>766</v>
      </c>
      <c r="C28" s="25" t="s">
        <v>1836</v>
      </c>
      <c r="D28" s="2" t="s">
        <v>21</v>
      </c>
      <c r="E28" s="12">
        <v>1</v>
      </c>
      <c r="F28" s="60">
        <v>106</v>
      </c>
      <c r="G28" s="8">
        <f>VLOOKUP(F28,episodes!$A$1:$B$76,2,FALSE)</f>
        <v>7</v>
      </c>
      <c r="H28" s="7" t="str">
        <f>VLOOKUP(F28,episodes!$A$1:$E$76,5,FALSE)</f>
        <v>Mudd's Women</v>
      </c>
      <c r="I28" s="7">
        <f>VLOOKUP(F28,episodes!$A$1:$D$76,3,FALSE)</f>
        <v>1</v>
      </c>
      <c r="J28" s="7">
        <f>VLOOKUP(F28,episodes!$A$1:$D$76,4,FALSE)</f>
        <v>6</v>
      </c>
      <c r="K28" s="10">
        <f t="shared" si="0"/>
        <v>4</v>
      </c>
    </row>
    <row r="29" spans="1:11" x14ac:dyDescent="0.3">
      <c r="A29" s="2" t="s">
        <v>1819</v>
      </c>
      <c r="B29" s="1" t="s">
        <v>766</v>
      </c>
      <c r="C29" s="25" t="s">
        <v>1836</v>
      </c>
      <c r="D29" s="2" t="s">
        <v>21</v>
      </c>
      <c r="E29" s="12">
        <v>1</v>
      </c>
      <c r="F29" s="60">
        <v>106</v>
      </c>
      <c r="G29" s="8">
        <f>VLOOKUP(F29,episodes!$A$1:$B$76,2,FALSE)</f>
        <v>7</v>
      </c>
      <c r="H29" s="7" t="str">
        <f>VLOOKUP(F29,episodes!$A$1:$E$76,5,FALSE)</f>
        <v>Mudd's Women</v>
      </c>
      <c r="I29" s="7">
        <f>VLOOKUP(F29,episodes!$A$1:$D$76,3,FALSE)</f>
        <v>1</v>
      </c>
      <c r="J29" s="7">
        <f>VLOOKUP(F29,episodes!$A$1:$D$76,4,FALSE)</f>
        <v>6</v>
      </c>
      <c r="K29" s="10">
        <f t="shared" si="0"/>
        <v>5</v>
      </c>
    </row>
    <row r="30" spans="1:11" x14ac:dyDescent="0.3">
      <c r="A30" s="2" t="s">
        <v>1819</v>
      </c>
      <c r="B30" s="1" t="s">
        <v>766</v>
      </c>
      <c r="C30" s="25" t="s">
        <v>1836</v>
      </c>
      <c r="D30" s="2" t="s">
        <v>21</v>
      </c>
      <c r="E30" s="12">
        <v>1</v>
      </c>
      <c r="F30" s="60">
        <v>107</v>
      </c>
      <c r="G30" s="8">
        <f>VLOOKUP(F30,episodes!$A$1:$B$76,2,FALSE)</f>
        <v>8</v>
      </c>
      <c r="H30" s="7" t="str">
        <f>VLOOKUP(F30,episodes!$A$1:$E$76,5,FALSE)</f>
        <v>What Are Little Girls Made Of?</v>
      </c>
      <c r="I30" s="7">
        <f>VLOOKUP(F30,episodes!$A$1:$D$76,3,FALSE)</f>
        <v>1</v>
      </c>
      <c r="J30" s="7">
        <f>VLOOKUP(F30,episodes!$A$1:$D$76,4,FALSE)</f>
        <v>7</v>
      </c>
      <c r="K30" s="10">
        <f t="shared" si="0"/>
        <v>0</v>
      </c>
    </row>
    <row r="31" spans="1:11" x14ac:dyDescent="0.3">
      <c r="A31" s="2" t="s">
        <v>1819</v>
      </c>
      <c r="B31" s="1" t="s">
        <v>766</v>
      </c>
      <c r="C31" s="25" t="s">
        <v>1836</v>
      </c>
      <c r="D31" s="2" t="s">
        <v>21</v>
      </c>
      <c r="E31" s="12">
        <v>1</v>
      </c>
      <c r="F31" s="60">
        <v>108</v>
      </c>
      <c r="G31" s="8">
        <f>VLOOKUP(F31,episodes!$A$1:$B$76,2,FALSE)</f>
        <v>9</v>
      </c>
      <c r="H31" s="7" t="str">
        <f>VLOOKUP(F31,episodes!$A$1:$E$76,5,FALSE)</f>
        <v>Miri</v>
      </c>
      <c r="I31" s="7">
        <f>VLOOKUP(F31,episodes!$A$1:$D$76,3,FALSE)</f>
        <v>1</v>
      </c>
      <c r="J31" s="7">
        <f>VLOOKUP(F31,episodes!$A$1:$D$76,4,FALSE)</f>
        <v>8</v>
      </c>
      <c r="K31" s="10">
        <f t="shared" si="0"/>
        <v>0</v>
      </c>
    </row>
    <row r="32" spans="1:11" x14ac:dyDescent="0.3">
      <c r="A32" s="2" t="s">
        <v>1819</v>
      </c>
      <c r="B32" s="1" t="s">
        <v>766</v>
      </c>
      <c r="C32" s="25" t="s">
        <v>1836</v>
      </c>
      <c r="D32" s="2" t="s">
        <v>21</v>
      </c>
      <c r="E32" s="12">
        <v>1</v>
      </c>
      <c r="F32" s="60">
        <v>108</v>
      </c>
      <c r="G32" s="8">
        <f>VLOOKUP(F32,episodes!$A$1:$B$76,2,FALSE)</f>
        <v>9</v>
      </c>
      <c r="H32" s="7" t="str">
        <f>VLOOKUP(F32,episodes!$A$1:$E$76,5,FALSE)</f>
        <v>Miri</v>
      </c>
      <c r="I32" s="7">
        <f>VLOOKUP(F32,episodes!$A$1:$D$76,3,FALSE)</f>
        <v>1</v>
      </c>
      <c r="J32" s="7">
        <f>VLOOKUP(F32,episodes!$A$1:$D$76,4,FALSE)</f>
        <v>8</v>
      </c>
      <c r="K32" s="10">
        <f t="shared" si="0"/>
        <v>1</v>
      </c>
    </row>
    <row r="33" spans="1:11" x14ac:dyDescent="0.3">
      <c r="A33" s="2" t="s">
        <v>1819</v>
      </c>
      <c r="B33" s="1" t="s">
        <v>766</v>
      </c>
      <c r="C33" s="25" t="s">
        <v>1836</v>
      </c>
      <c r="D33" s="2" t="s">
        <v>21</v>
      </c>
      <c r="E33" s="12">
        <v>1</v>
      </c>
      <c r="F33" s="60">
        <v>108</v>
      </c>
      <c r="G33" s="8">
        <f>VLOOKUP(F33,episodes!$A$1:$B$76,2,FALSE)</f>
        <v>9</v>
      </c>
      <c r="H33" s="7" t="str">
        <f>VLOOKUP(F33,episodes!$A$1:$E$76,5,FALSE)</f>
        <v>Miri</v>
      </c>
      <c r="I33" s="7">
        <f>VLOOKUP(F33,episodes!$A$1:$D$76,3,FALSE)</f>
        <v>1</v>
      </c>
      <c r="J33" s="7">
        <f>VLOOKUP(F33,episodes!$A$1:$D$76,4,FALSE)</f>
        <v>8</v>
      </c>
      <c r="K33" s="10">
        <f t="shared" si="0"/>
        <v>2</v>
      </c>
    </row>
    <row r="34" spans="1:11" x14ac:dyDescent="0.3">
      <c r="A34" s="2" t="s">
        <v>1819</v>
      </c>
      <c r="B34" s="1" t="s">
        <v>766</v>
      </c>
      <c r="C34" s="25" t="s">
        <v>1836</v>
      </c>
      <c r="D34" s="2" t="s">
        <v>21</v>
      </c>
      <c r="E34" s="12">
        <v>1</v>
      </c>
      <c r="F34" s="60">
        <v>108</v>
      </c>
      <c r="G34" s="8">
        <f>VLOOKUP(F34,episodes!$A$1:$B$76,2,FALSE)</f>
        <v>9</v>
      </c>
      <c r="H34" s="7" t="str">
        <f>VLOOKUP(F34,episodes!$A$1:$E$76,5,FALSE)</f>
        <v>Miri</v>
      </c>
      <c r="I34" s="7">
        <f>VLOOKUP(F34,episodes!$A$1:$D$76,3,FALSE)</f>
        <v>1</v>
      </c>
      <c r="J34" s="7">
        <f>VLOOKUP(F34,episodes!$A$1:$D$76,4,FALSE)</f>
        <v>8</v>
      </c>
      <c r="K34" s="10">
        <f t="shared" si="0"/>
        <v>3</v>
      </c>
    </row>
    <row r="35" spans="1:11" x14ac:dyDescent="0.3">
      <c r="A35" s="2" t="s">
        <v>1819</v>
      </c>
      <c r="B35" s="1" t="s">
        <v>766</v>
      </c>
      <c r="C35" s="25" t="s">
        <v>1836</v>
      </c>
      <c r="D35" s="2" t="s">
        <v>21</v>
      </c>
      <c r="E35" s="12">
        <v>1</v>
      </c>
      <c r="F35" s="60">
        <v>109</v>
      </c>
      <c r="G35" s="8">
        <f>VLOOKUP(F35,episodes!$A$1:$B$76,2,FALSE)</f>
        <v>10</v>
      </c>
      <c r="H35" s="7" t="str">
        <f>VLOOKUP(F35,episodes!$A$1:$E$76,5,FALSE)</f>
        <v>Dagger of the Mind</v>
      </c>
      <c r="I35" s="7">
        <f>VLOOKUP(F35,episodes!$A$1:$D$76,3,FALSE)</f>
        <v>1</v>
      </c>
      <c r="J35" s="7">
        <f>VLOOKUP(F35,episodes!$A$1:$D$76,4,FALSE)</f>
        <v>9</v>
      </c>
      <c r="K35" s="10">
        <f t="shared" si="0"/>
        <v>0</v>
      </c>
    </row>
    <row r="36" spans="1:11" x14ac:dyDescent="0.3">
      <c r="A36" s="2" t="s">
        <v>1819</v>
      </c>
      <c r="B36" s="1" t="s">
        <v>766</v>
      </c>
      <c r="C36" s="25" t="s">
        <v>1836</v>
      </c>
      <c r="D36" s="2" t="s">
        <v>21</v>
      </c>
      <c r="E36" s="12">
        <v>1</v>
      </c>
      <c r="F36" s="60">
        <v>109</v>
      </c>
      <c r="G36" s="8">
        <f>VLOOKUP(F36,episodes!$A$1:$B$76,2,FALSE)</f>
        <v>10</v>
      </c>
      <c r="H36" s="7" t="str">
        <f>VLOOKUP(F36,episodes!$A$1:$E$76,5,FALSE)</f>
        <v>Dagger of the Mind</v>
      </c>
      <c r="I36" s="7">
        <f>VLOOKUP(F36,episodes!$A$1:$D$76,3,FALSE)</f>
        <v>1</v>
      </c>
      <c r="J36" s="7">
        <f>VLOOKUP(F36,episodes!$A$1:$D$76,4,FALSE)</f>
        <v>9</v>
      </c>
      <c r="K36" s="10">
        <f t="shared" si="0"/>
        <v>1</v>
      </c>
    </row>
    <row r="37" spans="1:11" x14ac:dyDescent="0.3">
      <c r="A37" s="2" t="s">
        <v>1819</v>
      </c>
      <c r="B37" s="1" t="s">
        <v>766</v>
      </c>
      <c r="C37" s="25" t="s">
        <v>1836</v>
      </c>
      <c r="D37" s="2" t="s">
        <v>21</v>
      </c>
      <c r="E37" s="12">
        <v>1</v>
      </c>
      <c r="F37" s="60">
        <v>110</v>
      </c>
      <c r="G37" s="8">
        <f>VLOOKUP(F37,episodes!$A$1:$B$76,2,FALSE)</f>
        <v>11</v>
      </c>
      <c r="H37" s="7" t="str">
        <f>VLOOKUP(F37,episodes!$A$1:$E$76,5,FALSE)</f>
        <v>The Corbomite Maneuver</v>
      </c>
      <c r="I37" s="7">
        <f>VLOOKUP(F37,episodes!$A$1:$D$76,3,FALSE)</f>
        <v>1</v>
      </c>
      <c r="J37" s="7">
        <f>VLOOKUP(F37,episodes!$A$1:$D$76,4,FALSE)</f>
        <v>10</v>
      </c>
      <c r="K37" s="10">
        <f t="shared" si="0"/>
        <v>0</v>
      </c>
    </row>
    <row r="38" spans="1:11" x14ac:dyDescent="0.3">
      <c r="A38" s="2" t="s">
        <v>1819</v>
      </c>
      <c r="B38" s="1" t="s">
        <v>766</v>
      </c>
      <c r="C38" s="25" t="s">
        <v>1836</v>
      </c>
      <c r="D38" s="2" t="s">
        <v>21</v>
      </c>
      <c r="E38" s="12">
        <v>1</v>
      </c>
      <c r="F38" s="60">
        <v>110</v>
      </c>
      <c r="G38" s="8">
        <f>VLOOKUP(F38,episodes!$A$1:$B$76,2,FALSE)</f>
        <v>11</v>
      </c>
      <c r="H38" s="7" t="str">
        <f>VLOOKUP(F38,episodes!$A$1:$E$76,5,FALSE)</f>
        <v>The Corbomite Maneuver</v>
      </c>
      <c r="I38" s="7">
        <f>VLOOKUP(F38,episodes!$A$1:$D$76,3,FALSE)</f>
        <v>1</v>
      </c>
      <c r="J38" s="7">
        <f>VLOOKUP(F38,episodes!$A$1:$D$76,4,FALSE)</f>
        <v>10</v>
      </c>
      <c r="K38" s="10">
        <f t="shared" si="0"/>
        <v>1</v>
      </c>
    </row>
    <row r="39" spans="1:11" x14ac:dyDescent="0.3">
      <c r="A39" s="2" t="s">
        <v>1819</v>
      </c>
      <c r="B39" s="1" t="s">
        <v>766</v>
      </c>
      <c r="C39" s="25" t="s">
        <v>1836</v>
      </c>
      <c r="D39" s="2" t="s">
        <v>21</v>
      </c>
      <c r="E39" s="12">
        <v>1</v>
      </c>
      <c r="F39" s="60">
        <v>110</v>
      </c>
      <c r="G39" s="8">
        <f>VLOOKUP(F39,episodes!$A$1:$B$76,2,FALSE)</f>
        <v>11</v>
      </c>
      <c r="H39" s="7" t="str">
        <f>VLOOKUP(F39,episodes!$A$1:$E$76,5,FALSE)</f>
        <v>The Corbomite Maneuver</v>
      </c>
      <c r="I39" s="7">
        <f>VLOOKUP(F39,episodes!$A$1:$D$76,3,FALSE)</f>
        <v>1</v>
      </c>
      <c r="J39" s="7">
        <f>VLOOKUP(F39,episodes!$A$1:$D$76,4,FALSE)</f>
        <v>10</v>
      </c>
      <c r="K39" s="10">
        <f t="shared" si="0"/>
        <v>2</v>
      </c>
    </row>
    <row r="40" spans="1:11" x14ac:dyDescent="0.3">
      <c r="A40" s="2" t="s">
        <v>1819</v>
      </c>
      <c r="B40" s="1" t="s">
        <v>766</v>
      </c>
      <c r="C40" s="25" t="s">
        <v>1852</v>
      </c>
      <c r="D40" s="2" t="s">
        <v>21</v>
      </c>
      <c r="E40" s="12">
        <v>1</v>
      </c>
      <c r="F40" s="60">
        <v>111</v>
      </c>
      <c r="G40" s="8">
        <f>VLOOKUP(F40,episodes!$A$1:$B$76,2,FALSE)</f>
        <v>12</v>
      </c>
      <c r="H40" s="7" t="str">
        <f>VLOOKUP(F40,episodes!$A$1:$E$76,5,FALSE)</f>
        <v>The Menagerie, Part I</v>
      </c>
      <c r="I40" s="7">
        <f>VLOOKUP(F40,episodes!$A$1:$D$76,3,FALSE)</f>
        <v>1</v>
      </c>
      <c r="J40" s="7">
        <f>VLOOKUP(F40,episodes!$A$1:$D$76,4,FALSE)</f>
        <v>11</v>
      </c>
      <c r="K40" s="10">
        <f t="shared" si="0"/>
        <v>0</v>
      </c>
    </row>
    <row r="41" spans="1:11" x14ac:dyDescent="0.3">
      <c r="A41" s="2" t="s">
        <v>1819</v>
      </c>
      <c r="B41" s="1" t="s">
        <v>766</v>
      </c>
      <c r="C41" s="25" t="s">
        <v>1836</v>
      </c>
      <c r="D41" s="2" t="s">
        <v>21</v>
      </c>
      <c r="E41" s="12">
        <v>1</v>
      </c>
      <c r="F41" s="60">
        <v>111</v>
      </c>
      <c r="G41" s="8">
        <f>VLOOKUP(F41,episodes!$A$1:$B$76,2,FALSE)</f>
        <v>12</v>
      </c>
      <c r="H41" s="7" t="str">
        <f>VLOOKUP(F41,episodes!$A$1:$E$76,5,FALSE)</f>
        <v>The Menagerie, Part I</v>
      </c>
      <c r="I41" s="7">
        <f>VLOOKUP(F41,episodes!$A$1:$D$76,3,FALSE)</f>
        <v>1</v>
      </c>
      <c r="J41" s="7">
        <f>VLOOKUP(F41,episodes!$A$1:$D$76,4,FALSE)</f>
        <v>11</v>
      </c>
      <c r="K41" s="10">
        <f t="shared" si="0"/>
        <v>1</v>
      </c>
    </row>
    <row r="42" spans="1:11" x14ac:dyDescent="0.3">
      <c r="A42" s="2" t="s">
        <v>1819</v>
      </c>
      <c r="B42" s="1" t="s">
        <v>766</v>
      </c>
      <c r="C42" s="25" t="s">
        <v>1836</v>
      </c>
      <c r="D42" s="2" t="s">
        <v>21</v>
      </c>
      <c r="E42" s="12">
        <v>1</v>
      </c>
      <c r="F42" s="60">
        <v>111</v>
      </c>
      <c r="G42" s="8">
        <f>VLOOKUP(F42,episodes!$A$1:$B$76,2,FALSE)</f>
        <v>12</v>
      </c>
      <c r="H42" s="7" t="str">
        <f>VLOOKUP(F42,episodes!$A$1:$E$76,5,FALSE)</f>
        <v>The Menagerie, Part I</v>
      </c>
      <c r="I42" s="7">
        <f>VLOOKUP(F42,episodes!$A$1:$D$76,3,FALSE)</f>
        <v>1</v>
      </c>
      <c r="J42" s="7">
        <f>VLOOKUP(F42,episodes!$A$1:$D$76,4,FALSE)</f>
        <v>11</v>
      </c>
      <c r="K42" s="10">
        <f t="shared" si="0"/>
        <v>2</v>
      </c>
    </row>
    <row r="43" spans="1:11" x14ac:dyDescent="0.3">
      <c r="A43" s="2" t="s">
        <v>1819</v>
      </c>
      <c r="B43" s="1" t="s">
        <v>766</v>
      </c>
      <c r="C43" s="25" t="s">
        <v>1836</v>
      </c>
      <c r="D43" s="2" t="s">
        <v>21</v>
      </c>
      <c r="E43" s="12">
        <v>1</v>
      </c>
      <c r="F43" s="60">
        <v>111</v>
      </c>
      <c r="G43" s="8">
        <f>VLOOKUP(F43,episodes!$A$1:$B$76,2,FALSE)</f>
        <v>12</v>
      </c>
      <c r="H43" s="7" t="str">
        <f>VLOOKUP(F43,episodes!$A$1:$E$76,5,FALSE)</f>
        <v>The Menagerie, Part I</v>
      </c>
      <c r="I43" s="7">
        <f>VLOOKUP(F43,episodes!$A$1:$D$76,3,FALSE)</f>
        <v>1</v>
      </c>
      <c r="J43" s="7">
        <f>VLOOKUP(F43,episodes!$A$1:$D$76,4,FALSE)</f>
        <v>11</v>
      </c>
      <c r="K43" s="10">
        <f t="shared" si="0"/>
        <v>3</v>
      </c>
    </row>
    <row r="44" spans="1:11" x14ac:dyDescent="0.3">
      <c r="A44" s="2" t="s">
        <v>1819</v>
      </c>
      <c r="B44" s="1" t="s">
        <v>766</v>
      </c>
      <c r="C44" s="25" t="s">
        <v>1836</v>
      </c>
      <c r="D44" s="2" t="s">
        <v>21</v>
      </c>
      <c r="E44" s="12">
        <v>1</v>
      </c>
      <c r="F44" s="60">
        <v>111</v>
      </c>
      <c r="G44" s="8">
        <f>VLOOKUP(F44,episodes!$A$1:$B$76,2,FALSE)</f>
        <v>12</v>
      </c>
      <c r="H44" s="7" t="str">
        <f>VLOOKUP(F44,episodes!$A$1:$E$76,5,FALSE)</f>
        <v>The Menagerie, Part I</v>
      </c>
      <c r="I44" s="7">
        <f>VLOOKUP(F44,episodes!$A$1:$D$76,3,FALSE)</f>
        <v>1</v>
      </c>
      <c r="J44" s="7">
        <f>VLOOKUP(F44,episodes!$A$1:$D$76,4,FALSE)</f>
        <v>11</v>
      </c>
      <c r="K44" s="10">
        <f t="shared" si="0"/>
        <v>4</v>
      </c>
    </row>
    <row r="45" spans="1:11" x14ac:dyDescent="0.3">
      <c r="A45" s="2" t="s">
        <v>1819</v>
      </c>
      <c r="B45" s="1" t="s">
        <v>766</v>
      </c>
      <c r="C45" s="25" t="s">
        <v>1836</v>
      </c>
      <c r="D45" s="2" t="s">
        <v>21</v>
      </c>
      <c r="E45" s="12">
        <v>1</v>
      </c>
      <c r="F45" s="60">
        <v>111</v>
      </c>
      <c r="G45" s="8">
        <f>VLOOKUP(F45,episodes!$A$1:$B$76,2,FALSE)</f>
        <v>12</v>
      </c>
      <c r="H45" s="7" t="str">
        <f>VLOOKUP(F45,episodes!$A$1:$E$76,5,FALSE)</f>
        <v>The Menagerie, Part I</v>
      </c>
      <c r="I45" s="7">
        <f>VLOOKUP(F45,episodes!$A$1:$D$76,3,FALSE)</f>
        <v>1</v>
      </c>
      <c r="J45" s="7">
        <f>VLOOKUP(F45,episodes!$A$1:$D$76,4,FALSE)</f>
        <v>11</v>
      </c>
      <c r="K45" s="10">
        <f t="shared" si="0"/>
        <v>5</v>
      </c>
    </row>
    <row r="46" spans="1:11" x14ac:dyDescent="0.3">
      <c r="A46" s="2" t="s">
        <v>1819</v>
      </c>
      <c r="B46" s="1" t="s">
        <v>766</v>
      </c>
      <c r="C46" s="25" t="s">
        <v>1836</v>
      </c>
      <c r="D46" s="2" t="s">
        <v>21</v>
      </c>
      <c r="E46" s="12">
        <v>1</v>
      </c>
      <c r="F46" s="60">
        <v>111</v>
      </c>
      <c r="G46" s="8">
        <f>VLOOKUP(F46,episodes!$A$1:$B$76,2,FALSE)</f>
        <v>12</v>
      </c>
      <c r="H46" s="7" t="str">
        <f>VLOOKUP(F46,episodes!$A$1:$E$76,5,FALSE)</f>
        <v>The Menagerie, Part I</v>
      </c>
      <c r="I46" s="7">
        <f>VLOOKUP(F46,episodes!$A$1:$D$76,3,FALSE)</f>
        <v>1</v>
      </c>
      <c r="J46" s="7">
        <f>VLOOKUP(F46,episodes!$A$1:$D$76,4,FALSE)</f>
        <v>11</v>
      </c>
      <c r="K46" s="10">
        <f t="shared" si="0"/>
        <v>6</v>
      </c>
    </row>
    <row r="47" spans="1:11" x14ac:dyDescent="0.3">
      <c r="A47" s="2" t="s">
        <v>1819</v>
      </c>
      <c r="B47" s="1" t="s">
        <v>766</v>
      </c>
      <c r="C47" s="25" t="s">
        <v>1836</v>
      </c>
      <c r="D47" s="2" t="s">
        <v>21</v>
      </c>
      <c r="E47" s="12">
        <v>1</v>
      </c>
      <c r="F47" s="60">
        <v>113</v>
      </c>
      <c r="G47" s="8">
        <f>VLOOKUP(F47,episodes!$A$1:$B$76,2,FALSE)</f>
        <v>14</v>
      </c>
      <c r="H47" s="7" t="str">
        <f>VLOOKUP(F47,episodes!$A$1:$E$76,5,FALSE)</f>
        <v>The Conscience of the King</v>
      </c>
      <c r="I47" s="7">
        <f>VLOOKUP(F47,episodes!$A$1:$D$76,3,FALSE)</f>
        <v>1</v>
      </c>
      <c r="J47" s="7">
        <f>VLOOKUP(F47,episodes!$A$1:$D$76,4,FALSE)</f>
        <v>13</v>
      </c>
      <c r="K47" s="10">
        <f t="shared" si="0"/>
        <v>0</v>
      </c>
    </row>
    <row r="48" spans="1:11" x14ac:dyDescent="0.3">
      <c r="A48" s="2" t="s">
        <v>1819</v>
      </c>
      <c r="B48" s="1" t="s">
        <v>766</v>
      </c>
      <c r="C48" s="25" t="s">
        <v>1836</v>
      </c>
      <c r="D48" s="2" t="s">
        <v>21</v>
      </c>
      <c r="E48" s="12">
        <v>1</v>
      </c>
      <c r="F48" s="60">
        <v>113</v>
      </c>
      <c r="G48" s="8">
        <f>VLOOKUP(F48,episodes!$A$1:$B$76,2,FALSE)</f>
        <v>14</v>
      </c>
      <c r="H48" s="7" t="str">
        <f>VLOOKUP(F48,episodes!$A$1:$E$76,5,FALSE)</f>
        <v>The Conscience of the King</v>
      </c>
      <c r="I48" s="7">
        <f>VLOOKUP(F48,episodes!$A$1:$D$76,3,FALSE)</f>
        <v>1</v>
      </c>
      <c r="J48" s="7">
        <f>VLOOKUP(F48,episodes!$A$1:$D$76,4,FALSE)</f>
        <v>13</v>
      </c>
      <c r="K48" s="10">
        <f t="shared" si="0"/>
        <v>1</v>
      </c>
    </row>
    <row r="49" spans="1:11" x14ac:dyDescent="0.3">
      <c r="A49" s="2" t="s">
        <v>1819</v>
      </c>
      <c r="B49" s="1" t="s">
        <v>766</v>
      </c>
      <c r="C49" s="25" t="s">
        <v>1836</v>
      </c>
      <c r="D49" s="2" t="s">
        <v>21</v>
      </c>
      <c r="E49" s="12">
        <v>1</v>
      </c>
      <c r="F49" s="60">
        <v>113</v>
      </c>
      <c r="G49" s="8">
        <f>VLOOKUP(F49,episodes!$A$1:$B$76,2,FALSE)</f>
        <v>14</v>
      </c>
      <c r="H49" s="7" t="str">
        <f>VLOOKUP(F49,episodes!$A$1:$E$76,5,FALSE)</f>
        <v>The Conscience of the King</v>
      </c>
      <c r="I49" s="7">
        <f>VLOOKUP(F49,episodes!$A$1:$D$76,3,FALSE)</f>
        <v>1</v>
      </c>
      <c r="J49" s="7">
        <f>VLOOKUP(F49,episodes!$A$1:$D$76,4,FALSE)</f>
        <v>13</v>
      </c>
      <c r="K49" s="10">
        <f t="shared" si="0"/>
        <v>2</v>
      </c>
    </row>
    <row r="50" spans="1:11" x14ac:dyDescent="0.3">
      <c r="A50" s="2" t="s">
        <v>1819</v>
      </c>
      <c r="B50" s="1" t="s">
        <v>766</v>
      </c>
      <c r="C50" s="25" t="s">
        <v>1836</v>
      </c>
      <c r="D50" s="2" t="s">
        <v>21</v>
      </c>
      <c r="E50" s="12">
        <v>1</v>
      </c>
      <c r="F50" s="60">
        <v>113</v>
      </c>
      <c r="G50" s="8">
        <f>VLOOKUP(F50,episodes!$A$1:$B$76,2,FALSE)</f>
        <v>14</v>
      </c>
      <c r="H50" s="7" t="str">
        <f>VLOOKUP(F50,episodes!$A$1:$E$76,5,FALSE)</f>
        <v>The Conscience of the King</v>
      </c>
      <c r="I50" s="7">
        <f>VLOOKUP(F50,episodes!$A$1:$D$76,3,FALSE)</f>
        <v>1</v>
      </c>
      <c r="J50" s="7">
        <f>VLOOKUP(F50,episodes!$A$1:$D$76,4,FALSE)</f>
        <v>13</v>
      </c>
      <c r="K50" s="10">
        <f t="shared" si="0"/>
        <v>3</v>
      </c>
    </row>
    <row r="51" spans="1:11" x14ac:dyDescent="0.3">
      <c r="A51" s="2" t="s">
        <v>1819</v>
      </c>
      <c r="B51" s="1" t="s">
        <v>766</v>
      </c>
      <c r="C51" s="25" t="s">
        <v>1909</v>
      </c>
      <c r="D51" s="2" t="s">
        <v>3652</v>
      </c>
      <c r="E51" s="12">
        <v>1</v>
      </c>
      <c r="F51" s="60">
        <v>113</v>
      </c>
      <c r="G51" s="8">
        <f>VLOOKUP(F51,episodes!$A$1:$B$76,2,FALSE)</f>
        <v>14</v>
      </c>
      <c r="H51" s="7" t="str">
        <f>VLOOKUP(F51,episodes!$A$1:$E$76,5,FALSE)</f>
        <v>The Conscience of the King</v>
      </c>
      <c r="I51" s="7">
        <f>VLOOKUP(F51,episodes!$A$1:$D$76,3,FALSE)</f>
        <v>1</v>
      </c>
      <c r="J51" s="7">
        <f>VLOOKUP(F51,episodes!$A$1:$D$76,4,FALSE)</f>
        <v>13</v>
      </c>
      <c r="K51" s="10">
        <f t="shared" si="0"/>
        <v>4</v>
      </c>
    </row>
    <row r="52" spans="1:11" x14ac:dyDescent="0.3">
      <c r="A52" s="2" t="s">
        <v>1819</v>
      </c>
      <c r="B52" s="1" t="s">
        <v>766</v>
      </c>
      <c r="C52" s="25" t="s">
        <v>1852</v>
      </c>
      <c r="D52" s="2" t="s">
        <v>21</v>
      </c>
      <c r="E52" s="12">
        <v>1</v>
      </c>
      <c r="F52" s="61">
        <v>114</v>
      </c>
      <c r="G52" s="8">
        <f>VLOOKUP(F52,episodes!$A$1:$B$76,2,FALSE)</f>
        <v>15</v>
      </c>
      <c r="H52" s="7" t="str">
        <f>VLOOKUP(F52,episodes!$A$1:$E$76,5,FALSE)</f>
        <v>Balance of Terror</v>
      </c>
      <c r="I52" s="7">
        <f>VLOOKUP(F52,episodes!$A$1:$D$76,3,FALSE)</f>
        <v>1</v>
      </c>
      <c r="J52" s="7">
        <f>VLOOKUP(F52,episodes!$A$1:$D$76,4,FALSE)</f>
        <v>14</v>
      </c>
      <c r="K52" s="10">
        <f t="shared" si="0"/>
        <v>0</v>
      </c>
    </row>
    <row r="53" spans="1:11" x14ac:dyDescent="0.3">
      <c r="A53" s="2" t="s">
        <v>1819</v>
      </c>
      <c r="B53" s="1" t="s">
        <v>766</v>
      </c>
      <c r="C53" s="25" t="s">
        <v>1836</v>
      </c>
      <c r="D53" s="2" t="s">
        <v>21</v>
      </c>
      <c r="E53" s="12">
        <v>1</v>
      </c>
      <c r="F53" s="61">
        <v>114</v>
      </c>
      <c r="G53" s="8">
        <f>VLOOKUP(F53,episodes!$A$1:$B$76,2,FALSE)</f>
        <v>15</v>
      </c>
      <c r="H53" s="7" t="str">
        <f>VLOOKUP(F53,episodes!$A$1:$E$76,5,FALSE)</f>
        <v>Balance of Terror</v>
      </c>
      <c r="I53" s="7">
        <f>VLOOKUP(F53,episodes!$A$1:$D$76,3,FALSE)</f>
        <v>1</v>
      </c>
      <c r="J53" s="7">
        <f>VLOOKUP(F53,episodes!$A$1:$D$76,4,FALSE)</f>
        <v>14</v>
      </c>
      <c r="K53" s="10">
        <f t="shared" si="0"/>
        <v>1</v>
      </c>
    </row>
    <row r="54" spans="1:11" x14ac:dyDescent="0.3">
      <c r="A54" s="2" t="s">
        <v>1819</v>
      </c>
      <c r="B54" s="1" t="s">
        <v>766</v>
      </c>
      <c r="C54" s="25" t="s">
        <v>1836</v>
      </c>
      <c r="D54" s="2" t="s">
        <v>21</v>
      </c>
      <c r="E54" s="12">
        <v>1</v>
      </c>
      <c r="F54" s="61">
        <v>114</v>
      </c>
      <c r="G54" s="8">
        <f>VLOOKUP(F54,episodes!$A$1:$B$76,2,FALSE)</f>
        <v>15</v>
      </c>
      <c r="H54" s="7" t="str">
        <f>VLOOKUP(F54,episodes!$A$1:$E$76,5,FALSE)</f>
        <v>Balance of Terror</v>
      </c>
      <c r="I54" s="7">
        <f>VLOOKUP(F54,episodes!$A$1:$D$76,3,FALSE)</f>
        <v>1</v>
      </c>
      <c r="J54" s="7">
        <f>VLOOKUP(F54,episodes!$A$1:$D$76,4,FALSE)</f>
        <v>14</v>
      </c>
      <c r="K54" s="10">
        <f t="shared" si="0"/>
        <v>2</v>
      </c>
    </row>
    <row r="55" spans="1:11" x14ac:dyDescent="0.3">
      <c r="A55" s="2" t="s">
        <v>1819</v>
      </c>
      <c r="B55" s="1" t="s">
        <v>766</v>
      </c>
      <c r="C55" s="25" t="s">
        <v>1852</v>
      </c>
      <c r="D55" s="2" t="s">
        <v>21</v>
      </c>
      <c r="E55" s="12">
        <v>1</v>
      </c>
      <c r="F55" s="61">
        <v>115</v>
      </c>
      <c r="G55" s="8">
        <f>VLOOKUP(F55,episodes!$A$1:$B$76,2,FALSE)</f>
        <v>16</v>
      </c>
      <c r="H55" s="7" t="str">
        <f>VLOOKUP(F55,episodes!$A$1:$E$76,5,FALSE)</f>
        <v>Shore Leave</v>
      </c>
      <c r="I55" s="7">
        <f>VLOOKUP(F55,episodes!$A$1:$D$76,3,FALSE)</f>
        <v>1</v>
      </c>
      <c r="J55" s="7">
        <f>VLOOKUP(F55,episodes!$A$1:$D$76,4,FALSE)</f>
        <v>15</v>
      </c>
      <c r="K55" s="10">
        <f t="shared" si="0"/>
        <v>0</v>
      </c>
    </row>
    <row r="56" spans="1:11" x14ac:dyDescent="0.3">
      <c r="A56" s="2" t="s">
        <v>1819</v>
      </c>
      <c r="B56" s="1" t="s">
        <v>766</v>
      </c>
      <c r="C56" s="25" t="s">
        <v>1836</v>
      </c>
      <c r="D56" s="2" t="s">
        <v>21</v>
      </c>
      <c r="E56" s="12">
        <v>1</v>
      </c>
      <c r="F56" s="61">
        <v>115</v>
      </c>
      <c r="G56" s="8">
        <f>VLOOKUP(F56,episodes!$A$1:$B$76,2,FALSE)</f>
        <v>16</v>
      </c>
      <c r="H56" s="7" t="str">
        <f>VLOOKUP(F56,episodes!$A$1:$E$76,5,FALSE)</f>
        <v>Shore Leave</v>
      </c>
      <c r="I56" s="7">
        <f>VLOOKUP(F56,episodes!$A$1:$D$76,3,FALSE)</f>
        <v>1</v>
      </c>
      <c r="J56" s="7">
        <f>VLOOKUP(F56,episodes!$A$1:$D$76,4,FALSE)</f>
        <v>15</v>
      </c>
      <c r="K56" s="10">
        <f t="shared" si="0"/>
        <v>1</v>
      </c>
    </row>
    <row r="57" spans="1:11" x14ac:dyDescent="0.3">
      <c r="A57" s="2" t="s">
        <v>1819</v>
      </c>
      <c r="B57" s="1" t="s">
        <v>766</v>
      </c>
      <c r="C57" s="25" t="s">
        <v>1836</v>
      </c>
      <c r="D57" s="2" t="s">
        <v>21</v>
      </c>
      <c r="E57" s="12">
        <v>1</v>
      </c>
      <c r="F57" s="61">
        <v>115</v>
      </c>
      <c r="G57" s="8">
        <f>VLOOKUP(F57,episodes!$A$1:$B$76,2,FALSE)</f>
        <v>16</v>
      </c>
      <c r="H57" s="7" t="str">
        <f>VLOOKUP(F57,episodes!$A$1:$E$76,5,FALSE)</f>
        <v>Shore Leave</v>
      </c>
      <c r="I57" s="7">
        <f>VLOOKUP(F57,episodes!$A$1:$D$76,3,FALSE)</f>
        <v>1</v>
      </c>
      <c r="J57" s="7">
        <f>VLOOKUP(F57,episodes!$A$1:$D$76,4,FALSE)</f>
        <v>15</v>
      </c>
      <c r="K57" s="10">
        <f t="shared" si="0"/>
        <v>2</v>
      </c>
    </row>
    <row r="58" spans="1:11" x14ac:dyDescent="0.3">
      <c r="A58" s="2" t="s">
        <v>1819</v>
      </c>
      <c r="B58" s="1" t="s">
        <v>766</v>
      </c>
      <c r="C58" s="25" t="s">
        <v>1836</v>
      </c>
      <c r="D58" s="2" t="s">
        <v>21</v>
      </c>
      <c r="E58" s="12">
        <v>1</v>
      </c>
      <c r="F58" s="61">
        <v>115</v>
      </c>
      <c r="G58" s="8">
        <f>VLOOKUP(F58,episodes!$A$1:$B$76,2,FALSE)</f>
        <v>16</v>
      </c>
      <c r="H58" s="7" t="str">
        <f>VLOOKUP(F58,episodes!$A$1:$E$76,5,FALSE)</f>
        <v>Shore Leave</v>
      </c>
      <c r="I58" s="7">
        <f>VLOOKUP(F58,episodes!$A$1:$D$76,3,FALSE)</f>
        <v>1</v>
      </c>
      <c r="J58" s="7">
        <f>VLOOKUP(F58,episodes!$A$1:$D$76,4,FALSE)</f>
        <v>15</v>
      </c>
      <c r="K58" s="10">
        <f t="shared" si="0"/>
        <v>3</v>
      </c>
    </row>
    <row r="59" spans="1:11" x14ac:dyDescent="0.3">
      <c r="A59" s="2" t="s">
        <v>1819</v>
      </c>
      <c r="B59" s="1" t="s">
        <v>766</v>
      </c>
      <c r="C59" s="25" t="s">
        <v>1836</v>
      </c>
      <c r="D59" s="2" t="s">
        <v>21</v>
      </c>
      <c r="E59" s="12">
        <v>1</v>
      </c>
      <c r="F59" s="61">
        <v>115</v>
      </c>
      <c r="G59" s="8">
        <f>VLOOKUP(F59,episodes!$A$1:$B$76,2,FALSE)</f>
        <v>16</v>
      </c>
      <c r="H59" s="7" t="str">
        <f>VLOOKUP(F59,episodes!$A$1:$E$76,5,FALSE)</f>
        <v>Shore Leave</v>
      </c>
      <c r="I59" s="7">
        <f>VLOOKUP(F59,episodes!$A$1:$D$76,3,FALSE)</f>
        <v>1</v>
      </c>
      <c r="J59" s="7">
        <f>VLOOKUP(F59,episodes!$A$1:$D$76,4,FALSE)</f>
        <v>15</v>
      </c>
      <c r="K59" s="10">
        <f t="shared" si="0"/>
        <v>4</v>
      </c>
    </row>
    <row r="60" spans="1:11" x14ac:dyDescent="0.3">
      <c r="A60" s="2" t="s">
        <v>1819</v>
      </c>
      <c r="B60" s="1" t="s">
        <v>766</v>
      </c>
      <c r="C60" s="25" t="s">
        <v>1836</v>
      </c>
      <c r="D60" s="2" t="s">
        <v>21</v>
      </c>
      <c r="E60" s="12">
        <v>1</v>
      </c>
      <c r="F60" s="61">
        <v>116</v>
      </c>
      <c r="G60" s="8">
        <f>VLOOKUP(F60,episodes!$A$1:$B$76,2,FALSE)</f>
        <v>17</v>
      </c>
      <c r="H60" s="7" t="str">
        <f>VLOOKUP(F60,episodes!$A$1:$E$76,5,FALSE)</f>
        <v>The Galileo Seven</v>
      </c>
      <c r="I60" s="7">
        <f>VLOOKUP(F60,episodes!$A$1:$D$76,3,FALSE)</f>
        <v>1</v>
      </c>
      <c r="J60" s="7">
        <f>VLOOKUP(F60,episodes!$A$1:$D$76,4,FALSE)</f>
        <v>16</v>
      </c>
      <c r="K60" s="10">
        <f t="shared" si="0"/>
        <v>0</v>
      </c>
    </row>
    <row r="61" spans="1:11" x14ac:dyDescent="0.3">
      <c r="A61" s="2" t="s">
        <v>1819</v>
      </c>
      <c r="B61" s="1" t="s">
        <v>766</v>
      </c>
      <c r="C61" s="25" t="s">
        <v>1836</v>
      </c>
      <c r="D61" s="2" t="s">
        <v>21</v>
      </c>
      <c r="E61" s="12">
        <v>1</v>
      </c>
      <c r="F61" s="61">
        <v>116</v>
      </c>
      <c r="G61" s="8">
        <f>VLOOKUP(F61,episodes!$A$1:$B$76,2,FALSE)</f>
        <v>17</v>
      </c>
      <c r="H61" s="7" t="str">
        <f>VLOOKUP(F61,episodes!$A$1:$E$76,5,FALSE)</f>
        <v>The Galileo Seven</v>
      </c>
      <c r="I61" s="7">
        <f>VLOOKUP(F61,episodes!$A$1:$D$76,3,FALSE)</f>
        <v>1</v>
      </c>
      <c r="J61" s="7">
        <f>VLOOKUP(F61,episodes!$A$1:$D$76,4,FALSE)</f>
        <v>16</v>
      </c>
      <c r="K61" s="10">
        <f t="shared" si="0"/>
        <v>1</v>
      </c>
    </row>
    <row r="62" spans="1:11" x14ac:dyDescent="0.3">
      <c r="A62" s="2" t="s">
        <v>1819</v>
      </c>
      <c r="B62" s="1" t="s">
        <v>766</v>
      </c>
      <c r="C62" s="25" t="s">
        <v>1836</v>
      </c>
      <c r="D62" s="2" t="s">
        <v>21</v>
      </c>
      <c r="E62" s="12">
        <v>1</v>
      </c>
      <c r="F62" s="61">
        <v>116</v>
      </c>
      <c r="G62" s="8">
        <f>VLOOKUP(F62,episodes!$A$1:$B$76,2,FALSE)</f>
        <v>17</v>
      </c>
      <c r="H62" s="7" t="str">
        <f>VLOOKUP(F62,episodes!$A$1:$E$76,5,FALSE)</f>
        <v>The Galileo Seven</v>
      </c>
      <c r="I62" s="7">
        <f>VLOOKUP(F62,episodes!$A$1:$D$76,3,FALSE)</f>
        <v>1</v>
      </c>
      <c r="J62" s="7">
        <f>VLOOKUP(F62,episodes!$A$1:$D$76,4,FALSE)</f>
        <v>16</v>
      </c>
      <c r="K62" s="10">
        <f t="shared" si="0"/>
        <v>2</v>
      </c>
    </row>
    <row r="63" spans="1:11" x14ac:dyDescent="0.3">
      <c r="A63" s="2" t="s">
        <v>1819</v>
      </c>
      <c r="B63" s="1" t="s">
        <v>766</v>
      </c>
      <c r="C63" s="25" t="s">
        <v>1836</v>
      </c>
      <c r="D63" s="2" t="s">
        <v>21</v>
      </c>
      <c r="E63" s="12">
        <v>1</v>
      </c>
      <c r="F63" s="61">
        <v>116</v>
      </c>
      <c r="G63" s="8">
        <f>VLOOKUP(F63,episodes!$A$1:$B$76,2,FALSE)</f>
        <v>17</v>
      </c>
      <c r="H63" s="7" t="str">
        <f>VLOOKUP(F63,episodes!$A$1:$E$76,5,FALSE)</f>
        <v>The Galileo Seven</v>
      </c>
      <c r="I63" s="7">
        <f>VLOOKUP(F63,episodes!$A$1:$D$76,3,FALSE)</f>
        <v>1</v>
      </c>
      <c r="J63" s="7">
        <f>VLOOKUP(F63,episodes!$A$1:$D$76,4,FALSE)</f>
        <v>16</v>
      </c>
      <c r="K63" s="10">
        <f t="shared" si="0"/>
        <v>3</v>
      </c>
    </row>
    <row r="64" spans="1:11" x14ac:dyDescent="0.3">
      <c r="A64" s="2" t="s">
        <v>1819</v>
      </c>
      <c r="B64" s="1" t="s">
        <v>766</v>
      </c>
      <c r="C64" s="25" t="s">
        <v>1836</v>
      </c>
      <c r="D64" s="2" t="s">
        <v>21</v>
      </c>
      <c r="E64" s="12">
        <v>1</v>
      </c>
      <c r="F64" s="61">
        <v>116</v>
      </c>
      <c r="G64" s="8">
        <f>VLOOKUP(F64,episodes!$A$1:$B$76,2,FALSE)</f>
        <v>17</v>
      </c>
      <c r="H64" s="7" t="str">
        <f>VLOOKUP(F64,episodes!$A$1:$E$76,5,FALSE)</f>
        <v>The Galileo Seven</v>
      </c>
      <c r="I64" s="7">
        <f>VLOOKUP(F64,episodes!$A$1:$D$76,3,FALSE)</f>
        <v>1</v>
      </c>
      <c r="J64" s="7">
        <f>VLOOKUP(F64,episodes!$A$1:$D$76,4,FALSE)</f>
        <v>16</v>
      </c>
      <c r="K64" s="10">
        <f t="shared" si="0"/>
        <v>4</v>
      </c>
    </row>
    <row r="65" spans="1:11" x14ac:dyDescent="0.3">
      <c r="A65" s="2" t="s">
        <v>1819</v>
      </c>
      <c r="B65" s="1" t="s">
        <v>766</v>
      </c>
      <c r="C65" s="25" t="s">
        <v>1836</v>
      </c>
      <c r="D65" s="2" t="s">
        <v>21</v>
      </c>
      <c r="E65" s="12">
        <v>1</v>
      </c>
      <c r="F65" s="61">
        <v>117</v>
      </c>
      <c r="G65" s="8">
        <f>VLOOKUP(F65,episodes!$A$1:$B$76,2,FALSE)</f>
        <v>18</v>
      </c>
      <c r="H65" s="7" t="str">
        <f>VLOOKUP(F65,episodes!$A$1:$E$76,5,FALSE)</f>
        <v>The Squire of Gothos</v>
      </c>
      <c r="I65" s="7">
        <f>VLOOKUP(F65,episodes!$A$1:$D$76,3,FALSE)</f>
        <v>1</v>
      </c>
      <c r="J65" s="7">
        <f>VLOOKUP(F65,episodes!$A$1:$D$76,4,FALSE)</f>
        <v>17</v>
      </c>
      <c r="K65" s="10">
        <f t="shared" si="0"/>
        <v>0</v>
      </c>
    </row>
    <row r="66" spans="1:11" x14ac:dyDescent="0.3">
      <c r="A66" s="2" t="s">
        <v>1819</v>
      </c>
      <c r="B66" s="1" t="s">
        <v>766</v>
      </c>
      <c r="C66" s="25" t="s">
        <v>1862</v>
      </c>
      <c r="D66" s="2" t="s">
        <v>3655</v>
      </c>
      <c r="E66" s="12">
        <v>1</v>
      </c>
      <c r="F66" s="61">
        <v>117</v>
      </c>
      <c r="G66" s="8">
        <f>VLOOKUP(F66,episodes!$A$1:$B$76,2,FALSE)</f>
        <v>18</v>
      </c>
      <c r="H66" s="7" t="str">
        <f>VLOOKUP(F66,episodes!$A$1:$E$76,5,FALSE)</f>
        <v>The Squire of Gothos</v>
      </c>
      <c r="I66" s="7">
        <f>VLOOKUP(F66,episodes!$A$1:$D$76,3,FALSE)</f>
        <v>1</v>
      </c>
      <c r="J66" s="7">
        <f>VLOOKUP(F66,episodes!$A$1:$D$76,4,FALSE)</f>
        <v>17</v>
      </c>
      <c r="K66" s="10">
        <f t="shared" si="0"/>
        <v>1</v>
      </c>
    </row>
    <row r="67" spans="1:11" x14ac:dyDescent="0.3">
      <c r="A67" s="2" t="s">
        <v>1819</v>
      </c>
      <c r="B67" s="1" t="s">
        <v>766</v>
      </c>
      <c r="C67" s="25" t="s">
        <v>1862</v>
      </c>
      <c r="D67" s="2" t="s">
        <v>3655</v>
      </c>
      <c r="E67" s="12">
        <v>1</v>
      </c>
      <c r="F67" s="61">
        <v>117</v>
      </c>
      <c r="G67" s="8">
        <f>VLOOKUP(F67,episodes!$A$1:$B$76,2,FALSE)</f>
        <v>18</v>
      </c>
      <c r="H67" s="7" t="str">
        <f>VLOOKUP(F67,episodes!$A$1:$E$76,5,FALSE)</f>
        <v>The Squire of Gothos</v>
      </c>
      <c r="I67" s="7">
        <f>VLOOKUP(F67,episodes!$A$1:$D$76,3,FALSE)</f>
        <v>1</v>
      </c>
      <c r="J67" s="7">
        <f>VLOOKUP(F67,episodes!$A$1:$D$76,4,FALSE)</f>
        <v>17</v>
      </c>
      <c r="K67" s="10">
        <f t="shared" si="0"/>
        <v>2</v>
      </c>
    </row>
    <row r="68" spans="1:11" x14ac:dyDescent="0.3">
      <c r="A68" s="2" t="s">
        <v>1819</v>
      </c>
      <c r="B68" s="1" t="s">
        <v>766</v>
      </c>
      <c r="C68" s="25" t="s">
        <v>1862</v>
      </c>
      <c r="D68" s="2" t="s">
        <v>3655</v>
      </c>
      <c r="E68" s="12">
        <v>1</v>
      </c>
      <c r="F68" s="61">
        <v>117</v>
      </c>
      <c r="G68" s="8">
        <f>VLOOKUP(F68,episodes!$A$1:$B$76,2,FALSE)</f>
        <v>18</v>
      </c>
      <c r="H68" s="7" t="str">
        <f>VLOOKUP(F68,episodes!$A$1:$E$76,5,FALSE)</f>
        <v>The Squire of Gothos</v>
      </c>
      <c r="I68" s="7">
        <f>VLOOKUP(F68,episodes!$A$1:$D$76,3,FALSE)</f>
        <v>1</v>
      </c>
      <c r="J68" s="7">
        <f>VLOOKUP(F68,episodes!$A$1:$D$76,4,FALSE)</f>
        <v>17</v>
      </c>
      <c r="K68" s="10">
        <f t="shared" ref="K68:K116" si="1">IF(F68&lt;&gt;F67,0,K67+1)</f>
        <v>3</v>
      </c>
    </row>
    <row r="69" spans="1:11" x14ac:dyDescent="0.3">
      <c r="A69" s="2" t="s">
        <v>1819</v>
      </c>
      <c r="B69" s="1" t="s">
        <v>766</v>
      </c>
      <c r="C69" s="25" t="s">
        <v>1836</v>
      </c>
      <c r="D69" s="2" t="s">
        <v>21</v>
      </c>
      <c r="E69" s="12">
        <v>1</v>
      </c>
      <c r="F69" s="61">
        <v>118</v>
      </c>
      <c r="G69" s="8">
        <f>VLOOKUP(F69,episodes!$A$1:$B$76,2,FALSE)</f>
        <v>19</v>
      </c>
      <c r="H69" s="7" t="str">
        <f>VLOOKUP(F69,episodes!$A$1:$E$76,5,FALSE)</f>
        <v>Arena</v>
      </c>
      <c r="I69" s="7">
        <f>VLOOKUP(F69,episodes!$A$1:$D$76,3,FALSE)</f>
        <v>1</v>
      </c>
      <c r="J69" s="7">
        <f>VLOOKUP(F69,episodes!$A$1:$D$76,4,FALSE)</f>
        <v>18</v>
      </c>
      <c r="K69" s="10">
        <f t="shared" si="1"/>
        <v>0</v>
      </c>
    </row>
    <row r="70" spans="1:11" x14ac:dyDescent="0.3">
      <c r="A70" s="2" t="s">
        <v>1819</v>
      </c>
      <c r="B70" s="1" t="s">
        <v>766</v>
      </c>
      <c r="C70" s="25" t="s">
        <v>1836</v>
      </c>
      <c r="D70" s="2" t="s">
        <v>21</v>
      </c>
      <c r="E70" s="12">
        <v>1</v>
      </c>
      <c r="F70" s="61">
        <v>118</v>
      </c>
      <c r="G70" s="8">
        <f>VLOOKUP(F70,episodes!$A$1:$B$76,2,FALSE)</f>
        <v>19</v>
      </c>
      <c r="H70" s="7" t="str">
        <f>VLOOKUP(F70,episodes!$A$1:$E$76,5,FALSE)</f>
        <v>Arena</v>
      </c>
      <c r="I70" s="7">
        <f>VLOOKUP(F70,episodes!$A$1:$D$76,3,FALSE)</f>
        <v>1</v>
      </c>
      <c r="J70" s="7">
        <f>VLOOKUP(F70,episodes!$A$1:$D$76,4,FALSE)</f>
        <v>18</v>
      </c>
      <c r="K70" s="10">
        <f t="shared" si="1"/>
        <v>1</v>
      </c>
    </row>
    <row r="71" spans="1:11" x14ac:dyDescent="0.3">
      <c r="A71" s="2" t="s">
        <v>1819</v>
      </c>
      <c r="B71" s="1" t="s">
        <v>766</v>
      </c>
      <c r="C71" s="25" t="s">
        <v>1836</v>
      </c>
      <c r="D71" s="2" t="s">
        <v>21</v>
      </c>
      <c r="E71" s="12">
        <v>1</v>
      </c>
      <c r="F71" s="61">
        <v>118</v>
      </c>
      <c r="G71" s="8">
        <f>VLOOKUP(F71,episodes!$A$1:$B$76,2,FALSE)</f>
        <v>19</v>
      </c>
      <c r="H71" s="7" t="str">
        <f>VLOOKUP(F71,episodes!$A$1:$E$76,5,FALSE)</f>
        <v>Arena</v>
      </c>
      <c r="I71" s="7">
        <f>VLOOKUP(F71,episodes!$A$1:$D$76,3,FALSE)</f>
        <v>1</v>
      </c>
      <c r="J71" s="7">
        <f>VLOOKUP(F71,episodes!$A$1:$D$76,4,FALSE)</f>
        <v>18</v>
      </c>
      <c r="K71" s="10">
        <f t="shared" si="1"/>
        <v>2</v>
      </c>
    </row>
    <row r="72" spans="1:11" x14ac:dyDescent="0.3">
      <c r="A72" s="2" t="s">
        <v>1819</v>
      </c>
      <c r="B72" s="1" t="s">
        <v>766</v>
      </c>
      <c r="C72" s="25" t="s">
        <v>1836</v>
      </c>
      <c r="D72" s="2" t="s">
        <v>21</v>
      </c>
      <c r="E72" s="12">
        <v>1</v>
      </c>
      <c r="F72" s="61">
        <v>118</v>
      </c>
      <c r="G72" s="8">
        <f>VLOOKUP(F72,episodes!$A$1:$B$76,2,FALSE)</f>
        <v>19</v>
      </c>
      <c r="H72" s="7" t="str">
        <f>VLOOKUP(F72,episodes!$A$1:$E$76,5,FALSE)</f>
        <v>Arena</v>
      </c>
      <c r="I72" s="7">
        <f>VLOOKUP(F72,episodes!$A$1:$D$76,3,FALSE)</f>
        <v>1</v>
      </c>
      <c r="J72" s="7">
        <f>VLOOKUP(F72,episodes!$A$1:$D$76,4,FALSE)</f>
        <v>18</v>
      </c>
      <c r="K72" s="10">
        <f t="shared" si="1"/>
        <v>3</v>
      </c>
    </row>
    <row r="73" spans="1:11" x14ac:dyDescent="0.3">
      <c r="A73" s="2" t="s">
        <v>1819</v>
      </c>
      <c r="B73" s="1" t="s">
        <v>766</v>
      </c>
      <c r="C73" s="25" t="s">
        <v>1836</v>
      </c>
      <c r="D73" s="2" t="s">
        <v>21</v>
      </c>
      <c r="E73" s="12">
        <v>1</v>
      </c>
      <c r="F73" s="61">
        <v>119</v>
      </c>
      <c r="G73" s="8">
        <f>VLOOKUP(F73,episodes!$A$1:$B$76,2,FALSE)</f>
        <v>20</v>
      </c>
      <c r="H73" s="7" t="str">
        <f>VLOOKUP(F73,episodes!$A$1:$E$76,5,FALSE)</f>
        <v>Tomorrow Is Yesterday</v>
      </c>
      <c r="I73" s="7">
        <f>VLOOKUP(F73,episodes!$A$1:$D$76,3,FALSE)</f>
        <v>1</v>
      </c>
      <c r="J73" s="7">
        <f>VLOOKUP(F73,episodes!$A$1:$D$76,4,FALSE)</f>
        <v>19</v>
      </c>
      <c r="K73" s="10">
        <f t="shared" si="1"/>
        <v>0</v>
      </c>
    </row>
    <row r="74" spans="1:11" x14ac:dyDescent="0.3">
      <c r="A74" s="2" t="s">
        <v>1819</v>
      </c>
      <c r="B74" s="1" t="s">
        <v>766</v>
      </c>
      <c r="C74" s="25" t="s">
        <v>1836</v>
      </c>
      <c r="D74" s="2" t="s">
        <v>21</v>
      </c>
      <c r="E74" s="12">
        <v>1</v>
      </c>
      <c r="F74" s="61">
        <v>119</v>
      </c>
      <c r="G74" s="8">
        <f>VLOOKUP(F74,episodes!$A$1:$B$76,2,FALSE)</f>
        <v>20</v>
      </c>
      <c r="H74" s="7" t="str">
        <f>VLOOKUP(F74,episodes!$A$1:$E$76,5,FALSE)</f>
        <v>Tomorrow Is Yesterday</v>
      </c>
      <c r="I74" s="7">
        <f>VLOOKUP(F74,episodes!$A$1:$D$76,3,FALSE)</f>
        <v>1</v>
      </c>
      <c r="J74" s="7">
        <f>VLOOKUP(F74,episodes!$A$1:$D$76,4,FALSE)</f>
        <v>19</v>
      </c>
      <c r="K74" s="10">
        <f t="shared" si="1"/>
        <v>1</v>
      </c>
    </row>
    <row r="75" spans="1:11" x14ac:dyDescent="0.3">
      <c r="A75" s="2" t="s">
        <v>1819</v>
      </c>
      <c r="B75" s="1" t="s">
        <v>766</v>
      </c>
      <c r="C75" s="25" t="s">
        <v>1836</v>
      </c>
      <c r="D75" s="2" t="s">
        <v>21</v>
      </c>
      <c r="E75" s="12">
        <v>1</v>
      </c>
      <c r="F75" s="61">
        <v>119</v>
      </c>
      <c r="G75" s="8">
        <f>VLOOKUP(F75,episodes!$A$1:$B$76,2,FALSE)</f>
        <v>20</v>
      </c>
      <c r="H75" s="7" t="str">
        <f>VLOOKUP(F75,episodes!$A$1:$E$76,5,FALSE)</f>
        <v>Tomorrow Is Yesterday</v>
      </c>
      <c r="I75" s="7">
        <f>VLOOKUP(F75,episodes!$A$1:$D$76,3,FALSE)</f>
        <v>1</v>
      </c>
      <c r="J75" s="7">
        <f>VLOOKUP(F75,episodes!$A$1:$D$76,4,FALSE)</f>
        <v>19</v>
      </c>
      <c r="K75" s="10">
        <f t="shared" si="1"/>
        <v>2</v>
      </c>
    </row>
    <row r="76" spans="1:11" x14ac:dyDescent="0.3">
      <c r="A76" s="2" t="s">
        <v>1819</v>
      </c>
      <c r="B76" s="1" t="s">
        <v>766</v>
      </c>
      <c r="C76" s="25" t="s">
        <v>1862</v>
      </c>
      <c r="D76" s="2" t="s">
        <v>3655</v>
      </c>
      <c r="E76" s="12">
        <v>1</v>
      </c>
      <c r="F76" s="61">
        <v>119</v>
      </c>
      <c r="G76" s="8">
        <f>VLOOKUP(F76,episodes!$A$1:$B$76,2,FALSE)</f>
        <v>20</v>
      </c>
      <c r="H76" s="7" t="str">
        <f>VLOOKUP(F76,episodes!$A$1:$E$76,5,FALSE)</f>
        <v>Tomorrow Is Yesterday</v>
      </c>
      <c r="I76" s="7">
        <f>VLOOKUP(F76,episodes!$A$1:$D$76,3,FALSE)</f>
        <v>1</v>
      </c>
      <c r="J76" s="7">
        <f>VLOOKUP(F76,episodes!$A$1:$D$76,4,FALSE)</f>
        <v>19</v>
      </c>
      <c r="K76" s="10">
        <f t="shared" si="1"/>
        <v>3</v>
      </c>
    </row>
    <row r="77" spans="1:11" x14ac:dyDescent="0.3">
      <c r="A77" s="2" t="s">
        <v>1819</v>
      </c>
      <c r="B77" s="1" t="s">
        <v>766</v>
      </c>
      <c r="C77" s="25" t="s">
        <v>1836</v>
      </c>
      <c r="D77" s="2" t="s">
        <v>21</v>
      </c>
      <c r="E77" s="12">
        <v>1</v>
      </c>
      <c r="F77" s="61">
        <v>120</v>
      </c>
      <c r="G77" s="8">
        <f>VLOOKUP(F77,episodes!$A$1:$B$76,2,FALSE)</f>
        <v>21</v>
      </c>
      <c r="H77" s="7" t="str">
        <f>VLOOKUP(F77,episodes!$A$1:$E$76,5,FALSE)</f>
        <v>Court Martial</v>
      </c>
      <c r="I77" s="7">
        <f>VLOOKUP(F77,episodes!$A$1:$D$76,3,FALSE)</f>
        <v>1</v>
      </c>
      <c r="J77" s="7">
        <f>VLOOKUP(F77,episodes!$A$1:$D$76,4,FALSE)</f>
        <v>20</v>
      </c>
      <c r="K77" s="10">
        <f t="shared" si="1"/>
        <v>0</v>
      </c>
    </row>
    <row r="78" spans="1:11" x14ac:dyDescent="0.3">
      <c r="A78" s="2" t="s">
        <v>1819</v>
      </c>
      <c r="B78" s="1" t="s">
        <v>766</v>
      </c>
      <c r="C78" s="25" t="s">
        <v>1836</v>
      </c>
      <c r="D78" s="2" t="s">
        <v>21</v>
      </c>
      <c r="E78" s="12">
        <v>1</v>
      </c>
      <c r="F78" s="61">
        <v>120</v>
      </c>
      <c r="G78" s="8">
        <f>VLOOKUP(F78,episodes!$A$1:$B$76,2,FALSE)</f>
        <v>21</v>
      </c>
      <c r="H78" s="7" t="str">
        <f>VLOOKUP(F78,episodes!$A$1:$E$76,5,FALSE)</f>
        <v>Court Martial</v>
      </c>
      <c r="I78" s="7">
        <f>VLOOKUP(F78,episodes!$A$1:$D$76,3,FALSE)</f>
        <v>1</v>
      </c>
      <c r="J78" s="7">
        <f>VLOOKUP(F78,episodes!$A$1:$D$76,4,FALSE)</f>
        <v>20</v>
      </c>
      <c r="K78" s="10">
        <f t="shared" si="1"/>
        <v>1</v>
      </c>
    </row>
    <row r="79" spans="1:11" x14ac:dyDescent="0.3">
      <c r="A79" s="2" t="s">
        <v>1819</v>
      </c>
      <c r="B79" s="1" t="s">
        <v>766</v>
      </c>
      <c r="C79" s="25" t="s">
        <v>1836</v>
      </c>
      <c r="D79" s="2" t="s">
        <v>21</v>
      </c>
      <c r="E79" s="12">
        <v>1</v>
      </c>
      <c r="F79" s="61">
        <v>120</v>
      </c>
      <c r="G79" s="8">
        <f>VLOOKUP(F79,episodes!$A$1:$B$76,2,FALSE)</f>
        <v>21</v>
      </c>
      <c r="H79" s="7" t="str">
        <f>VLOOKUP(F79,episodes!$A$1:$E$76,5,FALSE)</f>
        <v>Court Martial</v>
      </c>
      <c r="I79" s="7">
        <f>VLOOKUP(F79,episodes!$A$1:$D$76,3,FALSE)</f>
        <v>1</v>
      </c>
      <c r="J79" s="7">
        <f>VLOOKUP(F79,episodes!$A$1:$D$76,4,FALSE)</f>
        <v>20</v>
      </c>
      <c r="K79" s="10">
        <f t="shared" si="1"/>
        <v>2</v>
      </c>
    </row>
    <row r="80" spans="1:11" x14ac:dyDescent="0.3">
      <c r="A80" s="2" t="s">
        <v>1819</v>
      </c>
      <c r="B80" s="1" t="s">
        <v>766</v>
      </c>
      <c r="C80" s="25" t="s">
        <v>1836</v>
      </c>
      <c r="D80" s="2" t="s">
        <v>21</v>
      </c>
      <c r="E80" s="12">
        <v>1</v>
      </c>
      <c r="F80" s="61">
        <v>120</v>
      </c>
      <c r="G80" s="8">
        <f>VLOOKUP(F80,episodes!$A$1:$B$76,2,FALSE)</f>
        <v>21</v>
      </c>
      <c r="H80" s="7" t="str">
        <f>VLOOKUP(F80,episodes!$A$1:$E$76,5,FALSE)</f>
        <v>Court Martial</v>
      </c>
      <c r="I80" s="7">
        <f>VLOOKUP(F80,episodes!$A$1:$D$76,3,FALSE)</f>
        <v>1</v>
      </c>
      <c r="J80" s="7">
        <f>VLOOKUP(F80,episodes!$A$1:$D$76,4,FALSE)</f>
        <v>20</v>
      </c>
      <c r="K80" s="10">
        <f t="shared" si="1"/>
        <v>3</v>
      </c>
    </row>
    <row r="81" spans="1:11" x14ac:dyDescent="0.3">
      <c r="A81" s="2" t="s">
        <v>1819</v>
      </c>
      <c r="B81" s="1" t="s">
        <v>766</v>
      </c>
      <c r="C81" s="25" t="s">
        <v>1836</v>
      </c>
      <c r="D81" s="2" t="s">
        <v>21</v>
      </c>
      <c r="E81" s="12">
        <v>1</v>
      </c>
      <c r="F81" s="61">
        <v>120</v>
      </c>
      <c r="G81" s="8">
        <f>VLOOKUP(F81,episodes!$A$1:$B$76,2,FALSE)</f>
        <v>21</v>
      </c>
      <c r="H81" s="7" t="str">
        <f>VLOOKUP(F81,episodes!$A$1:$E$76,5,FALSE)</f>
        <v>Court Martial</v>
      </c>
      <c r="I81" s="7">
        <f>VLOOKUP(F81,episodes!$A$1:$D$76,3,FALSE)</f>
        <v>1</v>
      </c>
      <c r="J81" s="7">
        <f>VLOOKUP(F81,episodes!$A$1:$D$76,4,FALSE)</f>
        <v>20</v>
      </c>
      <c r="K81" s="10">
        <f t="shared" si="1"/>
        <v>4</v>
      </c>
    </row>
    <row r="82" spans="1:11" x14ac:dyDescent="0.3">
      <c r="A82" s="2" t="s">
        <v>1819</v>
      </c>
      <c r="B82" s="1" t="s">
        <v>766</v>
      </c>
      <c r="C82" s="25" t="s">
        <v>1836</v>
      </c>
      <c r="D82" s="2" t="s">
        <v>21</v>
      </c>
      <c r="E82" s="12">
        <v>1</v>
      </c>
      <c r="F82" s="61">
        <v>121</v>
      </c>
      <c r="G82" s="8">
        <f>VLOOKUP(F82,episodes!$A$1:$B$76,2,FALSE)</f>
        <v>22</v>
      </c>
      <c r="H82" s="7" t="str">
        <f>VLOOKUP(F82,episodes!$A$1:$E$76,5,FALSE)</f>
        <v>The Return of the Archons</v>
      </c>
      <c r="I82" s="7">
        <f>VLOOKUP(F82,episodes!$A$1:$D$76,3,FALSE)</f>
        <v>1</v>
      </c>
      <c r="J82" s="7">
        <f>VLOOKUP(F82,episodes!$A$1:$D$76,4,FALSE)</f>
        <v>21</v>
      </c>
      <c r="K82" s="10">
        <f t="shared" si="1"/>
        <v>0</v>
      </c>
    </row>
    <row r="83" spans="1:11" x14ac:dyDescent="0.3">
      <c r="A83" s="2" t="s">
        <v>1819</v>
      </c>
      <c r="B83" s="1" t="s">
        <v>766</v>
      </c>
      <c r="C83" s="25" t="s">
        <v>1836</v>
      </c>
      <c r="D83" s="2" t="s">
        <v>21</v>
      </c>
      <c r="E83" s="12">
        <v>1</v>
      </c>
      <c r="F83" s="61">
        <v>121</v>
      </c>
      <c r="G83" s="8">
        <f>VLOOKUP(F83,episodes!$A$1:$B$76,2,FALSE)</f>
        <v>22</v>
      </c>
      <c r="H83" s="7" t="str">
        <f>VLOOKUP(F83,episodes!$A$1:$E$76,5,FALSE)</f>
        <v>The Return of the Archons</v>
      </c>
      <c r="I83" s="7">
        <f>VLOOKUP(F83,episodes!$A$1:$D$76,3,FALSE)</f>
        <v>1</v>
      </c>
      <c r="J83" s="7">
        <f>VLOOKUP(F83,episodes!$A$1:$D$76,4,FALSE)</f>
        <v>21</v>
      </c>
      <c r="K83" s="10">
        <f t="shared" si="1"/>
        <v>1</v>
      </c>
    </row>
    <row r="84" spans="1:11" x14ac:dyDescent="0.3">
      <c r="A84" s="2" t="s">
        <v>1819</v>
      </c>
      <c r="B84" s="1" t="s">
        <v>766</v>
      </c>
      <c r="C84" s="25" t="s">
        <v>1836</v>
      </c>
      <c r="D84" s="2" t="s">
        <v>21</v>
      </c>
      <c r="E84" s="12">
        <v>1</v>
      </c>
      <c r="F84" s="61">
        <v>121</v>
      </c>
      <c r="G84" s="8">
        <f>VLOOKUP(F84,episodes!$A$1:$B$76,2,FALSE)</f>
        <v>22</v>
      </c>
      <c r="H84" s="7" t="str">
        <f>VLOOKUP(F84,episodes!$A$1:$E$76,5,FALSE)</f>
        <v>The Return of the Archons</v>
      </c>
      <c r="I84" s="7">
        <f>VLOOKUP(F84,episodes!$A$1:$D$76,3,FALSE)</f>
        <v>1</v>
      </c>
      <c r="J84" s="7">
        <f>VLOOKUP(F84,episodes!$A$1:$D$76,4,FALSE)</f>
        <v>21</v>
      </c>
      <c r="K84" s="10">
        <f t="shared" si="1"/>
        <v>2</v>
      </c>
    </row>
    <row r="85" spans="1:11" x14ac:dyDescent="0.3">
      <c r="A85" s="2" t="s">
        <v>1819</v>
      </c>
      <c r="B85" s="1" t="s">
        <v>766</v>
      </c>
      <c r="C85" s="25" t="s">
        <v>1852</v>
      </c>
      <c r="D85" s="2" t="s">
        <v>21</v>
      </c>
      <c r="E85" s="12">
        <v>1</v>
      </c>
      <c r="F85" s="61">
        <v>122</v>
      </c>
      <c r="G85" s="8">
        <f>VLOOKUP(F85,episodes!$A$1:$B$76,2,FALSE)</f>
        <v>23</v>
      </c>
      <c r="H85" s="7" t="str">
        <f>VLOOKUP(F85,episodes!$A$1:$E$76,5,FALSE)</f>
        <v>Space Seed</v>
      </c>
      <c r="I85" s="7">
        <f>VLOOKUP(F85,episodes!$A$1:$D$76,3,FALSE)</f>
        <v>1</v>
      </c>
      <c r="J85" s="7">
        <f>VLOOKUP(F85,episodes!$A$1:$D$76,4,FALSE)</f>
        <v>22</v>
      </c>
      <c r="K85" s="10">
        <f t="shared" si="1"/>
        <v>0</v>
      </c>
    </row>
    <row r="86" spans="1:11" x14ac:dyDescent="0.3">
      <c r="A86" s="2" t="s">
        <v>1819</v>
      </c>
      <c r="B86" s="1" t="s">
        <v>766</v>
      </c>
      <c r="C86" s="25" t="s">
        <v>1836</v>
      </c>
      <c r="D86" s="2" t="s">
        <v>21</v>
      </c>
      <c r="E86" s="12">
        <v>1</v>
      </c>
      <c r="F86" s="61">
        <v>122</v>
      </c>
      <c r="G86" s="8">
        <f>VLOOKUP(F86,episodes!$A$1:$B$76,2,FALSE)</f>
        <v>23</v>
      </c>
      <c r="H86" s="7" t="str">
        <f>VLOOKUP(F86,episodes!$A$1:$E$76,5,FALSE)</f>
        <v>Space Seed</v>
      </c>
      <c r="I86" s="7">
        <f>VLOOKUP(F86,episodes!$A$1:$D$76,3,FALSE)</f>
        <v>1</v>
      </c>
      <c r="J86" s="7">
        <f>VLOOKUP(F86,episodes!$A$1:$D$76,4,FALSE)</f>
        <v>22</v>
      </c>
      <c r="K86" s="10">
        <f t="shared" si="1"/>
        <v>1</v>
      </c>
    </row>
    <row r="87" spans="1:11" x14ac:dyDescent="0.3">
      <c r="A87" s="2" t="s">
        <v>1819</v>
      </c>
      <c r="B87" s="1" t="s">
        <v>766</v>
      </c>
      <c r="C87" s="25" t="s">
        <v>1836</v>
      </c>
      <c r="D87" s="2" t="s">
        <v>21</v>
      </c>
      <c r="E87" s="12">
        <v>1</v>
      </c>
      <c r="F87" s="61">
        <v>122</v>
      </c>
      <c r="G87" s="8">
        <f>VLOOKUP(F87,episodes!$A$1:$B$76,2,FALSE)</f>
        <v>23</v>
      </c>
      <c r="H87" s="7" t="str">
        <f>VLOOKUP(F87,episodes!$A$1:$E$76,5,FALSE)</f>
        <v>Space Seed</v>
      </c>
      <c r="I87" s="7">
        <f>VLOOKUP(F87,episodes!$A$1:$D$76,3,FALSE)</f>
        <v>1</v>
      </c>
      <c r="J87" s="7">
        <f>VLOOKUP(F87,episodes!$A$1:$D$76,4,FALSE)</f>
        <v>22</v>
      </c>
      <c r="K87" s="10">
        <f t="shared" si="1"/>
        <v>2</v>
      </c>
    </row>
    <row r="88" spans="1:11" x14ac:dyDescent="0.3">
      <c r="A88" s="2" t="s">
        <v>1819</v>
      </c>
      <c r="B88" s="1" t="s">
        <v>766</v>
      </c>
      <c r="C88" s="25" t="s">
        <v>1836</v>
      </c>
      <c r="D88" s="2" t="s">
        <v>21</v>
      </c>
      <c r="E88" s="12">
        <v>1</v>
      </c>
      <c r="F88" s="61">
        <v>122</v>
      </c>
      <c r="G88" s="8">
        <f>VLOOKUP(F88,episodes!$A$1:$B$76,2,FALSE)</f>
        <v>23</v>
      </c>
      <c r="H88" s="7" t="str">
        <f>VLOOKUP(F88,episodes!$A$1:$E$76,5,FALSE)</f>
        <v>Space Seed</v>
      </c>
      <c r="I88" s="7">
        <f>VLOOKUP(F88,episodes!$A$1:$D$76,3,FALSE)</f>
        <v>1</v>
      </c>
      <c r="J88" s="7">
        <f>VLOOKUP(F88,episodes!$A$1:$D$76,4,FALSE)</f>
        <v>22</v>
      </c>
      <c r="K88" s="10">
        <f t="shared" si="1"/>
        <v>3</v>
      </c>
    </row>
    <row r="89" spans="1:11" x14ac:dyDescent="0.3">
      <c r="A89" s="2" t="s">
        <v>1819</v>
      </c>
      <c r="B89" s="1" t="s">
        <v>766</v>
      </c>
      <c r="C89" s="25" t="s">
        <v>1960</v>
      </c>
      <c r="D89" s="2" t="s">
        <v>21</v>
      </c>
      <c r="E89" s="12">
        <v>1</v>
      </c>
      <c r="F89" s="61">
        <v>123</v>
      </c>
      <c r="G89" s="8">
        <f>VLOOKUP(F89,episodes!$A$1:$B$76,2,FALSE)</f>
        <v>24</v>
      </c>
      <c r="H89" s="7" t="str">
        <f>VLOOKUP(F89,episodes!$A$1:$E$76,5,FALSE)</f>
        <v>A Taste of Armageddon</v>
      </c>
      <c r="I89" s="7">
        <f>VLOOKUP(F89,episodes!$A$1:$D$76,3,FALSE)</f>
        <v>1</v>
      </c>
      <c r="J89" s="7">
        <f>VLOOKUP(F89,episodes!$A$1:$D$76,4,FALSE)</f>
        <v>23</v>
      </c>
      <c r="K89" s="10">
        <f t="shared" si="1"/>
        <v>0</v>
      </c>
    </row>
    <row r="90" spans="1:11" x14ac:dyDescent="0.3">
      <c r="A90" s="2" t="s">
        <v>1819</v>
      </c>
      <c r="B90" s="1" t="s">
        <v>766</v>
      </c>
      <c r="C90" s="25" t="s">
        <v>1836</v>
      </c>
      <c r="D90" s="2" t="s">
        <v>21</v>
      </c>
      <c r="E90" s="12">
        <v>1</v>
      </c>
      <c r="F90" s="61">
        <v>123</v>
      </c>
      <c r="G90" s="8">
        <f>VLOOKUP(F90,episodes!$A$1:$B$76,2,FALSE)</f>
        <v>24</v>
      </c>
      <c r="H90" s="7" t="str">
        <f>VLOOKUP(F90,episodes!$A$1:$E$76,5,FALSE)</f>
        <v>A Taste of Armageddon</v>
      </c>
      <c r="I90" s="7">
        <f>VLOOKUP(F90,episodes!$A$1:$D$76,3,FALSE)</f>
        <v>1</v>
      </c>
      <c r="J90" s="7">
        <f>VLOOKUP(F90,episodes!$A$1:$D$76,4,FALSE)</f>
        <v>23</v>
      </c>
      <c r="K90" s="10">
        <f t="shared" si="1"/>
        <v>1</v>
      </c>
    </row>
    <row r="91" spans="1:11" x14ac:dyDescent="0.3">
      <c r="A91" s="2" t="s">
        <v>1819</v>
      </c>
      <c r="B91" s="1" t="s">
        <v>766</v>
      </c>
      <c r="C91" s="25" t="s">
        <v>1836</v>
      </c>
      <c r="D91" s="2" t="s">
        <v>21</v>
      </c>
      <c r="E91" s="12">
        <v>1</v>
      </c>
      <c r="F91" s="61">
        <v>123</v>
      </c>
      <c r="G91" s="8">
        <f>VLOOKUP(F91,episodes!$A$1:$B$76,2,FALSE)</f>
        <v>24</v>
      </c>
      <c r="H91" s="7" t="str">
        <f>VLOOKUP(F91,episodes!$A$1:$E$76,5,FALSE)</f>
        <v>A Taste of Armageddon</v>
      </c>
      <c r="I91" s="7">
        <f>VLOOKUP(F91,episodes!$A$1:$D$76,3,FALSE)</f>
        <v>1</v>
      </c>
      <c r="J91" s="7">
        <f>VLOOKUP(F91,episodes!$A$1:$D$76,4,FALSE)</f>
        <v>23</v>
      </c>
      <c r="K91" s="10">
        <f t="shared" si="1"/>
        <v>2</v>
      </c>
    </row>
    <row r="92" spans="1:11" x14ac:dyDescent="0.3">
      <c r="A92" s="2" t="s">
        <v>1819</v>
      </c>
      <c r="B92" s="1" t="s">
        <v>766</v>
      </c>
      <c r="C92" s="25" t="s">
        <v>1961</v>
      </c>
      <c r="D92" s="2" t="s">
        <v>3668</v>
      </c>
      <c r="E92" s="17"/>
      <c r="F92" s="61">
        <v>123</v>
      </c>
      <c r="G92" s="8">
        <f>VLOOKUP(F92,episodes!$A$1:$B$76,2,FALSE)</f>
        <v>24</v>
      </c>
      <c r="H92" s="7" t="str">
        <f>VLOOKUP(F92,episodes!$A$1:$E$76,5,FALSE)</f>
        <v>A Taste of Armageddon</v>
      </c>
      <c r="I92" s="7">
        <f>VLOOKUP(F92,episodes!$A$1:$D$76,3,FALSE)</f>
        <v>1</v>
      </c>
      <c r="J92" s="7">
        <f>VLOOKUP(F92,episodes!$A$1:$D$76,4,FALSE)</f>
        <v>23</v>
      </c>
      <c r="K92" s="10">
        <f t="shared" si="1"/>
        <v>3</v>
      </c>
    </row>
    <row r="93" spans="1:11" x14ac:dyDescent="0.3">
      <c r="A93" s="2" t="s">
        <v>1819</v>
      </c>
      <c r="B93" s="1" t="s">
        <v>766</v>
      </c>
      <c r="C93" s="25" t="s">
        <v>1852</v>
      </c>
      <c r="D93" s="2" t="s">
        <v>21</v>
      </c>
      <c r="E93" s="12">
        <v>1</v>
      </c>
      <c r="F93" s="61">
        <v>124</v>
      </c>
      <c r="G93" s="8">
        <f>VLOOKUP(F93,episodes!$A$1:$B$76,2,FALSE)</f>
        <v>25</v>
      </c>
      <c r="H93" s="7" t="str">
        <f>VLOOKUP(F93,episodes!$A$1:$E$76,5,FALSE)</f>
        <v>This Side of Paradise</v>
      </c>
      <c r="I93" s="7">
        <f>VLOOKUP(F93,episodes!$A$1:$D$76,3,FALSE)</f>
        <v>1</v>
      </c>
      <c r="J93" s="7">
        <f>VLOOKUP(F93,episodes!$A$1:$D$76,4,FALSE)</f>
        <v>24</v>
      </c>
      <c r="K93" s="10">
        <f t="shared" si="1"/>
        <v>0</v>
      </c>
    </row>
    <row r="94" spans="1:11" x14ac:dyDescent="0.3">
      <c r="A94" s="2" t="s">
        <v>1819</v>
      </c>
      <c r="B94" s="1" t="s">
        <v>766</v>
      </c>
      <c r="C94" s="25" t="s">
        <v>1836</v>
      </c>
      <c r="D94" s="2" t="s">
        <v>21</v>
      </c>
      <c r="E94" s="12">
        <v>1</v>
      </c>
      <c r="F94" s="61">
        <v>124</v>
      </c>
      <c r="G94" s="8">
        <f>VLOOKUP(F94,episodes!$A$1:$B$76,2,FALSE)</f>
        <v>25</v>
      </c>
      <c r="H94" s="7" t="str">
        <f>VLOOKUP(F94,episodes!$A$1:$E$76,5,FALSE)</f>
        <v>This Side of Paradise</v>
      </c>
      <c r="I94" s="7">
        <f>VLOOKUP(F94,episodes!$A$1:$D$76,3,FALSE)</f>
        <v>1</v>
      </c>
      <c r="J94" s="7">
        <f>VLOOKUP(F94,episodes!$A$1:$D$76,4,FALSE)</f>
        <v>24</v>
      </c>
      <c r="K94" s="10">
        <f t="shared" si="1"/>
        <v>1</v>
      </c>
    </row>
    <row r="95" spans="1:11" x14ac:dyDescent="0.3">
      <c r="A95" s="2" t="s">
        <v>1819</v>
      </c>
      <c r="B95" s="1" t="s">
        <v>766</v>
      </c>
      <c r="C95" s="25" t="s">
        <v>1836</v>
      </c>
      <c r="D95" s="2" t="s">
        <v>21</v>
      </c>
      <c r="E95" s="12">
        <v>1</v>
      </c>
      <c r="F95" s="61">
        <v>124</v>
      </c>
      <c r="G95" s="8">
        <f>VLOOKUP(F95,episodes!$A$1:$B$76,2,FALSE)</f>
        <v>25</v>
      </c>
      <c r="H95" s="7" t="str">
        <f>VLOOKUP(F95,episodes!$A$1:$E$76,5,FALSE)</f>
        <v>This Side of Paradise</v>
      </c>
      <c r="I95" s="7">
        <f>VLOOKUP(F95,episodes!$A$1:$D$76,3,FALSE)</f>
        <v>1</v>
      </c>
      <c r="J95" s="7">
        <f>VLOOKUP(F95,episodes!$A$1:$D$76,4,FALSE)</f>
        <v>24</v>
      </c>
      <c r="K95" s="10">
        <f t="shared" si="1"/>
        <v>2</v>
      </c>
    </row>
    <row r="96" spans="1:11" x14ac:dyDescent="0.3">
      <c r="A96" s="2" t="s">
        <v>1819</v>
      </c>
      <c r="B96" s="1" t="s">
        <v>766</v>
      </c>
      <c r="C96" s="25" t="s">
        <v>1836</v>
      </c>
      <c r="D96" s="2" t="s">
        <v>21</v>
      </c>
      <c r="E96" s="12">
        <v>1</v>
      </c>
      <c r="F96" s="61">
        <v>124</v>
      </c>
      <c r="G96" s="8">
        <f>VLOOKUP(F96,episodes!$A$1:$B$76,2,FALSE)</f>
        <v>25</v>
      </c>
      <c r="H96" s="7" t="str">
        <f>VLOOKUP(F96,episodes!$A$1:$E$76,5,FALSE)</f>
        <v>This Side of Paradise</v>
      </c>
      <c r="I96" s="7">
        <f>VLOOKUP(F96,episodes!$A$1:$D$76,3,FALSE)</f>
        <v>1</v>
      </c>
      <c r="J96" s="7">
        <f>VLOOKUP(F96,episodes!$A$1:$D$76,4,FALSE)</f>
        <v>24</v>
      </c>
      <c r="K96" s="10">
        <f t="shared" si="1"/>
        <v>3</v>
      </c>
    </row>
    <row r="97" spans="1:11" x14ac:dyDescent="0.3">
      <c r="A97" s="2" t="s">
        <v>1819</v>
      </c>
      <c r="B97" s="1" t="s">
        <v>766</v>
      </c>
      <c r="C97" s="25" t="s">
        <v>1836</v>
      </c>
      <c r="D97" s="2" t="s">
        <v>21</v>
      </c>
      <c r="E97" s="12">
        <v>1</v>
      </c>
      <c r="F97" s="61">
        <v>124</v>
      </c>
      <c r="G97" s="8">
        <f>VLOOKUP(F97,episodes!$A$1:$B$76,2,FALSE)</f>
        <v>25</v>
      </c>
      <c r="H97" s="7" t="str">
        <f>VLOOKUP(F97,episodes!$A$1:$E$76,5,FALSE)</f>
        <v>This Side of Paradise</v>
      </c>
      <c r="I97" s="7">
        <f>VLOOKUP(F97,episodes!$A$1:$D$76,3,FALSE)</f>
        <v>1</v>
      </c>
      <c r="J97" s="7">
        <f>VLOOKUP(F97,episodes!$A$1:$D$76,4,FALSE)</f>
        <v>24</v>
      </c>
      <c r="K97" s="10">
        <f t="shared" si="1"/>
        <v>4</v>
      </c>
    </row>
    <row r="98" spans="1:11" x14ac:dyDescent="0.3">
      <c r="A98" s="2" t="s">
        <v>1819</v>
      </c>
      <c r="B98" s="1" t="s">
        <v>766</v>
      </c>
      <c r="C98" s="25" t="s">
        <v>1836</v>
      </c>
      <c r="D98" s="2" t="s">
        <v>21</v>
      </c>
      <c r="E98" s="12">
        <v>1</v>
      </c>
      <c r="F98" s="61">
        <v>125</v>
      </c>
      <c r="G98" s="8">
        <f>VLOOKUP(F98,episodes!$A$1:$B$76,2,FALSE)</f>
        <v>26</v>
      </c>
      <c r="H98" s="7" t="str">
        <f>VLOOKUP(F98,episodes!$A$1:$E$76,5,FALSE)</f>
        <v>The Devil in the Dark</v>
      </c>
      <c r="I98" s="7">
        <f>VLOOKUP(F98,episodes!$A$1:$D$76,3,FALSE)</f>
        <v>1</v>
      </c>
      <c r="J98" s="7">
        <f>VLOOKUP(F98,episodes!$A$1:$D$76,4,FALSE)</f>
        <v>25</v>
      </c>
      <c r="K98" s="10">
        <f t="shared" si="1"/>
        <v>0</v>
      </c>
    </row>
    <row r="99" spans="1:11" x14ac:dyDescent="0.3">
      <c r="A99" s="2" t="s">
        <v>1819</v>
      </c>
      <c r="B99" s="1" t="s">
        <v>766</v>
      </c>
      <c r="C99" s="25" t="s">
        <v>1836</v>
      </c>
      <c r="D99" s="2" t="s">
        <v>21</v>
      </c>
      <c r="E99" s="12">
        <v>1</v>
      </c>
      <c r="F99" s="11">
        <v>126</v>
      </c>
      <c r="G99" s="8">
        <f>VLOOKUP(F99,episodes!$A$1:$B$76,2,FALSE)</f>
        <v>27</v>
      </c>
      <c r="H99" s="7" t="str">
        <f>VLOOKUP(F99,episodes!$A$1:$E$76,5,FALSE)</f>
        <v>Errand of Mercy</v>
      </c>
      <c r="I99" s="7">
        <f>VLOOKUP(F99,episodes!$A$1:$D$76,3,FALSE)</f>
        <v>1</v>
      </c>
      <c r="J99" s="7">
        <f>VLOOKUP(F99,episodes!$A$1:$D$76,4,FALSE)</f>
        <v>26</v>
      </c>
      <c r="K99" s="10">
        <f t="shared" si="1"/>
        <v>0</v>
      </c>
    </row>
    <row r="100" spans="1:11" x14ac:dyDescent="0.3">
      <c r="A100" s="2" t="s">
        <v>1819</v>
      </c>
      <c r="B100" s="1" t="s">
        <v>766</v>
      </c>
      <c r="C100" s="25" t="s">
        <v>1836</v>
      </c>
      <c r="D100" s="2" t="s">
        <v>21</v>
      </c>
      <c r="E100" s="12">
        <v>1</v>
      </c>
      <c r="F100" s="61">
        <v>127</v>
      </c>
      <c r="G100" s="8">
        <f>VLOOKUP(F100,episodes!$A$1:$B$76,2,FALSE)</f>
        <v>28</v>
      </c>
      <c r="H100" s="7" t="str">
        <f>VLOOKUP(F100,episodes!$A$1:$E$76,5,FALSE)</f>
        <v>The Alternative Factor</v>
      </c>
      <c r="I100" s="7">
        <f>VLOOKUP(F100,episodes!$A$1:$D$76,3,FALSE)</f>
        <v>1</v>
      </c>
      <c r="J100" s="7">
        <f>VLOOKUP(F100,episodes!$A$1:$D$76,4,FALSE)</f>
        <v>27</v>
      </c>
      <c r="K100" s="10">
        <f t="shared" si="1"/>
        <v>0</v>
      </c>
    </row>
    <row r="101" spans="1:11" x14ac:dyDescent="0.3">
      <c r="A101" s="2" t="s">
        <v>1819</v>
      </c>
      <c r="B101" s="1" t="s">
        <v>766</v>
      </c>
      <c r="C101" s="25" t="s">
        <v>1836</v>
      </c>
      <c r="D101" s="2" t="s">
        <v>21</v>
      </c>
      <c r="E101" s="12">
        <v>1</v>
      </c>
      <c r="F101" s="61">
        <v>127</v>
      </c>
      <c r="G101" s="8">
        <f>VLOOKUP(F101,episodes!$A$1:$B$76,2,FALSE)</f>
        <v>28</v>
      </c>
      <c r="H101" s="7" t="str">
        <f>VLOOKUP(F101,episodes!$A$1:$E$76,5,FALSE)</f>
        <v>The Alternative Factor</v>
      </c>
      <c r="I101" s="7">
        <f>VLOOKUP(F101,episodes!$A$1:$D$76,3,FALSE)</f>
        <v>1</v>
      </c>
      <c r="J101" s="7">
        <f>VLOOKUP(F101,episodes!$A$1:$D$76,4,FALSE)</f>
        <v>27</v>
      </c>
      <c r="K101" s="10">
        <f t="shared" si="1"/>
        <v>1</v>
      </c>
    </row>
    <row r="102" spans="1:11" x14ac:dyDescent="0.3">
      <c r="A102" s="2" t="s">
        <v>1819</v>
      </c>
      <c r="B102" s="1" t="s">
        <v>766</v>
      </c>
      <c r="C102" s="25" t="s">
        <v>1836</v>
      </c>
      <c r="D102" s="2" t="s">
        <v>21</v>
      </c>
      <c r="E102" s="12">
        <v>1</v>
      </c>
      <c r="F102" s="61">
        <v>127</v>
      </c>
      <c r="G102" s="8">
        <f>VLOOKUP(F102,episodes!$A$1:$B$76,2,FALSE)</f>
        <v>28</v>
      </c>
      <c r="H102" s="7" t="str">
        <f>VLOOKUP(F102,episodes!$A$1:$E$76,5,FALSE)</f>
        <v>The Alternative Factor</v>
      </c>
      <c r="I102" s="7">
        <f>VLOOKUP(F102,episodes!$A$1:$D$76,3,FALSE)</f>
        <v>1</v>
      </c>
      <c r="J102" s="7">
        <f>VLOOKUP(F102,episodes!$A$1:$D$76,4,FALSE)</f>
        <v>27</v>
      </c>
      <c r="K102" s="10">
        <f t="shared" si="1"/>
        <v>2</v>
      </c>
    </row>
    <row r="103" spans="1:11" x14ac:dyDescent="0.3">
      <c r="A103" s="2" t="s">
        <v>1819</v>
      </c>
      <c r="B103" s="1" t="s">
        <v>766</v>
      </c>
      <c r="C103" s="25" t="s">
        <v>1986</v>
      </c>
      <c r="D103" s="2" t="s">
        <v>21</v>
      </c>
      <c r="E103" s="12">
        <v>1</v>
      </c>
      <c r="F103" s="61">
        <v>128</v>
      </c>
      <c r="G103" s="8">
        <f>VLOOKUP(F103,episodes!$A$1:$B$76,2,FALSE)</f>
        <v>29</v>
      </c>
      <c r="H103" s="7" t="str">
        <f>VLOOKUP(F103,episodes!$A$1:$E$76,5,FALSE)</f>
        <v>The City on the Edge of Forever</v>
      </c>
      <c r="I103" s="7">
        <f>VLOOKUP(F103,episodes!$A$1:$D$76,3,FALSE)</f>
        <v>1</v>
      </c>
      <c r="J103" s="7">
        <f>VLOOKUP(F103,episodes!$A$1:$D$76,4,FALSE)</f>
        <v>28</v>
      </c>
      <c r="K103" s="10">
        <f t="shared" si="1"/>
        <v>0</v>
      </c>
    </row>
    <row r="104" spans="1:11" x14ac:dyDescent="0.3">
      <c r="A104" s="2" t="s">
        <v>1819</v>
      </c>
      <c r="B104" s="1" t="s">
        <v>766</v>
      </c>
      <c r="C104" s="25" t="s">
        <v>1852</v>
      </c>
      <c r="D104" s="2" t="s">
        <v>21</v>
      </c>
      <c r="E104" s="12">
        <v>1</v>
      </c>
      <c r="F104" s="61">
        <v>128</v>
      </c>
      <c r="G104" s="8">
        <f>VLOOKUP(F104,episodes!$A$1:$B$76,2,FALSE)</f>
        <v>29</v>
      </c>
      <c r="H104" s="7" t="str">
        <f>VLOOKUP(F104,episodes!$A$1:$E$76,5,FALSE)</f>
        <v>The City on the Edge of Forever</v>
      </c>
      <c r="I104" s="7">
        <f>VLOOKUP(F104,episodes!$A$1:$D$76,3,FALSE)</f>
        <v>1</v>
      </c>
      <c r="J104" s="7">
        <f>VLOOKUP(F104,episodes!$A$1:$D$76,4,FALSE)</f>
        <v>28</v>
      </c>
      <c r="K104" s="10">
        <f t="shared" si="1"/>
        <v>1</v>
      </c>
    </row>
    <row r="105" spans="1:11" x14ac:dyDescent="0.3">
      <c r="A105" s="2" t="s">
        <v>1819</v>
      </c>
      <c r="B105" s="1" t="s">
        <v>766</v>
      </c>
      <c r="C105" s="1" t="s">
        <v>1852</v>
      </c>
      <c r="D105" s="2" t="s">
        <v>21</v>
      </c>
      <c r="E105" s="12">
        <v>1</v>
      </c>
      <c r="F105" s="61">
        <v>129</v>
      </c>
      <c r="G105" s="8">
        <f>VLOOKUP(F105,episodes!$A$1:$B$76,2,FALSE)</f>
        <v>30</v>
      </c>
      <c r="H105" s="7" t="str">
        <f>VLOOKUP(F105,episodes!$A$1:$E$76,5,FALSE)</f>
        <v>Operation: Annihilate!</v>
      </c>
      <c r="I105" s="7">
        <f>VLOOKUP(F105,episodes!$A$1:$D$76,3,FALSE)</f>
        <v>1</v>
      </c>
      <c r="J105" s="7">
        <f>VLOOKUP(F105,episodes!$A$1:$D$76,4,FALSE)</f>
        <v>29</v>
      </c>
      <c r="K105" s="10">
        <f t="shared" si="1"/>
        <v>0</v>
      </c>
    </row>
    <row r="106" spans="1:11" x14ac:dyDescent="0.3">
      <c r="A106" s="2" t="s">
        <v>1819</v>
      </c>
      <c r="B106" s="1" t="s">
        <v>766</v>
      </c>
      <c r="C106" s="1" t="s">
        <v>1836</v>
      </c>
      <c r="D106" s="2" t="s">
        <v>21</v>
      </c>
      <c r="E106" s="12">
        <v>1</v>
      </c>
      <c r="F106" s="61">
        <v>129</v>
      </c>
      <c r="G106" s="8">
        <f>VLOOKUP(F106,episodes!$A$1:$B$76,2,FALSE)</f>
        <v>30</v>
      </c>
      <c r="H106" s="7" t="str">
        <f>VLOOKUP(F106,episodes!$A$1:$E$76,5,FALSE)</f>
        <v>Operation: Annihilate!</v>
      </c>
      <c r="I106" s="7">
        <f>VLOOKUP(F106,episodes!$A$1:$D$76,3,FALSE)</f>
        <v>1</v>
      </c>
      <c r="J106" s="7">
        <f>VLOOKUP(F106,episodes!$A$1:$D$76,4,FALSE)</f>
        <v>29</v>
      </c>
      <c r="K106" s="10">
        <f t="shared" si="1"/>
        <v>1</v>
      </c>
    </row>
    <row r="107" spans="1:11" x14ac:dyDescent="0.3">
      <c r="A107" s="2" t="s">
        <v>1819</v>
      </c>
      <c r="B107" s="1" t="s">
        <v>766</v>
      </c>
      <c r="C107" s="1" t="s">
        <v>1836</v>
      </c>
      <c r="D107" s="2" t="s">
        <v>21</v>
      </c>
      <c r="E107" s="12">
        <v>1</v>
      </c>
      <c r="F107" s="61">
        <v>129</v>
      </c>
      <c r="G107" s="8">
        <f>VLOOKUP(F107,episodes!$A$1:$B$76,2,FALSE)</f>
        <v>30</v>
      </c>
      <c r="H107" s="7" t="str">
        <f>VLOOKUP(F107,episodes!$A$1:$E$76,5,FALSE)</f>
        <v>Operation: Annihilate!</v>
      </c>
      <c r="I107" s="7">
        <f>VLOOKUP(F107,episodes!$A$1:$D$76,3,FALSE)</f>
        <v>1</v>
      </c>
      <c r="J107" s="7">
        <f>VLOOKUP(F107,episodes!$A$1:$D$76,4,FALSE)</f>
        <v>29</v>
      </c>
      <c r="K107" s="10">
        <f t="shared" si="1"/>
        <v>2</v>
      </c>
    </row>
    <row r="108" spans="1:11" x14ac:dyDescent="0.3">
      <c r="A108" s="2" t="s">
        <v>1819</v>
      </c>
      <c r="B108" s="1" t="s">
        <v>766</v>
      </c>
      <c r="C108" s="1" t="s">
        <v>1836</v>
      </c>
      <c r="D108" s="2" t="s">
        <v>21</v>
      </c>
      <c r="E108" s="12">
        <v>1</v>
      </c>
      <c r="F108" s="61">
        <v>201</v>
      </c>
      <c r="G108" s="8">
        <f>VLOOKUP(F108,episodes!$A$1:$B$76,2,FALSE)</f>
        <v>31</v>
      </c>
      <c r="H108" s="7" t="str">
        <f>VLOOKUP(F108,episodes!$A$1:$E$76,5,FALSE)</f>
        <v>Amok Time</v>
      </c>
      <c r="I108" s="7">
        <f>VLOOKUP(F108,episodes!$A$1:$D$76,3,FALSE)</f>
        <v>2</v>
      </c>
      <c r="J108" s="7">
        <f>VLOOKUP(F108,episodes!$A$1:$D$76,4,FALSE)</f>
        <v>1</v>
      </c>
      <c r="K108" s="10">
        <f t="shared" si="1"/>
        <v>0</v>
      </c>
    </row>
    <row r="109" spans="1:11" x14ac:dyDescent="0.3">
      <c r="A109" s="2" t="s">
        <v>1819</v>
      </c>
      <c r="B109" s="1" t="s">
        <v>766</v>
      </c>
      <c r="C109" s="1" t="s">
        <v>1836</v>
      </c>
      <c r="D109" s="2" t="s">
        <v>21</v>
      </c>
      <c r="E109" s="12">
        <v>1</v>
      </c>
      <c r="F109" s="61">
        <v>202</v>
      </c>
      <c r="G109" s="8">
        <f>VLOOKUP(F109,episodes!$A$1:$B$76,2,FALSE)</f>
        <v>32</v>
      </c>
      <c r="H109" s="7" t="str">
        <f>VLOOKUP(F109,episodes!$A$1:$E$76,5,FALSE)</f>
        <v>Who Mourns for Adonais?</v>
      </c>
      <c r="I109" s="7">
        <f>VLOOKUP(F109,episodes!$A$1:$D$76,3,FALSE)</f>
        <v>2</v>
      </c>
      <c r="J109" s="7">
        <f>VLOOKUP(F109,episodes!$A$1:$D$76,4,FALSE)</f>
        <v>2</v>
      </c>
      <c r="K109" s="10">
        <f t="shared" si="1"/>
        <v>0</v>
      </c>
    </row>
    <row r="110" spans="1:11" x14ac:dyDescent="0.3">
      <c r="A110" s="2" t="s">
        <v>1819</v>
      </c>
      <c r="B110" s="1" t="s">
        <v>766</v>
      </c>
      <c r="C110" s="1" t="s">
        <v>1836</v>
      </c>
      <c r="D110" s="2" t="s">
        <v>21</v>
      </c>
      <c r="E110" s="12">
        <v>1</v>
      </c>
      <c r="F110" s="60">
        <v>203</v>
      </c>
      <c r="G110" s="8">
        <f>VLOOKUP(F110,episodes!$A$1:$B$76,2,FALSE)</f>
        <v>33</v>
      </c>
      <c r="H110" s="7" t="str">
        <f>VLOOKUP(F110,episodes!$A$1:$E$76,5,FALSE)</f>
        <v>The Changeling</v>
      </c>
      <c r="I110" s="7">
        <f>VLOOKUP(F110,episodes!$A$1:$D$76,3,FALSE)</f>
        <v>2</v>
      </c>
      <c r="J110" s="7">
        <f>VLOOKUP(F110,episodes!$A$1:$D$76,4,FALSE)</f>
        <v>3</v>
      </c>
      <c r="K110" s="10">
        <f t="shared" si="1"/>
        <v>0</v>
      </c>
    </row>
    <row r="111" spans="1:11" x14ac:dyDescent="0.3">
      <c r="A111" s="2" t="s">
        <v>1819</v>
      </c>
      <c r="B111" s="2" t="s">
        <v>766</v>
      </c>
      <c r="C111" s="1" t="s">
        <v>1852</v>
      </c>
      <c r="D111" s="2" t="s">
        <v>21</v>
      </c>
      <c r="E111" s="12">
        <v>1</v>
      </c>
      <c r="F111" s="60">
        <v>204</v>
      </c>
      <c r="G111" s="8">
        <f>VLOOKUP(F111,episodes!$A$1:$B$81,2,FALSE)</f>
        <v>34</v>
      </c>
      <c r="H111" s="7" t="str">
        <f>VLOOKUP(F111,episodes!$A$1:$E$81,5,FALSE)</f>
        <v>Mirror, Mirror</v>
      </c>
      <c r="I111" s="7">
        <f>VLOOKUP(F111,episodes!$A$1:$D$81,3,FALSE)</f>
        <v>2</v>
      </c>
      <c r="J111" s="7">
        <f>VLOOKUP(F111,episodes!$A$1:$D$81,4,FALSE)</f>
        <v>4</v>
      </c>
      <c r="K111" s="10">
        <f t="shared" si="1"/>
        <v>0</v>
      </c>
    </row>
    <row r="112" spans="1:11" x14ac:dyDescent="0.3">
      <c r="A112" s="2" t="s">
        <v>1819</v>
      </c>
      <c r="B112" s="2" t="s">
        <v>766</v>
      </c>
      <c r="C112" s="1" t="s">
        <v>2843</v>
      </c>
      <c r="D112" s="2" t="s">
        <v>21</v>
      </c>
      <c r="E112" s="12">
        <v>1</v>
      </c>
      <c r="F112" s="60">
        <v>204</v>
      </c>
      <c r="G112" s="8">
        <f>VLOOKUP(F112,episodes!$A$1:$B$81,2,FALSE)</f>
        <v>34</v>
      </c>
      <c r="H112" s="7" t="str">
        <f>VLOOKUP(F112,episodes!$A$1:$E$81,5,FALSE)</f>
        <v>Mirror, Mirror</v>
      </c>
      <c r="I112" s="7">
        <f>VLOOKUP(F112,episodes!$A$1:$D$81,3,FALSE)</f>
        <v>2</v>
      </c>
      <c r="J112" s="7">
        <f>VLOOKUP(F112,episodes!$A$1:$D$81,4,FALSE)</f>
        <v>4</v>
      </c>
      <c r="K112" s="10">
        <f t="shared" si="1"/>
        <v>1</v>
      </c>
    </row>
    <row r="113" spans="1:11" x14ac:dyDescent="0.3">
      <c r="A113" s="2" t="s">
        <v>1819</v>
      </c>
      <c r="B113" s="2" t="s">
        <v>766</v>
      </c>
      <c r="C113" s="1" t="s">
        <v>2843</v>
      </c>
      <c r="D113" s="2" t="s">
        <v>21</v>
      </c>
      <c r="E113" s="12">
        <v>1</v>
      </c>
      <c r="F113" s="60">
        <v>204</v>
      </c>
      <c r="G113" s="8">
        <f>VLOOKUP(F113,episodes!$A$1:$B$81,2,FALSE)</f>
        <v>34</v>
      </c>
      <c r="H113" s="7" t="str">
        <f>VLOOKUP(F113,episodes!$A$1:$E$81,5,FALSE)</f>
        <v>Mirror, Mirror</v>
      </c>
      <c r="I113" s="7">
        <f>VLOOKUP(F113,episodes!$A$1:$D$81,3,FALSE)</f>
        <v>2</v>
      </c>
      <c r="J113" s="7">
        <f>VLOOKUP(F113,episodes!$A$1:$D$81,4,FALSE)</f>
        <v>4</v>
      </c>
      <c r="K113" s="10">
        <f t="shared" si="1"/>
        <v>2</v>
      </c>
    </row>
    <row r="114" spans="1:11" x14ac:dyDescent="0.3">
      <c r="A114" s="2" t="s">
        <v>1819</v>
      </c>
      <c r="B114" s="2" t="s">
        <v>766</v>
      </c>
      <c r="C114" s="1" t="s">
        <v>1852</v>
      </c>
      <c r="D114" s="2" t="s">
        <v>21</v>
      </c>
      <c r="E114" s="12">
        <v>1</v>
      </c>
      <c r="F114" s="60">
        <v>205</v>
      </c>
      <c r="G114" s="8">
        <f>VLOOKUP(F114,episodes!$A$1:$B$81,2,FALSE)</f>
        <v>35</v>
      </c>
      <c r="H114" s="7" t="str">
        <f>VLOOKUP(F114,episodes!$A$1:$E$81,5,FALSE)</f>
        <v>The Apple</v>
      </c>
      <c r="I114" s="7">
        <f>VLOOKUP(F114,episodes!$A$1:$D$81,3,FALSE)</f>
        <v>2</v>
      </c>
      <c r="J114" s="7">
        <f>VLOOKUP(F114,episodes!$A$1:$D$81,4,FALSE)</f>
        <v>5</v>
      </c>
      <c r="K114" s="10">
        <f t="shared" si="1"/>
        <v>0</v>
      </c>
    </row>
    <row r="115" spans="1:11" x14ac:dyDescent="0.3">
      <c r="A115" s="2" t="s">
        <v>1819</v>
      </c>
      <c r="B115" s="2" t="s">
        <v>766</v>
      </c>
      <c r="C115" s="1" t="s">
        <v>1836</v>
      </c>
      <c r="D115" s="2" t="s">
        <v>21</v>
      </c>
      <c r="E115" s="12">
        <v>1</v>
      </c>
      <c r="F115" s="60">
        <v>205</v>
      </c>
      <c r="G115" s="8">
        <f>VLOOKUP(F115,episodes!$A$1:$B$81,2,FALSE)</f>
        <v>35</v>
      </c>
      <c r="H115" s="7" t="str">
        <f>VLOOKUP(F115,episodes!$A$1:$E$81,5,FALSE)</f>
        <v>The Apple</v>
      </c>
      <c r="I115" s="7">
        <f>VLOOKUP(F115,episodes!$A$1:$D$81,3,FALSE)</f>
        <v>2</v>
      </c>
      <c r="J115" s="7">
        <f>VLOOKUP(F115,episodes!$A$1:$D$81,4,FALSE)</f>
        <v>5</v>
      </c>
      <c r="K115" s="10">
        <f t="shared" si="1"/>
        <v>1</v>
      </c>
    </row>
    <row r="116" spans="1:11" x14ac:dyDescent="0.3">
      <c r="A116" s="2" t="s">
        <v>1819</v>
      </c>
      <c r="B116" s="2" t="s">
        <v>766</v>
      </c>
      <c r="C116" s="1" t="s">
        <v>1836</v>
      </c>
      <c r="D116" s="2" t="s">
        <v>21</v>
      </c>
      <c r="E116" s="12">
        <v>1</v>
      </c>
      <c r="F116" s="60">
        <v>205</v>
      </c>
      <c r="G116" s="8">
        <f>VLOOKUP(F116,episodes!$A$1:$B$81,2,FALSE)</f>
        <v>35</v>
      </c>
      <c r="H116" s="7" t="str">
        <f>VLOOKUP(F116,episodes!$A$1:$E$81,5,FALSE)</f>
        <v>The Apple</v>
      </c>
      <c r="I116" s="7">
        <f>VLOOKUP(F116,episodes!$A$1:$D$81,3,FALSE)</f>
        <v>2</v>
      </c>
      <c r="J116" s="7">
        <f>VLOOKUP(F116,episodes!$A$1:$D$81,4,FALSE)</f>
        <v>5</v>
      </c>
      <c r="K116" s="10">
        <f t="shared" si="1"/>
        <v>2</v>
      </c>
    </row>
  </sheetData>
  <sortState ref="A2:K116">
    <sortCondition ref="F2:F116"/>
    <sortCondition ref="A2:A116"/>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131"/>
  <sheetViews>
    <sheetView zoomScaleNormal="100" workbookViewId="0">
      <selection activeCell="E1" sqref="E1"/>
    </sheetView>
  </sheetViews>
  <sheetFormatPr defaultColWidth="9.109375" defaultRowHeight="12" x14ac:dyDescent="0.3"/>
  <cols>
    <col min="1" max="1" width="10" style="18" bestFit="1" customWidth="1"/>
    <col min="2" max="2" width="20.6640625" style="18" bestFit="1" customWidth="1"/>
    <col min="3" max="3" width="75.77734375" style="18" bestFit="1" customWidth="1"/>
    <col min="4" max="4" width="9.109375" style="18" customWidth="1"/>
    <col min="5" max="5" width="6.33203125" style="23" bestFit="1" customWidth="1"/>
    <col min="6" max="6" width="7.77734375" style="18" bestFit="1" customWidth="1"/>
    <col min="7" max="7" width="7.44140625" style="18" bestFit="1" customWidth="1"/>
    <col min="8" max="8" width="28.109375" style="18" bestFit="1" customWidth="1"/>
    <col min="9" max="9" width="2" style="18" bestFit="1" customWidth="1"/>
    <col min="10" max="10" width="3" style="18" bestFit="1" customWidth="1"/>
    <col min="11" max="11" width="16.109375" style="18" bestFit="1" customWidth="1"/>
    <col min="12" max="16384" width="9.109375" style="18"/>
  </cols>
  <sheetData>
    <row r="1" spans="1:11" ht="10.5" x14ac:dyDescent="0.25">
      <c r="A1" s="1" t="s">
        <v>23</v>
      </c>
      <c r="B1" s="1" t="s">
        <v>728</v>
      </c>
      <c r="C1" s="25" t="s">
        <v>888</v>
      </c>
      <c r="D1" s="10" t="s">
        <v>1605</v>
      </c>
      <c r="E1" s="1" t="s">
        <v>3653</v>
      </c>
      <c r="F1" s="10" t="s">
        <v>885</v>
      </c>
      <c r="G1" s="7" t="s">
        <v>42</v>
      </c>
      <c r="H1" s="7" t="s">
        <v>43</v>
      </c>
      <c r="I1" s="7" t="s">
        <v>881</v>
      </c>
      <c r="J1" s="7" t="s">
        <v>882</v>
      </c>
      <c r="K1" s="10" t="s">
        <v>1604</v>
      </c>
    </row>
    <row r="2" spans="1:11" ht="10.5" x14ac:dyDescent="0.25">
      <c r="A2" s="2" t="s">
        <v>1682</v>
      </c>
      <c r="B2" s="1" t="s">
        <v>752</v>
      </c>
      <c r="C2" s="25" t="s">
        <v>3237</v>
      </c>
      <c r="D2" s="2" t="s">
        <v>21</v>
      </c>
      <c r="E2" s="17"/>
      <c r="F2" s="60">
        <v>100</v>
      </c>
      <c r="G2" s="8">
        <f>VLOOKUP(F2,episodes!$A$1:$B$76,2,FALSE)</f>
        <v>1</v>
      </c>
      <c r="H2" s="7" t="str">
        <f>VLOOKUP(F2,episodes!$A$1:$E$76,5,FALSE)</f>
        <v>The Cage</v>
      </c>
      <c r="I2" s="7">
        <f>VLOOKUP(F2,episodes!$A$1:$D$76,3,FALSE)</f>
        <v>1</v>
      </c>
      <c r="J2" s="7">
        <f>VLOOKUP(F2,episodes!$A$1:$D$76,4,FALSE)</f>
        <v>0</v>
      </c>
      <c r="K2" s="10">
        <v>0</v>
      </c>
    </row>
    <row r="3" spans="1:11" ht="10.5" x14ac:dyDescent="0.25">
      <c r="A3" s="2" t="s">
        <v>1682</v>
      </c>
      <c r="B3" s="1" t="s">
        <v>752</v>
      </c>
      <c r="C3" s="25" t="s">
        <v>1825</v>
      </c>
      <c r="D3" s="2" t="s">
        <v>21</v>
      </c>
      <c r="E3" s="17"/>
      <c r="F3" s="60">
        <v>100</v>
      </c>
      <c r="G3" s="8">
        <f>VLOOKUP(F3,episodes!$A$1:$B$76,2,FALSE)</f>
        <v>1</v>
      </c>
      <c r="H3" s="7" t="str">
        <f>VLOOKUP(F3,episodes!$A$1:$E$76,5,FALSE)</f>
        <v>The Cage</v>
      </c>
      <c r="I3" s="7">
        <f>VLOOKUP(F3,episodes!$A$1:$D$76,3,FALSE)</f>
        <v>1</v>
      </c>
      <c r="J3" s="7">
        <f>VLOOKUP(F3,episodes!$A$1:$D$76,4,FALSE)</f>
        <v>0</v>
      </c>
      <c r="K3" s="10">
        <f>IF(F3&lt;&gt;F2,0,K2+1)</f>
        <v>1</v>
      </c>
    </row>
    <row r="4" spans="1:11" ht="10.5" x14ac:dyDescent="0.25">
      <c r="A4" s="2" t="s">
        <v>1682</v>
      </c>
      <c r="B4" s="1" t="s">
        <v>752</v>
      </c>
      <c r="C4" s="25" t="s">
        <v>1825</v>
      </c>
      <c r="D4" s="2" t="s">
        <v>21</v>
      </c>
      <c r="E4" s="17"/>
      <c r="F4" s="60">
        <v>100</v>
      </c>
      <c r="G4" s="8">
        <f>VLOOKUP(F4,episodes!$A$1:$B$76,2,FALSE)</f>
        <v>1</v>
      </c>
      <c r="H4" s="7" t="str">
        <f>VLOOKUP(F4,episodes!$A$1:$E$76,5,FALSE)</f>
        <v>The Cage</v>
      </c>
      <c r="I4" s="7">
        <f>VLOOKUP(F4,episodes!$A$1:$D$76,3,FALSE)</f>
        <v>1</v>
      </c>
      <c r="J4" s="7">
        <f>VLOOKUP(F4,episodes!$A$1:$D$76,4,FALSE)</f>
        <v>0</v>
      </c>
      <c r="K4" s="10">
        <f t="shared" ref="K4:K67" si="0">IF(F4&lt;&gt;F3,0,K3+1)</f>
        <v>2</v>
      </c>
    </row>
    <row r="5" spans="1:11" ht="10.5" x14ac:dyDescent="0.25">
      <c r="A5" s="2" t="s">
        <v>1682</v>
      </c>
      <c r="B5" s="1" t="s">
        <v>752</v>
      </c>
      <c r="C5" s="25" t="s">
        <v>1825</v>
      </c>
      <c r="D5" s="2" t="s">
        <v>21</v>
      </c>
      <c r="E5" s="17"/>
      <c r="F5" s="60">
        <v>100</v>
      </c>
      <c r="G5" s="8">
        <f>VLOOKUP(F5,episodes!$A$1:$B$76,2,FALSE)</f>
        <v>1</v>
      </c>
      <c r="H5" s="7" t="str">
        <f>VLOOKUP(F5,episodes!$A$1:$E$76,5,FALSE)</f>
        <v>The Cage</v>
      </c>
      <c r="I5" s="7">
        <f>VLOOKUP(F5,episodes!$A$1:$D$76,3,FALSE)</f>
        <v>1</v>
      </c>
      <c r="J5" s="7">
        <f>VLOOKUP(F5,episodes!$A$1:$D$76,4,FALSE)</f>
        <v>0</v>
      </c>
      <c r="K5" s="10">
        <f t="shared" si="0"/>
        <v>3</v>
      </c>
    </row>
    <row r="6" spans="1:11" ht="10.5" x14ac:dyDescent="0.25">
      <c r="A6" s="2" t="s">
        <v>1682</v>
      </c>
      <c r="B6" s="1" t="s">
        <v>752</v>
      </c>
      <c r="C6" s="25" t="s">
        <v>1823</v>
      </c>
      <c r="D6" s="2" t="s">
        <v>21</v>
      </c>
      <c r="E6" s="17"/>
      <c r="F6" s="60">
        <v>100</v>
      </c>
      <c r="G6" s="8">
        <f>VLOOKUP(F6,episodes!$A$1:$B$76,2,FALSE)</f>
        <v>1</v>
      </c>
      <c r="H6" s="7" t="str">
        <f>VLOOKUP(F6,episodes!$A$1:$E$76,5,FALSE)</f>
        <v>The Cage</v>
      </c>
      <c r="I6" s="7">
        <f>VLOOKUP(F6,episodes!$A$1:$D$76,3,FALSE)</f>
        <v>1</v>
      </c>
      <c r="J6" s="7">
        <f>VLOOKUP(F6,episodes!$A$1:$D$76,4,FALSE)</f>
        <v>0</v>
      </c>
      <c r="K6" s="10">
        <f t="shared" si="0"/>
        <v>4</v>
      </c>
    </row>
    <row r="7" spans="1:11" ht="10.5" x14ac:dyDescent="0.25">
      <c r="A7" s="2" t="s">
        <v>1682</v>
      </c>
      <c r="B7" s="1" t="s">
        <v>752</v>
      </c>
      <c r="C7" s="25" t="s">
        <v>1822</v>
      </c>
      <c r="D7" s="2" t="s">
        <v>21</v>
      </c>
      <c r="E7" s="17"/>
      <c r="F7" s="60">
        <v>100</v>
      </c>
      <c r="G7" s="8">
        <f>VLOOKUP(F7,episodes!$A$1:$B$76,2,FALSE)</f>
        <v>1</v>
      </c>
      <c r="H7" s="7" t="str">
        <f>VLOOKUP(F7,episodes!$A$1:$E$76,5,FALSE)</f>
        <v>The Cage</v>
      </c>
      <c r="I7" s="7">
        <f>VLOOKUP(F7,episodes!$A$1:$D$76,3,FALSE)</f>
        <v>1</v>
      </c>
      <c r="J7" s="7">
        <f>VLOOKUP(F7,episodes!$A$1:$D$76,4,FALSE)</f>
        <v>0</v>
      </c>
      <c r="K7" s="10">
        <f t="shared" si="0"/>
        <v>5</v>
      </c>
    </row>
    <row r="8" spans="1:11" ht="10.5" x14ac:dyDescent="0.25">
      <c r="A8" s="2" t="s">
        <v>1682</v>
      </c>
      <c r="B8" s="1" t="s">
        <v>752</v>
      </c>
      <c r="C8" s="25" t="s">
        <v>1824</v>
      </c>
      <c r="D8" s="2" t="s">
        <v>3655</v>
      </c>
      <c r="E8" s="12">
        <v>1</v>
      </c>
      <c r="F8" s="60">
        <v>100</v>
      </c>
      <c r="G8" s="8">
        <f>VLOOKUP(F8,episodes!$A$1:$B$76,2,FALSE)</f>
        <v>1</v>
      </c>
      <c r="H8" s="7" t="str">
        <f>VLOOKUP(F8,episodes!$A$1:$E$76,5,FALSE)</f>
        <v>The Cage</v>
      </c>
      <c r="I8" s="7">
        <f>VLOOKUP(F8,episodes!$A$1:$D$76,3,FALSE)</f>
        <v>1</v>
      </c>
      <c r="J8" s="7">
        <f>VLOOKUP(F8,episodes!$A$1:$D$76,4,FALSE)</f>
        <v>0</v>
      </c>
      <c r="K8" s="10">
        <f t="shared" si="0"/>
        <v>6</v>
      </c>
    </row>
    <row r="9" spans="1:11" ht="10.5" x14ac:dyDescent="0.25">
      <c r="A9" s="2" t="s">
        <v>1682</v>
      </c>
      <c r="B9" s="1" t="s">
        <v>752</v>
      </c>
      <c r="C9" s="25" t="s">
        <v>1837</v>
      </c>
      <c r="D9" s="2" t="s">
        <v>21</v>
      </c>
      <c r="E9" s="12">
        <v>1</v>
      </c>
      <c r="F9" s="61">
        <v>101</v>
      </c>
      <c r="G9" s="8">
        <f>VLOOKUP(F9,episodes!$A$1:$B$76,2,FALSE)</f>
        <v>2</v>
      </c>
      <c r="H9" s="7" t="str">
        <f>VLOOKUP(F9,episodes!$A$1:$E$76,5,FALSE)</f>
        <v>The Man Trap</v>
      </c>
      <c r="I9" s="7">
        <f>VLOOKUP(F9,episodes!$A$1:$D$76,3,FALSE)</f>
        <v>1</v>
      </c>
      <c r="J9" s="7">
        <f>VLOOKUP(F9,episodes!$A$1:$D$76,4,FALSE)</f>
        <v>1</v>
      </c>
      <c r="K9" s="10">
        <f t="shared" si="0"/>
        <v>0</v>
      </c>
    </row>
    <row r="10" spans="1:11" ht="10.5" x14ac:dyDescent="0.25">
      <c r="A10" s="2" t="s">
        <v>1682</v>
      </c>
      <c r="B10" s="1" t="s">
        <v>752</v>
      </c>
      <c r="C10" s="25" t="s">
        <v>1837</v>
      </c>
      <c r="D10" s="2" t="s">
        <v>21</v>
      </c>
      <c r="E10" s="12">
        <v>1</v>
      </c>
      <c r="F10" s="61">
        <v>101</v>
      </c>
      <c r="G10" s="8">
        <f>VLOOKUP(F10,episodes!$A$1:$B$76,2,FALSE)</f>
        <v>2</v>
      </c>
      <c r="H10" s="7" t="str">
        <f>VLOOKUP(F10,episodes!$A$1:$E$76,5,FALSE)</f>
        <v>The Man Trap</v>
      </c>
      <c r="I10" s="7">
        <f>VLOOKUP(F10,episodes!$A$1:$D$76,3,FALSE)</f>
        <v>1</v>
      </c>
      <c r="J10" s="7">
        <f>VLOOKUP(F10,episodes!$A$1:$D$76,4,FALSE)</f>
        <v>1</v>
      </c>
      <c r="K10" s="10">
        <f t="shared" si="0"/>
        <v>1</v>
      </c>
    </row>
    <row r="11" spans="1:11" ht="10.5" x14ac:dyDescent="0.25">
      <c r="A11" s="2" t="s">
        <v>1682</v>
      </c>
      <c r="B11" s="1" t="s">
        <v>752</v>
      </c>
      <c r="C11" s="25" t="s">
        <v>1837</v>
      </c>
      <c r="D11" s="2" t="s">
        <v>21</v>
      </c>
      <c r="E11" s="12">
        <v>1</v>
      </c>
      <c r="F11" s="61">
        <v>101</v>
      </c>
      <c r="G11" s="8">
        <f>VLOOKUP(F11,episodes!$A$1:$B$76,2,FALSE)</f>
        <v>2</v>
      </c>
      <c r="H11" s="7" t="str">
        <f>VLOOKUP(F11,episodes!$A$1:$E$76,5,FALSE)</f>
        <v>The Man Trap</v>
      </c>
      <c r="I11" s="7">
        <f>VLOOKUP(F11,episodes!$A$1:$D$76,3,FALSE)</f>
        <v>1</v>
      </c>
      <c r="J11" s="7">
        <f>VLOOKUP(F11,episodes!$A$1:$D$76,4,FALSE)</f>
        <v>1</v>
      </c>
      <c r="K11" s="10">
        <f t="shared" si="0"/>
        <v>2</v>
      </c>
    </row>
    <row r="12" spans="1:11" ht="10.5" x14ac:dyDescent="0.25">
      <c r="A12" s="2" t="s">
        <v>1682</v>
      </c>
      <c r="B12" s="1" t="s">
        <v>752</v>
      </c>
      <c r="C12" s="25" t="s">
        <v>1837</v>
      </c>
      <c r="D12" s="2" t="s">
        <v>21</v>
      </c>
      <c r="E12" s="12">
        <v>1</v>
      </c>
      <c r="F12" s="60">
        <v>101</v>
      </c>
      <c r="G12" s="8">
        <f>VLOOKUP(F12,episodes!$A$1:$B$76,2,FALSE)</f>
        <v>2</v>
      </c>
      <c r="H12" s="7" t="str">
        <f>VLOOKUP(F12,episodes!$A$1:$E$76,5,FALSE)</f>
        <v>The Man Trap</v>
      </c>
      <c r="I12" s="7">
        <f>VLOOKUP(F12,episodes!$A$1:$D$76,3,FALSE)</f>
        <v>1</v>
      </c>
      <c r="J12" s="7">
        <f>VLOOKUP(F12,episodes!$A$1:$D$76,4,FALSE)</f>
        <v>1</v>
      </c>
      <c r="K12" s="10">
        <f t="shared" si="0"/>
        <v>3</v>
      </c>
    </row>
    <row r="13" spans="1:11" ht="10.5" x14ac:dyDescent="0.25">
      <c r="A13" s="2" t="s">
        <v>1682</v>
      </c>
      <c r="B13" s="1" t="s">
        <v>752</v>
      </c>
      <c r="C13" s="25" t="s">
        <v>1837</v>
      </c>
      <c r="D13" s="2" t="s">
        <v>21</v>
      </c>
      <c r="E13" s="12">
        <v>1</v>
      </c>
      <c r="F13" s="60">
        <v>101</v>
      </c>
      <c r="G13" s="8">
        <f>VLOOKUP(F13,episodes!$A$1:$B$76,2,FALSE)</f>
        <v>2</v>
      </c>
      <c r="H13" s="7" t="str">
        <f>VLOOKUP(F13,episodes!$A$1:$E$76,5,FALSE)</f>
        <v>The Man Trap</v>
      </c>
      <c r="I13" s="7">
        <f>VLOOKUP(F13,episodes!$A$1:$D$76,3,FALSE)</f>
        <v>1</v>
      </c>
      <c r="J13" s="7">
        <f>VLOOKUP(F13,episodes!$A$1:$D$76,4,FALSE)</f>
        <v>1</v>
      </c>
      <c r="K13" s="10">
        <f t="shared" si="0"/>
        <v>4</v>
      </c>
    </row>
    <row r="14" spans="1:11" ht="10.5" x14ac:dyDescent="0.25">
      <c r="A14" s="2" t="s">
        <v>1682</v>
      </c>
      <c r="B14" s="1" t="s">
        <v>752</v>
      </c>
      <c r="C14" s="25" t="s">
        <v>1838</v>
      </c>
      <c r="D14" s="2" t="s">
        <v>21</v>
      </c>
      <c r="E14" s="12">
        <v>1</v>
      </c>
      <c r="F14" s="60">
        <v>101</v>
      </c>
      <c r="G14" s="8">
        <f>VLOOKUP(F14,episodes!$A$1:$B$76,2,FALSE)</f>
        <v>2</v>
      </c>
      <c r="H14" s="7" t="str">
        <f>VLOOKUP(F14,episodes!$A$1:$E$76,5,FALSE)</f>
        <v>The Man Trap</v>
      </c>
      <c r="I14" s="7">
        <f>VLOOKUP(F14,episodes!$A$1:$D$76,3,FALSE)</f>
        <v>1</v>
      </c>
      <c r="J14" s="7">
        <f>VLOOKUP(F14,episodes!$A$1:$D$76,4,FALSE)</f>
        <v>1</v>
      </c>
      <c r="K14" s="10">
        <f t="shared" si="0"/>
        <v>5</v>
      </c>
    </row>
    <row r="15" spans="1:11" ht="10.5" x14ac:dyDescent="0.25">
      <c r="A15" s="2" t="s">
        <v>1682</v>
      </c>
      <c r="B15" s="1" t="s">
        <v>752</v>
      </c>
      <c r="C15" s="25" t="s">
        <v>2763</v>
      </c>
      <c r="D15" s="2" t="s">
        <v>21</v>
      </c>
      <c r="E15" s="12">
        <v>1</v>
      </c>
      <c r="F15" s="61">
        <v>101</v>
      </c>
      <c r="G15" s="8">
        <f>VLOOKUP(F15,episodes!$A$1:$B$76,2,FALSE)</f>
        <v>2</v>
      </c>
      <c r="H15" s="7" t="str">
        <f>VLOOKUP(F15,episodes!$A$1:$E$76,5,FALSE)</f>
        <v>The Man Trap</v>
      </c>
      <c r="I15" s="7">
        <f>VLOOKUP(F15,episodes!$A$1:$D$76,3,FALSE)</f>
        <v>1</v>
      </c>
      <c r="J15" s="7">
        <f>VLOOKUP(F15,episodes!$A$1:$D$76,4,FALSE)</f>
        <v>1</v>
      </c>
      <c r="K15" s="10">
        <f t="shared" si="0"/>
        <v>6</v>
      </c>
    </row>
    <row r="16" spans="1:11" ht="10.5" x14ac:dyDescent="0.25">
      <c r="A16" s="2" t="s">
        <v>1682</v>
      </c>
      <c r="B16" s="1" t="s">
        <v>752</v>
      </c>
      <c r="C16" s="25" t="s">
        <v>1824</v>
      </c>
      <c r="D16" s="2" t="s">
        <v>3655</v>
      </c>
      <c r="E16" s="12">
        <v>1</v>
      </c>
      <c r="F16" s="60">
        <v>101</v>
      </c>
      <c r="G16" s="8">
        <f>VLOOKUP(F16,episodes!$A$1:$B$76,2,FALSE)</f>
        <v>2</v>
      </c>
      <c r="H16" s="7" t="str">
        <f>VLOOKUP(F16,episodes!$A$1:$E$76,5,FALSE)</f>
        <v>The Man Trap</v>
      </c>
      <c r="I16" s="7">
        <f>VLOOKUP(F16,episodes!$A$1:$D$76,3,FALSE)</f>
        <v>1</v>
      </c>
      <c r="J16" s="7">
        <f>VLOOKUP(F16,episodes!$A$1:$D$76,4,FALSE)</f>
        <v>1</v>
      </c>
      <c r="K16" s="10">
        <f t="shared" si="0"/>
        <v>7</v>
      </c>
    </row>
    <row r="17" spans="1:11" ht="10.5" x14ac:dyDescent="0.25">
      <c r="A17" s="2" t="s">
        <v>1682</v>
      </c>
      <c r="B17" s="1" t="s">
        <v>752</v>
      </c>
      <c r="C17" s="25" t="s">
        <v>1839</v>
      </c>
      <c r="D17" s="2" t="s">
        <v>3655</v>
      </c>
      <c r="E17" s="12">
        <v>1</v>
      </c>
      <c r="F17" s="60">
        <v>101</v>
      </c>
      <c r="G17" s="8">
        <f>VLOOKUP(F17,episodes!$A$1:$B$76,2,FALSE)</f>
        <v>2</v>
      </c>
      <c r="H17" s="7" t="str">
        <f>VLOOKUP(F17,episodes!$A$1:$E$76,5,FALSE)</f>
        <v>The Man Trap</v>
      </c>
      <c r="I17" s="7">
        <f>VLOOKUP(F17,episodes!$A$1:$D$76,3,FALSE)</f>
        <v>1</v>
      </c>
      <c r="J17" s="7">
        <f>VLOOKUP(F17,episodes!$A$1:$D$76,4,FALSE)</f>
        <v>1</v>
      </c>
      <c r="K17" s="10">
        <f t="shared" si="0"/>
        <v>8</v>
      </c>
    </row>
    <row r="18" spans="1:11" ht="10.5" x14ac:dyDescent="0.25">
      <c r="A18" s="2" t="s">
        <v>1682</v>
      </c>
      <c r="B18" s="1" t="s">
        <v>752</v>
      </c>
      <c r="C18" s="25" t="s">
        <v>1837</v>
      </c>
      <c r="D18" s="2" t="s">
        <v>21</v>
      </c>
      <c r="E18" s="12">
        <v>1</v>
      </c>
      <c r="F18" s="60">
        <v>103</v>
      </c>
      <c r="G18" s="8">
        <f>VLOOKUP(F18,episodes!$A$1:$B$76,2,FALSE)</f>
        <v>4</v>
      </c>
      <c r="H18" s="7" t="str">
        <f>VLOOKUP(F18,episodes!$A$1:$E$76,5,FALSE)</f>
        <v>Where No Man Has Gone Before</v>
      </c>
      <c r="I18" s="7">
        <f>VLOOKUP(F18,episodes!$A$1:$D$76,3,FALSE)</f>
        <v>1</v>
      </c>
      <c r="J18" s="7">
        <f>VLOOKUP(F18,episodes!$A$1:$D$76,4,FALSE)</f>
        <v>3</v>
      </c>
      <c r="K18" s="10">
        <f t="shared" si="0"/>
        <v>0</v>
      </c>
    </row>
    <row r="19" spans="1:11" ht="10.5" x14ac:dyDescent="0.25">
      <c r="A19" s="2" t="s">
        <v>1682</v>
      </c>
      <c r="B19" s="1" t="s">
        <v>752</v>
      </c>
      <c r="C19" s="25" t="s">
        <v>1863</v>
      </c>
      <c r="D19" s="2" t="s">
        <v>21</v>
      </c>
      <c r="E19" s="17"/>
      <c r="F19" s="60">
        <v>105</v>
      </c>
      <c r="G19" s="8">
        <f>VLOOKUP(F19,episodes!$A$1:$B$76,2,FALSE)</f>
        <v>6</v>
      </c>
      <c r="H19" s="7" t="str">
        <f>VLOOKUP(F19,episodes!$A$1:$E$76,5,FALSE)</f>
        <v>The Enemy Within</v>
      </c>
      <c r="I19" s="7">
        <f>VLOOKUP(F19,episodes!$A$1:$D$76,3,FALSE)</f>
        <v>1</v>
      </c>
      <c r="J19" s="7">
        <f>VLOOKUP(F19,episodes!$A$1:$D$76,4,FALSE)</f>
        <v>5</v>
      </c>
      <c r="K19" s="10">
        <f t="shared" si="0"/>
        <v>0</v>
      </c>
    </row>
    <row r="20" spans="1:11" ht="10.5" x14ac:dyDescent="0.25">
      <c r="A20" s="2" t="s">
        <v>1682</v>
      </c>
      <c r="B20" s="1" t="s">
        <v>752</v>
      </c>
      <c r="C20" s="25" t="s">
        <v>1863</v>
      </c>
      <c r="D20" s="2" t="s">
        <v>21</v>
      </c>
      <c r="E20" s="17"/>
      <c r="F20" s="60">
        <v>105</v>
      </c>
      <c r="G20" s="8">
        <f>VLOOKUP(F20,episodes!$A$1:$B$76,2,FALSE)</f>
        <v>6</v>
      </c>
      <c r="H20" s="7" t="str">
        <f>VLOOKUP(F20,episodes!$A$1:$E$76,5,FALSE)</f>
        <v>The Enemy Within</v>
      </c>
      <c r="I20" s="7">
        <f>VLOOKUP(F20,episodes!$A$1:$D$76,3,FALSE)</f>
        <v>1</v>
      </c>
      <c r="J20" s="7">
        <f>VLOOKUP(F20,episodes!$A$1:$D$76,4,FALSE)</f>
        <v>5</v>
      </c>
      <c r="K20" s="10">
        <f t="shared" si="0"/>
        <v>1</v>
      </c>
    </row>
    <row r="21" spans="1:11" ht="10.5" x14ac:dyDescent="0.25">
      <c r="A21" s="2" t="s">
        <v>1682</v>
      </c>
      <c r="B21" s="1" t="s">
        <v>752</v>
      </c>
      <c r="C21" s="25" t="s">
        <v>1863</v>
      </c>
      <c r="D21" s="2" t="s">
        <v>21</v>
      </c>
      <c r="E21" s="17"/>
      <c r="F21" s="60">
        <v>105</v>
      </c>
      <c r="G21" s="8">
        <f>VLOOKUP(F21,episodes!$A$1:$B$76,2,FALSE)</f>
        <v>6</v>
      </c>
      <c r="H21" s="7" t="str">
        <f>VLOOKUP(F21,episodes!$A$1:$E$76,5,FALSE)</f>
        <v>The Enemy Within</v>
      </c>
      <c r="I21" s="7">
        <f>VLOOKUP(F21,episodes!$A$1:$D$76,3,FALSE)</f>
        <v>1</v>
      </c>
      <c r="J21" s="7">
        <f>VLOOKUP(F21,episodes!$A$1:$D$76,4,FALSE)</f>
        <v>5</v>
      </c>
      <c r="K21" s="10">
        <f t="shared" si="0"/>
        <v>2</v>
      </c>
    </row>
    <row r="22" spans="1:11" ht="10.5" x14ac:dyDescent="0.25">
      <c r="A22" s="2" t="s">
        <v>1682</v>
      </c>
      <c r="B22" s="1" t="s">
        <v>752</v>
      </c>
      <c r="C22" s="25" t="s">
        <v>1863</v>
      </c>
      <c r="D22" s="2" t="s">
        <v>21</v>
      </c>
      <c r="E22" s="17"/>
      <c r="F22" s="60">
        <v>105</v>
      </c>
      <c r="G22" s="8">
        <f>VLOOKUP(F22,episodes!$A$1:$B$76,2,FALSE)</f>
        <v>6</v>
      </c>
      <c r="H22" s="7" t="str">
        <f>VLOOKUP(F22,episodes!$A$1:$E$76,5,FALSE)</f>
        <v>The Enemy Within</v>
      </c>
      <c r="I22" s="7">
        <f>VLOOKUP(F22,episodes!$A$1:$D$76,3,FALSE)</f>
        <v>1</v>
      </c>
      <c r="J22" s="7">
        <f>VLOOKUP(F22,episodes!$A$1:$D$76,4,FALSE)</f>
        <v>5</v>
      </c>
      <c r="K22" s="10">
        <f t="shared" si="0"/>
        <v>3</v>
      </c>
    </row>
    <row r="23" spans="1:11" ht="10.5" x14ac:dyDescent="0.25">
      <c r="A23" s="2" t="s">
        <v>1682</v>
      </c>
      <c r="B23" s="1" t="s">
        <v>752</v>
      </c>
      <c r="C23" s="25" t="s">
        <v>1871</v>
      </c>
      <c r="D23" s="63" t="s">
        <v>3305</v>
      </c>
      <c r="E23" s="17"/>
      <c r="F23" s="60">
        <v>106</v>
      </c>
      <c r="G23" s="8">
        <f>VLOOKUP(F23,episodes!$A$1:$B$76,2,FALSE)</f>
        <v>7</v>
      </c>
      <c r="H23" s="7" t="str">
        <f>VLOOKUP(F23,episodes!$A$1:$E$76,5,FALSE)</f>
        <v>Mudd's Women</v>
      </c>
      <c r="I23" s="7">
        <f>VLOOKUP(F23,episodes!$A$1:$D$76,3,FALSE)</f>
        <v>1</v>
      </c>
      <c r="J23" s="7">
        <f>VLOOKUP(F23,episodes!$A$1:$D$76,4,FALSE)</f>
        <v>6</v>
      </c>
      <c r="K23" s="10">
        <f t="shared" si="0"/>
        <v>0</v>
      </c>
    </row>
    <row r="24" spans="1:11" ht="10.5" x14ac:dyDescent="0.25">
      <c r="A24" s="2" t="s">
        <v>1682</v>
      </c>
      <c r="B24" s="1" t="s">
        <v>752</v>
      </c>
      <c r="C24" s="25" t="s">
        <v>1872</v>
      </c>
      <c r="D24" s="2" t="s">
        <v>21</v>
      </c>
      <c r="E24" s="12">
        <v>1</v>
      </c>
      <c r="F24" s="60">
        <v>106</v>
      </c>
      <c r="G24" s="8">
        <f>VLOOKUP(F24,episodes!$A$1:$B$76,2,FALSE)</f>
        <v>7</v>
      </c>
      <c r="H24" s="7" t="str">
        <f>VLOOKUP(F24,episodes!$A$1:$E$76,5,FALSE)</f>
        <v>Mudd's Women</v>
      </c>
      <c r="I24" s="7">
        <f>VLOOKUP(F24,episodes!$A$1:$D$76,3,FALSE)</f>
        <v>1</v>
      </c>
      <c r="J24" s="7">
        <f>VLOOKUP(F24,episodes!$A$1:$D$76,4,FALSE)</f>
        <v>6</v>
      </c>
      <c r="K24" s="10">
        <f t="shared" si="0"/>
        <v>1</v>
      </c>
    </row>
    <row r="25" spans="1:11" ht="10.5" x14ac:dyDescent="0.25">
      <c r="A25" s="2" t="s">
        <v>1682</v>
      </c>
      <c r="B25" s="1" t="s">
        <v>752</v>
      </c>
      <c r="C25" s="25" t="s">
        <v>1837</v>
      </c>
      <c r="D25" s="2" t="s">
        <v>21</v>
      </c>
      <c r="E25" s="12">
        <v>1</v>
      </c>
      <c r="F25" s="60">
        <v>107</v>
      </c>
      <c r="G25" s="8">
        <f>VLOOKUP(F25,episodes!$A$1:$B$76,2,FALSE)</f>
        <v>8</v>
      </c>
      <c r="H25" s="7" t="str">
        <f>VLOOKUP(F25,episodes!$A$1:$E$76,5,FALSE)</f>
        <v>What Are Little Girls Made Of?</v>
      </c>
      <c r="I25" s="7">
        <f>VLOOKUP(F25,episodes!$A$1:$D$76,3,FALSE)</f>
        <v>1</v>
      </c>
      <c r="J25" s="7">
        <f>VLOOKUP(F25,episodes!$A$1:$D$76,4,FALSE)</f>
        <v>7</v>
      </c>
      <c r="K25" s="10">
        <f t="shared" si="0"/>
        <v>0</v>
      </c>
    </row>
    <row r="26" spans="1:11" ht="10.5" x14ac:dyDescent="0.25">
      <c r="A26" s="2" t="s">
        <v>1682</v>
      </c>
      <c r="B26" s="1" t="s">
        <v>752</v>
      </c>
      <c r="C26" s="25" t="s">
        <v>1837</v>
      </c>
      <c r="D26" s="2" t="s">
        <v>21</v>
      </c>
      <c r="E26" s="12">
        <v>1</v>
      </c>
      <c r="F26" s="60">
        <v>107</v>
      </c>
      <c r="G26" s="8">
        <f>VLOOKUP(F26,episodes!$A$1:$B$76,2,FALSE)</f>
        <v>8</v>
      </c>
      <c r="H26" s="7" t="str">
        <f>VLOOKUP(F26,episodes!$A$1:$E$76,5,FALSE)</f>
        <v>What Are Little Girls Made Of?</v>
      </c>
      <c r="I26" s="7">
        <f>VLOOKUP(F26,episodes!$A$1:$D$76,3,FALSE)</f>
        <v>1</v>
      </c>
      <c r="J26" s="7">
        <f>VLOOKUP(F26,episodes!$A$1:$D$76,4,FALSE)</f>
        <v>7</v>
      </c>
      <c r="K26" s="10">
        <f t="shared" si="0"/>
        <v>1</v>
      </c>
    </row>
    <row r="27" spans="1:11" ht="10.5" x14ac:dyDescent="0.25">
      <c r="A27" s="2" t="s">
        <v>1682</v>
      </c>
      <c r="B27" s="1" t="s">
        <v>752</v>
      </c>
      <c r="C27" s="25" t="s">
        <v>2603</v>
      </c>
      <c r="D27" s="2" t="s">
        <v>21</v>
      </c>
      <c r="E27" s="12">
        <v>1</v>
      </c>
      <c r="F27" s="60">
        <v>107</v>
      </c>
      <c r="G27" s="8">
        <f>VLOOKUP(F27,episodes!$A$1:$B$76,2,FALSE)</f>
        <v>8</v>
      </c>
      <c r="H27" s="7" t="str">
        <f>VLOOKUP(F27,episodes!$A$1:$E$76,5,FALSE)</f>
        <v>What Are Little Girls Made Of?</v>
      </c>
      <c r="I27" s="7">
        <f>VLOOKUP(F27,episodes!$A$1:$D$76,3,FALSE)</f>
        <v>1</v>
      </c>
      <c r="J27" s="7">
        <f>VLOOKUP(F27,episodes!$A$1:$D$76,4,FALSE)</f>
        <v>7</v>
      </c>
      <c r="K27" s="10">
        <f t="shared" si="0"/>
        <v>2</v>
      </c>
    </row>
    <row r="28" spans="1:11" ht="10.5" x14ac:dyDescent="0.25">
      <c r="A28" s="2" t="s">
        <v>1682</v>
      </c>
      <c r="B28" s="1" t="s">
        <v>752</v>
      </c>
      <c r="C28" s="25" t="s">
        <v>2450</v>
      </c>
      <c r="D28" s="63" t="s">
        <v>3305</v>
      </c>
      <c r="E28" s="17"/>
      <c r="F28" s="60">
        <v>107</v>
      </c>
      <c r="G28" s="8">
        <f>VLOOKUP(F28,episodes!$A$1:$B$76,2,FALSE)</f>
        <v>8</v>
      </c>
      <c r="H28" s="7" t="str">
        <f>VLOOKUP(F28,episodes!$A$1:$E$76,5,FALSE)</f>
        <v>What Are Little Girls Made Of?</v>
      </c>
      <c r="I28" s="7">
        <f>VLOOKUP(F28,episodes!$A$1:$D$76,3,FALSE)</f>
        <v>1</v>
      </c>
      <c r="J28" s="7">
        <f>VLOOKUP(F28,episodes!$A$1:$D$76,4,FALSE)</f>
        <v>7</v>
      </c>
      <c r="K28" s="10">
        <f t="shared" si="0"/>
        <v>3</v>
      </c>
    </row>
    <row r="29" spans="1:11" ht="10.5" x14ac:dyDescent="0.25">
      <c r="A29" s="2" t="s">
        <v>1682</v>
      </c>
      <c r="B29" s="1" t="s">
        <v>752</v>
      </c>
      <c r="C29" s="37" t="s">
        <v>2477</v>
      </c>
      <c r="D29" s="63" t="s">
        <v>3305</v>
      </c>
      <c r="E29" s="12"/>
      <c r="F29" s="60">
        <v>108</v>
      </c>
      <c r="G29" s="8">
        <f>VLOOKUP(F29,episodes!$A$1:$B$76,2,FALSE)</f>
        <v>9</v>
      </c>
      <c r="H29" s="7" t="str">
        <f>VLOOKUP(F29,episodes!$A$1:$E$76,5,FALSE)</f>
        <v>Miri</v>
      </c>
      <c r="I29" s="7">
        <f>VLOOKUP(F29,episodes!$A$1:$D$76,3,FALSE)</f>
        <v>1</v>
      </c>
      <c r="J29" s="7">
        <f>VLOOKUP(F29,episodes!$A$1:$D$76,4,FALSE)</f>
        <v>8</v>
      </c>
      <c r="K29" s="10">
        <f t="shared" si="0"/>
        <v>0</v>
      </c>
    </row>
    <row r="30" spans="1:11" ht="10.5" x14ac:dyDescent="0.25">
      <c r="A30" s="2" t="s">
        <v>1682</v>
      </c>
      <c r="B30" s="1" t="s">
        <v>752</v>
      </c>
      <c r="C30" s="25" t="s">
        <v>1837</v>
      </c>
      <c r="D30" s="2" t="s">
        <v>21</v>
      </c>
      <c r="E30" s="12">
        <v>1</v>
      </c>
      <c r="F30" s="60">
        <v>108</v>
      </c>
      <c r="G30" s="8">
        <f>VLOOKUP(F30,episodes!$A$1:$B$76,2,FALSE)</f>
        <v>9</v>
      </c>
      <c r="H30" s="7" t="str">
        <f>VLOOKUP(F30,episodes!$A$1:$E$76,5,FALSE)</f>
        <v>Miri</v>
      </c>
      <c r="I30" s="7">
        <f>VLOOKUP(F30,episodes!$A$1:$D$76,3,FALSE)</f>
        <v>1</v>
      </c>
      <c r="J30" s="7">
        <f>VLOOKUP(F30,episodes!$A$1:$D$76,4,FALSE)</f>
        <v>8</v>
      </c>
      <c r="K30" s="10">
        <f t="shared" si="0"/>
        <v>1</v>
      </c>
    </row>
    <row r="31" spans="1:11" ht="10.5" x14ac:dyDescent="0.25">
      <c r="A31" s="2" t="s">
        <v>1682</v>
      </c>
      <c r="B31" s="1" t="s">
        <v>752</v>
      </c>
      <c r="C31" s="25" t="s">
        <v>1893</v>
      </c>
      <c r="D31" s="2" t="s">
        <v>3652</v>
      </c>
      <c r="E31" s="12">
        <v>1</v>
      </c>
      <c r="F31" s="60">
        <v>108</v>
      </c>
      <c r="G31" s="8">
        <f>VLOOKUP(F31,episodes!$A$1:$B$76,2,FALSE)</f>
        <v>9</v>
      </c>
      <c r="H31" s="7" t="str">
        <f>VLOOKUP(F31,episodes!$A$1:$E$76,5,FALSE)</f>
        <v>Miri</v>
      </c>
      <c r="I31" s="7">
        <f>VLOOKUP(F31,episodes!$A$1:$D$76,3,FALSE)</f>
        <v>1</v>
      </c>
      <c r="J31" s="7">
        <f>VLOOKUP(F31,episodes!$A$1:$D$76,4,FALSE)</f>
        <v>8</v>
      </c>
      <c r="K31" s="10">
        <f t="shared" si="0"/>
        <v>2</v>
      </c>
    </row>
    <row r="32" spans="1:11" ht="10.5" x14ac:dyDescent="0.25">
      <c r="A32" s="2" t="s">
        <v>1682</v>
      </c>
      <c r="B32" s="1" t="s">
        <v>752</v>
      </c>
      <c r="C32" s="25" t="s">
        <v>1893</v>
      </c>
      <c r="D32" s="2" t="s">
        <v>3652</v>
      </c>
      <c r="E32" s="12">
        <v>1</v>
      </c>
      <c r="F32" s="60">
        <v>108</v>
      </c>
      <c r="G32" s="8">
        <f>VLOOKUP(F32,episodes!$A$1:$B$76,2,FALSE)</f>
        <v>9</v>
      </c>
      <c r="H32" s="7" t="str">
        <f>VLOOKUP(F32,episodes!$A$1:$E$76,5,FALSE)</f>
        <v>Miri</v>
      </c>
      <c r="I32" s="7">
        <f>VLOOKUP(F32,episodes!$A$1:$D$76,3,FALSE)</f>
        <v>1</v>
      </c>
      <c r="J32" s="7">
        <f>VLOOKUP(F32,episodes!$A$1:$D$76,4,FALSE)</f>
        <v>8</v>
      </c>
      <c r="K32" s="10">
        <f t="shared" si="0"/>
        <v>3</v>
      </c>
    </row>
    <row r="33" spans="1:11" ht="10.5" x14ac:dyDescent="0.25">
      <c r="A33" s="2" t="s">
        <v>1682</v>
      </c>
      <c r="B33" s="1" t="s">
        <v>752</v>
      </c>
      <c r="C33" s="25" t="s">
        <v>1837</v>
      </c>
      <c r="D33" s="2" t="s">
        <v>21</v>
      </c>
      <c r="E33" s="12">
        <v>1</v>
      </c>
      <c r="F33" s="60">
        <v>109</v>
      </c>
      <c r="G33" s="8">
        <f>VLOOKUP(F33,episodes!$A$1:$B$76,2,FALSE)</f>
        <v>10</v>
      </c>
      <c r="H33" s="7" t="str">
        <f>VLOOKUP(F33,episodes!$A$1:$E$76,5,FALSE)</f>
        <v>Dagger of the Mind</v>
      </c>
      <c r="I33" s="7">
        <f>VLOOKUP(F33,episodes!$A$1:$D$76,3,FALSE)</f>
        <v>1</v>
      </c>
      <c r="J33" s="7">
        <f>VLOOKUP(F33,episodes!$A$1:$D$76,4,FALSE)</f>
        <v>9</v>
      </c>
      <c r="K33" s="10">
        <f t="shared" si="0"/>
        <v>0</v>
      </c>
    </row>
    <row r="34" spans="1:11" ht="10.5" x14ac:dyDescent="0.25">
      <c r="A34" s="2" t="s">
        <v>1682</v>
      </c>
      <c r="B34" s="1" t="s">
        <v>752</v>
      </c>
      <c r="C34" s="25" t="s">
        <v>1837</v>
      </c>
      <c r="D34" s="2" t="s">
        <v>21</v>
      </c>
      <c r="E34" s="12">
        <v>1</v>
      </c>
      <c r="F34" s="60">
        <v>109</v>
      </c>
      <c r="G34" s="8">
        <f>VLOOKUP(F34,episodes!$A$1:$B$76,2,FALSE)</f>
        <v>10</v>
      </c>
      <c r="H34" s="7" t="str">
        <f>VLOOKUP(F34,episodes!$A$1:$E$76,5,FALSE)</f>
        <v>Dagger of the Mind</v>
      </c>
      <c r="I34" s="7">
        <f>VLOOKUP(F34,episodes!$A$1:$D$76,3,FALSE)</f>
        <v>1</v>
      </c>
      <c r="J34" s="7">
        <f>VLOOKUP(F34,episodes!$A$1:$D$76,4,FALSE)</f>
        <v>9</v>
      </c>
      <c r="K34" s="10">
        <f t="shared" si="0"/>
        <v>1</v>
      </c>
    </row>
    <row r="35" spans="1:11" ht="10.5" x14ac:dyDescent="0.25">
      <c r="A35" s="2" t="s">
        <v>1682</v>
      </c>
      <c r="B35" s="1" t="s">
        <v>752</v>
      </c>
      <c r="C35" s="25" t="s">
        <v>1837</v>
      </c>
      <c r="D35" s="2" t="s">
        <v>21</v>
      </c>
      <c r="E35" s="12">
        <v>1</v>
      </c>
      <c r="F35" s="60">
        <v>113</v>
      </c>
      <c r="G35" s="8">
        <f>VLOOKUP(F35,episodes!$A$1:$B$76,2,FALSE)</f>
        <v>14</v>
      </c>
      <c r="H35" s="7" t="str">
        <f>VLOOKUP(F35,episodes!$A$1:$E$76,5,FALSE)</f>
        <v>The Conscience of the King</v>
      </c>
      <c r="I35" s="7">
        <f>VLOOKUP(F35,episodes!$A$1:$D$76,3,FALSE)</f>
        <v>1</v>
      </c>
      <c r="J35" s="7">
        <f>VLOOKUP(F35,episodes!$A$1:$D$76,4,FALSE)</f>
        <v>13</v>
      </c>
      <c r="K35" s="10">
        <f t="shared" si="0"/>
        <v>0</v>
      </c>
    </row>
    <row r="36" spans="1:11" ht="10.5" x14ac:dyDescent="0.25">
      <c r="A36" s="2" t="s">
        <v>1682</v>
      </c>
      <c r="B36" s="1" t="s">
        <v>752</v>
      </c>
      <c r="C36" s="25" t="s">
        <v>1837</v>
      </c>
      <c r="D36" s="2" t="s">
        <v>21</v>
      </c>
      <c r="E36" s="12">
        <v>1</v>
      </c>
      <c r="F36" s="61">
        <v>115</v>
      </c>
      <c r="G36" s="8">
        <f>VLOOKUP(F36,episodes!$A$1:$B$76,2,FALSE)</f>
        <v>16</v>
      </c>
      <c r="H36" s="7" t="str">
        <f>VLOOKUP(F36,episodes!$A$1:$E$76,5,FALSE)</f>
        <v>Shore Leave</v>
      </c>
      <c r="I36" s="7">
        <f>VLOOKUP(F36,episodes!$A$1:$D$76,3,FALSE)</f>
        <v>1</v>
      </c>
      <c r="J36" s="7">
        <f>VLOOKUP(F36,episodes!$A$1:$D$76,4,FALSE)</f>
        <v>15</v>
      </c>
      <c r="K36" s="10">
        <f t="shared" si="0"/>
        <v>0</v>
      </c>
    </row>
    <row r="37" spans="1:11" ht="10.5" x14ac:dyDescent="0.25">
      <c r="A37" s="2" t="s">
        <v>1682</v>
      </c>
      <c r="B37" s="1" t="s">
        <v>752</v>
      </c>
      <c r="C37" s="25" t="s">
        <v>1917</v>
      </c>
      <c r="D37" s="2" t="s">
        <v>21</v>
      </c>
      <c r="E37" s="12">
        <v>1</v>
      </c>
      <c r="F37" s="61">
        <v>115</v>
      </c>
      <c r="G37" s="8">
        <f>VLOOKUP(F37,episodes!$A$1:$B$76,2,FALSE)</f>
        <v>16</v>
      </c>
      <c r="H37" s="7" t="str">
        <f>VLOOKUP(F37,episodes!$A$1:$E$76,5,FALSE)</f>
        <v>Shore Leave</v>
      </c>
      <c r="I37" s="7">
        <f>VLOOKUP(F37,episodes!$A$1:$D$76,3,FALSE)</f>
        <v>1</v>
      </c>
      <c r="J37" s="7">
        <f>VLOOKUP(F37,episodes!$A$1:$D$76,4,FALSE)</f>
        <v>15</v>
      </c>
      <c r="K37" s="10">
        <f t="shared" si="0"/>
        <v>1</v>
      </c>
    </row>
    <row r="38" spans="1:11" ht="10.5" x14ac:dyDescent="0.25">
      <c r="A38" s="2" t="s">
        <v>1682</v>
      </c>
      <c r="B38" s="1" t="s">
        <v>752</v>
      </c>
      <c r="C38" s="25" t="s">
        <v>1918</v>
      </c>
      <c r="D38" s="2" t="s">
        <v>21</v>
      </c>
      <c r="E38" s="12">
        <v>1</v>
      </c>
      <c r="F38" s="61">
        <v>115</v>
      </c>
      <c r="G38" s="8">
        <f>VLOOKUP(F38,episodes!$A$1:$B$76,2,FALSE)</f>
        <v>16</v>
      </c>
      <c r="H38" s="7" t="str">
        <f>VLOOKUP(F38,episodes!$A$1:$E$76,5,FALSE)</f>
        <v>Shore Leave</v>
      </c>
      <c r="I38" s="7">
        <f>VLOOKUP(F38,episodes!$A$1:$D$76,3,FALSE)</f>
        <v>1</v>
      </c>
      <c r="J38" s="7">
        <f>VLOOKUP(F38,episodes!$A$1:$D$76,4,FALSE)</f>
        <v>15</v>
      </c>
      <c r="K38" s="10">
        <f t="shared" si="0"/>
        <v>2</v>
      </c>
    </row>
    <row r="39" spans="1:11" ht="10.5" x14ac:dyDescent="0.25">
      <c r="A39" s="2" t="s">
        <v>1682</v>
      </c>
      <c r="B39" s="1" t="s">
        <v>752</v>
      </c>
      <c r="C39" s="25" t="s">
        <v>1838</v>
      </c>
      <c r="D39" s="2" t="s">
        <v>21</v>
      </c>
      <c r="E39" s="12">
        <v>1</v>
      </c>
      <c r="F39" s="61">
        <v>115</v>
      </c>
      <c r="G39" s="8">
        <f>VLOOKUP(F39,episodes!$A$1:$B$76,2,FALSE)</f>
        <v>16</v>
      </c>
      <c r="H39" s="7" t="str">
        <f>VLOOKUP(F39,episodes!$A$1:$E$76,5,FALSE)</f>
        <v>Shore Leave</v>
      </c>
      <c r="I39" s="7">
        <f>VLOOKUP(F39,episodes!$A$1:$D$76,3,FALSE)</f>
        <v>1</v>
      </c>
      <c r="J39" s="7">
        <f>VLOOKUP(F39,episodes!$A$1:$D$76,4,FALSE)</f>
        <v>15</v>
      </c>
      <c r="K39" s="10">
        <f t="shared" si="0"/>
        <v>3</v>
      </c>
    </row>
    <row r="40" spans="1:11" ht="10.5" x14ac:dyDescent="0.25">
      <c r="A40" s="2" t="s">
        <v>1682</v>
      </c>
      <c r="B40" s="1" t="s">
        <v>752</v>
      </c>
      <c r="C40" s="25" t="s">
        <v>1838</v>
      </c>
      <c r="D40" s="2" t="s">
        <v>21</v>
      </c>
      <c r="E40" s="12">
        <v>1</v>
      </c>
      <c r="F40" s="61">
        <v>115</v>
      </c>
      <c r="G40" s="8">
        <f>VLOOKUP(F40,episodes!$A$1:$B$76,2,FALSE)</f>
        <v>16</v>
      </c>
      <c r="H40" s="7" t="str">
        <f>VLOOKUP(F40,episodes!$A$1:$E$76,5,FALSE)</f>
        <v>Shore Leave</v>
      </c>
      <c r="I40" s="7">
        <f>VLOOKUP(F40,episodes!$A$1:$D$76,3,FALSE)</f>
        <v>1</v>
      </c>
      <c r="J40" s="7">
        <f>VLOOKUP(F40,episodes!$A$1:$D$76,4,FALSE)</f>
        <v>15</v>
      </c>
      <c r="K40" s="10">
        <f t="shared" si="0"/>
        <v>4</v>
      </c>
    </row>
    <row r="41" spans="1:11" ht="10.5" x14ac:dyDescent="0.25">
      <c r="A41" s="2" t="s">
        <v>1682</v>
      </c>
      <c r="B41" s="1" t="s">
        <v>752</v>
      </c>
      <c r="C41" s="25" t="s">
        <v>2763</v>
      </c>
      <c r="D41" s="2" t="s">
        <v>21</v>
      </c>
      <c r="E41" s="12">
        <v>1</v>
      </c>
      <c r="F41" s="61">
        <v>115</v>
      </c>
      <c r="G41" s="8">
        <f>VLOOKUP(F41,episodes!$A$1:$B$76,2,FALSE)</f>
        <v>16</v>
      </c>
      <c r="H41" s="7" t="str">
        <f>VLOOKUP(F41,episodes!$A$1:$E$76,5,FALSE)</f>
        <v>Shore Leave</v>
      </c>
      <c r="I41" s="7">
        <f>VLOOKUP(F41,episodes!$A$1:$D$76,3,FALSE)</f>
        <v>1</v>
      </c>
      <c r="J41" s="7">
        <f>VLOOKUP(F41,episodes!$A$1:$D$76,4,FALSE)</f>
        <v>15</v>
      </c>
      <c r="K41" s="10">
        <f t="shared" si="0"/>
        <v>5</v>
      </c>
    </row>
    <row r="42" spans="1:11" ht="10.5" x14ac:dyDescent="0.25">
      <c r="A42" s="2" t="s">
        <v>1682</v>
      </c>
      <c r="B42" s="1" t="s">
        <v>752</v>
      </c>
      <c r="C42" s="25" t="s">
        <v>2763</v>
      </c>
      <c r="D42" s="2" t="s">
        <v>21</v>
      </c>
      <c r="E42" s="12">
        <v>1</v>
      </c>
      <c r="F42" s="61">
        <v>115</v>
      </c>
      <c r="G42" s="8">
        <f>VLOOKUP(F42,episodes!$A$1:$B$76,2,FALSE)</f>
        <v>16</v>
      </c>
      <c r="H42" s="7" t="str">
        <f>VLOOKUP(F42,episodes!$A$1:$E$76,5,FALSE)</f>
        <v>Shore Leave</v>
      </c>
      <c r="I42" s="7">
        <f>VLOOKUP(F42,episodes!$A$1:$D$76,3,FALSE)</f>
        <v>1</v>
      </c>
      <c r="J42" s="7">
        <f>VLOOKUP(F42,episodes!$A$1:$D$76,4,FALSE)</f>
        <v>15</v>
      </c>
      <c r="K42" s="10">
        <f t="shared" si="0"/>
        <v>6</v>
      </c>
    </row>
    <row r="43" spans="1:11" ht="10.5" x14ac:dyDescent="0.25">
      <c r="A43" s="2" t="s">
        <v>1682</v>
      </c>
      <c r="B43" s="1" t="s">
        <v>752</v>
      </c>
      <c r="C43" s="25" t="s">
        <v>1919</v>
      </c>
      <c r="D43" s="2" t="s">
        <v>3652</v>
      </c>
      <c r="E43" s="12">
        <v>1</v>
      </c>
      <c r="F43" s="61">
        <v>115</v>
      </c>
      <c r="G43" s="8">
        <f>VLOOKUP(F43,episodes!$A$1:$B$76,2,FALSE)</f>
        <v>16</v>
      </c>
      <c r="H43" s="7" t="str">
        <f>VLOOKUP(F43,episodes!$A$1:$E$76,5,FALSE)</f>
        <v>Shore Leave</v>
      </c>
      <c r="I43" s="7">
        <f>VLOOKUP(F43,episodes!$A$1:$D$76,3,FALSE)</f>
        <v>1</v>
      </c>
      <c r="J43" s="7">
        <f>VLOOKUP(F43,episodes!$A$1:$D$76,4,FALSE)</f>
        <v>15</v>
      </c>
      <c r="K43" s="10">
        <f t="shared" si="0"/>
        <v>7</v>
      </c>
    </row>
    <row r="44" spans="1:11" ht="10.5" x14ac:dyDescent="0.25">
      <c r="A44" s="2" t="s">
        <v>1682</v>
      </c>
      <c r="B44" s="1" t="s">
        <v>752</v>
      </c>
      <c r="C44" s="25" t="s">
        <v>1920</v>
      </c>
      <c r="D44" s="2" t="s">
        <v>3652</v>
      </c>
      <c r="E44" s="12">
        <v>1</v>
      </c>
      <c r="F44" s="61">
        <v>115</v>
      </c>
      <c r="G44" s="8">
        <f>VLOOKUP(F44,episodes!$A$1:$B$76,2,FALSE)</f>
        <v>16</v>
      </c>
      <c r="H44" s="7" t="str">
        <f>VLOOKUP(F44,episodes!$A$1:$E$76,5,FALSE)</f>
        <v>Shore Leave</v>
      </c>
      <c r="I44" s="7">
        <f>VLOOKUP(F44,episodes!$A$1:$D$76,3,FALSE)</f>
        <v>1</v>
      </c>
      <c r="J44" s="7">
        <f>VLOOKUP(F44,episodes!$A$1:$D$76,4,FALSE)</f>
        <v>15</v>
      </c>
      <c r="K44" s="10">
        <f t="shared" si="0"/>
        <v>8</v>
      </c>
    </row>
    <row r="45" spans="1:11" ht="10.5" x14ac:dyDescent="0.25">
      <c r="A45" s="2" t="s">
        <v>1682</v>
      </c>
      <c r="B45" s="1" t="s">
        <v>752</v>
      </c>
      <c r="C45" s="25" t="s">
        <v>2561</v>
      </c>
      <c r="D45" s="2" t="s">
        <v>85</v>
      </c>
      <c r="E45" s="17"/>
      <c r="F45" s="61">
        <v>116</v>
      </c>
      <c r="G45" s="8">
        <f>VLOOKUP(F45,episodes!$A$1:$B$76,2,FALSE)</f>
        <v>17</v>
      </c>
      <c r="H45" s="7" t="str">
        <f>VLOOKUP(F45,episodes!$A$1:$E$76,5,FALSE)</f>
        <v>The Galileo Seven</v>
      </c>
      <c r="I45" s="7">
        <f>VLOOKUP(F45,episodes!$A$1:$D$76,3,FALSE)</f>
        <v>1</v>
      </c>
      <c r="J45" s="7">
        <f>VLOOKUP(F45,episodes!$A$1:$D$76,4,FALSE)</f>
        <v>16</v>
      </c>
      <c r="K45" s="10">
        <f t="shared" si="0"/>
        <v>0</v>
      </c>
    </row>
    <row r="46" spans="1:11" ht="10.5" x14ac:dyDescent="0.25">
      <c r="A46" s="2" t="s">
        <v>1682</v>
      </c>
      <c r="B46" s="1" t="s">
        <v>752</v>
      </c>
      <c r="C46" s="25" t="s">
        <v>3239</v>
      </c>
      <c r="D46" s="2" t="s">
        <v>21</v>
      </c>
      <c r="E46" s="12">
        <v>1</v>
      </c>
      <c r="F46" s="61">
        <v>117</v>
      </c>
      <c r="G46" s="8">
        <f>VLOOKUP(F46,episodes!$A$1:$B$76,2,FALSE)</f>
        <v>18</v>
      </c>
      <c r="H46" s="7" t="str">
        <f>VLOOKUP(F46,episodes!$A$1:$E$76,5,FALSE)</f>
        <v>The Squire of Gothos</v>
      </c>
      <c r="I46" s="7">
        <f>VLOOKUP(F46,episodes!$A$1:$D$76,3,FALSE)</f>
        <v>1</v>
      </c>
      <c r="J46" s="7">
        <f>VLOOKUP(F46,episodes!$A$1:$D$76,4,FALSE)</f>
        <v>17</v>
      </c>
      <c r="K46" s="10">
        <f t="shared" si="0"/>
        <v>0</v>
      </c>
    </row>
    <row r="47" spans="1:11" ht="10.5" x14ac:dyDescent="0.25">
      <c r="A47" s="2" t="s">
        <v>1682</v>
      </c>
      <c r="B47" s="1" t="s">
        <v>752</v>
      </c>
      <c r="C47" s="25" t="s">
        <v>3239</v>
      </c>
      <c r="D47" s="2" t="s">
        <v>21</v>
      </c>
      <c r="E47" s="12">
        <v>1</v>
      </c>
      <c r="F47" s="61">
        <v>117</v>
      </c>
      <c r="G47" s="8">
        <f>VLOOKUP(F47,episodes!$A$1:$B$76,2,FALSE)</f>
        <v>18</v>
      </c>
      <c r="H47" s="7" t="str">
        <f>VLOOKUP(F47,episodes!$A$1:$E$76,5,FALSE)</f>
        <v>The Squire of Gothos</v>
      </c>
      <c r="I47" s="7">
        <f>VLOOKUP(F47,episodes!$A$1:$D$76,3,FALSE)</f>
        <v>1</v>
      </c>
      <c r="J47" s="7">
        <f>VLOOKUP(F47,episodes!$A$1:$D$76,4,FALSE)</f>
        <v>17</v>
      </c>
      <c r="K47" s="10">
        <f t="shared" si="0"/>
        <v>1</v>
      </c>
    </row>
    <row r="48" spans="1:11" ht="10.5" x14ac:dyDescent="0.25">
      <c r="A48" s="2" t="s">
        <v>1682</v>
      </c>
      <c r="B48" s="1" t="s">
        <v>752</v>
      </c>
      <c r="C48" s="25" t="s">
        <v>1837</v>
      </c>
      <c r="D48" s="2" t="s">
        <v>21</v>
      </c>
      <c r="E48" s="12">
        <v>1</v>
      </c>
      <c r="F48" s="61">
        <v>117</v>
      </c>
      <c r="G48" s="8">
        <f>VLOOKUP(F48,episodes!$A$1:$B$76,2,FALSE)</f>
        <v>18</v>
      </c>
      <c r="H48" s="7" t="str">
        <f>VLOOKUP(F48,episodes!$A$1:$E$76,5,FALSE)</f>
        <v>The Squire of Gothos</v>
      </c>
      <c r="I48" s="7">
        <f>VLOOKUP(F48,episodes!$A$1:$D$76,3,FALSE)</f>
        <v>1</v>
      </c>
      <c r="J48" s="7">
        <f>VLOOKUP(F48,episodes!$A$1:$D$76,4,FALSE)</f>
        <v>17</v>
      </c>
      <c r="K48" s="10">
        <f t="shared" si="0"/>
        <v>2</v>
      </c>
    </row>
    <row r="49" spans="1:11" ht="10.5" x14ac:dyDescent="0.25">
      <c r="A49" s="2" t="s">
        <v>1682</v>
      </c>
      <c r="B49" s="1" t="s">
        <v>752</v>
      </c>
      <c r="C49" s="25" t="s">
        <v>1837</v>
      </c>
      <c r="D49" s="2" t="s">
        <v>21</v>
      </c>
      <c r="E49" s="12">
        <v>1</v>
      </c>
      <c r="F49" s="61">
        <v>117</v>
      </c>
      <c r="G49" s="8">
        <f>VLOOKUP(F49,episodes!$A$1:$B$76,2,FALSE)</f>
        <v>18</v>
      </c>
      <c r="H49" s="7" t="str">
        <f>VLOOKUP(F49,episodes!$A$1:$E$76,5,FALSE)</f>
        <v>The Squire of Gothos</v>
      </c>
      <c r="I49" s="7">
        <f>VLOOKUP(F49,episodes!$A$1:$D$76,3,FALSE)</f>
        <v>1</v>
      </c>
      <c r="J49" s="7">
        <f>VLOOKUP(F49,episodes!$A$1:$D$76,4,FALSE)</f>
        <v>17</v>
      </c>
      <c r="K49" s="10">
        <f t="shared" si="0"/>
        <v>3</v>
      </c>
    </row>
    <row r="50" spans="1:11" ht="10.5" x14ac:dyDescent="0.25">
      <c r="A50" s="2" t="s">
        <v>1682</v>
      </c>
      <c r="B50" s="1" t="s">
        <v>752</v>
      </c>
      <c r="C50" s="25" t="s">
        <v>1938</v>
      </c>
      <c r="D50" s="2" t="s">
        <v>3652</v>
      </c>
      <c r="E50" s="12">
        <v>1</v>
      </c>
      <c r="F50" s="61">
        <v>117</v>
      </c>
      <c r="G50" s="8">
        <f>VLOOKUP(F50,episodes!$A$1:$B$76,2,FALSE)</f>
        <v>18</v>
      </c>
      <c r="H50" s="7" t="str">
        <f>VLOOKUP(F50,episodes!$A$1:$E$76,5,FALSE)</f>
        <v>The Squire of Gothos</v>
      </c>
      <c r="I50" s="7">
        <f>VLOOKUP(F50,episodes!$A$1:$D$76,3,FALSE)</f>
        <v>1</v>
      </c>
      <c r="J50" s="7">
        <f>VLOOKUP(F50,episodes!$A$1:$D$76,4,FALSE)</f>
        <v>17</v>
      </c>
      <c r="K50" s="10">
        <f t="shared" si="0"/>
        <v>4</v>
      </c>
    </row>
    <row r="51" spans="1:11" ht="10.5" x14ac:dyDescent="0.25">
      <c r="A51" s="2" t="s">
        <v>1682</v>
      </c>
      <c r="B51" s="1" t="s">
        <v>752</v>
      </c>
      <c r="C51" s="25" t="s">
        <v>1940</v>
      </c>
      <c r="D51" s="2" t="s">
        <v>21</v>
      </c>
      <c r="E51" s="12">
        <v>1</v>
      </c>
      <c r="F51" s="61">
        <v>118</v>
      </c>
      <c r="G51" s="8">
        <f>VLOOKUP(F51,episodes!$A$1:$B$76,2,FALSE)</f>
        <v>19</v>
      </c>
      <c r="H51" s="7" t="str">
        <f>VLOOKUP(F51,episodes!$A$1:$E$76,5,FALSE)</f>
        <v>Arena</v>
      </c>
      <c r="I51" s="7">
        <f>VLOOKUP(F51,episodes!$A$1:$D$76,3,FALSE)</f>
        <v>1</v>
      </c>
      <c r="J51" s="7">
        <f>VLOOKUP(F51,episodes!$A$1:$D$76,4,FALSE)</f>
        <v>18</v>
      </c>
      <c r="K51" s="10">
        <f t="shared" si="0"/>
        <v>0</v>
      </c>
    </row>
    <row r="52" spans="1:11" ht="10.5" x14ac:dyDescent="0.25">
      <c r="A52" s="2" t="s">
        <v>1682</v>
      </c>
      <c r="B52" s="1" t="s">
        <v>752</v>
      </c>
      <c r="C52" s="25" t="s">
        <v>1941</v>
      </c>
      <c r="D52" s="2" t="s">
        <v>21</v>
      </c>
      <c r="E52" s="12">
        <v>1</v>
      </c>
      <c r="F52" s="61">
        <v>118</v>
      </c>
      <c r="G52" s="8">
        <f>VLOOKUP(F52,episodes!$A$1:$B$76,2,FALSE)</f>
        <v>19</v>
      </c>
      <c r="H52" s="7" t="str">
        <f>VLOOKUP(F52,episodes!$A$1:$E$76,5,FALSE)</f>
        <v>Arena</v>
      </c>
      <c r="I52" s="7">
        <f>VLOOKUP(F52,episodes!$A$1:$D$76,3,FALSE)</f>
        <v>1</v>
      </c>
      <c r="J52" s="7">
        <f>VLOOKUP(F52,episodes!$A$1:$D$76,4,FALSE)</f>
        <v>18</v>
      </c>
      <c r="K52" s="10">
        <f t="shared" si="0"/>
        <v>1</v>
      </c>
    </row>
    <row r="53" spans="1:11" ht="10.5" x14ac:dyDescent="0.25">
      <c r="A53" s="2" t="s">
        <v>1682</v>
      </c>
      <c r="B53" s="1" t="s">
        <v>752</v>
      </c>
      <c r="C53" s="25" t="s">
        <v>1941</v>
      </c>
      <c r="D53" s="2" t="s">
        <v>21</v>
      </c>
      <c r="E53" s="12">
        <v>1</v>
      </c>
      <c r="F53" s="61">
        <v>118</v>
      </c>
      <c r="G53" s="8">
        <f>VLOOKUP(F53,episodes!$A$1:$B$76,2,FALSE)</f>
        <v>19</v>
      </c>
      <c r="H53" s="7" t="str">
        <f>VLOOKUP(F53,episodes!$A$1:$E$76,5,FALSE)</f>
        <v>Arena</v>
      </c>
      <c r="I53" s="7">
        <f>VLOOKUP(F53,episodes!$A$1:$D$76,3,FALSE)</f>
        <v>1</v>
      </c>
      <c r="J53" s="7">
        <f>VLOOKUP(F53,episodes!$A$1:$D$76,4,FALSE)</f>
        <v>18</v>
      </c>
      <c r="K53" s="10">
        <f t="shared" si="0"/>
        <v>2</v>
      </c>
    </row>
    <row r="54" spans="1:11" ht="10.5" x14ac:dyDescent="0.25">
      <c r="A54" s="2" t="s">
        <v>1682</v>
      </c>
      <c r="B54" s="1" t="s">
        <v>752</v>
      </c>
      <c r="C54" s="25" t="s">
        <v>1941</v>
      </c>
      <c r="D54" s="2" t="s">
        <v>21</v>
      </c>
      <c r="E54" s="12">
        <v>1</v>
      </c>
      <c r="F54" s="61">
        <v>118</v>
      </c>
      <c r="G54" s="8">
        <f>VLOOKUP(F54,episodes!$A$1:$B$76,2,FALSE)</f>
        <v>19</v>
      </c>
      <c r="H54" s="7" t="str">
        <f>VLOOKUP(F54,episodes!$A$1:$E$76,5,FALSE)</f>
        <v>Arena</v>
      </c>
      <c r="I54" s="7">
        <f>VLOOKUP(F54,episodes!$A$1:$D$76,3,FALSE)</f>
        <v>1</v>
      </c>
      <c r="J54" s="7">
        <f>VLOOKUP(F54,episodes!$A$1:$D$76,4,FALSE)</f>
        <v>18</v>
      </c>
      <c r="K54" s="10">
        <f t="shared" si="0"/>
        <v>3</v>
      </c>
    </row>
    <row r="55" spans="1:11" ht="10.5" x14ac:dyDescent="0.25">
      <c r="A55" s="2" t="s">
        <v>1682</v>
      </c>
      <c r="B55" s="1" t="s">
        <v>752</v>
      </c>
      <c r="C55" s="25" t="s">
        <v>1942</v>
      </c>
      <c r="D55" s="2" t="s">
        <v>21</v>
      </c>
      <c r="E55" s="17"/>
      <c r="F55" s="61">
        <v>118</v>
      </c>
      <c r="G55" s="8">
        <f>VLOOKUP(F55,episodes!$A$1:$B$76,2,FALSE)</f>
        <v>19</v>
      </c>
      <c r="H55" s="7" t="str">
        <f>VLOOKUP(F55,episodes!$A$1:$E$76,5,FALSE)</f>
        <v>Arena</v>
      </c>
      <c r="I55" s="7">
        <f>VLOOKUP(F55,episodes!$A$1:$D$76,3,FALSE)</f>
        <v>1</v>
      </c>
      <c r="J55" s="7">
        <f>VLOOKUP(F55,episodes!$A$1:$D$76,4,FALSE)</f>
        <v>18</v>
      </c>
      <c r="K55" s="10">
        <f t="shared" si="0"/>
        <v>4</v>
      </c>
    </row>
    <row r="56" spans="1:11" ht="10.5" x14ac:dyDescent="0.25">
      <c r="A56" s="2" t="s">
        <v>1682</v>
      </c>
      <c r="B56" s="1" t="s">
        <v>752</v>
      </c>
      <c r="C56" s="25" t="s">
        <v>1838</v>
      </c>
      <c r="D56" s="2" t="s">
        <v>21</v>
      </c>
      <c r="E56" s="12">
        <v>1</v>
      </c>
      <c r="F56" s="61">
        <v>119</v>
      </c>
      <c r="G56" s="8">
        <f>VLOOKUP(F56,episodes!$A$1:$B$76,2,FALSE)</f>
        <v>20</v>
      </c>
      <c r="H56" s="7" t="str">
        <f>VLOOKUP(F56,episodes!$A$1:$E$76,5,FALSE)</f>
        <v>Tomorrow Is Yesterday</v>
      </c>
      <c r="I56" s="7">
        <f>VLOOKUP(F56,episodes!$A$1:$D$76,3,FALSE)</f>
        <v>1</v>
      </c>
      <c r="J56" s="7">
        <f>VLOOKUP(F56,episodes!$A$1:$D$76,4,FALSE)</f>
        <v>19</v>
      </c>
      <c r="K56" s="10">
        <f t="shared" si="0"/>
        <v>0</v>
      </c>
    </row>
    <row r="57" spans="1:11" ht="10.5" x14ac:dyDescent="0.25">
      <c r="A57" s="2" t="s">
        <v>1682</v>
      </c>
      <c r="B57" s="1" t="s">
        <v>752</v>
      </c>
      <c r="C57" s="25" t="s">
        <v>3240</v>
      </c>
      <c r="D57" s="2" t="s">
        <v>21</v>
      </c>
      <c r="E57" s="17"/>
      <c r="F57" s="61">
        <v>119</v>
      </c>
      <c r="G57" s="8">
        <f>VLOOKUP(F57,episodes!$A$1:$B$76,2,FALSE)</f>
        <v>20</v>
      </c>
      <c r="H57" s="7" t="str">
        <f>VLOOKUP(F57,episodes!$A$1:$E$76,5,FALSE)</f>
        <v>Tomorrow Is Yesterday</v>
      </c>
      <c r="I57" s="7">
        <f>VLOOKUP(F57,episodes!$A$1:$D$76,3,FALSE)</f>
        <v>1</v>
      </c>
      <c r="J57" s="7">
        <f>VLOOKUP(F57,episodes!$A$1:$D$76,4,FALSE)</f>
        <v>19</v>
      </c>
      <c r="K57" s="10">
        <f t="shared" si="0"/>
        <v>1</v>
      </c>
    </row>
    <row r="58" spans="1:11" ht="10.5" x14ac:dyDescent="0.25">
      <c r="A58" s="2" t="s">
        <v>1682</v>
      </c>
      <c r="B58" s="1" t="s">
        <v>752</v>
      </c>
      <c r="C58" s="25" t="s">
        <v>2979</v>
      </c>
      <c r="D58" s="63" t="s">
        <v>3305</v>
      </c>
      <c r="E58" s="17"/>
      <c r="F58" s="61">
        <v>119</v>
      </c>
      <c r="G58" s="8">
        <f>VLOOKUP(F58,episodes!$A$1:$B$76,2,FALSE)</f>
        <v>20</v>
      </c>
      <c r="H58" s="7" t="str">
        <f>VLOOKUP(F58,episodes!$A$1:$E$76,5,FALSE)</f>
        <v>Tomorrow Is Yesterday</v>
      </c>
      <c r="I58" s="7">
        <f>VLOOKUP(F58,episodes!$A$1:$D$76,3,FALSE)</f>
        <v>1</v>
      </c>
      <c r="J58" s="7">
        <f>VLOOKUP(F58,episodes!$A$1:$D$76,4,FALSE)</f>
        <v>19</v>
      </c>
      <c r="K58" s="10">
        <f t="shared" si="0"/>
        <v>2</v>
      </c>
    </row>
    <row r="59" spans="1:11" ht="10.5" x14ac:dyDescent="0.25">
      <c r="A59" s="2" t="s">
        <v>1682</v>
      </c>
      <c r="B59" s="1" t="s">
        <v>752</v>
      </c>
      <c r="C59" s="25" t="s">
        <v>1945</v>
      </c>
      <c r="D59" s="2" t="s">
        <v>21</v>
      </c>
      <c r="E59" s="12">
        <v>1</v>
      </c>
      <c r="F59" s="61">
        <v>120</v>
      </c>
      <c r="G59" s="8">
        <f>VLOOKUP(F59,episodes!$A$1:$B$76,2,FALSE)</f>
        <v>21</v>
      </c>
      <c r="H59" s="7" t="str">
        <f>VLOOKUP(F59,episodes!$A$1:$E$76,5,FALSE)</f>
        <v>Court Martial</v>
      </c>
      <c r="I59" s="7">
        <f>VLOOKUP(F59,episodes!$A$1:$D$76,3,FALSE)</f>
        <v>1</v>
      </c>
      <c r="J59" s="7">
        <f>VLOOKUP(F59,episodes!$A$1:$D$76,4,FALSE)</f>
        <v>20</v>
      </c>
      <c r="K59" s="10">
        <f t="shared" si="0"/>
        <v>0</v>
      </c>
    </row>
    <row r="60" spans="1:11" ht="10.5" x14ac:dyDescent="0.25">
      <c r="A60" s="2" t="s">
        <v>1682</v>
      </c>
      <c r="B60" s="1" t="s">
        <v>752</v>
      </c>
      <c r="C60" s="25" t="s">
        <v>1839</v>
      </c>
      <c r="D60" s="2" t="s">
        <v>3655</v>
      </c>
      <c r="E60" s="12">
        <v>1</v>
      </c>
      <c r="F60" s="61">
        <v>120</v>
      </c>
      <c r="G60" s="8">
        <f>VLOOKUP(F60,episodes!$A$1:$B$76,2,FALSE)</f>
        <v>21</v>
      </c>
      <c r="H60" s="7" t="str">
        <f>VLOOKUP(F60,episodes!$A$1:$E$76,5,FALSE)</f>
        <v>Court Martial</v>
      </c>
      <c r="I60" s="7">
        <f>VLOOKUP(F60,episodes!$A$1:$D$76,3,FALSE)</f>
        <v>1</v>
      </c>
      <c r="J60" s="7">
        <f>VLOOKUP(F60,episodes!$A$1:$D$76,4,FALSE)</f>
        <v>20</v>
      </c>
      <c r="K60" s="10">
        <f t="shared" si="0"/>
        <v>1</v>
      </c>
    </row>
    <row r="61" spans="1:11" ht="10.5" x14ac:dyDescent="0.25">
      <c r="A61" s="2" t="s">
        <v>1682</v>
      </c>
      <c r="B61" s="1" t="s">
        <v>752</v>
      </c>
      <c r="C61" s="25" t="s">
        <v>1837</v>
      </c>
      <c r="D61" s="2" t="s">
        <v>21</v>
      </c>
      <c r="E61" s="12">
        <v>1</v>
      </c>
      <c r="F61" s="61">
        <v>121</v>
      </c>
      <c r="G61" s="8">
        <f>VLOOKUP(F61,episodes!$A$1:$B$76,2,FALSE)</f>
        <v>22</v>
      </c>
      <c r="H61" s="7" t="str">
        <f>VLOOKUP(F61,episodes!$A$1:$E$76,5,FALSE)</f>
        <v>The Return of the Archons</v>
      </c>
      <c r="I61" s="7">
        <f>VLOOKUP(F61,episodes!$A$1:$D$76,3,FALSE)</f>
        <v>1</v>
      </c>
      <c r="J61" s="7">
        <f>VLOOKUP(F61,episodes!$A$1:$D$76,4,FALSE)</f>
        <v>21</v>
      </c>
      <c r="K61" s="10">
        <f t="shared" si="0"/>
        <v>0</v>
      </c>
    </row>
    <row r="62" spans="1:11" ht="10.5" x14ac:dyDescent="0.25">
      <c r="A62" s="2" t="s">
        <v>1682</v>
      </c>
      <c r="B62" s="1" t="s">
        <v>752</v>
      </c>
      <c r="C62" s="25" t="s">
        <v>1837</v>
      </c>
      <c r="D62" s="2" t="s">
        <v>21</v>
      </c>
      <c r="E62" s="12">
        <v>1</v>
      </c>
      <c r="F62" s="61">
        <v>121</v>
      </c>
      <c r="G62" s="8">
        <f>VLOOKUP(F62,episodes!$A$1:$B$76,2,FALSE)</f>
        <v>22</v>
      </c>
      <c r="H62" s="7" t="str">
        <f>VLOOKUP(F62,episodes!$A$1:$E$76,5,FALSE)</f>
        <v>The Return of the Archons</v>
      </c>
      <c r="I62" s="7">
        <f>VLOOKUP(F62,episodes!$A$1:$D$76,3,FALSE)</f>
        <v>1</v>
      </c>
      <c r="J62" s="7">
        <f>VLOOKUP(F62,episodes!$A$1:$D$76,4,FALSE)</f>
        <v>21</v>
      </c>
      <c r="K62" s="10">
        <f t="shared" si="0"/>
        <v>1</v>
      </c>
    </row>
    <row r="63" spans="1:11" ht="10.5" x14ac:dyDescent="0.25">
      <c r="A63" s="2" t="s">
        <v>1682</v>
      </c>
      <c r="B63" s="1" t="s">
        <v>752</v>
      </c>
      <c r="C63" s="25" t="s">
        <v>1837</v>
      </c>
      <c r="D63" s="2" t="s">
        <v>21</v>
      </c>
      <c r="E63" s="12">
        <v>1</v>
      </c>
      <c r="F63" s="61">
        <v>121</v>
      </c>
      <c r="G63" s="8">
        <f>VLOOKUP(F63,episodes!$A$1:$B$76,2,FALSE)</f>
        <v>22</v>
      </c>
      <c r="H63" s="7" t="str">
        <f>VLOOKUP(F63,episodes!$A$1:$E$76,5,FALSE)</f>
        <v>The Return of the Archons</v>
      </c>
      <c r="I63" s="7">
        <f>VLOOKUP(F63,episodes!$A$1:$D$76,3,FALSE)</f>
        <v>1</v>
      </c>
      <c r="J63" s="7">
        <f>VLOOKUP(F63,episodes!$A$1:$D$76,4,FALSE)</f>
        <v>21</v>
      </c>
      <c r="K63" s="10">
        <f t="shared" si="0"/>
        <v>2</v>
      </c>
    </row>
    <row r="64" spans="1:11" ht="10.5" x14ac:dyDescent="0.25">
      <c r="A64" s="2" t="s">
        <v>1682</v>
      </c>
      <c r="B64" s="1" t="s">
        <v>752</v>
      </c>
      <c r="C64" s="25" t="s">
        <v>1837</v>
      </c>
      <c r="D64" s="2" t="s">
        <v>21</v>
      </c>
      <c r="E64" s="12">
        <v>1</v>
      </c>
      <c r="F64" s="61">
        <v>121</v>
      </c>
      <c r="G64" s="8">
        <f>VLOOKUP(F64,episodes!$A$1:$B$76,2,FALSE)</f>
        <v>22</v>
      </c>
      <c r="H64" s="7" t="str">
        <f>VLOOKUP(F64,episodes!$A$1:$E$76,5,FALSE)</f>
        <v>The Return of the Archons</v>
      </c>
      <c r="I64" s="7">
        <f>VLOOKUP(F64,episodes!$A$1:$D$76,3,FALSE)</f>
        <v>1</v>
      </c>
      <c r="J64" s="7">
        <f>VLOOKUP(F64,episodes!$A$1:$D$76,4,FALSE)</f>
        <v>21</v>
      </c>
      <c r="K64" s="10">
        <f t="shared" si="0"/>
        <v>3</v>
      </c>
    </row>
    <row r="65" spans="1:11" ht="10.5" x14ac:dyDescent="0.25">
      <c r="A65" s="2" t="s">
        <v>1682</v>
      </c>
      <c r="B65" s="1" t="s">
        <v>752</v>
      </c>
      <c r="C65" s="25" t="s">
        <v>1950</v>
      </c>
      <c r="D65" s="2" t="s">
        <v>3655</v>
      </c>
      <c r="E65" s="12">
        <v>1</v>
      </c>
      <c r="F65" s="61">
        <v>121</v>
      </c>
      <c r="G65" s="8">
        <f>VLOOKUP(F65,episodes!$A$1:$B$76,2,FALSE)</f>
        <v>22</v>
      </c>
      <c r="H65" s="7" t="str">
        <f>VLOOKUP(F65,episodes!$A$1:$E$76,5,FALSE)</f>
        <v>The Return of the Archons</v>
      </c>
      <c r="I65" s="7">
        <f>VLOOKUP(F65,episodes!$A$1:$D$76,3,FALSE)</f>
        <v>1</v>
      </c>
      <c r="J65" s="7">
        <f>VLOOKUP(F65,episodes!$A$1:$D$76,4,FALSE)</f>
        <v>21</v>
      </c>
      <c r="K65" s="10">
        <f t="shared" si="0"/>
        <v>4</v>
      </c>
    </row>
    <row r="66" spans="1:11" ht="10.5" x14ac:dyDescent="0.25">
      <c r="A66" s="2" t="s">
        <v>1682</v>
      </c>
      <c r="B66" s="1" t="s">
        <v>752</v>
      </c>
      <c r="C66" s="25" t="s">
        <v>3015</v>
      </c>
      <c r="D66" s="2" t="s">
        <v>21</v>
      </c>
      <c r="E66" s="17"/>
      <c r="F66" s="61">
        <v>121</v>
      </c>
      <c r="G66" s="8">
        <f>VLOOKUP(F66,episodes!$A$1:$B$76,2,FALSE)</f>
        <v>22</v>
      </c>
      <c r="H66" s="7" t="str">
        <f>VLOOKUP(F66,episodes!$A$1:$E$76,5,FALSE)</f>
        <v>The Return of the Archons</v>
      </c>
      <c r="I66" s="7">
        <f>VLOOKUP(F66,episodes!$A$1:$D$76,3,FALSE)</f>
        <v>1</v>
      </c>
      <c r="J66" s="7">
        <f>VLOOKUP(F66,episodes!$A$1:$D$76,4,FALSE)</f>
        <v>21</v>
      </c>
      <c r="K66" s="10">
        <f t="shared" si="0"/>
        <v>5</v>
      </c>
    </row>
    <row r="67" spans="1:11" ht="10.5" x14ac:dyDescent="0.25">
      <c r="A67" s="2" t="s">
        <v>1682</v>
      </c>
      <c r="B67" s="1" t="s">
        <v>752</v>
      </c>
      <c r="C67" s="25" t="s">
        <v>1837</v>
      </c>
      <c r="D67" s="2" t="s">
        <v>21</v>
      </c>
      <c r="E67" s="12">
        <v>1</v>
      </c>
      <c r="F67" s="61">
        <v>122</v>
      </c>
      <c r="G67" s="8">
        <f>VLOOKUP(F67,episodes!$A$1:$B$76,2,FALSE)</f>
        <v>23</v>
      </c>
      <c r="H67" s="7" t="str">
        <f>VLOOKUP(F67,episodes!$A$1:$E$76,5,FALSE)</f>
        <v>Space Seed</v>
      </c>
      <c r="I67" s="7">
        <f>VLOOKUP(F67,episodes!$A$1:$D$76,3,FALSE)</f>
        <v>1</v>
      </c>
      <c r="J67" s="7">
        <f>VLOOKUP(F67,episodes!$A$1:$D$76,4,FALSE)</f>
        <v>22</v>
      </c>
      <c r="K67" s="10">
        <f t="shared" si="0"/>
        <v>0</v>
      </c>
    </row>
    <row r="68" spans="1:11" ht="10.5" x14ac:dyDescent="0.25">
      <c r="A68" s="2" t="s">
        <v>1682</v>
      </c>
      <c r="B68" s="1" t="s">
        <v>752</v>
      </c>
      <c r="C68" s="25" t="s">
        <v>1962</v>
      </c>
      <c r="D68" s="63" t="s">
        <v>3305</v>
      </c>
      <c r="E68" s="17"/>
      <c r="F68" s="61">
        <v>123</v>
      </c>
      <c r="G68" s="8">
        <f>VLOOKUP(F68,episodes!$A$1:$B$76,2,FALSE)</f>
        <v>24</v>
      </c>
      <c r="H68" s="7" t="str">
        <f>VLOOKUP(F68,episodes!$A$1:$E$76,5,FALSE)</f>
        <v>A Taste of Armageddon</v>
      </c>
      <c r="I68" s="7">
        <f>VLOOKUP(F68,episodes!$A$1:$D$76,3,FALSE)</f>
        <v>1</v>
      </c>
      <c r="J68" s="7">
        <f>VLOOKUP(F68,episodes!$A$1:$D$76,4,FALSE)</f>
        <v>23</v>
      </c>
      <c r="K68" s="10">
        <f t="shared" ref="K68:K131" si="1">IF(F68&lt;&gt;F67,0,K67+1)</f>
        <v>0</v>
      </c>
    </row>
    <row r="69" spans="1:11" ht="10.5" x14ac:dyDescent="0.25">
      <c r="A69" s="2" t="s">
        <v>1682</v>
      </c>
      <c r="B69" s="1" t="s">
        <v>752</v>
      </c>
      <c r="C69" s="25" t="s">
        <v>3069</v>
      </c>
      <c r="D69" s="2" t="s">
        <v>21</v>
      </c>
      <c r="E69" s="12">
        <v>1</v>
      </c>
      <c r="F69" s="61">
        <v>123</v>
      </c>
      <c r="G69" s="8">
        <f>VLOOKUP(F69,episodes!$A$1:$B$76,2,FALSE)</f>
        <v>24</v>
      </c>
      <c r="H69" s="7" t="str">
        <f>VLOOKUP(F69,episodes!$A$1:$E$76,5,FALSE)</f>
        <v>A Taste of Armageddon</v>
      </c>
      <c r="I69" s="7">
        <f>VLOOKUP(F69,episodes!$A$1:$D$76,3,FALSE)</f>
        <v>1</v>
      </c>
      <c r="J69" s="7">
        <f>VLOOKUP(F69,episodes!$A$1:$D$76,4,FALSE)</f>
        <v>23</v>
      </c>
      <c r="K69" s="10">
        <f t="shared" si="1"/>
        <v>1</v>
      </c>
    </row>
    <row r="70" spans="1:11" ht="10.5" x14ac:dyDescent="0.25">
      <c r="A70" s="2" t="s">
        <v>1682</v>
      </c>
      <c r="B70" s="1" t="s">
        <v>752</v>
      </c>
      <c r="C70" s="25" t="s">
        <v>3069</v>
      </c>
      <c r="D70" s="2" t="s">
        <v>21</v>
      </c>
      <c r="E70" s="12">
        <v>1</v>
      </c>
      <c r="F70" s="61">
        <v>123</v>
      </c>
      <c r="G70" s="8">
        <f>VLOOKUP(F70,episodes!$A$1:$B$76,2,FALSE)</f>
        <v>24</v>
      </c>
      <c r="H70" s="7" t="str">
        <f>VLOOKUP(F70,episodes!$A$1:$E$76,5,FALSE)</f>
        <v>A Taste of Armageddon</v>
      </c>
      <c r="I70" s="7">
        <f>VLOOKUP(F70,episodes!$A$1:$D$76,3,FALSE)</f>
        <v>1</v>
      </c>
      <c r="J70" s="7">
        <f>VLOOKUP(F70,episodes!$A$1:$D$76,4,FALSE)</f>
        <v>23</v>
      </c>
      <c r="K70" s="10">
        <f t="shared" si="1"/>
        <v>2</v>
      </c>
    </row>
    <row r="71" spans="1:11" ht="10.5" x14ac:dyDescent="0.25">
      <c r="A71" s="2" t="s">
        <v>1682</v>
      </c>
      <c r="B71" s="1" t="s">
        <v>752</v>
      </c>
      <c r="C71" s="25" t="s">
        <v>1940</v>
      </c>
      <c r="D71" s="2" t="s">
        <v>21</v>
      </c>
      <c r="E71" s="12">
        <v>1</v>
      </c>
      <c r="F71" s="61">
        <v>123</v>
      </c>
      <c r="G71" s="8">
        <f>VLOOKUP(F71,episodes!$A$1:$B$76,2,FALSE)</f>
        <v>24</v>
      </c>
      <c r="H71" s="7" t="str">
        <f>VLOOKUP(F71,episodes!$A$1:$E$76,5,FALSE)</f>
        <v>A Taste of Armageddon</v>
      </c>
      <c r="I71" s="7">
        <f>VLOOKUP(F71,episodes!$A$1:$D$76,3,FALSE)</f>
        <v>1</v>
      </c>
      <c r="J71" s="7">
        <f>VLOOKUP(F71,episodes!$A$1:$D$76,4,FALSE)</f>
        <v>23</v>
      </c>
      <c r="K71" s="10">
        <f t="shared" si="1"/>
        <v>3</v>
      </c>
    </row>
    <row r="72" spans="1:11" ht="10.5" x14ac:dyDescent="0.25">
      <c r="A72" s="2" t="s">
        <v>1682</v>
      </c>
      <c r="B72" s="1" t="s">
        <v>752</v>
      </c>
      <c r="C72" s="25" t="s">
        <v>1837</v>
      </c>
      <c r="D72" s="2" t="s">
        <v>21</v>
      </c>
      <c r="E72" s="12">
        <v>1</v>
      </c>
      <c r="F72" s="61">
        <v>123</v>
      </c>
      <c r="G72" s="8">
        <f>VLOOKUP(F72,episodes!$A$1:$B$76,2,FALSE)</f>
        <v>24</v>
      </c>
      <c r="H72" s="7" t="str">
        <f>VLOOKUP(F72,episodes!$A$1:$E$76,5,FALSE)</f>
        <v>A Taste of Armageddon</v>
      </c>
      <c r="I72" s="7">
        <f>VLOOKUP(F72,episodes!$A$1:$D$76,3,FALSE)</f>
        <v>1</v>
      </c>
      <c r="J72" s="7">
        <f>VLOOKUP(F72,episodes!$A$1:$D$76,4,FALSE)</f>
        <v>23</v>
      </c>
      <c r="K72" s="10">
        <f t="shared" si="1"/>
        <v>4</v>
      </c>
    </row>
    <row r="73" spans="1:11" ht="10.5" x14ac:dyDescent="0.25">
      <c r="A73" s="2" t="s">
        <v>1682</v>
      </c>
      <c r="B73" s="1" t="s">
        <v>752</v>
      </c>
      <c r="C73" s="25" t="s">
        <v>3070</v>
      </c>
      <c r="D73" s="2" t="s">
        <v>3655</v>
      </c>
      <c r="E73" s="12">
        <v>1</v>
      </c>
      <c r="F73" s="61">
        <v>123</v>
      </c>
      <c r="G73" s="8">
        <f>VLOOKUP(F73,episodes!$A$1:$B$76,2,FALSE)</f>
        <v>24</v>
      </c>
      <c r="H73" s="7" t="str">
        <f>VLOOKUP(F73,episodes!$A$1:$E$76,5,FALSE)</f>
        <v>A Taste of Armageddon</v>
      </c>
      <c r="I73" s="7">
        <f>VLOOKUP(F73,episodes!$A$1:$D$76,3,FALSE)</f>
        <v>1</v>
      </c>
      <c r="J73" s="7">
        <f>VLOOKUP(F73,episodes!$A$1:$D$76,4,FALSE)</f>
        <v>23</v>
      </c>
      <c r="K73" s="10">
        <f t="shared" si="1"/>
        <v>5</v>
      </c>
    </row>
    <row r="74" spans="1:11" ht="10.5" x14ac:dyDescent="0.25">
      <c r="A74" s="2" t="s">
        <v>1682</v>
      </c>
      <c r="B74" s="1" t="s">
        <v>752</v>
      </c>
      <c r="C74" s="25" t="s">
        <v>3086</v>
      </c>
      <c r="D74" s="2" t="s">
        <v>21</v>
      </c>
      <c r="E74" s="12">
        <v>1</v>
      </c>
      <c r="F74" s="61">
        <v>124</v>
      </c>
      <c r="G74" s="8">
        <f>VLOOKUP(F74,episodes!$A$1:$B$76,2,FALSE)</f>
        <v>25</v>
      </c>
      <c r="H74" s="7" t="str">
        <f>VLOOKUP(F74,episodes!$A$1:$E$76,5,FALSE)</f>
        <v>This Side of Paradise</v>
      </c>
      <c r="I74" s="7">
        <f>VLOOKUP(F74,episodes!$A$1:$D$76,3,FALSE)</f>
        <v>1</v>
      </c>
      <c r="J74" s="7">
        <f>VLOOKUP(F74,episodes!$A$1:$D$76,4,FALSE)</f>
        <v>24</v>
      </c>
      <c r="K74" s="10">
        <f t="shared" si="1"/>
        <v>0</v>
      </c>
    </row>
    <row r="75" spans="1:11" ht="10.5" x14ac:dyDescent="0.25">
      <c r="A75" s="2" t="s">
        <v>1682</v>
      </c>
      <c r="B75" s="1" t="s">
        <v>752</v>
      </c>
      <c r="C75" s="25" t="s">
        <v>1917</v>
      </c>
      <c r="D75" s="2" t="s">
        <v>21</v>
      </c>
      <c r="E75" s="12">
        <v>1</v>
      </c>
      <c r="F75" s="61">
        <v>124</v>
      </c>
      <c r="G75" s="8">
        <f>VLOOKUP(F75,episodes!$A$1:$B$76,2,FALSE)</f>
        <v>25</v>
      </c>
      <c r="H75" s="7" t="str">
        <f>VLOOKUP(F75,episodes!$A$1:$E$76,5,FALSE)</f>
        <v>This Side of Paradise</v>
      </c>
      <c r="I75" s="7">
        <f>VLOOKUP(F75,episodes!$A$1:$D$76,3,FALSE)</f>
        <v>1</v>
      </c>
      <c r="J75" s="7">
        <f>VLOOKUP(F75,episodes!$A$1:$D$76,4,FALSE)</f>
        <v>24</v>
      </c>
      <c r="K75" s="10">
        <f t="shared" si="1"/>
        <v>1</v>
      </c>
    </row>
    <row r="76" spans="1:11" ht="10.5" x14ac:dyDescent="0.25">
      <c r="A76" s="2" t="s">
        <v>1682</v>
      </c>
      <c r="B76" s="1" t="s">
        <v>752</v>
      </c>
      <c r="C76" s="25" t="s">
        <v>3241</v>
      </c>
      <c r="D76" s="2" t="s">
        <v>21</v>
      </c>
      <c r="E76" s="12">
        <v>1</v>
      </c>
      <c r="F76" s="61">
        <v>124</v>
      </c>
      <c r="G76" s="8">
        <f>VLOOKUP(F76,episodes!$A$1:$B$76,2,FALSE)</f>
        <v>25</v>
      </c>
      <c r="H76" s="7" t="str">
        <f>VLOOKUP(F76,episodes!$A$1:$E$76,5,FALSE)</f>
        <v>This Side of Paradise</v>
      </c>
      <c r="I76" s="7">
        <f>VLOOKUP(F76,episodes!$A$1:$D$76,3,FALSE)</f>
        <v>1</v>
      </c>
      <c r="J76" s="7">
        <f>VLOOKUP(F76,episodes!$A$1:$D$76,4,FALSE)</f>
        <v>24</v>
      </c>
      <c r="K76" s="10">
        <f t="shared" si="1"/>
        <v>2</v>
      </c>
    </row>
    <row r="77" spans="1:11" ht="10.5" x14ac:dyDescent="0.25">
      <c r="A77" s="2" t="s">
        <v>1682</v>
      </c>
      <c r="B77" s="1" t="s">
        <v>752</v>
      </c>
      <c r="C77" s="25" t="s">
        <v>3241</v>
      </c>
      <c r="D77" s="2" t="s">
        <v>21</v>
      </c>
      <c r="E77" s="12">
        <v>1</v>
      </c>
      <c r="F77" s="61">
        <v>124</v>
      </c>
      <c r="G77" s="8">
        <f>VLOOKUP(F77,episodes!$A$1:$B$76,2,FALSE)</f>
        <v>25</v>
      </c>
      <c r="H77" s="7" t="str">
        <f>VLOOKUP(F77,episodes!$A$1:$E$76,5,FALSE)</f>
        <v>This Side of Paradise</v>
      </c>
      <c r="I77" s="7">
        <f>VLOOKUP(F77,episodes!$A$1:$D$76,3,FALSE)</f>
        <v>1</v>
      </c>
      <c r="J77" s="7">
        <f>VLOOKUP(F77,episodes!$A$1:$D$76,4,FALSE)</f>
        <v>24</v>
      </c>
      <c r="K77" s="10">
        <f t="shared" si="1"/>
        <v>3</v>
      </c>
    </row>
    <row r="78" spans="1:11" ht="10.5" x14ac:dyDescent="0.25">
      <c r="A78" s="2" t="s">
        <v>1682</v>
      </c>
      <c r="B78" s="1" t="s">
        <v>752</v>
      </c>
      <c r="C78" s="25" t="s">
        <v>1838</v>
      </c>
      <c r="D78" s="2" t="s">
        <v>21</v>
      </c>
      <c r="E78" s="12">
        <v>1</v>
      </c>
      <c r="F78" s="61">
        <v>124</v>
      </c>
      <c r="G78" s="8">
        <f>VLOOKUP(F78,episodes!$A$1:$B$76,2,FALSE)</f>
        <v>25</v>
      </c>
      <c r="H78" s="7" t="str">
        <f>VLOOKUP(F78,episodes!$A$1:$E$76,5,FALSE)</f>
        <v>This Side of Paradise</v>
      </c>
      <c r="I78" s="7">
        <f>VLOOKUP(F78,episodes!$A$1:$D$76,3,FALSE)</f>
        <v>1</v>
      </c>
      <c r="J78" s="7">
        <f>VLOOKUP(F78,episodes!$A$1:$D$76,4,FALSE)</f>
        <v>24</v>
      </c>
      <c r="K78" s="10">
        <f t="shared" si="1"/>
        <v>4</v>
      </c>
    </row>
    <row r="79" spans="1:11" ht="10.5" x14ac:dyDescent="0.25">
      <c r="A79" s="2" t="s">
        <v>1682</v>
      </c>
      <c r="B79" s="1" t="s">
        <v>752</v>
      </c>
      <c r="C79" s="25" t="s">
        <v>1893</v>
      </c>
      <c r="D79" s="2" t="s">
        <v>3652</v>
      </c>
      <c r="E79" s="12">
        <v>1</v>
      </c>
      <c r="F79" s="61">
        <v>124</v>
      </c>
      <c r="G79" s="8">
        <f>VLOOKUP(F79,episodes!$A$1:$B$76,2,FALSE)</f>
        <v>25</v>
      </c>
      <c r="H79" s="7" t="str">
        <f>VLOOKUP(F79,episodes!$A$1:$E$76,5,FALSE)</f>
        <v>This Side of Paradise</v>
      </c>
      <c r="I79" s="7">
        <f>VLOOKUP(F79,episodes!$A$1:$D$76,3,FALSE)</f>
        <v>1</v>
      </c>
      <c r="J79" s="7">
        <f>VLOOKUP(F79,episodes!$A$1:$D$76,4,FALSE)</f>
        <v>24</v>
      </c>
      <c r="K79" s="10">
        <f t="shared" si="1"/>
        <v>5</v>
      </c>
    </row>
    <row r="80" spans="1:11" ht="10.5" x14ac:dyDescent="0.25">
      <c r="A80" s="2" t="s">
        <v>1682</v>
      </c>
      <c r="B80" s="1" t="s">
        <v>752</v>
      </c>
      <c r="C80" s="25" t="s">
        <v>1893</v>
      </c>
      <c r="D80" s="2" t="s">
        <v>3652</v>
      </c>
      <c r="E80" s="12">
        <v>1</v>
      </c>
      <c r="F80" s="61">
        <v>124</v>
      </c>
      <c r="G80" s="8">
        <f>VLOOKUP(F80,episodes!$A$1:$B$76,2,FALSE)</f>
        <v>25</v>
      </c>
      <c r="H80" s="7" t="str">
        <f>VLOOKUP(F80,episodes!$A$1:$E$76,5,FALSE)</f>
        <v>This Side of Paradise</v>
      </c>
      <c r="I80" s="7">
        <f>VLOOKUP(F80,episodes!$A$1:$D$76,3,FALSE)</f>
        <v>1</v>
      </c>
      <c r="J80" s="7">
        <f>VLOOKUP(F80,episodes!$A$1:$D$76,4,FALSE)</f>
        <v>24</v>
      </c>
      <c r="K80" s="10">
        <f t="shared" si="1"/>
        <v>6</v>
      </c>
    </row>
    <row r="81" spans="1:11" ht="10.5" x14ac:dyDescent="0.25">
      <c r="A81" s="2" t="s">
        <v>1682</v>
      </c>
      <c r="B81" s="1" t="s">
        <v>752</v>
      </c>
      <c r="C81" s="25" t="s">
        <v>1893</v>
      </c>
      <c r="D81" s="2" t="s">
        <v>3652</v>
      </c>
      <c r="E81" s="12">
        <v>1</v>
      </c>
      <c r="F81" s="61">
        <v>124</v>
      </c>
      <c r="G81" s="8">
        <f>VLOOKUP(F81,episodes!$A$1:$B$76,2,FALSE)</f>
        <v>25</v>
      </c>
      <c r="H81" s="7" t="str">
        <f>VLOOKUP(F81,episodes!$A$1:$E$76,5,FALSE)</f>
        <v>This Side of Paradise</v>
      </c>
      <c r="I81" s="7">
        <f>VLOOKUP(F81,episodes!$A$1:$D$76,3,FALSE)</f>
        <v>1</v>
      </c>
      <c r="J81" s="7">
        <f>VLOOKUP(F81,episodes!$A$1:$D$76,4,FALSE)</f>
        <v>24</v>
      </c>
      <c r="K81" s="10">
        <f t="shared" si="1"/>
        <v>7</v>
      </c>
    </row>
    <row r="82" spans="1:11" ht="10.5" x14ac:dyDescent="0.25">
      <c r="A82" s="2" t="s">
        <v>1682</v>
      </c>
      <c r="B82" s="1" t="s">
        <v>752</v>
      </c>
      <c r="C82" s="25" t="s">
        <v>1919</v>
      </c>
      <c r="D82" s="2" t="s">
        <v>3652</v>
      </c>
      <c r="E82" s="12">
        <v>1</v>
      </c>
      <c r="F82" s="61">
        <v>124</v>
      </c>
      <c r="G82" s="8">
        <f>VLOOKUP(F82,episodes!$A$1:$B$76,2,FALSE)</f>
        <v>25</v>
      </c>
      <c r="H82" s="7" t="str">
        <f>VLOOKUP(F82,episodes!$A$1:$E$76,5,FALSE)</f>
        <v>This Side of Paradise</v>
      </c>
      <c r="I82" s="7">
        <f>VLOOKUP(F82,episodes!$A$1:$D$76,3,FALSE)</f>
        <v>1</v>
      </c>
      <c r="J82" s="7">
        <f>VLOOKUP(F82,episodes!$A$1:$D$76,4,FALSE)</f>
        <v>24</v>
      </c>
      <c r="K82" s="10">
        <f t="shared" si="1"/>
        <v>8</v>
      </c>
    </row>
    <row r="83" spans="1:11" ht="10.5" x14ac:dyDescent="0.25">
      <c r="A83" s="2" t="s">
        <v>1682</v>
      </c>
      <c r="B83" s="1" t="s">
        <v>752</v>
      </c>
      <c r="C83" s="25" t="s">
        <v>1839</v>
      </c>
      <c r="D83" s="2" t="s">
        <v>3655</v>
      </c>
      <c r="E83" s="12">
        <v>1</v>
      </c>
      <c r="F83" s="61">
        <v>124</v>
      </c>
      <c r="G83" s="8">
        <f>VLOOKUP(F83,episodes!$A$1:$B$76,2,FALSE)</f>
        <v>25</v>
      </c>
      <c r="H83" s="7" t="str">
        <f>VLOOKUP(F83,episodes!$A$1:$E$76,5,FALSE)</f>
        <v>This Side of Paradise</v>
      </c>
      <c r="I83" s="7">
        <f>VLOOKUP(F83,episodes!$A$1:$D$76,3,FALSE)</f>
        <v>1</v>
      </c>
      <c r="J83" s="7">
        <f>VLOOKUP(F83,episodes!$A$1:$D$76,4,FALSE)</f>
        <v>24</v>
      </c>
      <c r="K83" s="10">
        <f t="shared" si="1"/>
        <v>9</v>
      </c>
    </row>
    <row r="84" spans="1:11" ht="10.5" x14ac:dyDescent="0.25">
      <c r="A84" s="2" t="s">
        <v>1682</v>
      </c>
      <c r="B84" s="1" t="s">
        <v>752</v>
      </c>
      <c r="C84" s="25" t="s">
        <v>1242</v>
      </c>
      <c r="D84" s="2" t="s">
        <v>21</v>
      </c>
      <c r="E84" s="12">
        <v>1</v>
      </c>
      <c r="F84" s="61">
        <v>125</v>
      </c>
      <c r="G84" s="8">
        <f>VLOOKUP(F84,episodes!$A$1:$B$76,2,FALSE)</f>
        <v>26</v>
      </c>
      <c r="H84" s="7" t="str">
        <f>VLOOKUP(F84,episodes!$A$1:$E$76,5,FALSE)</f>
        <v>The Devil in the Dark</v>
      </c>
      <c r="I84" s="7">
        <f>VLOOKUP(F84,episodes!$A$1:$D$76,3,FALSE)</f>
        <v>1</v>
      </c>
      <c r="J84" s="7">
        <f>VLOOKUP(F84,episodes!$A$1:$D$76,4,FALSE)</f>
        <v>25</v>
      </c>
      <c r="K84" s="10">
        <f t="shared" si="1"/>
        <v>0</v>
      </c>
    </row>
    <row r="85" spans="1:11" ht="10.5" x14ac:dyDescent="0.25">
      <c r="A85" s="2" t="s">
        <v>1682</v>
      </c>
      <c r="B85" s="1" t="s">
        <v>752</v>
      </c>
      <c r="C85" s="25" t="s">
        <v>1242</v>
      </c>
      <c r="D85" s="2" t="s">
        <v>21</v>
      </c>
      <c r="E85" s="12">
        <v>1</v>
      </c>
      <c r="F85" s="61">
        <v>125</v>
      </c>
      <c r="G85" s="8">
        <f>VLOOKUP(F85,episodes!$A$1:$B$76,2,FALSE)</f>
        <v>26</v>
      </c>
      <c r="H85" s="7" t="str">
        <f>VLOOKUP(F85,episodes!$A$1:$E$76,5,FALSE)</f>
        <v>The Devil in the Dark</v>
      </c>
      <c r="I85" s="7">
        <f>VLOOKUP(F85,episodes!$A$1:$D$76,3,FALSE)</f>
        <v>1</v>
      </c>
      <c r="J85" s="7">
        <f>VLOOKUP(F85,episodes!$A$1:$D$76,4,FALSE)</f>
        <v>25</v>
      </c>
      <c r="K85" s="10">
        <f t="shared" si="1"/>
        <v>1</v>
      </c>
    </row>
    <row r="86" spans="1:11" ht="10.5" x14ac:dyDescent="0.25">
      <c r="A86" s="2" t="s">
        <v>1682</v>
      </c>
      <c r="B86" s="1" t="s">
        <v>752</v>
      </c>
      <c r="C86" s="25" t="s">
        <v>1940</v>
      </c>
      <c r="D86" s="2" t="s">
        <v>21</v>
      </c>
      <c r="E86" s="12">
        <v>1</v>
      </c>
      <c r="F86" s="61">
        <v>125</v>
      </c>
      <c r="G86" s="8">
        <f>VLOOKUP(F86,episodes!$A$1:$B$76,2,FALSE)</f>
        <v>26</v>
      </c>
      <c r="H86" s="7" t="str">
        <f>VLOOKUP(F86,episodes!$A$1:$E$76,5,FALSE)</f>
        <v>The Devil in the Dark</v>
      </c>
      <c r="I86" s="7">
        <f>VLOOKUP(F86,episodes!$A$1:$D$76,3,FALSE)</f>
        <v>1</v>
      </c>
      <c r="J86" s="7">
        <f>VLOOKUP(F86,episodes!$A$1:$D$76,4,FALSE)</f>
        <v>25</v>
      </c>
      <c r="K86" s="10">
        <f t="shared" si="1"/>
        <v>2</v>
      </c>
    </row>
    <row r="87" spans="1:11" ht="10.5" x14ac:dyDescent="0.25">
      <c r="A87" s="2" t="s">
        <v>1682</v>
      </c>
      <c r="B87" s="1" t="s">
        <v>752</v>
      </c>
      <c r="C87" s="25" t="s">
        <v>3181</v>
      </c>
      <c r="D87" s="2" t="s">
        <v>21</v>
      </c>
      <c r="E87" s="12">
        <v>1</v>
      </c>
      <c r="F87" s="61">
        <v>125</v>
      </c>
      <c r="G87" s="8">
        <f>VLOOKUP(F87,episodes!$A$1:$B$76,2,FALSE)</f>
        <v>26</v>
      </c>
      <c r="H87" s="7" t="str">
        <f>VLOOKUP(F87,episodes!$A$1:$E$76,5,FALSE)</f>
        <v>The Devil in the Dark</v>
      </c>
      <c r="I87" s="7">
        <f>VLOOKUP(F87,episodes!$A$1:$D$76,3,FALSE)</f>
        <v>1</v>
      </c>
      <c r="J87" s="7">
        <f>VLOOKUP(F87,episodes!$A$1:$D$76,4,FALSE)</f>
        <v>25</v>
      </c>
      <c r="K87" s="10">
        <f t="shared" si="1"/>
        <v>3</v>
      </c>
    </row>
    <row r="88" spans="1:11" ht="10.5" x14ac:dyDescent="0.25">
      <c r="A88" s="2" t="s">
        <v>1682</v>
      </c>
      <c r="B88" s="1" t="s">
        <v>752</v>
      </c>
      <c r="C88" s="25" t="s">
        <v>1917</v>
      </c>
      <c r="D88" s="2" t="s">
        <v>21</v>
      </c>
      <c r="E88" s="12">
        <v>1</v>
      </c>
      <c r="F88" s="61">
        <v>125</v>
      </c>
      <c r="G88" s="8">
        <f>VLOOKUP(F88,episodes!$A$1:$B$76,2,FALSE)</f>
        <v>26</v>
      </c>
      <c r="H88" s="7" t="str">
        <f>VLOOKUP(F88,episodes!$A$1:$E$76,5,FALSE)</f>
        <v>The Devil in the Dark</v>
      </c>
      <c r="I88" s="7">
        <f>VLOOKUP(F88,episodes!$A$1:$D$76,3,FALSE)</f>
        <v>1</v>
      </c>
      <c r="J88" s="7">
        <f>VLOOKUP(F88,episodes!$A$1:$D$76,4,FALSE)</f>
        <v>25</v>
      </c>
      <c r="K88" s="10">
        <f t="shared" si="1"/>
        <v>4</v>
      </c>
    </row>
    <row r="89" spans="1:11" ht="10.5" x14ac:dyDescent="0.25">
      <c r="A89" s="2" t="s">
        <v>1682</v>
      </c>
      <c r="B89" s="1" t="s">
        <v>752</v>
      </c>
      <c r="C89" s="25" t="s">
        <v>1973</v>
      </c>
      <c r="D89" s="2" t="s">
        <v>21</v>
      </c>
      <c r="E89" s="12">
        <v>1</v>
      </c>
      <c r="F89" s="61">
        <v>125</v>
      </c>
      <c r="G89" s="8">
        <f>VLOOKUP(F89,episodes!$A$1:$B$76,2,FALSE)</f>
        <v>26</v>
      </c>
      <c r="H89" s="7" t="str">
        <f>VLOOKUP(F89,episodes!$A$1:$E$76,5,FALSE)</f>
        <v>The Devil in the Dark</v>
      </c>
      <c r="I89" s="7">
        <f>VLOOKUP(F89,episodes!$A$1:$D$76,3,FALSE)</f>
        <v>1</v>
      </c>
      <c r="J89" s="7">
        <f>VLOOKUP(F89,episodes!$A$1:$D$76,4,FALSE)</f>
        <v>25</v>
      </c>
      <c r="K89" s="10">
        <f t="shared" si="1"/>
        <v>5</v>
      </c>
    </row>
    <row r="90" spans="1:11" ht="10.5" x14ac:dyDescent="0.25">
      <c r="A90" s="2" t="s">
        <v>1682</v>
      </c>
      <c r="B90" s="1" t="s">
        <v>752</v>
      </c>
      <c r="C90" s="25" t="s">
        <v>1838</v>
      </c>
      <c r="D90" s="2" t="s">
        <v>21</v>
      </c>
      <c r="E90" s="12">
        <v>1</v>
      </c>
      <c r="F90" s="61">
        <v>125</v>
      </c>
      <c r="G90" s="8">
        <f>VLOOKUP(F90,episodes!$A$1:$B$76,2,FALSE)</f>
        <v>26</v>
      </c>
      <c r="H90" s="7" t="str">
        <f>VLOOKUP(F90,episodes!$A$1:$E$76,5,FALSE)</f>
        <v>The Devil in the Dark</v>
      </c>
      <c r="I90" s="7">
        <f>VLOOKUP(F90,episodes!$A$1:$D$76,3,FALSE)</f>
        <v>1</v>
      </c>
      <c r="J90" s="7">
        <f>VLOOKUP(F90,episodes!$A$1:$D$76,4,FALSE)</f>
        <v>25</v>
      </c>
      <c r="K90" s="10">
        <f t="shared" si="1"/>
        <v>6</v>
      </c>
    </row>
    <row r="91" spans="1:11" ht="10.5" x14ac:dyDescent="0.25">
      <c r="A91" s="2" t="s">
        <v>1682</v>
      </c>
      <c r="B91" s="1" t="s">
        <v>752</v>
      </c>
      <c r="C91" s="25" t="s">
        <v>1838</v>
      </c>
      <c r="D91" s="2" t="s">
        <v>21</v>
      </c>
      <c r="E91" s="12">
        <v>1</v>
      </c>
      <c r="F91" s="61">
        <v>125</v>
      </c>
      <c r="G91" s="8">
        <f>VLOOKUP(F91,episodes!$A$1:$B$76,2,FALSE)</f>
        <v>26</v>
      </c>
      <c r="H91" s="7" t="str">
        <f>VLOOKUP(F91,episodes!$A$1:$E$76,5,FALSE)</f>
        <v>The Devil in the Dark</v>
      </c>
      <c r="I91" s="7">
        <f>VLOOKUP(F91,episodes!$A$1:$D$76,3,FALSE)</f>
        <v>1</v>
      </c>
      <c r="J91" s="7">
        <f>VLOOKUP(F91,episodes!$A$1:$D$76,4,FALSE)</f>
        <v>25</v>
      </c>
      <c r="K91" s="10">
        <f t="shared" si="1"/>
        <v>7</v>
      </c>
    </row>
    <row r="92" spans="1:11" ht="10.5" x14ac:dyDescent="0.25">
      <c r="A92" s="2" t="s">
        <v>1682</v>
      </c>
      <c r="B92" s="1" t="s">
        <v>752</v>
      </c>
      <c r="C92" s="25" t="s">
        <v>3182</v>
      </c>
      <c r="D92" s="2" t="s">
        <v>3652</v>
      </c>
      <c r="E92" s="12">
        <v>1</v>
      </c>
      <c r="F92" s="61">
        <v>125</v>
      </c>
      <c r="G92" s="8">
        <f>VLOOKUP(F92,episodes!$A$1:$B$76,2,FALSE)</f>
        <v>26</v>
      </c>
      <c r="H92" s="7" t="str">
        <f>VLOOKUP(F92,episodes!$A$1:$E$76,5,FALSE)</f>
        <v>The Devil in the Dark</v>
      </c>
      <c r="I92" s="7">
        <f>VLOOKUP(F92,episodes!$A$1:$D$76,3,FALSE)</f>
        <v>1</v>
      </c>
      <c r="J92" s="7">
        <f>VLOOKUP(F92,episodes!$A$1:$D$76,4,FALSE)</f>
        <v>25</v>
      </c>
      <c r="K92" s="10">
        <f t="shared" si="1"/>
        <v>8</v>
      </c>
    </row>
    <row r="93" spans="1:11" ht="10.5" x14ac:dyDescent="0.25">
      <c r="A93" s="2" t="s">
        <v>1682</v>
      </c>
      <c r="B93" s="1" t="s">
        <v>752</v>
      </c>
      <c r="C93" s="25" t="s">
        <v>1839</v>
      </c>
      <c r="D93" s="2" t="s">
        <v>3655</v>
      </c>
      <c r="E93" s="12">
        <v>1</v>
      </c>
      <c r="F93" s="61">
        <v>125</v>
      </c>
      <c r="G93" s="8">
        <f>VLOOKUP(F93,episodes!$A$1:$B$76,2,FALSE)</f>
        <v>26</v>
      </c>
      <c r="H93" s="7" t="str">
        <f>VLOOKUP(F93,episodes!$A$1:$E$76,5,FALSE)</f>
        <v>The Devil in the Dark</v>
      </c>
      <c r="I93" s="7">
        <f>VLOOKUP(F93,episodes!$A$1:$D$76,3,FALSE)</f>
        <v>1</v>
      </c>
      <c r="J93" s="7">
        <f>VLOOKUP(F93,episodes!$A$1:$D$76,4,FALSE)</f>
        <v>25</v>
      </c>
      <c r="K93" s="10">
        <f t="shared" si="1"/>
        <v>9</v>
      </c>
    </row>
    <row r="94" spans="1:11" ht="10.5" x14ac:dyDescent="0.25">
      <c r="A94" s="2" t="s">
        <v>1682</v>
      </c>
      <c r="B94" s="1" t="s">
        <v>752</v>
      </c>
      <c r="C94" s="25" t="s">
        <v>1941</v>
      </c>
      <c r="D94" s="2" t="s">
        <v>21</v>
      </c>
      <c r="E94" s="12">
        <v>1</v>
      </c>
      <c r="F94" s="61">
        <v>126</v>
      </c>
      <c r="G94" s="8">
        <f>VLOOKUP(F94,episodes!$A$1:$B$76,2,FALSE)</f>
        <v>27</v>
      </c>
      <c r="H94" s="7" t="str">
        <f>VLOOKUP(F94,episodes!$A$1:$E$76,5,FALSE)</f>
        <v>Errand of Mercy</v>
      </c>
      <c r="I94" s="7">
        <f>VLOOKUP(F94,episodes!$A$1:$D$76,3,FALSE)</f>
        <v>1</v>
      </c>
      <c r="J94" s="7">
        <f>VLOOKUP(F94,episodes!$A$1:$D$76,4,FALSE)</f>
        <v>26</v>
      </c>
      <c r="K94" s="10">
        <f t="shared" si="1"/>
        <v>0</v>
      </c>
    </row>
    <row r="95" spans="1:11" ht="10.5" x14ac:dyDescent="0.25">
      <c r="A95" s="2" t="s">
        <v>1682</v>
      </c>
      <c r="B95" s="1" t="s">
        <v>752</v>
      </c>
      <c r="C95" s="25" t="s">
        <v>1941</v>
      </c>
      <c r="D95" s="2" t="s">
        <v>21</v>
      </c>
      <c r="E95" s="12">
        <v>1</v>
      </c>
      <c r="F95" s="61">
        <v>126</v>
      </c>
      <c r="G95" s="8">
        <f>VLOOKUP(F95,episodes!$A$1:$B$76,2,FALSE)</f>
        <v>27</v>
      </c>
      <c r="H95" s="7" t="str">
        <f>VLOOKUP(F95,episodes!$A$1:$E$76,5,FALSE)</f>
        <v>Errand of Mercy</v>
      </c>
      <c r="I95" s="7">
        <f>VLOOKUP(F95,episodes!$A$1:$D$76,3,FALSE)</f>
        <v>1</v>
      </c>
      <c r="J95" s="7">
        <f>VLOOKUP(F95,episodes!$A$1:$D$76,4,FALSE)</f>
        <v>26</v>
      </c>
      <c r="K95" s="10">
        <f t="shared" si="1"/>
        <v>1</v>
      </c>
    </row>
    <row r="96" spans="1:11" ht="10.5" x14ac:dyDescent="0.25">
      <c r="A96" s="2" t="s">
        <v>1682</v>
      </c>
      <c r="B96" s="1" t="s">
        <v>752</v>
      </c>
      <c r="C96" s="25" t="s">
        <v>3205</v>
      </c>
      <c r="D96" s="63" t="s">
        <v>3305</v>
      </c>
      <c r="E96" s="17"/>
      <c r="F96" s="61">
        <v>126</v>
      </c>
      <c r="G96" s="8">
        <f>VLOOKUP(F96,episodes!$A$1:$B$76,2,FALSE)</f>
        <v>27</v>
      </c>
      <c r="H96" s="7" t="str">
        <f>VLOOKUP(F96,episodes!$A$1:$E$76,5,FALSE)</f>
        <v>Errand of Mercy</v>
      </c>
      <c r="I96" s="7">
        <f>VLOOKUP(F96,episodes!$A$1:$D$76,3,FALSE)</f>
        <v>1</v>
      </c>
      <c r="J96" s="7">
        <f>VLOOKUP(F96,episodes!$A$1:$D$76,4,FALSE)</f>
        <v>26</v>
      </c>
      <c r="K96" s="10">
        <f t="shared" si="1"/>
        <v>2</v>
      </c>
    </row>
    <row r="97" spans="1:11" ht="10.5" x14ac:dyDescent="0.25">
      <c r="A97" s="2" t="s">
        <v>1682</v>
      </c>
      <c r="B97" s="1" t="s">
        <v>752</v>
      </c>
      <c r="C97" s="25" t="s">
        <v>3236</v>
      </c>
      <c r="D97" s="63" t="s">
        <v>3305</v>
      </c>
      <c r="E97" s="17"/>
      <c r="F97" s="61">
        <v>128</v>
      </c>
      <c r="G97" s="8">
        <f>VLOOKUP(F97,episodes!$A$1:$B$76,2,FALSE)</f>
        <v>29</v>
      </c>
      <c r="H97" s="7" t="str">
        <f>VLOOKUP(F97,episodes!$A$1:$E$76,5,FALSE)</f>
        <v>The City on the Edge of Forever</v>
      </c>
      <c r="I97" s="7">
        <f>VLOOKUP(F97,episodes!$A$1:$D$76,3,FALSE)</f>
        <v>1</v>
      </c>
      <c r="J97" s="7">
        <f>VLOOKUP(F97,episodes!$A$1:$D$76,4,FALSE)</f>
        <v>28</v>
      </c>
      <c r="K97" s="10">
        <f t="shared" si="1"/>
        <v>0</v>
      </c>
    </row>
    <row r="98" spans="1:11" ht="10.5" x14ac:dyDescent="0.25">
      <c r="A98" s="2" t="s">
        <v>1682</v>
      </c>
      <c r="B98" s="1" t="s">
        <v>752</v>
      </c>
      <c r="C98" s="25" t="s">
        <v>3242</v>
      </c>
      <c r="D98" s="2" t="s">
        <v>3668</v>
      </c>
      <c r="E98" s="17"/>
      <c r="F98" s="61">
        <v>128</v>
      </c>
      <c r="G98" s="8">
        <f>VLOOKUP(F98,episodes!$A$1:$B$76,2,FALSE)</f>
        <v>29</v>
      </c>
      <c r="H98" s="7" t="str">
        <f>VLOOKUP(F98,episodes!$A$1:$E$76,5,FALSE)</f>
        <v>The City on the Edge of Forever</v>
      </c>
      <c r="I98" s="7">
        <f>VLOOKUP(F98,episodes!$A$1:$D$76,3,FALSE)</f>
        <v>1</v>
      </c>
      <c r="J98" s="7">
        <f>VLOOKUP(F98,episodes!$A$1:$D$76,4,FALSE)</f>
        <v>28</v>
      </c>
      <c r="K98" s="10">
        <f t="shared" si="1"/>
        <v>1</v>
      </c>
    </row>
    <row r="99" spans="1:11" ht="10.5" x14ac:dyDescent="0.25">
      <c r="A99" s="2" t="s">
        <v>1682</v>
      </c>
      <c r="B99" s="1" t="s">
        <v>752</v>
      </c>
      <c r="C99" s="25" t="s">
        <v>3243</v>
      </c>
      <c r="D99" s="2" t="s">
        <v>85</v>
      </c>
      <c r="E99" s="12">
        <v>1</v>
      </c>
      <c r="F99" s="61">
        <v>128</v>
      </c>
      <c r="G99" s="8">
        <f>VLOOKUP(F99,episodes!$A$1:$B$76,2,FALSE)</f>
        <v>29</v>
      </c>
      <c r="H99" s="7" t="str">
        <f>VLOOKUP(F99,episodes!$A$1:$E$76,5,FALSE)</f>
        <v>The City on the Edge of Forever</v>
      </c>
      <c r="I99" s="7">
        <f>VLOOKUP(F99,episodes!$A$1:$D$76,3,FALSE)</f>
        <v>1</v>
      </c>
      <c r="J99" s="7">
        <f>VLOOKUP(F99,episodes!$A$1:$D$76,4,FALSE)</f>
        <v>28</v>
      </c>
      <c r="K99" s="10">
        <f t="shared" si="1"/>
        <v>2</v>
      </c>
    </row>
    <row r="100" spans="1:11" ht="10.5" x14ac:dyDescent="0.25">
      <c r="A100" s="2" t="s">
        <v>1682</v>
      </c>
      <c r="B100" s="1" t="s">
        <v>752</v>
      </c>
      <c r="C100" s="25" t="s">
        <v>1987</v>
      </c>
      <c r="D100" s="2" t="s">
        <v>85</v>
      </c>
      <c r="E100" s="12">
        <v>1</v>
      </c>
      <c r="F100" s="61">
        <v>128</v>
      </c>
      <c r="G100" s="8">
        <f>VLOOKUP(F100,episodes!$A$1:$B$76,2,FALSE)</f>
        <v>29</v>
      </c>
      <c r="H100" s="7" t="str">
        <f>VLOOKUP(F100,episodes!$A$1:$E$76,5,FALSE)</f>
        <v>The City on the Edge of Forever</v>
      </c>
      <c r="I100" s="7">
        <f>VLOOKUP(F100,episodes!$A$1:$D$76,3,FALSE)</f>
        <v>1</v>
      </c>
      <c r="J100" s="7">
        <f>VLOOKUP(F100,episodes!$A$1:$D$76,4,FALSE)</f>
        <v>28</v>
      </c>
      <c r="K100" s="10">
        <f t="shared" si="1"/>
        <v>3</v>
      </c>
    </row>
    <row r="101" spans="1:11" ht="10.5" x14ac:dyDescent="0.25">
      <c r="A101" s="2" t="s">
        <v>1682</v>
      </c>
      <c r="B101" s="1" t="s">
        <v>752</v>
      </c>
      <c r="C101" s="1" t="s">
        <v>1893</v>
      </c>
      <c r="D101" s="2" t="s">
        <v>3652</v>
      </c>
      <c r="E101" s="12">
        <v>1</v>
      </c>
      <c r="F101" s="61">
        <v>129</v>
      </c>
      <c r="G101" s="8">
        <f>VLOOKUP(F101,episodes!$A$1:$B$76,2,FALSE)</f>
        <v>30</v>
      </c>
      <c r="H101" s="7" t="str">
        <f>VLOOKUP(F101,episodes!$A$1:$E$76,5,FALSE)</f>
        <v>Operation: Annihilate!</v>
      </c>
      <c r="I101" s="7">
        <f>VLOOKUP(F101,episodes!$A$1:$D$76,3,FALSE)</f>
        <v>1</v>
      </c>
      <c r="J101" s="7">
        <f>VLOOKUP(F101,episodes!$A$1:$D$76,4,FALSE)</f>
        <v>29</v>
      </c>
      <c r="K101" s="10">
        <f t="shared" si="1"/>
        <v>0</v>
      </c>
    </row>
    <row r="102" spans="1:11" ht="10.5" x14ac:dyDescent="0.25">
      <c r="A102" s="2" t="s">
        <v>1682</v>
      </c>
      <c r="B102" s="1" t="s">
        <v>752</v>
      </c>
      <c r="C102" s="1" t="s">
        <v>1938</v>
      </c>
      <c r="D102" s="2" t="s">
        <v>3652</v>
      </c>
      <c r="E102" s="12">
        <v>1</v>
      </c>
      <c r="F102" s="61">
        <v>201</v>
      </c>
      <c r="G102" s="8">
        <f>VLOOKUP(F102,episodes!$A$1:$B$76,2,FALSE)</f>
        <v>31</v>
      </c>
      <c r="H102" s="7" t="str">
        <f>VLOOKUP(F102,episodes!$A$1:$E$76,5,FALSE)</f>
        <v>Amok Time</v>
      </c>
      <c r="I102" s="7">
        <f>VLOOKUP(F102,episodes!$A$1:$D$76,3,FALSE)</f>
        <v>2</v>
      </c>
      <c r="J102" s="7">
        <f>VLOOKUP(F102,episodes!$A$1:$D$76,4,FALSE)</f>
        <v>1</v>
      </c>
      <c r="K102" s="10">
        <f t="shared" si="1"/>
        <v>0</v>
      </c>
    </row>
    <row r="103" spans="1:11" ht="10.5" x14ac:dyDescent="0.25">
      <c r="A103" s="2" t="s">
        <v>1682</v>
      </c>
      <c r="B103" s="1" t="s">
        <v>752</v>
      </c>
      <c r="C103" s="1" t="s">
        <v>1824</v>
      </c>
      <c r="D103" s="2" t="s">
        <v>3655</v>
      </c>
      <c r="E103" s="12">
        <v>1</v>
      </c>
      <c r="F103" s="61">
        <v>201</v>
      </c>
      <c r="G103" s="8">
        <f>VLOOKUP(F103,episodes!$A$1:$B$76,2,FALSE)</f>
        <v>31</v>
      </c>
      <c r="H103" s="7" t="str">
        <f>VLOOKUP(F103,episodes!$A$1:$E$76,5,FALSE)</f>
        <v>Amok Time</v>
      </c>
      <c r="I103" s="7">
        <f>VLOOKUP(F103,episodes!$A$1:$D$76,3,FALSE)</f>
        <v>2</v>
      </c>
      <c r="J103" s="7">
        <f>VLOOKUP(F103,episodes!$A$1:$D$76,4,FALSE)</f>
        <v>1</v>
      </c>
      <c r="K103" s="10">
        <f t="shared" si="1"/>
        <v>1</v>
      </c>
    </row>
    <row r="104" spans="1:11" ht="10.5" x14ac:dyDescent="0.25">
      <c r="A104" s="2" t="s">
        <v>1682</v>
      </c>
      <c r="B104" s="1" t="s">
        <v>752</v>
      </c>
      <c r="C104" s="1" t="s">
        <v>1824</v>
      </c>
      <c r="D104" s="2" t="s">
        <v>3655</v>
      </c>
      <c r="E104" s="12">
        <v>1</v>
      </c>
      <c r="F104" s="61">
        <v>201</v>
      </c>
      <c r="G104" s="8">
        <f>VLOOKUP(F104,episodes!$A$1:$B$76,2,FALSE)</f>
        <v>31</v>
      </c>
      <c r="H104" s="7" t="str">
        <f>VLOOKUP(F104,episodes!$A$1:$E$76,5,FALSE)</f>
        <v>Amok Time</v>
      </c>
      <c r="I104" s="7">
        <f>VLOOKUP(F104,episodes!$A$1:$D$76,3,FALSE)</f>
        <v>2</v>
      </c>
      <c r="J104" s="7">
        <f>VLOOKUP(F104,episodes!$A$1:$D$76,4,FALSE)</f>
        <v>1</v>
      </c>
      <c r="K104" s="10">
        <f t="shared" si="1"/>
        <v>2</v>
      </c>
    </row>
    <row r="105" spans="1:11" ht="10.5" x14ac:dyDescent="0.25">
      <c r="A105" s="2" t="s">
        <v>1682</v>
      </c>
      <c r="B105" s="1" t="s">
        <v>752</v>
      </c>
      <c r="C105" s="1" t="s">
        <v>2020</v>
      </c>
      <c r="D105" s="2" t="s">
        <v>21</v>
      </c>
      <c r="E105" s="12">
        <v>1</v>
      </c>
      <c r="F105" s="61">
        <v>202</v>
      </c>
      <c r="G105" s="8">
        <f>VLOOKUP(F105,episodes!$A$1:$B$76,2,FALSE)</f>
        <v>32</v>
      </c>
      <c r="H105" s="7" t="str">
        <f>VLOOKUP(F105,episodes!$A$1:$E$76,5,FALSE)</f>
        <v>Who Mourns for Adonais?</v>
      </c>
      <c r="I105" s="7">
        <f>VLOOKUP(F105,episodes!$A$1:$D$76,3,FALSE)</f>
        <v>2</v>
      </c>
      <c r="J105" s="7">
        <f>VLOOKUP(F105,episodes!$A$1:$D$76,4,FALSE)</f>
        <v>2</v>
      </c>
      <c r="K105" s="10">
        <f t="shared" si="1"/>
        <v>0</v>
      </c>
    </row>
    <row r="106" spans="1:11" ht="10.5" x14ac:dyDescent="0.25">
      <c r="A106" s="2" t="s">
        <v>1682</v>
      </c>
      <c r="B106" s="1" t="s">
        <v>752</v>
      </c>
      <c r="C106" s="1" t="s">
        <v>2021</v>
      </c>
      <c r="D106" s="2" t="s">
        <v>21</v>
      </c>
      <c r="E106" s="12">
        <v>1</v>
      </c>
      <c r="F106" s="61">
        <v>202</v>
      </c>
      <c r="G106" s="8">
        <f>VLOOKUP(F106,episodes!$A$1:$B$76,2,FALSE)</f>
        <v>32</v>
      </c>
      <c r="H106" s="7" t="str">
        <f>VLOOKUP(F106,episodes!$A$1:$E$76,5,FALSE)</f>
        <v>Who Mourns for Adonais?</v>
      </c>
      <c r="I106" s="7">
        <f>VLOOKUP(F106,episodes!$A$1:$D$76,3,FALSE)</f>
        <v>2</v>
      </c>
      <c r="J106" s="7">
        <f>VLOOKUP(F106,episodes!$A$1:$D$76,4,FALSE)</f>
        <v>2</v>
      </c>
      <c r="K106" s="10">
        <f t="shared" si="1"/>
        <v>1</v>
      </c>
    </row>
    <row r="107" spans="1:11" ht="10.5" x14ac:dyDescent="0.25">
      <c r="A107" s="2" t="s">
        <v>1682</v>
      </c>
      <c r="B107" s="1" t="s">
        <v>752</v>
      </c>
      <c r="C107" s="1" t="s">
        <v>2764</v>
      </c>
      <c r="D107" s="2" t="s">
        <v>21</v>
      </c>
      <c r="E107" s="12">
        <v>1</v>
      </c>
      <c r="F107" s="61">
        <v>202</v>
      </c>
      <c r="G107" s="8">
        <f>VLOOKUP(F107,episodes!$A$1:$B$76,2,FALSE)</f>
        <v>32</v>
      </c>
      <c r="H107" s="7" t="str">
        <f>VLOOKUP(F107,episodes!$A$1:$E$76,5,FALSE)</f>
        <v>Who Mourns for Adonais?</v>
      </c>
      <c r="I107" s="7">
        <f>VLOOKUP(F107,episodes!$A$1:$D$76,3,FALSE)</f>
        <v>2</v>
      </c>
      <c r="J107" s="7">
        <f>VLOOKUP(F107,episodes!$A$1:$D$76,4,FALSE)</f>
        <v>2</v>
      </c>
      <c r="K107" s="10">
        <f t="shared" si="1"/>
        <v>2</v>
      </c>
    </row>
    <row r="108" spans="1:11" ht="10.5" x14ac:dyDescent="0.25">
      <c r="A108" s="2" t="s">
        <v>1682</v>
      </c>
      <c r="B108" s="2" t="s">
        <v>752</v>
      </c>
      <c r="C108" s="1" t="s">
        <v>1973</v>
      </c>
      <c r="D108" s="2" t="s">
        <v>21</v>
      </c>
      <c r="E108" s="12">
        <v>1</v>
      </c>
      <c r="F108" s="60">
        <v>204</v>
      </c>
      <c r="G108" s="8">
        <f>VLOOKUP(F108,episodes!$A$1:$B$81,2,FALSE)</f>
        <v>34</v>
      </c>
      <c r="H108" s="7" t="str">
        <f>VLOOKUP(F108,episodes!$A$1:$E$81,5,FALSE)</f>
        <v>Mirror, Mirror</v>
      </c>
      <c r="I108" s="7">
        <f>VLOOKUP(F108,episodes!$A$1:$D$81,3,FALSE)</f>
        <v>2</v>
      </c>
      <c r="J108" s="7">
        <f>VLOOKUP(F108,episodes!$A$1:$D$81,4,FALSE)</f>
        <v>4</v>
      </c>
      <c r="K108" s="10">
        <f t="shared" si="1"/>
        <v>0</v>
      </c>
    </row>
    <row r="109" spans="1:11" ht="10.5" x14ac:dyDescent="0.25">
      <c r="A109" s="2" t="s">
        <v>1682</v>
      </c>
      <c r="B109" s="2" t="s">
        <v>752</v>
      </c>
      <c r="C109" s="1" t="s">
        <v>2640</v>
      </c>
      <c r="D109" s="2" t="s">
        <v>21</v>
      </c>
      <c r="E109" s="12">
        <v>1</v>
      </c>
      <c r="F109" s="60">
        <v>204</v>
      </c>
      <c r="G109" s="8">
        <f>VLOOKUP(F109,episodes!$A$1:$B$81,2,FALSE)</f>
        <v>34</v>
      </c>
      <c r="H109" s="7" t="str">
        <f>VLOOKUP(F109,episodes!$A$1:$E$81,5,FALSE)</f>
        <v>Mirror, Mirror</v>
      </c>
      <c r="I109" s="7">
        <f>VLOOKUP(F109,episodes!$A$1:$D$81,3,FALSE)</f>
        <v>2</v>
      </c>
      <c r="J109" s="7">
        <f>VLOOKUP(F109,episodes!$A$1:$D$81,4,FALSE)</f>
        <v>4</v>
      </c>
      <c r="K109" s="10">
        <f t="shared" si="1"/>
        <v>1</v>
      </c>
    </row>
    <row r="110" spans="1:11" ht="10.5" x14ac:dyDescent="0.25">
      <c r="A110" s="2" t="s">
        <v>1682</v>
      </c>
      <c r="B110" s="2" t="s">
        <v>752</v>
      </c>
      <c r="C110" s="1" t="s">
        <v>2764</v>
      </c>
      <c r="D110" s="2" t="s">
        <v>21</v>
      </c>
      <c r="E110" s="12">
        <v>1</v>
      </c>
      <c r="F110" s="60">
        <v>204</v>
      </c>
      <c r="G110" s="8">
        <f>VLOOKUP(F110,episodes!$A$1:$B$81,2,FALSE)</f>
        <v>34</v>
      </c>
      <c r="H110" s="7" t="str">
        <f>VLOOKUP(F110,episodes!$A$1:$E$81,5,FALSE)</f>
        <v>Mirror, Mirror</v>
      </c>
      <c r="I110" s="7">
        <f>VLOOKUP(F110,episodes!$A$1:$D$81,3,FALSE)</f>
        <v>2</v>
      </c>
      <c r="J110" s="7">
        <f>VLOOKUP(F110,episodes!$A$1:$D$81,4,FALSE)</f>
        <v>4</v>
      </c>
      <c r="K110" s="10">
        <f t="shared" si="1"/>
        <v>2</v>
      </c>
    </row>
    <row r="111" spans="1:11" ht="10.5" x14ac:dyDescent="0.25">
      <c r="A111" s="2" t="s">
        <v>1682</v>
      </c>
      <c r="B111" s="2" t="s">
        <v>752</v>
      </c>
      <c r="C111" s="1" t="s">
        <v>2765</v>
      </c>
      <c r="D111" s="2" t="s">
        <v>3652</v>
      </c>
      <c r="E111" s="12">
        <v>1</v>
      </c>
      <c r="F111" s="60">
        <v>204</v>
      </c>
      <c r="G111" s="8">
        <f>VLOOKUP(F111,episodes!$A$1:$B$81,2,FALSE)</f>
        <v>34</v>
      </c>
      <c r="H111" s="7" t="str">
        <f>VLOOKUP(F111,episodes!$A$1:$E$81,5,FALSE)</f>
        <v>Mirror, Mirror</v>
      </c>
      <c r="I111" s="7">
        <f>VLOOKUP(F111,episodes!$A$1:$D$81,3,FALSE)</f>
        <v>2</v>
      </c>
      <c r="J111" s="7">
        <f>VLOOKUP(F111,episodes!$A$1:$D$81,4,FALSE)</f>
        <v>4</v>
      </c>
      <c r="K111" s="10">
        <f t="shared" si="1"/>
        <v>3</v>
      </c>
    </row>
    <row r="112" spans="1:11" ht="10.5" x14ac:dyDescent="0.25">
      <c r="A112" s="2" t="s">
        <v>1682</v>
      </c>
      <c r="B112" s="2" t="s">
        <v>752</v>
      </c>
      <c r="C112" s="1" t="s">
        <v>2767</v>
      </c>
      <c r="D112" s="63" t="s">
        <v>21</v>
      </c>
      <c r="E112" s="17"/>
      <c r="F112" s="60">
        <v>204</v>
      </c>
      <c r="G112" s="8">
        <f>VLOOKUP(F112,episodes!$A$1:$B$81,2,FALSE)</f>
        <v>34</v>
      </c>
      <c r="H112" s="7" t="str">
        <f>VLOOKUP(F112,episodes!$A$1:$E$81,5,FALSE)</f>
        <v>Mirror, Mirror</v>
      </c>
      <c r="I112" s="7">
        <f>VLOOKUP(F112,episodes!$A$1:$D$81,3,FALSE)</f>
        <v>2</v>
      </c>
      <c r="J112" s="7">
        <f>VLOOKUP(F112,episodes!$A$1:$D$81,4,FALSE)</f>
        <v>4</v>
      </c>
      <c r="K112" s="10">
        <f t="shared" si="1"/>
        <v>4</v>
      </c>
    </row>
    <row r="113" spans="1:11" ht="10.5" x14ac:dyDescent="0.25">
      <c r="A113" s="2" t="s">
        <v>1682</v>
      </c>
      <c r="B113" s="2" t="s">
        <v>752</v>
      </c>
      <c r="C113" s="1" t="s">
        <v>2762</v>
      </c>
      <c r="D113" s="2" t="s">
        <v>3668</v>
      </c>
      <c r="E113" s="17"/>
      <c r="F113" s="60">
        <v>204</v>
      </c>
      <c r="G113" s="8">
        <f>VLOOKUP(F113,episodes!$A$1:$B$81,2,FALSE)</f>
        <v>34</v>
      </c>
      <c r="H113" s="7" t="str">
        <f>VLOOKUP(F113,episodes!$A$1:$E$81,5,FALSE)</f>
        <v>Mirror, Mirror</v>
      </c>
      <c r="I113" s="7">
        <f>VLOOKUP(F113,episodes!$A$1:$D$81,3,FALSE)</f>
        <v>2</v>
      </c>
      <c r="J113" s="7">
        <f>VLOOKUP(F113,episodes!$A$1:$D$81,4,FALSE)</f>
        <v>4</v>
      </c>
      <c r="K113" s="10">
        <f t="shared" si="1"/>
        <v>5</v>
      </c>
    </row>
    <row r="114" spans="1:11" ht="10.5" x14ac:dyDescent="0.25">
      <c r="A114" s="2" t="s">
        <v>1682</v>
      </c>
      <c r="B114" s="2" t="s">
        <v>752</v>
      </c>
      <c r="C114" s="1" t="s">
        <v>2766</v>
      </c>
      <c r="D114" s="2" t="s">
        <v>3668</v>
      </c>
      <c r="E114" s="17"/>
      <c r="F114" s="60">
        <v>204</v>
      </c>
      <c r="G114" s="8">
        <f>VLOOKUP(F114,episodes!$A$1:$B$81,2,FALSE)</f>
        <v>34</v>
      </c>
      <c r="H114" s="7" t="str">
        <f>VLOOKUP(F114,episodes!$A$1:$E$81,5,FALSE)</f>
        <v>Mirror, Mirror</v>
      </c>
      <c r="I114" s="7">
        <f>VLOOKUP(F114,episodes!$A$1:$D$81,3,FALSE)</f>
        <v>2</v>
      </c>
      <c r="J114" s="7">
        <f>VLOOKUP(F114,episodes!$A$1:$D$81,4,FALSE)</f>
        <v>4</v>
      </c>
      <c r="K114" s="10">
        <f t="shared" si="1"/>
        <v>6</v>
      </c>
    </row>
    <row r="115" spans="1:11" ht="10.5" x14ac:dyDescent="0.25">
      <c r="A115" s="2" t="s">
        <v>1682</v>
      </c>
      <c r="B115" s="2" t="s">
        <v>752</v>
      </c>
      <c r="C115" s="1" t="s">
        <v>2769</v>
      </c>
      <c r="D115" s="2" t="s">
        <v>85</v>
      </c>
      <c r="E115" s="12">
        <v>1</v>
      </c>
      <c r="F115" s="60">
        <v>204</v>
      </c>
      <c r="G115" s="8">
        <f>VLOOKUP(F115,episodes!$A$1:$B$81,2,FALSE)</f>
        <v>34</v>
      </c>
      <c r="H115" s="7" t="str">
        <f>VLOOKUP(F115,episodes!$A$1:$E$81,5,FALSE)</f>
        <v>Mirror, Mirror</v>
      </c>
      <c r="I115" s="7">
        <f>VLOOKUP(F115,episodes!$A$1:$D$81,3,FALSE)</f>
        <v>2</v>
      </c>
      <c r="J115" s="7">
        <f>VLOOKUP(F115,episodes!$A$1:$D$81,4,FALSE)</f>
        <v>4</v>
      </c>
      <c r="K115" s="10">
        <f t="shared" si="1"/>
        <v>7</v>
      </c>
    </row>
    <row r="116" spans="1:11" ht="10.5" x14ac:dyDescent="0.25">
      <c r="A116" s="2" t="s">
        <v>1682</v>
      </c>
      <c r="B116" s="2" t="s">
        <v>752</v>
      </c>
      <c r="C116" s="1" t="s">
        <v>2768</v>
      </c>
      <c r="D116" s="2" t="s">
        <v>85</v>
      </c>
      <c r="E116" s="12">
        <v>1</v>
      </c>
      <c r="F116" s="60">
        <v>204</v>
      </c>
      <c r="G116" s="8">
        <f>VLOOKUP(F116,episodes!$A$1:$B$81,2,FALSE)</f>
        <v>34</v>
      </c>
      <c r="H116" s="7" t="str">
        <f>VLOOKUP(F116,episodes!$A$1:$E$81,5,FALSE)</f>
        <v>Mirror, Mirror</v>
      </c>
      <c r="I116" s="7">
        <f>VLOOKUP(F116,episodes!$A$1:$D$81,3,FALSE)</f>
        <v>2</v>
      </c>
      <c r="J116" s="7">
        <f>VLOOKUP(F116,episodes!$A$1:$D$81,4,FALSE)</f>
        <v>4</v>
      </c>
      <c r="K116" s="10">
        <f t="shared" si="1"/>
        <v>8</v>
      </c>
    </row>
    <row r="117" spans="1:11" ht="10.5" x14ac:dyDescent="0.25">
      <c r="A117" s="2" t="s">
        <v>2728</v>
      </c>
      <c r="B117" s="2" t="s">
        <v>752</v>
      </c>
      <c r="C117" s="23" t="s">
        <v>2773</v>
      </c>
      <c r="D117" s="63" t="s">
        <v>3305</v>
      </c>
      <c r="E117" s="12"/>
      <c r="F117" s="60">
        <v>205</v>
      </c>
      <c r="G117" s="8">
        <f>VLOOKUP(F117,episodes!$A$1:$B$81,2,FALSE)</f>
        <v>35</v>
      </c>
      <c r="H117" s="7" t="str">
        <f>VLOOKUP(F117,episodes!$A$1:$E$81,5,FALSE)</f>
        <v>The Apple</v>
      </c>
      <c r="I117" s="7">
        <f>VLOOKUP(F117,episodes!$A$1:$D$81,3,FALSE)</f>
        <v>2</v>
      </c>
      <c r="J117" s="7">
        <f>VLOOKUP(F117,episodes!$A$1:$D$81,4,FALSE)</f>
        <v>5</v>
      </c>
      <c r="K117" s="10">
        <f t="shared" si="1"/>
        <v>0</v>
      </c>
    </row>
    <row r="118" spans="1:11" ht="10.5" x14ac:dyDescent="0.25">
      <c r="A118" s="2" t="s">
        <v>2728</v>
      </c>
      <c r="B118" s="2" t="s">
        <v>752</v>
      </c>
      <c r="C118" s="23" t="s">
        <v>2755</v>
      </c>
      <c r="D118" s="2" t="s">
        <v>21</v>
      </c>
      <c r="E118" s="12">
        <v>1</v>
      </c>
      <c r="F118" s="60">
        <v>205</v>
      </c>
      <c r="G118" s="8">
        <f>VLOOKUP(F118,episodes!$A$1:$B$81,2,FALSE)</f>
        <v>35</v>
      </c>
      <c r="H118" s="7" t="str">
        <f>VLOOKUP(F118,episodes!$A$1:$E$81,5,FALSE)</f>
        <v>The Apple</v>
      </c>
      <c r="I118" s="7">
        <f>VLOOKUP(F118,episodes!$A$1:$D$81,3,FALSE)</f>
        <v>2</v>
      </c>
      <c r="J118" s="7">
        <f>VLOOKUP(F118,episodes!$A$1:$D$81,4,FALSE)</f>
        <v>5</v>
      </c>
      <c r="K118" s="10">
        <f t="shared" si="1"/>
        <v>1</v>
      </c>
    </row>
    <row r="119" spans="1:11" ht="10.5" x14ac:dyDescent="0.25">
      <c r="A119" s="2" t="s">
        <v>2728</v>
      </c>
      <c r="B119" s="2" t="s">
        <v>752</v>
      </c>
      <c r="C119" s="23" t="s">
        <v>1253</v>
      </c>
      <c r="D119" s="2" t="s">
        <v>21</v>
      </c>
      <c r="E119" s="12">
        <v>1</v>
      </c>
      <c r="F119" s="60">
        <v>205</v>
      </c>
      <c r="G119" s="8">
        <f>VLOOKUP(F119,episodes!$A$1:$B$81,2,FALSE)</f>
        <v>35</v>
      </c>
      <c r="H119" s="7" t="str">
        <f>VLOOKUP(F119,episodes!$A$1:$E$81,5,FALSE)</f>
        <v>The Apple</v>
      </c>
      <c r="I119" s="7">
        <f>VLOOKUP(F119,episodes!$A$1:$D$81,3,FALSE)</f>
        <v>2</v>
      </c>
      <c r="J119" s="7">
        <f>VLOOKUP(F119,episodes!$A$1:$D$81,4,FALSE)</f>
        <v>5</v>
      </c>
      <c r="K119" s="10">
        <f t="shared" si="1"/>
        <v>2</v>
      </c>
    </row>
    <row r="120" spans="1:11" ht="10.5" x14ac:dyDescent="0.25">
      <c r="A120" s="2" t="s">
        <v>2728</v>
      </c>
      <c r="B120" s="2" t="s">
        <v>752</v>
      </c>
      <c r="C120" s="23" t="s">
        <v>1253</v>
      </c>
      <c r="D120" s="2" t="s">
        <v>21</v>
      </c>
      <c r="E120" s="12">
        <v>1</v>
      </c>
      <c r="F120" s="60">
        <v>205</v>
      </c>
      <c r="G120" s="8">
        <f>VLOOKUP(F120,episodes!$A$1:$B$81,2,FALSE)</f>
        <v>35</v>
      </c>
      <c r="H120" s="7" t="str">
        <f>VLOOKUP(F120,episodes!$A$1:$E$81,5,FALSE)</f>
        <v>The Apple</v>
      </c>
      <c r="I120" s="7">
        <f>VLOOKUP(F120,episodes!$A$1:$D$81,3,FALSE)</f>
        <v>2</v>
      </c>
      <c r="J120" s="7">
        <f>VLOOKUP(F120,episodes!$A$1:$D$81,4,FALSE)</f>
        <v>5</v>
      </c>
      <c r="K120" s="10">
        <f t="shared" si="1"/>
        <v>3</v>
      </c>
    </row>
    <row r="121" spans="1:11" ht="10.5" x14ac:dyDescent="0.25">
      <c r="A121" s="2" t="s">
        <v>2728</v>
      </c>
      <c r="B121" s="2" t="s">
        <v>752</v>
      </c>
      <c r="C121" s="23" t="s">
        <v>1253</v>
      </c>
      <c r="D121" s="2" t="s">
        <v>21</v>
      </c>
      <c r="E121" s="12">
        <v>1</v>
      </c>
      <c r="F121" s="60">
        <v>205</v>
      </c>
      <c r="G121" s="8">
        <f>VLOOKUP(F121,episodes!$A$1:$B$81,2,FALSE)</f>
        <v>35</v>
      </c>
      <c r="H121" s="7" t="str">
        <f>VLOOKUP(F121,episodes!$A$1:$E$81,5,FALSE)</f>
        <v>The Apple</v>
      </c>
      <c r="I121" s="7">
        <f>VLOOKUP(F121,episodes!$A$1:$D$81,3,FALSE)</f>
        <v>2</v>
      </c>
      <c r="J121" s="7">
        <f>VLOOKUP(F121,episodes!$A$1:$D$81,4,FALSE)</f>
        <v>5</v>
      </c>
      <c r="K121" s="10">
        <f t="shared" si="1"/>
        <v>4</v>
      </c>
    </row>
    <row r="122" spans="1:11" ht="10.5" x14ac:dyDescent="0.25">
      <c r="A122" s="2" t="s">
        <v>2728</v>
      </c>
      <c r="B122" s="2" t="s">
        <v>752</v>
      </c>
      <c r="C122" s="23" t="s">
        <v>1253</v>
      </c>
      <c r="D122" s="2" t="s">
        <v>21</v>
      </c>
      <c r="E122" s="12">
        <v>1</v>
      </c>
      <c r="F122" s="60">
        <v>205</v>
      </c>
      <c r="G122" s="8">
        <f>VLOOKUP(F122,episodes!$A$1:$B$81,2,FALSE)</f>
        <v>35</v>
      </c>
      <c r="H122" s="7" t="str">
        <f>VLOOKUP(F122,episodes!$A$1:$E$81,5,FALSE)</f>
        <v>The Apple</v>
      </c>
      <c r="I122" s="7">
        <f>VLOOKUP(F122,episodes!$A$1:$D$81,3,FALSE)</f>
        <v>2</v>
      </c>
      <c r="J122" s="7">
        <f>VLOOKUP(F122,episodes!$A$1:$D$81,4,FALSE)</f>
        <v>5</v>
      </c>
      <c r="K122" s="10">
        <f t="shared" si="1"/>
        <v>5</v>
      </c>
    </row>
    <row r="123" spans="1:11" ht="10.5" x14ac:dyDescent="0.25">
      <c r="A123" s="2" t="s">
        <v>2728</v>
      </c>
      <c r="B123" s="2" t="s">
        <v>752</v>
      </c>
      <c r="C123" s="23" t="s">
        <v>1253</v>
      </c>
      <c r="D123" s="2" t="s">
        <v>21</v>
      </c>
      <c r="E123" s="12">
        <v>1</v>
      </c>
      <c r="F123" s="60">
        <v>205</v>
      </c>
      <c r="G123" s="8">
        <f>VLOOKUP(F123,episodes!$A$1:$B$81,2,FALSE)</f>
        <v>35</v>
      </c>
      <c r="H123" s="7" t="str">
        <f>VLOOKUP(F123,episodes!$A$1:$E$81,5,FALSE)</f>
        <v>The Apple</v>
      </c>
      <c r="I123" s="7">
        <f>VLOOKUP(F123,episodes!$A$1:$D$81,3,FALSE)</f>
        <v>2</v>
      </c>
      <c r="J123" s="7">
        <f>VLOOKUP(F123,episodes!$A$1:$D$81,4,FALSE)</f>
        <v>5</v>
      </c>
      <c r="K123" s="10">
        <f t="shared" si="1"/>
        <v>6</v>
      </c>
    </row>
    <row r="124" spans="1:11" ht="10.5" x14ac:dyDescent="0.25">
      <c r="A124" s="2" t="s">
        <v>2728</v>
      </c>
      <c r="B124" s="2" t="s">
        <v>752</v>
      </c>
      <c r="C124" s="23" t="s">
        <v>1253</v>
      </c>
      <c r="D124" s="2" t="s">
        <v>21</v>
      </c>
      <c r="E124" s="12">
        <v>1</v>
      </c>
      <c r="F124" s="60">
        <v>205</v>
      </c>
      <c r="G124" s="8">
        <f>VLOOKUP(F124,episodes!$A$1:$B$81,2,FALSE)</f>
        <v>35</v>
      </c>
      <c r="H124" s="7" t="str">
        <f>VLOOKUP(F124,episodes!$A$1:$E$81,5,FALSE)</f>
        <v>The Apple</v>
      </c>
      <c r="I124" s="7">
        <f>VLOOKUP(F124,episodes!$A$1:$D$81,3,FALSE)</f>
        <v>2</v>
      </c>
      <c r="J124" s="7">
        <f>VLOOKUP(F124,episodes!$A$1:$D$81,4,FALSE)</f>
        <v>5</v>
      </c>
      <c r="K124" s="10">
        <f t="shared" si="1"/>
        <v>7</v>
      </c>
    </row>
    <row r="125" spans="1:11" ht="10.5" x14ac:dyDescent="0.25">
      <c r="A125" s="2" t="s">
        <v>2728</v>
      </c>
      <c r="B125" s="2" t="s">
        <v>752</v>
      </c>
      <c r="C125" s="23" t="s">
        <v>2772</v>
      </c>
      <c r="D125" s="2" t="s">
        <v>21</v>
      </c>
      <c r="E125" s="12">
        <v>1</v>
      </c>
      <c r="F125" s="60">
        <v>205</v>
      </c>
      <c r="G125" s="8">
        <f>VLOOKUP(F125,episodes!$A$1:$B$81,2,FALSE)</f>
        <v>35</v>
      </c>
      <c r="H125" s="7" t="str">
        <f>VLOOKUP(F125,episodes!$A$1:$E$81,5,FALSE)</f>
        <v>The Apple</v>
      </c>
      <c r="I125" s="7">
        <f>VLOOKUP(F125,episodes!$A$1:$D$81,3,FALSE)</f>
        <v>2</v>
      </c>
      <c r="J125" s="7">
        <f>VLOOKUP(F125,episodes!$A$1:$D$81,4,FALSE)</f>
        <v>5</v>
      </c>
      <c r="K125" s="10">
        <f t="shared" si="1"/>
        <v>8</v>
      </c>
    </row>
    <row r="126" spans="1:11" ht="10.5" x14ac:dyDescent="0.25">
      <c r="A126" s="2" t="s">
        <v>2728</v>
      </c>
      <c r="B126" s="2" t="s">
        <v>752</v>
      </c>
      <c r="C126" s="23" t="s">
        <v>2771</v>
      </c>
      <c r="D126" s="2" t="s">
        <v>21</v>
      </c>
      <c r="E126" s="12">
        <v>1</v>
      </c>
      <c r="F126" s="60">
        <v>205</v>
      </c>
      <c r="G126" s="8">
        <f>VLOOKUP(F126,episodes!$A$1:$B$81,2,FALSE)</f>
        <v>35</v>
      </c>
      <c r="H126" s="7" t="str">
        <f>VLOOKUP(F126,episodes!$A$1:$E$81,5,FALSE)</f>
        <v>The Apple</v>
      </c>
      <c r="I126" s="7">
        <f>VLOOKUP(F126,episodes!$A$1:$D$81,3,FALSE)</f>
        <v>2</v>
      </c>
      <c r="J126" s="7">
        <f>VLOOKUP(F126,episodes!$A$1:$D$81,4,FALSE)</f>
        <v>5</v>
      </c>
      <c r="K126" s="10">
        <f t="shared" si="1"/>
        <v>9</v>
      </c>
    </row>
    <row r="127" spans="1:11" ht="10.5" x14ac:dyDescent="0.25">
      <c r="A127" s="2" t="s">
        <v>2728</v>
      </c>
      <c r="B127" s="2" t="s">
        <v>752</v>
      </c>
      <c r="C127" s="23" t="s">
        <v>2770</v>
      </c>
      <c r="D127" s="2" t="s">
        <v>21</v>
      </c>
      <c r="E127" s="12">
        <v>1</v>
      </c>
      <c r="F127" s="60">
        <v>205</v>
      </c>
      <c r="G127" s="8">
        <f>VLOOKUP(F127,episodes!$A$1:$B$81,2,FALSE)</f>
        <v>35</v>
      </c>
      <c r="H127" s="7" t="str">
        <f>VLOOKUP(F127,episodes!$A$1:$E$81,5,FALSE)</f>
        <v>The Apple</v>
      </c>
      <c r="I127" s="7">
        <f>VLOOKUP(F127,episodes!$A$1:$D$81,3,FALSE)</f>
        <v>2</v>
      </c>
      <c r="J127" s="7">
        <f>VLOOKUP(F127,episodes!$A$1:$D$81,4,FALSE)</f>
        <v>5</v>
      </c>
      <c r="K127" s="10">
        <f t="shared" si="1"/>
        <v>10</v>
      </c>
    </row>
    <row r="128" spans="1:11" ht="10.5" x14ac:dyDescent="0.25">
      <c r="A128" s="2" t="s">
        <v>2728</v>
      </c>
      <c r="B128" s="2" t="s">
        <v>752</v>
      </c>
      <c r="C128" s="23" t="s">
        <v>2770</v>
      </c>
      <c r="D128" s="2" t="s">
        <v>21</v>
      </c>
      <c r="E128" s="12">
        <v>1</v>
      </c>
      <c r="F128" s="60">
        <v>205</v>
      </c>
      <c r="G128" s="8">
        <f>VLOOKUP(F128,episodes!$A$1:$B$81,2,FALSE)</f>
        <v>35</v>
      </c>
      <c r="H128" s="7" t="str">
        <f>VLOOKUP(F128,episodes!$A$1:$E$81,5,FALSE)</f>
        <v>The Apple</v>
      </c>
      <c r="I128" s="7">
        <f>VLOOKUP(F128,episodes!$A$1:$D$81,3,FALSE)</f>
        <v>2</v>
      </c>
      <c r="J128" s="7">
        <f>VLOOKUP(F128,episodes!$A$1:$D$81,4,FALSE)</f>
        <v>5</v>
      </c>
      <c r="K128" s="10">
        <f t="shared" si="1"/>
        <v>11</v>
      </c>
    </row>
    <row r="129" spans="1:11" ht="10.5" x14ac:dyDescent="0.25">
      <c r="A129" s="2" t="s">
        <v>2728</v>
      </c>
      <c r="B129" s="2" t="s">
        <v>752</v>
      </c>
      <c r="C129" s="23" t="s">
        <v>2770</v>
      </c>
      <c r="D129" s="2" t="s">
        <v>21</v>
      </c>
      <c r="E129" s="12">
        <v>1</v>
      </c>
      <c r="F129" s="60">
        <v>205</v>
      </c>
      <c r="G129" s="8">
        <f>VLOOKUP(F129,episodes!$A$1:$B$81,2,FALSE)</f>
        <v>35</v>
      </c>
      <c r="H129" s="7" t="str">
        <f>VLOOKUP(F129,episodes!$A$1:$E$81,5,FALSE)</f>
        <v>The Apple</v>
      </c>
      <c r="I129" s="7">
        <f>VLOOKUP(F129,episodes!$A$1:$D$81,3,FALSE)</f>
        <v>2</v>
      </c>
      <c r="J129" s="7">
        <f>VLOOKUP(F129,episodes!$A$1:$D$81,4,FALSE)</f>
        <v>5</v>
      </c>
      <c r="K129" s="10">
        <f t="shared" si="1"/>
        <v>12</v>
      </c>
    </row>
    <row r="130" spans="1:11" ht="10.5" x14ac:dyDescent="0.25">
      <c r="A130" s="2" t="s">
        <v>2728</v>
      </c>
      <c r="B130" s="2" t="s">
        <v>752</v>
      </c>
      <c r="C130" s="23" t="s">
        <v>2770</v>
      </c>
      <c r="D130" s="2" t="s">
        <v>21</v>
      </c>
      <c r="E130" s="12">
        <v>1</v>
      </c>
      <c r="F130" s="60">
        <v>205</v>
      </c>
      <c r="G130" s="8">
        <f>VLOOKUP(F130,episodes!$A$1:$B$81,2,FALSE)</f>
        <v>35</v>
      </c>
      <c r="H130" s="7" t="str">
        <f>VLOOKUP(F130,episodes!$A$1:$E$81,5,FALSE)</f>
        <v>The Apple</v>
      </c>
      <c r="I130" s="7">
        <f>VLOOKUP(F130,episodes!$A$1:$D$81,3,FALSE)</f>
        <v>2</v>
      </c>
      <c r="J130" s="7">
        <f>VLOOKUP(F130,episodes!$A$1:$D$81,4,FALSE)</f>
        <v>5</v>
      </c>
      <c r="K130" s="10">
        <f t="shared" si="1"/>
        <v>13</v>
      </c>
    </row>
    <row r="131" spans="1:11" ht="10.5" x14ac:dyDescent="0.25">
      <c r="A131" s="2" t="s">
        <v>2728</v>
      </c>
      <c r="B131" s="2" t="s">
        <v>752</v>
      </c>
      <c r="C131" s="23" t="s">
        <v>1238</v>
      </c>
      <c r="D131" s="2" t="s">
        <v>3655</v>
      </c>
      <c r="E131" s="12">
        <v>1</v>
      </c>
      <c r="F131" s="60">
        <v>205</v>
      </c>
      <c r="G131" s="8">
        <f>VLOOKUP(F131,episodes!$A$1:$B$81,2,FALSE)</f>
        <v>35</v>
      </c>
      <c r="H131" s="7" t="str">
        <f>VLOOKUP(F131,episodes!$A$1:$E$81,5,FALSE)</f>
        <v>The Apple</v>
      </c>
      <c r="I131" s="7">
        <f>VLOOKUP(F131,episodes!$A$1:$D$81,3,FALSE)</f>
        <v>2</v>
      </c>
      <c r="J131" s="7">
        <f>VLOOKUP(F131,episodes!$A$1:$D$81,4,FALSE)</f>
        <v>5</v>
      </c>
      <c r="K131" s="10">
        <f t="shared" si="1"/>
        <v>14</v>
      </c>
    </row>
  </sheetData>
  <sortState ref="A2:K131">
    <sortCondition ref="F2:F131"/>
    <sortCondition ref="C2:C131"/>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119"/>
  <sheetViews>
    <sheetView workbookViewId="0">
      <selection activeCell="E1" sqref="E1"/>
    </sheetView>
  </sheetViews>
  <sheetFormatPr defaultRowHeight="12" x14ac:dyDescent="0.3"/>
  <cols>
    <col min="1" max="1" width="8.33203125" bestFit="1" customWidth="1"/>
    <col min="2" max="2" width="13.77734375" bestFit="1" customWidth="1"/>
    <col min="3" max="3" width="73.77734375" bestFit="1" customWidth="1"/>
    <col min="4" max="4" width="11.5546875" bestFit="1" customWidth="1"/>
    <col min="5" max="5" width="6.33203125" style="26" bestFit="1" customWidth="1"/>
    <col min="6" max="6" width="6.77734375" bestFit="1" customWidth="1"/>
    <col min="7" max="7" width="6.44140625" bestFit="1" customWidth="1"/>
    <col min="8" max="8" width="26.77734375" bestFit="1" customWidth="1"/>
    <col min="9" max="9" width="2" bestFit="1" customWidth="1"/>
    <col min="10" max="10" width="3" bestFit="1" customWidth="1"/>
    <col min="11" max="11" width="14" bestFit="1" customWidth="1"/>
  </cols>
  <sheetData>
    <row r="1" spans="1:11" x14ac:dyDescent="0.3">
      <c r="A1" s="1" t="s">
        <v>23</v>
      </c>
      <c r="B1" s="1" t="s">
        <v>728</v>
      </c>
      <c r="C1" s="9" t="s">
        <v>888</v>
      </c>
      <c r="D1" s="1" t="s">
        <v>1605</v>
      </c>
      <c r="E1" s="1" t="s">
        <v>3653</v>
      </c>
      <c r="F1" s="10" t="s">
        <v>885</v>
      </c>
      <c r="G1" s="7" t="s">
        <v>42</v>
      </c>
      <c r="H1" s="7" t="s">
        <v>43</v>
      </c>
      <c r="I1" s="7" t="s">
        <v>881</v>
      </c>
      <c r="J1" s="7" t="s">
        <v>882</v>
      </c>
      <c r="K1" s="1" t="s">
        <v>1604</v>
      </c>
    </row>
    <row r="2" spans="1:11" x14ac:dyDescent="0.3">
      <c r="A2" s="2" t="s">
        <v>1687</v>
      </c>
      <c r="B2" s="1" t="s">
        <v>755</v>
      </c>
      <c r="C2" s="25" t="s">
        <v>2775</v>
      </c>
      <c r="D2" s="2" t="s">
        <v>21</v>
      </c>
      <c r="E2" s="17"/>
      <c r="F2" s="60">
        <v>100</v>
      </c>
      <c r="G2" s="8">
        <f>VLOOKUP(F2,episodes!$A$1:$B$76,2,FALSE)</f>
        <v>1</v>
      </c>
      <c r="H2" s="7" t="str">
        <f>VLOOKUP(F2,episodes!$A$1:$E$76,5,FALSE)</f>
        <v>The Cage</v>
      </c>
      <c r="I2" s="7">
        <f>VLOOKUP(F2,episodes!$A$1:$D$76,3,FALSE)</f>
        <v>1</v>
      </c>
      <c r="J2" s="7">
        <f>VLOOKUP(F2,episodes!$A$1:$D$76,4,FALSE)</f>
        <v>0</v>
      </c>
      <c r="K2" s="10">
        <v>0</v>
      </c>
    </row>
    <row r="3" spans="1:11" x14ac:dyDescent="0.3">
      <c r="A3" s="2" t="s">
        <v>1687</v>
      </c>
      <c r="B3" s="1" t="s">
        <v>755</v>
      </c>
      <c r="C3" s="25" t="s">
        <v>2776</v>
      </c>
      <c r="D3" s="2" t="s">
        <v>3655</v>
      </c>
      <c r="E3" s="12">
        <v>1</v>
      </c>
      <c r="F3" s="60">
        <v>101</v>
      </c>
      <c r="G3" s="8">
        <f>VLOOKUP(F3,episodes!$A$1:$B$76,2,FALSE)</f>
        <v>2</v>
      </c>
      <c r="H3" s="7" t="str">
        <f>VLOOKUP(F3,episodes!$A$1:$E$76,5,FALSE)</f>
        <v>The Man Trap</v>
      </c>
      <c r="I3" s="7">
        <f>VLOOKUP(F3,episodes!$A$1:$D$76,3,FALSE)</f>
        <v>1</v>
      </c>
      <c r="J3" s="7">
        <f>VLOOKUP(F3,episodes!$A$1:$D$76,4,FALSE)</f>
        <v>1</v>
      </c>
      <c r="K3" s="10">
        <f>IF(F3&lt;&gt;F2,0,K2+1)</f>
        <v>0</v>
      </c>
    </row>
    <row r="4" spans="1:11" x14ac:dyDescent="0.3">
      <c r="A4" s="2" t="s">
        <v>1687</v>
      </c>
      <c r="B4" s="1" t="s">
        <v>755</v>
      </c>
      <c r="C4" s="25" t="s">
        <v>2777</v>
      </c>
      <c r="D4" s="2" t="s">
        <v>21</v>
      </c>
      <c r="E4" s="12">
        <v>1</v>
      </c>
      <c r="F4" s="60">
        <v>102</v>
      </c>
      <c r="G4" s="8">
        <f>VLOOKUP(F4,episodes!$A$1:$B$76,2,FALSE)</f>
        <v>3</v>
      </c>
      <c r="H4" s="7" t="str">
        <f>VLOOKUP(F4,episodes!$A$1:$E$76,5,FALSE)</f>
        <v>Charlie X</v>
      </c>
      <c r="I4" s="7">
        <f>VLOOKUP(F4,episodes!$A$1:$D$76,3,FALSE)</f>
        <v>1</v>
      </c>
      <c r="J4" s="7">
        <f>VLOOKUP(F4,episodes!$A$1:$D$76,4,FALSE)</f>
        <v>2</v>
      </c>
      <c r="K4" s="10">
        <f t="shared" ref="K4:K67" si="0">IF(F4&lt;&gt;F3,0,K3+1)</f>
        <v>0</v>
      </c>
    </row>
    <row r="5" spans="1:11" x14ac:dyDescent="0.3">
      <c r="A5" s="2" t="s">
        <v>1687</v>
      </c>
      <c r="B5" s="1" t="s">
        <v>755</v>
      </c>
      <c r="C5" s="25" t="s">
        <v>2778</v>
      </c>
      <c r="D5" s="2" t="s">
        <v>21</v>
      </c>
      <c r="E5" s="12">
        <v>1</v>
      </c>
      <c r="F5" s="60">
        <v>102</v>
      </c>
      <c r="G5" s="8">
        <f>VLOOKUP(F5,episodes!$A$1:$B$76,2,FALSE)</f>
        <v>3</v>
      </c>
      <c r="H5" s="7" t="str">
        <f>VLOOKUP(F5,episodes!$A$1:$E$76,5,FALSE)</f>
        <v>Charlie X</v>
      </c>
      <c r="I5" s="7">
        <f>VLOOKUP(F5,episodes!$A$1:$D$76,3,FALSE)</f>
        <v>1</v>
      </c>
      <c r="J5" s="7">
        <f>VLOOKUP(F5,episodes!$A$1:$D$76,4,FALSE)</f>
        <v>2</v>
      </c>
      <c r="K5" s="10">
        <f t="shared" si="0"/>
        <v>1</v>
      </c>
    </row>
    <row r="6" spans="1:11" x14ac:dyDescent="0.3">
      <c r="A6" s="2" t="s">
        <v>1687</v>
      </c>
      <c r="B6" s="1" t="s">
        <v>755</v>
      </c>
      <c r="C6" s="25" t="s">
        <v>2779</v>
      </c>
      <c r="D6" s="1" t="s">
        <v>3305</v>
      </c>
      <c r="E6" s="17"/>
      <c r="F6" s="17">
        <v>104</v>
      </c>
      <c r="G6" s="8">
        <f>VLOOKUP(F6,episodes!$A$1:$B$76,2,FALSE)</f>
        <v>5</v>
      </c>
      <c r="H6" s="7" t="str">
        <f>VLOOKUP(F6,episodes!$A$1:$E$76,5,FALSE)</f>
        <v>The Naked Time</v>
      </c>
      <c r="I6" s="7">
        <f>VLOOKUP(F6,episodes!$A$1:$D$76,3,FALSE)</f>
        <v>1</v>
      </c>
      <c r="J6" s="7">
        <f>VLOOKUP(F6,episodes!$A$1:$D$76,4,FALSE)</f>
        <v>4</v>
      </c>
      <c r="K6" s="10">
        <f t="shared" si="0"/>
        <v>0</v>
      </c>
    </row>
    <row r="7" spans="1:11" x14ac:dyDescent="0.3">
      <c r="A7" s="2" t="s">
        <v>1687</v>
      </c>
      <c r="B7" s="1" t="s">
        <v>755</v>
      </c>
      <c r="C7" s="25" t="s">
        <v>2780</v>
      </c>
      <c r="D7" s="2" t="s">
        <v>21</v>
      </c>
      <c r="E7" s="12">
        <v>1</v>
      </c>
      <c r="F7" s="17">
        <v>104</v>
      </c>
      <c r="G7" s="8">
        <f>VLOOKUP(F7,episodes!$A$1:$B$76,2,FALSE)</f>
        <v>5</v>
      </c>
      <c r="H7" s="7" t="str">
        <f>VLOOKUP(F7,episodes!$A$1:$E$76,5,FALSE)</f>
        <v>The Naked Time</v>
      </c>
      <c r="I7" s="7">
        <f>VLOOKUP(F7,episodes!$A$1:$D$76,3,FALSE)</f>
        <v>1</v>
      </c>
      <c r="J7" s="7">
        <f>VLOOKUP(F7,episodes!$A$1:$D$76,4,FALSE)</f>
        <v>4</v>
      </c>
      <c r="K7" s="10">
        <f t="shared" si="0"/>
        <v>1</v>
      </c>
    </row>
    <row r="8" spans="1:11" x14ac:dyDescent="0.3">
      <c r="A8" s="2" t="s">
        <v>1687</v>
      </c>
      <c r="B8" s="1" t="s">
        <v>755</v>
      </c>
      <c r="C8" s="25" t="s">
        <v>2780</v>
      </c>
      <c r="D8" s="2" t="s">
        <v>21</v>
      </c>
      <c r="E8" s="12">
        <v>1</v>
      </c>
      <c r="F8" s="17">
        <v>104</v>
      </c>
      <c r="G8" s="8">
        <f>VLOOKUP(F8,episodes!$A$1:$B$76,2,FALSE)</f>
        <v>5</v>
      </c>
      <c r="H8" s="7" t="str">
        <f>VLOOKUP(F8,episodes!$A$1:$E$76,5,FALSE)</f>
        <v>The Naked Time</v>
      </c>
      <c r="I8" s="7">
        <f>VLOOKUP(F8,episodes!$A$1:$D$76,3,FALSE)</f>
        <v>1</v>
      </c>
      <c r="J8" s="7">
        <f>VLOOKUP(F8,episodes!$A$1:$D$76,4,FALSE)</f>
        <v>4</v>
      </c>
      <c r="K8" s="10">
        <f t="shared" si="0"/>
        <v>2</v>
      </c>
    </row>
    <row r="9" spans="1:11" x14ac:dyDescent="0.3">
      <c r="A9" s="2" t="s">
        <v>1687</v>
      </c>
      <c r="B9" s="1" t="s">
        <v>755</v>
      </c>
      <c r="C9" s="25" t="s">
        <v>2778</v>
      </c>
      <c r="D9" s="2" t="s">
        <v>21</v>
      </c>
      <c r="E9" s="12">
        <v>1</v>
      </c>
      <c r="F9" s="17">
        <v>104</v>
      </c>
      <c r="G9" s="8">
        <f>VLOOKUP(F9,episodes!$A$1:$B$76,2,FALSE)</f>
        <v>5</v>
      </c>
      <c r="H9" s="7" t="str">
        <f>VLOOKUP(F9,episodes!$A$1:$E$76,5,FALSE)</f>
        <v>The Naked Time</v>
      </c>
      <c r="I9" s="7">
        <f>VLOOKUP(F9,episodes!$A$1:$D$76,3,FALSE)</f>
        <v>1</v>
      </c>
      <c r="J9" s="7">
        <f>VLOOKUP(F9,episodes!$A$1:$D$76,4,FALSE)</f>
        <v>4</v>
      </c>
      <c r="K9" s="10">
        <f t="shared" si="0"/>
        <v>3</v>
      </c>
    </row>
    <row r="10" spans="1:11" x14ac:dyDescent="0.3">
      <c r="A10" s="2" t="s">
        <v>1687</v>
      </c>
      <c r="B10" s="1" t="s">
        <v>755</v>
      </c>
      <c r="C10" s="25" t="s">
        <v>2781</v>
      </c>
      <c r="D10" s="2" t="s">
        <v>3655</v>
      </c>
      <c r="E10" s="11"/>
      <c r="F10" s="17">
        <v>104</v>
      </c>
      <c r="G10" s="8">
        <f>VLOOKUP(F10,episodes!$A$1:$B$76,2,FALSE)</f>
        <v>5</v>
      </c>
      <c r="H10" s="7" t="str">
        <f>VLOOKUP(F10,episodes!$A$1:$E$76,5,FALSE)</f>
        <v>The Naked Time</v>
      </c>
      <c r="I10" s="7">
        <f>VLOOKUP(F10,episodes!$A$1:$D$76,3,FALSE)</f>
        <v>1</v>
      </c>
      <c r="J10" s="7">
        <f>VLOOKUP(F10,episodes!$A$1:$D$76,4,FALSE)</f>
        <v>4</v>
      </c>
      <c r="K10" s="10">
        <f t="shared" si="0"/>
        <v>4</v>
      </c>
    </row>
    <row r="11" spans="1:11" x14ac:dyDescent="0.3">
      <c r="A11" s="2" t="s">
        <v>1687</v>
      </c>
      <c r="B11" s="1" t="s">
        <v>755</v>
      </c>
      <c r="C11" s="25" t="s">
        <v>2782</v>
      </c>
      <c r="D11" s="2" t="s">
        <v>3655</v>
      </c>
      <c r="E11" s="12">
        <v>1</v>
      </c>
      <c r="F11" s="60">
        <v>105</v>
      </c>
      <c r="G11" s="8">
        <f>VLOOKUP(F11,episodes!$A$1:$B$76,2,FALSE)</f>
        <v>6</v>
      </c>
      <c r="H11" s="7" t="str">
        <f>VLOOKUP(F11,episodes!$A$1:$E$76,5,FALSE)</f>
        <v>The Enemy Within</v>
      </c>
      <c r="I11" s="7">
        <f>VLOOKUP(F11,episodes!$A$1:$D$76,3,FALSE)</f>
        <v>1</v>
      </c>
      <c r="J11" s="7">
        <f>VLOOKUP(F11,episodes!$A$1:$D$76,4,FALSE)</f>
        <v>5</v>
      </c>
      <c r="K11" s="10">
        <f t="shared" si="0"/>
        <v>0</v>
      </c>
    </row>
    <row r="12" spans="1:11" x14ac:dyDescent="0.3">
      <c r="A12" s="2" t="s">
        <v>1687</v>
      </c>
      <c r="B12" s="1" t="s">
        <v>755</v>
      </c>
      <c r="C12" s="25" t="s">
        <v>2783</v>
      </c>
      <c r="D12" s="2" t="s">
        <v>21</v>
      </c>
      <c r="E12" s="12">
        <v>1</v>
      </c>
      <c r="F12" s="60">
        <v>106</v>
      </c>
      <c r="G12" s="8">
        <f>VLOOKUP(F12,episodes!$A$1:$B$76,2,FALSE)</f>
        <v>7</v>
      </c>
      <c r="H12" s="7" t="str">
        <f>VLOOKUP(F12,episodes!$A$1:$E$76,5,FALSE)</f>
        <v>Mudd's Women</v>
      </c>
      <c r="I12" s="7">
        <f>VLOOKUP(F12,episodes!$A$1:$D$76,3,FALSE)</f>
        <v>1</v>
      </c>
      <c r="J12" s="7">
        <f>VLOOKUP(F12,episodes!$A$1:$D$76,4,FALSE)</f>
        <v>6</v>
      </c>
      <c r="K12" s="10">
        <f t="shared" si="0"/>
        <v>0</v>
      </c>
    </row>
    <row r="13" spans="1:11" x14ac:dyDescent="0.3">
      <c r="A13" s="2" t="s">
        <v>1687</v>
      </c>
      <c r="B13" s="1" t="s">
        <v>755</v>
      </c>
      <c r="C13" s="25" t="s">
        <v>2783</v>
      </c>
      <c r="D13" s="2" t="s">
        <v>21</v>
      </c>
      <c r="E13" s="12">
        <v>1</v>
      </c>
      <c r="F13" s="60">
        <v>106</v>
      </c>
      <c r="G13" s="8">
        <f>VLOOKUP(F13,episodes!$A$1:$B$76,2,FALSE)</f>
        <v>7</v>
      </c>
      <c r="H13" s="7" t="str">
        <f>VLOOKUP(F13,episodes!$A$1:$E$76,5,FALSE)</f>
        <v>Mudd's Women</v>
      </c>
      <c r="I13" s="7">
        <f>VLOOKUP(F13,episodes!$A$1:$D$76,3,FALSE)</f>
        <v>1</v>
      </c>
      <c r="J13" s="7">
        <f>VLOOKUP(F13,episodes!$A$1:$D$76,4,FALSE)</f>
        <v>6</v>
      </c>
      <c r="K13" s="10">
        <f t="shared" si="0"/>
        <v>1</v>
      </c>
    </row>
    <row r="14" spans="1:11" x14ac:dyDescent="0.3">
      <c r="A14" s="2" t="s">
        <v>1687</v>
      </c>
      <c r="B14" s="1" t="s">
        <v>755</v>
      </c>
      <c r="C14" s="25" t="s">
        <v>2784</v>
      </c>
      <c r="D14" s="2" t="s">
        <v>21</v>
      </c>
      <c r="E14" s="12">
        <v>1</v>
      </c>
      <c r="F14" s="60">
        <v>106</v>
      </c>
      <c r="G14" s="8">
        <f>VLOOKUP(F14,episodes!$A$1:$B$76,2,FALSE)</f>
        <v>7</v>
      </c>
      <c r="H14" s="7" t="str">
        <f>VLOOKUP(F14,episodes!$A$1:$E$76,5,FALSE)</f>
        <v>Mudd's Women</v>
      </c>
      <c r="I14" s="7">
        <f>VLOOKUP(F14,episodes!$A$1:$D$76,3,FALSE)</f>
        <v>1</v>
      </c>
      <c r="J14" s="7">
        <f>VLOOKUP(F14,episodes!$A$1:$D$76,4,FALSE)</f>
        <v>6</v>
      </c>
      <c r="K14" s="10">
        <f t="shared" si="0"/>
        <v>2</v>
      </c>
    </row>
    <row r="15" spans="1:11" x14ac:dyDescent="0.3">
      <c r="A15" s="2" t="s">
        <v>1687</v>
      </c>
      <c r="B15" s="1" t="s">
        <v>755</v>
      </c>
      <c r="C15" s="25" t="s">
        <v>1873</v>
      </c>
      <c r="D15" s="1" t="s">
        <v>21</v>
      </c>
      <c r="E15" s="11">
        <v>1</v>
      </c>
      <c r="F15" s="60">
        <v>106</v>
      </c>
      <c r="G15" s="8">
        <f>VLOOKUP(F15,episodes!$A$1:$B$76,2,FALSE)</f>
        <v>7</v>
      </c>
      <c r="H15" s="7" t="str">
        <f>VLOOKUP(F15,episodes!$A$1:$E$76,5,FALSE)</f>
        <v>Mudd's Women</v>
      </c>
      <c r="I15" s="7">
        <f>VLOOKUP(F15,episodes!$A$1:$D$76,3,FALSE)</f>
        <v>1</v>
      </c>
      <c r="J15" s="7">
        <f>VLOOKUP(F15,episodes!$A$1:$D$76,4,FALSE)</f>
        <v>6</v>
      </c>
      <c r="K15" s="10">
        <f t="shared" si="0"/>
        <v>3</v>
      </c>
    </row>
    <row r="16" spans="1:11" x14ac:dyDescent="0.3">
      <c r="A16" s="2" t="s">
        <v>1687</v>
      </c>
      <c r="B16" s="1" t="s">
        <v>755</v>
      </c>
      <c r="C16" s="25" t="s">
        <v>2778</v>
      </c>
      <c r="D16" s="2" t="s">
        <v>21</v>
      </c>
      <c r="E16" s="12">
        <v>1</v>
      </c>
      <c r="F16" s="60">
        <v>107</v>
      </c>
      <c r="G16" s="8">
        <f>VLOOKUP(F16,episodes!$A$1:$B$76,2,FALSE)</f>
        <v>8</v>
      </c>
      <c r="H16" s="7" t="str">
        <f>VLOOKUP(F16,episodes!$A$1:$E$76,5,FALSE)</f>
        <v>What Are Little Girls Made Of?</v>
      </c>
      <c r="I16" s="7">
        <f>VLOOKUP(F16,episodes!$A$1:$D$76,3,FALSE)</f>
        <v>1</v>
      </c>
      <c r="J16" s="7">
        <f>VLOOKUP(F16,episodes!$A$1:$D$76,4,FALSE)</f>
        <v>7</v>
      </c>
      <c r="K16" s="10">
        <f t="shared" si="0"/>
        <v>0</v>
      </c>
    </row>
    <row r="17" spans="1:11" x14ac:dyDescent="0.3">
      <c r="A17" s="2" t="s">
        <v>1687</v>
      </c>
      <c r="B17" s="1" t="s">
        <v>755</v>
      </c>
      <c r="C17" s="25" t="s">
        <v>2785</v>
      </c>
      <c r="D17" s="2" t="s">
        <v>3655</v>
      </c>
      <c r="E17" s="12">
        <v>1</v>
      </c>
      <c r="F17" s="60">
        <v>107</v>
      </c>
      <c r="G17" s="8">
        <f>VLOOKUP(F17,episodes!$A$1:$B$76,2,FALSE)</f>
        <v>8</v>
      </c>
      <c r="H17" s="7" t="str">
        <f>VLOOKUP(F17,episodes!$A$1:$E$76,5,FALSE)</f>
        <v>What Are Little Girls Made Of?</v>
      </c>
      <c r="I17" s="7">
        <f>VLOOKUP(F17,episodes!$A$1:$D$76,3,FALSE)</f>
        <v>1</v>
      </c>
      <c r="J17" s="7">
        <f>VLOOKUP(F17,episodes!$A$1:$D$76,4,FALSE)</f>
        <v>7</v>
      </c>
      <c r="K17" s="10">
        <f t="shared" si="0"/>
        <v>1</v>
      </c>
    </row>
    <row r="18" spans="1:11" x14ac:dyDescent="0.3">
      <c r="A18" s="2" t="s">
        <v>1687</v>
      </c>
      <c r="B18" s="1" t="s">
        <v>755</v>
      </c>
      <c r="C18" s="25" t="s">
        <v>2786</v>
      </c>
      <c r="D18" s="2" t="s">
        <v>3652</v>
      </c>
      <c r="E18" s="12">
        <v>1</v>
      </c>
      <c r="F18" s="60">
        <v>109</v>
      </c>
      <c r="G18" s="8">
        <f>VLOOKUP(F18,episodes!$A$1:$B$76,2,FALSE)</f>
        <v>10</v>
      </c>
      <c r="H18" s="7" t="str">
        <f>VLOOKUP(F18,episodes!$A$1:$E$76,5,FALSE)</f>
        <v>Dagger of the Mind</v>
      </c>
      <c r="I18" s="7">
        <f>VLOOKUP(F18,episodes!$A$1:$D$76,3,FALSE)</f>
        <v>1</v>
      </c>
      <c r="J18" s="7">
        <f>VLOOKUP(F18,episodes!$A$1:$D$76,4,FALSE)</f>
        <v>9</v>
      </c>
      <c r="K18" s="10">
        <f t="shared" si="0"/>
        <v>0</v>
      </c>
    </row>
    <row r="19" spans="1:11" x14ac:dyDescent="0.3">
      <c r="A19" s="2" t="s">
        <v>1687</v>
      </c>
      <c r="B19" s="1" t="s">
        <v>755</v>
      </c>
      <c r="C19" s="25" t="s">
        <v>2787</v>
      </c>
      <c r="D19" s="1" t="s">
        <v>3305</v>
      </c>
      <c r="E19" s="17"/>
      <c r="F19" s="60">
        <v>109</v>
      </c>
      <c r="G19" s="8">
        <f>VLOOKUP(F19,episodes!$A$1:$B$76,2,FALSE)</f>
        <v>10</v>
      </c>
      <c r="H19" s="7" t="str">
        <f>VLOOKUP(F19,episodes!$A$1:$E$76,5,FALSE)</f>
        <v>Dagger of the Mind</v>
      </c>
      <c r="I19" s="7">
        <f>VLOOKUP(F19,episodes!$A$1:$D$76,3,FALSE)</f>
        <v>1</v>
      </c>
      <c r="J19" s="7">
        <f>VLOOKUP(F19,episodes!$A$1:$D$76,4,FALSE)</f>
        <v>9</v>
      </c>
      <c r="K19" s="10">
        <f t="shared" si="0"/>
        <v>1</v>
      </c>
    </row>
    <row r="20" spans="1:11" x14ac:dyDescent="0.3">
      <c r="A20" s="2" t="s">
        <v>1687</v>
      </c>
      <c r="B20" s="1" t="s">
        <v>755</v>
      </c>
      <c r="C20" s="25" t="s">
        <v>2788</v>
      </c>
      <c r="D20" s="2" t="s">
        <v>21</v>
      </c>
      <c r="E20" s="17"/>
      <c r="F20" s="60">
        <v>110</v>
      </c>
      <c r="G20" s="8">
        <f>VLOOKUP(F20,episodes!$A$1:$B$76,2,FALSE)</f>
        <v>11</v>
      </c>
      <c r="H20" s="7" t="str">
        <f>VLOOKUP(F20,episodes!$A$1:$E$76,5,FALSE)</f>
        <v>The Corbomite Maneuver</v>
      </c>
      <c r="I20" s="7">
        <f>VLOOKUP(F20,episodes!$A$1:$D$76,3,FALSE)</f>
        <v>1</v>
      </c>
      <c r="J20" s="7">
        <f>VLOOKUP(F20,episodes!$A$1:$D$76,4,FALSE)</f>
        <v>10</v>
      </c>
      <c r="K20" s="10">
        <f t="shared" si="0"/>
        <v>0</v>
      </c>
    </row>
    <row r="21" spans="1:11" x14ac:dyDescent="0.3">
      <c r="A21" s="2" t="s">
        <v>1687</v>
      </c>
      <c r="B21" s="1" t="s">
        <v>755</v>
      </c>
      <c r="C21" s="25" t="s">
        <v>2789</v>
      </c>
      <c r="D21" s="2" t="s">
        <v>21</v>
      </c>
      <c r="E21" s="17"/>
      <c r="F21" s="60">
        <v>110</v>
      </c>
      <c r="G21" s="8">
        <f>VLOOKUP(F21,episodes!$A$1:$B$76,2,FALSE)</f>
        <v>11</v>
      </c>
      <c r="H21" s="7" t="str">
        <f>VLOOKUP(F21,episodes!$A$1:$E$76,5,FALSE)</f>
        <v>The Corbomite Maneuver</v>
      </c>
      <c r="I21" s="7">
        <f>VLOOKUP(F21,episodes!$A$1:$D$76,3,FALSE)</f>
        <v>1</v>
      </c>
      <c r="J21" s="7">
        <f>VLOOKUP(F21,episodes!$A$1:$D$76,4,FALSE)</f>
        <v>10</v>
      </c>
      <c r="K21" s="10">
        <f t="shared" si="0"/>
        <v>1</v>
      </c>
    </row>
    <row r="22" spans="1:11" x14ac:dyDescent="0.3">
      <c r="A22" s="2" t="s">
        <v>1687</v>
      </c>
      <c r="B22" s="1" t="s">
        <v>755</v>
      </c>
      <c r="C22" s="25" t="s">
        <v>1904</v>
      </c>
      <c r="D22" s="1" t="s">
        <v>3305</v>
      </c>
      <c r="E22" s="11"/>
      <c r="F22" s="60">
        <v>110</v>
      </c>
      <c r="G22" s="8">
        <f>VLOOKUP(F22,episodes!$A$1:$B$76,2,FALSE)</f>
        <v>11</v>
      </c>
      <c r="H22" s="7" t="str">
        <f>VLOOKUP(F22,episodes!$A$1:$E$76,5,FALSE)</f>
        <v>The Corbomite Maneuver</v>
      </c>
      <c r="I22" s="7">
        <f>VLOOKUP(F22,episodes!$A$1:$D$76,3,FALSE)</f>
        <v>1</v>
      </c>
      <c r="J22" s="7">
        <f>VLOOKUP(F22,episodes!$A$1:$D$76,4,FALSE)</f>
        <v>10</v>
      </c>
      <c r="K22" s="10">
        <f t="shared" si="0"/>
        <v>2</v>
      </c>
    </row>
    <row r="23" spans="1:11" x14ac:dyDescent="0.3">
      <c r="A23" s="2" t="s">
        <v>1687</v>
      </c>
      <c r="B23" s="1" t="s">
        <v>755</v>
      </c>
      <c r="C23" s="25" t="s">
        <v>2790</v>
      </c>
      <c r="D23" s="2" t="s">
        <v>85</v>
      </c>
      <c r="E23" s="17"/>
      <c r="F23" s="60">
        <v>110</v>
      </c>
      <c r="G23" s="8">
        <f>VLOOKUP(F23,episodes!$A$1:$B$76,2,FALSE)</f>
        <v>11</v>
      </c>
      <c r="H23" s="7" t="str">
        <f>VLOOKUP(F23,episodes!$A$1:$E$76,5,FALSE)</f>
        <v>The Corbomite Maneuver</v>
      </c>
      <c r="I23" s="7">
        <f>VLOOKUP(F23,episodes!$A$1:$D$76,3,FALSE)</f>
        <v>1</v>
      </c>
      <c r="J23" s="7">
        <f>VLOOKUP(F23,episodes!$A$1:$D$76,4,FALSE)</f>
        <v>10</v>
      </c>
      <c r="K23" s="10">
        <f t="shared" si="0"/>
        <v>3</v>
      </c>
    </row>
    <row r="24" spans="1:11" x14ac:dyDescent="0.3">
      <c r="A24" s="2" t="s">
        <v>1687</v>
      </c>
      <c r="B24" s="1" t="s">
        <v>755</v>
      </c>
      <c r="C24" s="25" t="s">
        <v>2791</v>
      </c>
      <c r="D24" s="2" t="s">
        <v>3668</v>
      </c>
      <c r="E24" s="17">
        <v>1</v>
      </c>
      <c r="F24" s="60">
        <v>110</v>
      </c>
      <c r="G24" s="8">
        <f>VLOOKUP(F24,episodes!$A$1:$B$76,2,FALSE)</f>
        <v>11</v>
      </c>
      <c r="H24" s="7" t="str">
        <f>VLOOKUP(F24,episodes!$A$1:$E$76,5,FALSE)</f>
        <v>The Corbomite Maneuver</v>
      </c>
      <c r="I24" s="7">
        <f>VLOOKUP(F24,episodes!$A$1:$D$76,3,FALSE)</f>
        <v>1</v>
      </c>
      <c r="J24" s="7">
        <f>VLOOKUP(F24,episodes!$A$1:$D$76,4,FALSE)</f>
        <v>10</v>
      </c>
      <c r="K24" s="10">
        <f t="shared" si="0"/>
        <v>4</v>
      </c>
    </row>
    <row r="25" spans="1:11" x14ac:dyDescent="0.3">
      <c r="A25" s="2" t="s">
        <v>1687</v>
      </c>
      <c r="B25" s="1" t="s">
        <v>755</v>
      </c>
      <c r="C25" s="25" t="s">
        <v>2776</v>
      </c>
      <c r="D25" s="2" t="s">
        <v>3655</v>
      </c>
      <c r="E25" s="12">
        <v>1</v>
      </c>
      <c r="F25" s="60">
        <v>110</v>
      </c>
      <c r="G25" s="8">
        <f>VLOOKUP(F25,episodes!$A$1:$B$76,2,FALSE)</f>
        <v>11</v>
      </c>
      <c r="H25" s="7" t="str">
        <f>VLOOKUP(F25,episodes!$A$1:$E$76,5,FALSE)</f>
        <v>The Corbomite Maneuver</v>
      </c>
      <c r="I25" s="7">
        <f>VLOOKUP(F25,episodes!$A$1:$D$76,3,FALSE)</f>
        <v>1</v>
      </c>
      <c r="J25" s="7">
        <f>VLOOKUP(F25,episodes!$A$1:$D$76,4,FALSE)</f>
        <v>10</v>
      </c>
      <c r="K25" s="10">
        <f t="shared" si="0"/>
        <v>5</v>
      </c>
    </row>
    <row r="26" spans="1:11" x14ac:dyDescent="0.3">
      <c r="A26" s="2" t="s">
        <v>1687</v>
      </c>
      <c r="B26" s="1" t="s">
        <v>755</v>
      </c>
      <c r="C26" s="25" t="s">
        <v>2792</v>
      </c>
      <c r="D26" s="1" t="s">
        <v>85</v>
      </c>
      <c r="E26" s="17"/>
      <c r="F26" s="60">
        <v>111</v>
      </c>
      <c r="G26" s="8">
        <f>VLOOKUP(F26,episodes!$A$1:$B$76,2,FALSE)</f>
        <v>12</v>
      </c>
      <c r="H26" s="7" t="str">
        <f>VLOOKUP(F26,episodes!$A$1:$E$76,5,FALSE)</f>
        <v>The Menagerie, Part I</v>
      </c>
      <c r="I26" s="7">
        <f>VLOOKUP(F26,episodes!$A$1:$D$76,3,FALSE)</f>
        <v>1</v>
      </c>
      <c r="J26" s="7">
        <f>VLOOKUP(F26,episodes!$A$1:$D$76,4,FALSE)</f>
        <v>11</v>
      </c>
      <c r="K26" s="10">
        <f t="shared" si="0"/>
        <v>0</v>
      </c>
    </row>
    <row r="27" spans="1:11" x14ac:dyDescent="0.3">
      <c r="A27" s="2" t="s">
        <v>1687</v>
      </c>
      <c r="B27" s="1" t="s">
        <v>755</v>
      </c>
      <c r="C27" s="25" t="s">
        <v>2792</v>
      </c>
      <c r="D27" s="1" t="s">
        <v>85</v>
      </c>
      <c r="E27" s="17"/>
      <c r="F27" s="60">
        <v>111</v>
      </c>
      <c r="G27" s="8">
        <f>VLOOKUP(F27,episodes!$A$1:$B$76,2,FALSE)</f>
        <v>12</v>
      </c>
      <c r="H27" s="7" t="str">
        <f>VLOOKUP(F27,episodes!$A$1:$E$76,5,FALSE)</f>
        <v>The Menagerie, Part I</v>
      </c>
      <c r="I27" s="7">
        <f>VLOOKUP(F27,episodes!$A$1:$D$76,3,FALSE)</f>
        <v>1</v>
      </c>
      <c r="J27" s="7">
        <f>VLOOKUP(F27,episodes!$A$1:$D$76,4,FALSE)</f>
        <v>11</v>
      </c>
      <c r="K27" s="10">
        <f t="shared" si="0"/>
        <v>1</v>
      </c>
    </row>
    <row r="28" spans="1:11" x14ac:dyDescent="0.3">
      <c r="A28" s="2" t="s">
        <v>1687</v>
      </c>
      <c r="B28" s="1" t="s">
        <v>755</v>
      </c>
      <c r="C28" s="25" t="s">
        <v>2793</v>
      </c>
      <c r="D28" s="1" t="s">
        <v>3305</v>
      </c>
      <c r="E28" s="17"/>
      <c r="F28" s="60">
        <v>111</v>
      </c>
      <c r="G28" s="8">
        <f>VLOOKUP(F28,episodes!$A$1:$B$76,2,FALSE)</f>
        <v>12</v>
      </c>
      <c r="H28" s="7" t="str">
        <f>VLOOKUP(F28,episodes!$A$1:$E$76,5,FALSE)</f>
        <v>The Menagerie, Part I</v>
      </c>
      <c r="I28" s="7">
        <f>VLOOKUP(F28,episodes!$A$1:$D$76,3,FALSE)</f>
        <v>1</v>
      </c>
      <c r="J28" s="7">
        <f>VLOOKUP(F28,episodes!$A$1:$D$76,4,FALSE)</f>
        <v>11</v>
      </c>
      <c r="K28" s="10">
        <f t="shared" si="0"/>
        <v>2</v>
      </c>
    </row>
    <row r="29" spans="1:11" x14ac:dyDescent="0.3">
      <c r="A29" s="2" t="s">
        <v>1687</v>
      </c>
      <c r="B29" s="1" t="s">
        <v>755</v>
      </c>
      <c r="C29" s="25" t="s">
        <v>2778</v>
      </c>
      <c r="D29" s="2" t="s">
        <v>21</v>
      </c>
      <c r="E29" s="12">
        <v>1</v>
      </c>
      <c r="F29" s="60">
        <v>111</v>
      </c>
      <c r="G29" s="8">
        <f>VLOOKUP(F29,episodes!$A$1:$B$76,2,FALSE)</f>
        <v>12</v>
      </c>
      <c r="H29" s="7" t="str">
        <f>VLOOKUP(F29,episodes!$A$1:$E$76,5,FALSE)</f>
        <v>The Menagerie, Part I</v>
      </c>
      <c r="I29" s="7">
        <f>VLOOKUP(F29,episodes!$A$1:$D$76,3,FALSE)</f>
        <v>1</v>
      </c>
      <c r="J29" s="7">
        <f>VLOOKUP(F29,episodes!$A$1:$D$76,4,FALSE)</f>
        <v>11</v>
      </c>
      <c r="K29" s="10">
        <f t="shared" si="0"/>
        <v>3</v>
      </c>
    </row>
    <row r="30" spans="1:11" x14ac:dyDescent="0.3">
      <c r="A30" s="2" t="s">
        <v>1687</v>
      </c>
      <c r="B30" s="1" t="s">
        <v>755</v>
      </c>
      <c r="C30" s="25" t="s">
        <v>1905</v>
      </c>
      <c r="D30" s="1" t="s">
        <v>3305</v>
      </c>
      <c r="E30" s="11"/>
      <c r="F30" s="60">
        <v>111</v>
      </c>
      <c r="G30" s="8">
        <f>VLOOKUP(F30,episodes!$A$1:$B$76,2,FALSE)</f>
        <v>12</v>
      </c>
      <c r="H30" s="7" t="str">
        <f>VLOOKUP(F30,episodes!$A$1:$E$76,5,FALSE)</f>
        <v>The Menagerie, Part I</v>
      </c>
      <c r="I30" s="7">
        <f>VLOOKUP(F30,episodes!$A$1:$D$76,3,FALSE)</f>
        <v>1</v>
      </c>
      <c r="J30" s="7">
        <f>VLOOKUP(F30,episodes!$A$1:$D$76,4,FALSE)</f>
        <v>11</v>
      </c>
      <c r="K30" s="10">
        <f t="shared" si="0"/>
        <v>4</v>
      </c>
    </row>
    <row r="31" spans="1:11" x14ac:dyDescent="0.3">
      <c r="A31" s="2" t="s">
        <v>1687</v>
      </c>
      <c r="B31" s="1" t="s">
        <v>755</v>
      </c>
      <c r="C31" s="25" t="s">
        <v>1906</v>
      </c>
      <c r="D31" s="1" t="s">
        <v>85</v>
      </c>
      <c r="E31" s="17">
        <v>1</v>
      </c>
      <c r="F31" s="60">
        <v>111</v>
      </c>
      <c r="G31" s="8">
        <f>VLOOKUP(F31,episodes!$A$1:$B$76,2,FALSE)</f>
        <v>12</v>
      </c>
      <c r="H31" s="7" t="str">
        <f>VLOOKUP(F31,episodes!$A$1:$E$76,5,FALSE)</f>
        <v>The Menagerie, Part I</v>
      </c>
      <c r="I31" s="7">
        <f>VLOOKUP(F31,episodes!$A$1:$D$76,3,FALSE)</f>
        <v>1</v>
      </c>
      <c r="J31" s="7">
        <f>VLOOKUP(F31,episodes!$A$1:$D$76,4,FALSE)</f>
        <v>11</v>
      </c>
      <c r="K31" s="10">
        <f t="shared" si="0"/>
        <v>5</v>
      </c>
    </row>
    <row r="32" spans="1:11" x14ac:dyDescent="0.3">
      <c r="A32" s="2" t="s">
        <v>1687</v>
      </c>
      <c r="B32" s="1" t="s">
        <v>755</v>
      </c>
      <c r="C32" s="25" t="s">
        <v>2794</v>
      </c>
      <c r="D32" s="2" t="s">
        <v>85</v>
      </c>
      <c r="E32" s="17"/>
      <c r="F32" s="60">
        <v>111</v>
      </c>
      <c r="G32" s="8">
        <f>VLOOKUP(F32,episodes!$A$1:$B$76,2,FALSE)</f>
        <v>12</v>
      </c>
      <c r="H32" s="7" t="str">
        <f>VLOOKUP(F32,episodes!$A$1:$E$76,5,FALSE)</f>
        <v>The Menagerie, Part I</v>
      </c>
      <c r="I32" s="7">
        <f>VLOOKUP(F32,episodes!$A$1:$D$76,3,FALSE)</f>
        <v>1</v>
      </c>
      <c r="J32" s="7">
        <f>VLOOKUP(F32,episodes!$A$1:$D$76,4,FALSE)</f>
        <v>11</v>
      </c>
      <c r="K32" s="10">
        <f t="shared" si="0"/>
        <v>6</v>
      </c>
    </row>
    <row r="33" spans="1:11" x14ac:dyDescent="0.3">
      <c r="A33" s="2" t="s">
        <v>1687</v>
      </c>
      <c r="B33" s="1" t="s">
        <v>755</v>
      </c>
      <c r="C33" s="25" t="s">
        <v>2795</v>
      </c>
      <c r="D33" s="2" t="s">
        <v>3655</v>
      </c>
      <c r="E33" s="12">
        <v>1</v>
      </c>
      <c r="F33" s="60">
        <v>111</v>
      </c>
      <c r="G33" s="8">
        <f>VLOOKUP(F33,episodes!$A$1:$B$76,2,FALSE)</f>
        <v>12</v>
      </c>
      <c r="H33" s="7" t="str">
        <f>VLOOKUP(F33,episodes!$A$1:$E$76,5,FALSE)</f>
        <v>The Menagerie, Part I</v>
      </c>
      <c r="I33" s="7">
        <f>VLOOKUP(F33,episodes!$A$1:$D$76,3,FALSE)</f>
        <v>1</v>
      </c>
      <c r="J33" s="7">
        <f>VLOOKUP(F33,episodes!$A$1:$D$76,4,FALSE)</f>
        <v>11</v>
      </c>
      <c r="K33" s="10">
        <f t="shared" si="0"/>
        <v>7</v>
      </c>
    </row>
    <row r="34" spans="1:11" x14ac:dyDescent="0.3">
      <c r="A34" s="2" t="s">
        <v>1687</v>
      </c>
      <c r="B34" s="1" t="s">
        <v>755</v>
      </c>
      <c r="C34" s="25" t="s">
        <v>2796</v>
      </c>
      <c r="D34" s="2" t="s">
        <v>85</v>
      </c>
      <c r="E34" s="12">
        <v>1</v>
      </c>
      <c r="F34" s="60">
        <v>111</v>
      </c>
      <c r="G34" s="8">
        <f>VLOOKUP(F34,episodes!$A$1:$B$76,2,FALSE)</f>
        <v>12</v>
      </c>
      <c r="H34" s="7" t="str">
        <f>VLOOKUP(F34,episodes!$A$1:$E$76,5,FALSE)</f>
        <v>The Menagerie, Part I</v>
      </c>
      <c r="I34" s="7">
        <f>VLOOKUP(F34,episodes!$A$1:$D$76,3,FALSE)</f>
        <v>1</v>
      </c>
      <c r="J34" s="7">
        <f>VLOOKUP(F34,episodes!$A$1:$D$76,4,FALSE)</f>
        <v>11</v>
      </c>
      <c r="K34" s="10">
        <f t="shared" si="0"/>
        <v>8</v>
      </c>
    </row>
    <row r="35" spans="1:11" x14ac:dyDescent="0.3">
      <c r="A35" s="2" t="s">
        <v>1687</v>
      </c>
      <c r="B35" s="1" t="s">
        <v>755</v>
      </c>
      <c r="C35" s="25" t="s">
        <v>2797</v>
      </c>
      <c r="D35" s="2" t="s">
        <v>21</v>
      </c>
      <c r="E35" s="12">
        <v>1</v>
      </c>
      <c r="F35" s="60">
        <v>113</v>
      </c>
      <c r="G35" s="8">
        <f>VLOOKUP(F35,episodes!$A$1:$B$76,2,FALSE)</f>
        <v>14</v>
      </c>
      <c r="H35" s="7" t="str">
        <f>VLOOKUP(F35,episodes!$A$1:$E$76,5,FALSE)</f>
        <v>The Conscience of the King</v>
      </c>
      <c r="I35" s="7">
        <f>VLOOKUP(F35,episodes!$A$1:$D$76,3,FALSE)</f>
        <v>1</v>
      </c>
      <c r="J35" s="7">
        <f>VLOOKUP(F35,episodes!$A$1:$D$76,4,FALSE)</f>
        <v>13</v>
      </c>
      <c r="K35" s="10">
        <f t="shared" si="0"/>
        <v>0</v>
      </c>
    </row>
    <row r="36" spans="1:11" x14ac:dyDescent="0.3">
      <c r="A36" s="2" t="s">
        <v>1687</v>
      </c>
      <c r="B36" s="1" t="s">
        <v>755</v>
      </c>
      <c r="C36" s="25" t="s">
        <v>2778</v>
      </c>
      <c r="D36" s="2" t="s">
        <v>21</v>
      </c>
      <c r="E36" s="12">
        <v>1</v>
      </c>
      <c r="F36" s="60">
        <v>113</v>
      </c>
      <c r="G36" s="8">
        <f>VLOOKUP(F36,episodes!$A$1:$B$76,2,FALSE)</f>
        <v>14</v>
      </c>
      <c r="H36" s="7" t="str">
        <f>VLOOKUP(F36,episodes!$A$1:$E$76,5,FALSE)</f>
        <v>The Conscience of the King</v>
      </c>
      <c r="I36" s="7">
        <f>VLOOKUP(F36,episodes!$A$1:$D$76,3,FALSE)</f>
        <v>1</v>
      </c>
      <c r="J36" s="7">
        <f>VLOOKUP(F36,episodes!$A$1:$D$76,4,FALSE)</f>
        <v>13</v>
      </c>
      <c r="K36" s="10">
        <f t="shared" si="0"/>
        <v>1</v>
      </c>
    </row>
    <row r="37" spans="1:11" x14ac:dyDescent="0.3">
      <c r="A37" s="2" t="s">
        <v>1687</v>
      </c>
      <c r="B37" s="1" t="s">
        <v>755</v>
      </c>
      <c r="C37" s="25" t="s">
        <v>2786</v>
      </c>
      <c r="D37" s="2" t="s">
        <v>3652</v>
      </c>
      <c r="E37" s="12">
        <v>1</v>
      </c>
      <c r="F37" s="60">
        <v>113</v>
      </c>
      <c r="G37" s="8">
        <f>VLOOKUP(F37,episodes!$A$1:$B$76,2,FALSE)</f>
        <v>14</v>
      </c>
      <c r="H37" s="7" t="str">
        <f>VLOOKUP(F37,episodes!$A$1:$E$76,5,FALSE)</f>
        <v>The Conscience of the King</v>
      </c>
      <c r="I37" s="7">
        <f>VLOOKUP(F37,episodes!$A$1:$D$76,3,FALSE)</f>
        <v>1</v>
      </c>
      <c r="J37" s="7">
        <f>VLOOKUP(F37,episodes!$A$1:$D$76,4,FALSE)</f>
        <v>13</v>
      </c>
      <c r="K37" s="10">
        <f t="shared" si="0"/>
        <v>2</v>
      </c>
    </row>
    <row r="38" spans="1:11" x14ac:dyDescent="0.3">
      <c r="A38" s="2" t="s">
        <v>1687</v>
      </c>
      <c r="B38" s="1" t="s">
        <v>755</v>
      </c>
      <c r="C38" s="25" t="s">
        <v>2786</v>
      </c>
      <c r="D38" s="2" t="s">
        <v>3652</v>
      </c>
      <c r="E38" s="12">
        <v>1</v>
      </c>
      <c r="F38" s="60">
        <v>113</v>
      </c>
      <c r="G38" s="8">
        <f>VLOOKUP(F38,episodes!$A$1:$B$76,2,FALSE)</f>
        <v>14</v>
      </c>
      <c r="H38" s="7" t="str">
        <f>VLOOKUP(F38,episodes!$A$1:$E$76,5,FALSE)</f>
        <v>The Conscience of the King</v>
      </c>
      <c r="I38" s="7">
        <f>VLOOKUP(F38,episodes!$A$1:$D$76,3,FALSE)</f>
        <v>1</v>
      </c>
      <c r="J38" s="7">
        <f>VLOOKUP(F38,episodes!$A$1:$D$76,4,FALSE)</f>
        <v>13</v>
      </c>
      <c r="K38" s="10">
        <f t="shared" si="0"/>
        <v>3</v>
      </c>
    </row>
    <row r="39" spans="1:11" x14ac:dyDescent="0.3">
      <c r="A39" s="2" t="s">
        <v>1687</v>
      </c>
      <c r="B39" s="1" t="s">
        <v>755</v>
      </c>
      <c r="C39" s="25" t="s">
        <v>2798</v>
      </c>
      <c r="D39" s="2" t="s">
        <v>85</v>
      </c>
      <c r="E39" s="12">
        <v>1</v>
      </c>
      <c r="F39" s="60">
        <v>113</v>
      </c>
      <c r="G39" s="8">
        <f>VLOOKUP(F39,episodes!$A$1:$B$76,2,FALSE)</f>
        <v>14</v>
      </c>
      <c r="H39" s="7" t="str">
        <f>VLOOKUP(F39,episodes!$A$1:$E$76,5,FALSE)</f>
        <v>The Conscience of the King</v>
      </c>
      <c r="I39" s="7">
        <f>VLOOKUP(F39,episodes!$A$1:$D$76,3,FALSE)</f>
        <v>1</v>
      </c>
      <c r="J39" s="7">
        <f>VLOOKUP(F39,episodes!$A$1:$D$76,4,FALSE)</f>
        <v>13</v>
      </c>
      <c r="K39" s="10">
        <f t="shared" si="0"/>
        <v>4</v>
      </c>
    </row>
    <row r="40" spans="1:11" x14ac:dyDescent="0.3">
      <c r="A40" s="2" t="s">
        <v>1687</v>
      </c>
      <c r="B40" s="1" t="s">
        <v>755</v>
      </c>
      <c r="C40" s="25" t="s">
        <v>2818</v>
      </c>
      <c r="D40" s="2" t="s">
        <v>3655</v>
      </c>
      <c r="E40" s="12">
        <v>1</v>
      </c>
      <c r="F40" s="61">
        <v>114</v>
      </c>
      <c r="G40" s="8">
        <f>VLOOKUP(F40,episodes!$A$1:$B$76,2,FALSE)</f>
        <v>15</v>
      </c>
      <c r="H40" s="7" t="str">
        <f>VLOOKUP(F40,episodes!$A$1:$E$76,5,FALSE)</f>
        <v>Balance of Terror</v>
      </c>
      <c r="I40" s="7">
        <f>VLOOKUP(F40,episodes!$A$1:$D$76,3,FALSE)</f>
        <v>1</v>
      </c>
      <c r="J40" s="7">
        <f>VLOOKUP(F40,episodes!$A$1:$D$76,4,FALSE)</f>
        <v>14</v>
      </c>
      <c r="K40" s="10">
        <f t="shared" si="0"/>
        <v>0</v>
      </c>
    </row>
    <row r="41" spans="1:11" x14ac:dyDescent="0.3">
      <c r="A41" s="2" t="s">
        <v>1687</v>
      </c>
      <c r="B41" s="1" t="s">
        <v>755</v>
      </c>
      <c r="C41" s="25" t="s">
        <v>2845</v>
      </c>
      <c r="D41" s="2" t="s">
        <v>3655</v>
      </c>
      <c r="E41" s="12">
        <v>1</v>
      </c>
      <c r="F41" s="61">
        <v>115</v>
      </c>
      <c r="G41" s="8">
        <f>VLOOKUP(F41,episodes!$A$1:$B$76,2,FALSE)</f>
        <v>16</v>
      </c>
      <c r="H41" s="7" t="str">
        <f>VLOOKUP(F41,episodes!$A$1:$E$76,5,FALSE)</f>
        <v>Shore Leave</v>
      </c>
      <c r="I41" s="7">
        <f>VLOOKUP(F41,episodes!$A$1:$D$76,3,FALSE)</f>
        <v>1</v>
      </c>
      <c r="J41" s="7">
        <f>VLOOKUP(F41,episodes!$A$1:$D$76,4,FALSE)</f>
        <v>15</v>
      </c>
      <c r="K41" s="10">
        <f t="shared" si="0"/>
        <v>0</v>
      </c>
    </row>
    <row r="42" spans="1:11" x14ac:dyDescent="0.3">
      <c r="A42" s="2" t="s">
        <v>1687</v>
      </c>
      <c r="B42" s="1" t="s">
        <v>756</v>
      </c>
      <c r="C42" s="25" t="s">
        <v>2935</v>
      </c>
      <c r="D42" s="2" t="s">
        <v>85</v>
      </c>
      <c r="E42" s="17"/>
      <c r="F42" s="61">
        <v>115</v>
      </c>
      <c r="G42" s="8">
        <f>VLOOKUP(F42,episodes!$A$1:$B$76,2,FALSE)</f>
        <v>16</v>
      </c>
      <c r="H42" s="7" t="str">
        <f>VLOOKUP(F42,episodes!$A$1:$E$76,5,FALSE)</f>
        <v>Shore Leave</v>
      </c>
      <c r="I42" s="7">
        <f>VLOOKUP(F42,episodes!$A$1:$D$76,3,FALSE)</f>
        <v>1</v>
      </c>
      <c r="J42" s="7">
        <f>VLOOKUP(F42,episodes!$A$1:$D$76,4,FALSE)</f>
        <v>15</v>
      </c>
      <c r="K42" s="10">
        <f t="shared" si="0"/>
        <v>1</v>
      </c>
    </row>
    <row r="43" spans="1:11" x14ac:dyDescent="0.3">
      <c r="A43" s="2" t="s">
        <v>1687</v>
      </c>
      <c r="B43" s="1" t="s">
        <v>756</v>
      </c>
      <c r="C43" s="25" t="s">
        <v>2936</v>
      </c>
      <c r="D43" s="1" t="s">
        <v>3305</v>
      </c>
      <c r="E43" s="17"/>
      <c r="F43" s="61">
        <v>116</v>
      </c>
      <c r="G43" s="8">
        <f>VLOOKUP(F43,episodes!$A$1:$B$76,2,FALSE)</f>
        <v>17</v>
      </c>
      <c r="H43" s="7" t="str">
        <f>VLOOKUP(F43,episodes!$A$1:$E$76,5,FALSE)</f>
        <v>The Galileo Seven</v>
      </c>
      <c r="I43" s="7">
        <f>VLOOKUP(F43,episodes!$A$1:$D$76,3,FALSE)</f>
        <v>1</v>
      </c>
      <c r="J43" s="7">
        <f>VLOOKUP(F43,episodes!$A$1:$D$76,4,FALSE)</f>
        <v>16</v>
      </c>
      <c r="K43" s="10">
        <f t="shared" si="0"/>
        <v>0</v>
      </c>
    </row>
    <row r="44" spans="1:11" x14ac:dyDescent="0.3">
      <c r="A44" s="2" t="s">
        <v>1687</v>
      </c>
      <c r="B44" s="1" t="s">
        <v>755</v>
      </c>
      <c r="C44" s="25" t="s">
        <v>2778</v>
      </c>
      <c r="D44" s="2" t="s">
        <v>21</v>
      </c>
      <c r="E44" s="12">
        <v>1</v>
      </c>
      <c r="F44" s="61">
        <v>117</v>
      </c>
      <c r="G44" s="8">
        <f>VLOOKUP(F44,episodes!$A$1:$B$76,2,FALSE)</f>
        <v>18</v>
      </c>
      <c r="H44" s="7" t="str">
        <f>VLOOKUP(F44,episodes!$A$1:$E$76,5,FALSE)</f>
        <v>The Squire of Gothos</v>
      </c>
      <c r="I44" s="7">
        <f>VLOOKUP(F44,episodes!$A$1:$D$76,3,FALSE)</f>
        <v>1</v>
      </c>
      <c r="J44" s="7">
        <f>VLOOKUP(F44,episodes!$A$1:$D$76,4,FALSE)</f>
        <v>17</v>
      </c>
      <c r="K44" s="10">
        <f t="shared" si="0"/>
        <v>0</v>
      </c>
    </row>
    <row r="45" spans="1:11" x14ac:dyDescent="0.3">
      <c r="A45" s="2" t="s">
        <v>1687</v>
      </c>
      <c r="B45" s="1" t="s">
        <v>755</v>
      </c>
      <c r="C45" s="25" t="s">
        <v>2776</v>
      </c>
      <c r="D45" s="2" t="s">
        <v>3655</v>
      </c>
      <c r="E45" s="12">
        <v>1</v>
      </c>
      <c r="F45" s="61">
        <v>117</v>
      </c>
      <c r="G45" s="8">
        <f>VLOOKUP(F45,episodes!$A$1:$B$76,2,FALSE)</f>
        <v>18</v>
      </c>
      <c r="H45" s="7" t="str">
        <f>VLOOKUP(F45,episodes!$A$1:$E$76,5,FALSE)</f>
        <v>The Squire of Gothos</v>
      </c>
      <c r="I45" s="7">
        <f>VLOOKUP(F45,episodes!$A$1:$D$76,3,FALSE)</f>
        <v>1</v>
      </c>
      <c r="J45" s="7">
        <f>VLOOKUP(F45,episodes!$A$1:$D$76,4,FALSE)</f>
        <v>17</v>
      </c>
      <c r="K45" s="10">
        <f t="shared" si="0"/>
        <v>1</v>
      </c>
    </row>
    <row r="46" spans="1:11" x14ac:dyDescent="0.3">
      <c r="A46" s="2" t="s">
        <v>1687</v>
      </c>
      <c r="B46" s="1" t="s">
        <v>755</v>
      </c>
      <c r="C46" s="25" t="s">
        <v>2799</v>
      </c>
      <c r="D46" s="1" t="s">
        <v>3305</v>
      </c>
      <c r="E46" s="17"/>
      <c r="F46" s="61">
        <v>119</v>
      </c>
      <c r="G46" s="8">
        <f>VLOOKUP(F46,episodes!$A$1:$B$76,2,FALSE)</f>
        <v>20</v>
      </c>
      <c r="H46" s="7" t="str">
        <f>VLOOKUP(F46,episodes!$A$1:$E$76,5,FALSE)</f>
        <v>Tomorrow Is Yesterday</v>
      </c>
      <c r="I46" s="7">
        <f>VLOOKUP(F46,episodes!$A$1:$D$76,3,FALSE)</f>
        <v>1</v>
      </c>
      <c r="J46" s="7">
        <f>VLOOKUP(F46,episodes!$A$1:$D$76,4,FALSE)</f>
        <v>19</v>
      </c>
      <c r="K46" s="10">
        <f t="shared" si="0"/>
        <v>0</v>
      </c>
    </row>
    <row r="47" spans="1:11" x14ac:dyDescent="0.3">
      <c r="A47" s="2" t="s">
        <v>1687</v>
      </c>
      <c r="B47" s="1" t="s">
        <v>755</v>
      </c>
      <c r="C47" s="25" t="s">
        <v>2800</v>
      </c>
      <c r="D47" s="2" t="s">
        <v>21</v>
      </c>
      <c r="E47" s="12">
        <v>1</v>
      </c>
      <c r="F47" s="61">
        <v>119</v>
      </c>
      <c r="G47" s="8">
        <f>VLOOKUP(F47,episodes!$A$1:$B$76,2,FALSE)</f>
        <v>20</v>
      </c>
      <c r="H47" s="7" t="str">
        <f>VLOOKUP(F47,episodes!$A$1:$E$76,5,FALSE)</f>
        <v>Tomorrow Is Yesterday</v>
      </c>
      <c r="I47" s="7">
        <f>VLOOKUP(F47,episodes!$A$1:$D$76,3,FALSE)</f>
        <v>1</v>
      </c>
      <c r="J47" s="7">
        <f>VLOOKUP(F47,episodes!$A$1:$D$76,4,FALSE)</f>
        <v>19</v>
      </c>
      <c r="K47" s="10">
        <f t="shared" si="0"/>
        <v>1</v>
      </c>
    </row>
    <row r="48" spans="1:11" x14ac:dyDescent="0.3">
      <c r="A48" s="2" t="s">
        <v>1687</v>
      </c>
      <c r="B48" s="1" t="s">
        <v>755</v>
      </c>
      <c r="C48" s="25" t="s">
        <v>3005</v>
      </c>
      <c r="D48" s="1" t="s">
        <v>21</v>
      </c>
      <c r="E48" s="11">
        <v>1</v>
      </c>
      <c r="F48" s="61">
        <v>120</v>
      </c>
      <c r="G48" s="8">
        <f>VLOOKUP(F48,episodes!$A$1:$B$76,2,FALSE)</f>
        <v>21</v>
      </c>
      <c r="H48" s="7" t="str">
        <f>VLOOKUP(F48,episodes!$A$1:$E$76,5,FALSE)</f>
        <v>Court Martial</v>
      </c>
      <c r="I48" s="7">
        <f>VLOOKUP(F48,episodes!$A$1:$D$76,3,FALSE)</f>
        <v>1</v>
      </c>
      <c r="J48" s="7">
        <f>VLOOKUP(F48,episodes!$A$1:$D$76,4,FALSE)</f>
        <v>20</v>
      </c>
      <c r="K48" s="10">
        <f t="shared" si="0"/>
        <v>0</v>
      </c>
    </row>
    <row r="49" spans="1:11" x14ac:dyDescent="0.3">
      <c r="A49" s="2" t="s">
        <v>1687</v>
      </c>
      <c r="B49" s="1" t="s">
        <v>755</v>
      </c>
      <c r="C49" s="25" t="s">
        <v>2801</v>
      </c>
      <c r="D49" s="2" t="s">
        <v>85</v>
      </c>
      <c r="E49" s="12">
        <v>1</v>
      </c>
      <c r="F49" s="61">
        <v>120</v>
      </c>
      <c r="G49" s="8">
        <f>VLOOKUP(F49,episodes!$A$1:$B$76,2,FALSE)</f>
        <v>21</v>
      </c>
      <c r="H49" s="7" t="str">
        <f>VLOOKUP(F49,episodes!$A$1:$E$76,5,FALSE)</f>
        <v>Court Martial</v>
      </c>
      <c r="I49" s="7">
        <f>VLOOKUP(F49,episodes!$A$1:$D$76,3,FALSE)</f>
        <v>1</v>
      </c>
      <c r="J49" s="7">
        <f>VLOOKUP(F49,episodes!$A$1:$D$76,4,FALSE)</f>
        <v>20</v>
      </c>
      <c r="K49" s="10">
        <f t="shared" si="0"/>
        <v>1</v>
      </c>
    </row>
    <row r="50" spans="1:11" x14ac:dyDescent="0.3">
      <c r="A50" s="2" t="s">
        <v>1687</v>
      </c>
      <c r="B50" s="1" t="s">
        <v>755</v>
      </c>
      <c r="C50" s="25" t="s">
        <v>3017</v>
      </c>
      <c r="D50" s="1" t="s">
        <v>3655</v>
      </c>
      <c r="E50" s="17"/>
      <c r="F50" s="61">
        <v>121</v>
      </c>
      <c r="G50" s="8">
        <f>VLOOKUP(F50,episodes!$A$1:$B$76,2,FALSE)</f>
        <v>22</v>
      </c>
      <c r="H50" s="7" t="str">
        <f>VLOOKUP(F50,episodes!$A$1:$E$76,5,FALSE)</f>
        <v>The Return of the Archons</v>
      </c>
      <c r="I50" s="7">
        <f>VLOOKUP(F50,episodes!$A$1:$D$76,3,FALSE)</f>
        <v>1</v>
      </c>
      <c r="J50" s="7">
        <f>VLOOKUP(F50,episodes!$A$1:$D$76,4,FALSE)</f>
        <v>21</v>
      </c>
      <c r="K50" s="10">
        <f t="shared" si="0"/>
        <v>0</v>
      </c>
    </row>
    <row r="51" spans="1:11" x14ac:dyDescent="0.3">
      <c r="A51" s="2" t="s">
        <v>1687</v>
      </c>
      <c r="B51" s="1" t="s">
        <v>755</v>
      </c>
      <c r="C51" s="25" t="s">
        <v>2802</v>
      </c>
      <c r="D51" s="1" t="s">
        <v>21</v>
      </c>
      <c r="E51" s="17"/>
      <c r="F51" s="61">
        <v>121</v>
      </c>
      <c r="G51" s="8">
        <f>VLOOKUP(F51,episodes!$A$1:$B$76,2,FALSE)</f>
        <v>22</v>
      </c>
      <c r="H51" s="7" t="str">
        <f>VLOOKUP(F51,episodes!$A$1:$E$76,5,FALSE)</f>
        <v>The Return of the Archons</v>
      </c>
      <c r="I51" s="7">
        <f>VLOOKUP(F51,episodes!$A$1:$D$76,3,FALSE)</f>
        <v>1</v>
      </c>
      <c r="J51" s="7">
        <f>VLOOKUP(F51,episodes!$A$1:$D$76,4,FALSE)</f>
        <v>21</v>
      </c>
      <c r="K51" s="10">
        <f t="shared" si="0"/>
        <v>1</v>
      </c>
    </row>
    <row r="52" spans="1:11" x14ac:dyDescent="0.3">
      <c r="A52" s="2" t="s">
        <v>1687</v>
      </c>
      <c r="B52" s="1" t="s">
        <v>755</v>
      </c>
      <c r="C52" s="25" t="s">
        <v>3036</v>
      </c>
      <c r="D52" s="2" t="s">
        <v>21</v>
      </c>
      <c r="E52" s="12">
        <v>1</v>
      </c>
      <c r="F52" s="61">
        <v>122</v>
      </c>
      <c r="G52" s="8">
        <f>VLOOKUP(F52,episodes!$A$1:$B$76,2,FALSE)</f>
        <v>23</v>
      </c>
      <c r="H52" s="7" t="str">
        <f>VLOOKUP(F52,episodes!$A$1:$E$76,5,FALSE)</f>
        <v>Space Seed</v>
      </c>
      <c r="I52" s="7">
        <f>VLOOKUP(F52,episodes!$A$1:$D$76,3,FALSE)</f>
        <v>1</v>
      </c>
      <c r="J52" s="7">
        <f>VLOOKUP(F52,episodes!$A$1:$D$76,4,FALSE)</f>
        <v>22</v>
      </c>
      <c r="K52" s="10">
        <f t="shared" si="0"/>
        <v>0</v>
      </c>
    </row>
    <row r="53" spans="1:11" x14ac:dyDescent="0.3">
      <c r="A53" s="2" t="s">
        <v>1687</v>
      </c>
      <c r="B53" s="1" t="s">
        <v>755</v>
      </c>
      <c r="C53" s="25" t="s">
        <v>1951</v>
      </c>
      <c r="D53" s="2" t="s">
        <v>3652</v>
      </c>
      <c r="E53" s="12">
        <v>1</v>
      </c>
      <c r="F53" s="61">
        <v>122</v>
      </c>
      <c r="G53" s="8">
        <f>VLOOKUP(F53,episodes!$A$1:$B$76,2,FALSE)</f>
        <v>23</v>
      </c>
      <c r="H53" s="7" t="str">
        <f>VLOOKUP(F53,episodes!$A$1:$E$76,5,FALSE)</f>
        <v>Space Seed</v>
      </c>
      <c r="I53" s="7">
        <f>VLOOKUP(F53,episodes!$A$1:$D$76,3,FALSE)</f>
        <v>1</v>
      </c>
      <c r="J53" s="7">
        <f>VLOOKUP(F53,episodes!$A$1:$D$76,4,FALSE)</f>
        <v>22</v>
      </c>
      <c r="K53" s="10">
        <f t="shared" si="0"/>
        <v>1</v>
      </c>
    </row>
    <row r="54" spans="1:11" x14ac:dyDescent="0.3">
      <c r="A54" s="2" t="s">
        <v>1687</v>
      </c>
      <c r="B54" s="1" t="s">
        <v>755</v>
      </c>
      <c r="C54" s="25" t="s">
        <v>2803</v>
      </c>
      <c r="D54" s="2" t="s">
        <v>3655</v>
      </c>
      <c r="E54" s="12">
        <v>1</v>
      </c>
      <c r="F54" s="61">
        <v>122</v>
      </c>
      <c r="G54" s="8">
        <f>VLOOKUP(F54,episodes!$A$1:$B$76,2,FALSE)</f>
        <v>23</v>
      </c>
      <c r="H54" s="7" t="str">
        <f>VLOOKUP(F54,episodes!$A$1:$E$76,5,FALSE)</f>
        <v>Space Seed</v>
      </c>
      <c r="I54" s="7">
        <f>VLOOKUP(F54,episodes!$A$1:$D$76,3,FALSE)</f>
        <v>1</v>
      </c>
      <c r="J54" s="7">
        <f>VLOOKUP(F54,episodes!$A$1:$D$76,4,FALSE)</f>
        <v>22</v>
      </c>
      <c r="K54" s="10">
        <f t="shared" si="0"/>
        <v>2</v>
      </c>
    </row>
    <row r="55" spans="1:11" x14ac:dyDescent="0.3">
      <c r="A55" s="2" t="s">
        <v>1687</v>
      </c>
      <c r="B55" s="1" t="s">
        <v>755</v>
      </c>
      <c r="C55" s="25" t="s">
        <v>2804</v>
      </c>
      <c r="D55" s="2" t="s">
        <v>85</v>
      </c>
      <c r="E55" s="12">
        <v>1</v>
      </c>
      <c r="F55" s="61">
        <v>122</v>
      </c>
      <c r="G55" s="8">
        <f>VLOOKUP(F55,episodes!$A$1:$B$76,2,FALSE)</f>
        <v>23</v>
      </c>
      <c r="H55" s="7" t="str">
        <f>VLOOKUP(F55,episodes!$A$1:$E$76,5,FALSE)</f>
        <v>Space Seed</v>
      </c>
      <c r="I55" s="7">
        <f>VLOOKUP(F55,episodes!$A$1:$D$76,3,FALSE)</f>
        <v>1</v>
      </c>
      <c r="J55" s="7">
        <f>VLOOKUP(F55,episodes!$A$1:$D$76,4,FALSE)</f>
        <v>22</v>
      </c>
      <c r="K55" s="10">
        <f t="shared" si="0"/>
        <v>3</v>
      </c>
    </row>
    <row r="56" spans="1:11" x14ac:dyDescent="0.3">
      <c r="A56" s="2" t="s">
        <v>1687</v>
      </c>
      <c r="B56" s="1" t="s">
        <v>755</v>
      </c>
      <c r="C56" s="25" t="s">
        <v>3062</v>
      </c>
      <c r="D56" s="1" t="s">
        <v>3655</v>
      </c>
      <c r="E56" s="17"/>
      <c r="F56" s="61">
        <v>123</v>
      </c>
      <c r="G56" s="8">
        <f>VLOOKUP(F56,episodes!$A$1:$B$76,2,FALSE)</f>
        <v>24</v>
      </c>
      <c r="H56" s="7" t="str">
        <f>VLOOKUP(F56,episodes!$A$1:$E$76,5,FALSE)</f>
        <v>A Taste of Armageddon</v>
      </c>
      <c r="I56" s="7">
        <f>VLOOKUP(F56,episodes!$A$1:$D$76,3,FALSE)</f>
        <v>1</v>
      </c>
      <c r="J56" s="7">
        <f>VLOOKUP(F56,episodes!$A$1:$D$76,4,FALSE)</f>
        <v>23</v>
      </c>
      <c r="K56" s="10">
        <f t="shared" si="0"/>
        <v>0</v>
      </c>
    </row>
    <row r="57" spans="1:11" x14ac:dyDescent="0.3">
      <c r="A57" s="2" t="s">
        <v>1687</v>
      </c>
      <c r="B57" s="1" t="s">
        <v>755</v>
      </c>
      <c r="C57" s="25" t="s">
        <v>3088</v>
      </c>
      <c r="D57" s="2" t="s">
        <v>3652</v>
      </c>
      <c r="E57" s="12">
        <v>1</v>
      </c>
      <c r="F57" s="61">
        <v>124</v>
      </c>
      <c r="G57" s="8">
        <f>VLOOKUP(F57,episodes!$A$1:$B$76,2,FALSE)</f>
        <v>25</v>
      </c>
      <c r="H57" s="7" t="str">
        <f>VLOOKUP(F57,episodes!$A$1:$E$76,5,FALSE)</f>
        <v>This Side of Paradise</v>
      </c>
      <c r="I57" s="7">
        <f>VLOOKUP(F57,episodes!$A$1:$D$76,3,FALSE)</f>
        <v>1</v>
      </c>
      <c r="J57" s="7">
        <f>VLOOKUP(F57,episodes!$A$1:$D$76,4,FALSE)</f>
        <v>24</v>
      </c>
      <c r="K57" s="10">
        <f t="shared" si="0"/>
        <v>0</v>
      </c>
    </row>
    <row r="58" spans="1:11" x14ac:dyDescent="0.3">
      <c r="A58" s="2" t="s">
        <v>1687</v>
      </c>
      <c r="B58" s="1" t="s">
        <v>755</v>
      </c>
      <c r="C58" s="25" t="s">
        <v>2805</v>
      </c>
      <c r="D58" s="2" t="s">
        <v>3652</v>
      </c>
      <c r="E58" s="12">
        <v>1</v>
      </c>
      <c r="F58" s="61">
        <v>124</v>
      </c>
      <c r="G58" s="8">
        <f>VLOOKUP(F58,episodes!$A$1:$B$76,2,FALSE)</f>
        <v>25</v>
      </c>
      <c r="H58" s="7" t="str">
        <f>VLOOKUP(F58,episodes!$A$1:$E$76,5,FALSE)</f>
        <v>This Side of Paradise</v>
      </c>
      <c r="I58" s="7">
        <f>VLOOKUP(F58,episodes!$A$1:$D$76,3,FALSE)</f>
        <v>1</v>
      </c>
      <c r="J58" s="7">
        <f>VLOOKUP(F58,episodes!$A$1:$D$76,4,FALSE)</f>
        <v>24</v>
      </c>
      <c r="K58" s="10">
        <f t="shared" si="0"/>
        <v>1</v>
      </c>
    </row>
    <row r="59" spans="1:11" x14ac:dyDescent="0.3">
      <c r="A59" s="2" t="s">
        <v>1687</v>
      </c>
      <c r="B59" s="1" t="s">
        <v>755</v>
      </c>
      <c r="C59" s="25" t="s">
        <v>3089</v>
      </c>
      <c r="D59" s="1" t="s">
        <v>3305</v>
      </c>
      <c r="E59" s="17"/>
      <c r="F59" s="61">
        <v>124</v>
      </c>
      <c r="G59" s="8">
        <f>VLOOKUP(F59,episodes!$A$1:$B$76,2,FALSE)</f>
        <v>25</v>
      </c>
      <c r="H59" s="7" t="str">
        <f>VLOOKUP(F59,episodes!$A$1:$E$76,5,FALSE)</f>
        <v>This Side of Paradise</v>
      </c>
      <c r="I59" s="7">
        <f>VLOOKUP(F59,episodes!$A$1:$D$76,3,FALSE)</f>
        <v>1</v>
      </c>
      <c r="J59" s="7">
        <f>VLOOKUP(F59,episodes!$A$1:$D$76,4,FALSE)</f>
        <v>24</v>
      </c>
      <c r="K59" s="10">
        <f t="shared" si="0"/>
        <v>2</v>
      </c>
    </row>
    <row r="60" spans="1:11" x14ac:dyDescent="0.3">
      <c r="A60" s="2" t="s">
        <v>1687</v>
      </c>
      <c r="B60" s="1" t="s">
        <v>755</v>
      </c>
      <c r="C60" s="25" t="s">
        <v>2790</v>
      </c>
      <c r="D60" s="2" t="s">
        <v>85</v>
      </c>
      <c r="E60" s="17"/>
      <c r="F60" s="61">
        <v>124</v>
      </c>
      <c r="G60" s="8">
        <f>VLOOKUP(F60,episodes!$A$1:$B$76,2,FALSE)</f>
        <v>25</v>
      </c>
      <c r="H60" s="7" t="str">
        <f>VLOOKUP(F60,episodes!$A$1:$E$76,5,FALSE)</f>
        <v>This Side of Paradise</v>
      </c>
      <c r="I60" s="7">
        <f>VLOOKUP(F60,episodes!$A$1:$D$76,3,FALSE)</f>
        <v>1</v>
      </c>
      <c r="J60" s="7">
        <f>VLOOKUP(F60,episodes!$A$1:$D$76,4,FALSE)</f>
        <v>24</v>
      </c>
      <c r="K60" s="10">
        <f t="shared" si="0"/>
        <v>3</v>
      </c>
    </row>
    <row r="61" spans="1:11" x14ac:dyDescent="0.3">
      <c r="A61" s="2" t="s">
        <v>1687</v>
      </c>
      <c r="B61" s="1" t="s">
        <v>755</v>
      </c>
      <c r="C61" s="25" t="s">
        <v>2776</v>
      </c>
      <c r="D61" s="2" t="s">
        <v>3655</v>
      </c>
      <c r="E61" s="12">
        <v>1</v>
      </c>
      <c r="F61" s="61">
        <v>124</v>
      </c>
      <c r="G61" s="8">
        <f>VLOOKUP(F61,episodes!$A$1:$B$76,2,FALSE)</f>
        <v>25</v>
      </c>
      <c r="H61" s="7" t="str">
        <f>VLOOKUP(F61,episodes!$A$1:$E$76,5,FALSE)</f>
        <v>This Side of Paradise</v>
      </c>
      <c r="I61" s="7">
        <f>VLOOKUP(F61,episodes!$A$1:$D$76,3,FALSE)</f>
        <v>1</v>
      </c>
      <c r="J61" s="7">
        <f>VLOOKUP(F61,episodes!$A$1:$D$76,4,FALSE)</f>
        <v>24</v>
      </c>
      <c r="K61" s="10">
        <f t="shared" si="0"/>
        <v>4</v>
      </c>
    </row>
    <row r="62" spans="1:11" x14ac:dyDescent="0.3">
      <c r="A62" s="2" t="s">
        <v>1687</v>
      </c>
      <c r="B62" s="1" t="s">
        <v>755</v>
      </c>
      <c r="C62" s="25" t="s">
        <v>2806</v>
      </c>
      <c r="D62" s="2" t="s">
        <v>85</v>
      </c>
      <c r="E62" s="17"/>
      <c r="F62" s="61">
        <v>125</v>
      </c>
      <c r="G62" s="8">
        <f>VLOOKUP(F62,episodes!$A$1:$B$76,2,FALSE)</f>
        <v>26</v>
      </c>
      <c r="H62" s="7" t="str">
        <f>VLOOKUP(F62,episodes!$A$1:$E$76,5,FALSE)</f>
        <v>The Devil in the Dark</v>
      </c>
      <c r="I62" s="7">
        <f>VLOOKUP(F62,episodes!$A$1:$D$76,3,FALSE)</f>
        <v>1</v>
      </c>
      <c r="J62" s="7">
        <f>VLOOKUP(F62,episodes!$A$1:$D$76,4,FALSE)</f>
        <v>25</v>
      </c>
      <c r="K62" s="10">
        <f t="shared" si="0"/>
        <v>0</v>
      </c>
    </row>
    <row r="63" spans="1:11" x14ac:dyDescent="0.3">
      <c r="A63" s="2" t="s">
        <v>1687</v>
      </c>
      <c r="B63" s="1" t="s">
        <v>755</v>
      </c>
      <c r="C63" s="25" t="s">
        <v>2807</v>
      </c>
      <c r="D63" s="2" t="s">
        <v>21</v>
      </c>
      <c r="E63" s="12">
        <v>1</v>
      </c>
      <c r="F63" s="61">
        <v>126</v>
      </c>
      <c r="G63" s="8">
        <f>VLOOKUP(F63,episodes!$A$1:$B$76,2,FALSE)</f>
        <v>27</v>
      </c>
      <c r="H63" s="7" t="str">
        <f>VLOOKUP(F63,episodes!$A$1:$E$76,5,FALSE)</f>
        <v>Errand of Mercy</v>
      </c>
      <c r="I63" s="7">
        <f>VLOOKUP(F63,episodes!$A$1:$D$76,3,FALSE)</f>
        <v>1</v>
      </c>
      <c r="J63" s="7">
        <f>VLOOKUP(F63,episodes!$A$1:$D$76,4,FALSE)</f>
        <v>26</v>
      </c>
      <c r="K63" s="10">
        <f t="shared" si="0"/>
        <v>0</v>
      </c>
    </row>
    <row r="64" spans="1:11" x14ac:dyDescent="0.3">
      <c r="A64" s="2" t="s">
        <v>1687</v>
      </c>
      <c r="B64" s="1" t="s">
        <v>755</v>
      </c>
      <c r="C64" s="25" t="s">
        <v>2776</v>
      </c>
      <c r="D64" s="2" t="s">
        <v>3655</v>
      </c>
      <c r="E64" s="12">
        <v>1</v>
      </c>
      <c r="F64" s="61">
        <v>126</v>
      </c>
      <c r="G64" s="8">
        <f>VLOOKUP(F64,episodes!$A$1:$B$76,2,FALSE)</f>
        <v>27</v>
      </c>
      <c r="H64" s="7" t="str">
        <f>VLOOKUP(F64,episodes!$A$1:$E$76,5,FALSE)</f>
        <v>Errand of Mercy</v>
      </c>
      <c r="I64" s="7">
        <f>VLOOKUP(F64,episodes!$A$1:$D$76,3,FALSE)</f>
        <v>1</v>
      </c>
      <c r="J64" s="7">
        <f>VLOOKUP(F64,episodes!$A$1:$D$76,4,FALSE)</f>
        <v>26</v>
      </c>
      <c r="K64" s="10">
        <f t="shared" si="0"/>
        <v>1</v>
      </c>
    </row>
    <row r="65" spans="1:11" x14ac:dyDescent="0.3">
      <c r="A65" s="2" t="s">
        <v>1687</v>
      </c>
      <c r="B65" s="1" t="s">
        <v>755</v>
      </c>
      <c r="C65" s="25" t="s">
        <v>2808</v>
      </c>
      <c r="D65" s="1" t="s">
        <v>21</v>
      </c>
      <c r="E65" s="17"/>
      <c r="F65" s="61">
        <v>127</v>
      </c>
      <c r="G65" s="8">
        <f>VLOOKUP(F65,episodes!$A$1:$B$76,2,FALSE)</f>
        <v>28</v>
      </c>
      <c r="H65" s="7" t="str">
        <f>VLOOKUP(F65,episodes!$A$1:$E$76,5,FALSE)</f>
        <v>The Alternative Factor</v>
      </c>
      <c r="I65" s="7">
        <f>VLOOKUP(F65,episodes!$A$1:$D$76,3,FALSE)</f>
        <v>1</v>
      </c>
      <c r="J65" s="7">
        <f>VLOOKUP(F65,episodes!$A$1:$D$76,4,FALSE)</f>
        <v>27</v>
      </c>
      <c r="K65" s="10">
        <f t="shared" si="0"/>
        <v>0</v>
      </c>
    </row>
    <row r="66" spans="1:11" x14ac:dyDescent="0.3">
      <c r="A66" s="2" t="s">
        <v>1687</v>
      </c>
      <c r="B66" s="1" t="s">
        <v>756</v>
      </c>
      <c r="C66" s="25" t="s">
        <v>2937</v>
      </c>
      <c r="D66" s="2" t="s">
        <v>3655</v>
      </c>
      <c r="E66" s="17"/>
      <c r="F66" s="61">
        <v>127</v>
      </c>
      <c r="G66" s="8">
        <f>VLOOKUP(F66,episodes!$A$1:$B$76,2,FALSE)</f>
        <v>28</v>
      </c>
      <c r="H66" s="7" t="str">
        <f>VLOOKUP(F66,episodes!$A$1:$E$76,5,FALSE)</f>
        <v>The Alternative Factor</v>
      </c>
      <c r="I66" s="7">
        <f>VLOOKUP(F66,episodes!$A$1:$D$76,3,FALSE)</f>
        <v>1</v>
      </c>
      <c r="J66" s="7">
        <f>VLOOKUP(F66,episodes!$A$1:$D$76,4,FALSE)</f>
        <v>27</v>
      </c>
      <c r="K66" s="10">
        <f t="shared" si="0"/>
        <v>1</v>
      </c>
    </row>
    <row r="67" spans="1:11" x14ac:dyDescent="0.3">
      <c r="A67" s="2" t="s">
        <v>1687</v>
      </c>
      <c r="B67" s="1" t="s">
        <v>755</v>
      </c>
      <c r="C67" s="25" t="s">
        <v>2809</v>
      </c>
      <c r="D67" s="2" t="s">
        <v>3655</v>
      </c>
      <c r="E67" s="17"/>
      <c r="F67" s="61">
        <v>127</v>
      </c>
      <c r="G67" s="8">
        <f>VLOOKUP(F67,episodes!$A$1:$B$76,2,FALSE)</f>
        <v>28</v>
      </c>
      <c r="H67" s="7" t="str">
        <f>VLOOKUP(F67,episodes!$A$1:$E$76,5,FALSE)</f>
        <v>The Alternative Factor</v>
      </c>
      <c r="I67" s="7">
        <f>VLOOKUP(F67,episodes!$A$1:$D$76,3,FALSE)</f>
        <v>1</v>
      </c>
      <c r="J67" s="7">
        <f>VLOOKUP(F67,episodes!$A$1:$D$76,4,FALSE)</f>
        <v>27</v>
      </c>
      <c r="K67" s="10">
        <f t="shared" si="0"/>
        <v>2</v>
      </c>
    </row>
    <row r="68" spans="1:11" x14ac:dyDescent="0.3">
      <c r="A68" s="2" t="s">
        <v>1687</v>
      </c>
      <c r="B68" s="1" t="s">
        <v>755</v>
      </c>
      <c r="C68" s="25" t="s">
        <v>3222</v>
      </c>
      <c r="D68" s="2" t="s">
        <v>3655</v>
      </c>
      <c r="E68" s="17"/>
      <c r="F68" s="61">
        <v>127</v>
      </c>
      <c r="G68" s="8">
        <f>VLOOKUP(F68,episodes!$A$1:$B$76,2,FALSE)</f>
        <v>28</v>
      </c>
      <c r="H68" s="7" t="str">
        <f>VLOOKUP(F68,episodes!$A$1:$E$76,5,FALSE)</f>
        <v>The Alternative Factor</v>
      </c>
      <c r="I68" s="7">
        <f>VLOOKUP(F68,episodes!$A$1:$D$76,3,FALSE)</f>
        <v>1</v>
      </c>
      <c r="J68" s="7">
        <f>VLOOKUP(F68,episodes!$A$1:$D$76,4,FALSE)</f>
        <v>27</v>
      </c>
      <c r="K68" s="10">
        <f t="shared" ref="K68:K119" si="1">IF(F68&lt;&gt;F67,0,K67+1)</f>
        <v>3</v>
      </c>
    </row>
    <row r="69" spans="1:11" x14ac:dyDescent="0.3">
      <c r="A69" s="2" t="s">
        <v>1687</v>
      </c>
      <c r="B69" s="1" t="s">
        <v>755</v>
      </c>
      <c r="C69" s="25" t="s">
        <v>2810</v>
      </c>
      <c r="D69" s="1" t="s">
        <v>3655</v>
      </c>
      <c r="E69" s="17"/>
      <c r="F69" s="61">
        <v>127</v>
      </c>
      <c r="G69" s="8">
        <f>VLOOKUP(F69,episodes!$A$1:$B$76,2,FALSE)</f>
        <v>28</v>
      </c>
      <c r="H69" s="7" t="str">
        <f>VLOOKUP(F69,episodes!$A$1:$E$76,5,FALSE)</f>
        <v>The Alternative Factor</v>
      </c>
      <c r="I69" s="7">
        <f>VLOOKUP(F69,episodes!$A$1:$D$76,3,FALSE)</f>
        <v>1</v>
      </c>
      <c r="J69" s="7">
        <f>VLOOKUP(F69,episodes!$A$1:$D$76,4,FALSE)</f>
        <v>27</v>
      </c>
      <c r="K69" s="10">
        <f t="shared" si="1"/>
        <v>4</v>
      </c>
    </row>
    <row r="70" spans="1:11" x14ac:dyDescent="0.3">
      <c r="A70" s="2" t="s">
        <v>1687</v>
      </c>
      <c r="B70" s="1" t="s">
        <v>755</v>
      </c>
      <c r="C70" s="25" t="s">
        <v>2804</v>
      </c>
      <c r="D70" s="2" t="s">
        <v>85</v>
      </c>
      <c r="E70" s="12">
        <v>1</v>
      </c>
      <c r="F70" s="61">
        <v>127</v>
      </c>
      <c r="G70" s="8">
        <f>VLOOKUP(F70,episodes!$A$1:$B$76,2,FALSE)</f>
        <v>28</v>
      </c>
      <c r="H70" s="7" t="str">
        <f>VLOOKUP(F70,episodes!$A$1:$E$76,5,FALSE)</f>
        <v>The Alternative Factor</v>
      </c>
      <c r="I70" s="7">
        <f>VLOOKUP(F70,episodes!$A$1:$D$76,3,FALSE)</f>
        <v>1</v>
      </c>
      <c r="J70" s="7">
        <f>VLOOKUP(F70,episodes!$A$1:$D$76,4,FALSE)</f>
        <v>27</v>
      </c>
      <c r="K70" s="10">
        <f t="shared" si="1"/>
        <v>5</v>
      </c>
    </row>
    <row r="71" spans="1:11" x14ac:dyDescent="0.3">
      <c r="A71" s="2" t="s">
        <v>1687</v>
      </c>
      <c r="B71" s="1" t="s">
        <v>755</v>
      </c>
      <c r="C71" s="25" t="s">
        <v>2804</v>
      </c>
      <c r="D71" s="2" t="s">
        <v>85</v>
      </c>
      <c r="E71" s="12">
        <v>1</v>
      </c>
      <c r="F71" s="61">
        <v>127</v>
      </c>
      <c r="G71" s="8">
        <f>VLOOKUP(F71,episodes!$A$1:$B$76,2,FALSE)</f>
        <v>28</v>
      </c>
      <c r="H71" s="7" t="str">
        <f>VLOOKUP(F71,episodes!$A$1:$E$76,5,FALSE)</f>
        <v>The Alternative Factor</v>
      </c>
      <c r="I71" s="7">
        <f>VLOOKUP(F71,episodes!$A$1:$D$76,3,FALSE)</f>
        <v>1</v>
      </c>
      <c r="J71" s="7">
        <f>VLOOKUP(F71,episodes!$A$1:$D$76,4,FALSE)</f>
        <v>27</v>
      </c>
      <c r="K71" s="10">
        <f t="shared" si="1"/>
        <v>6</v>
      </c>
    </row>
    <row r="72" spans="1:11" x14ac:dyDescent="0.3">
      <c r="A72" s="2" t="s">
        <v>1687</v>
      </c>
      <c r="B72" s="1" t="s">
        <v>755</v>
      </c>
      <c r="C72" s="25" t="s">
        <v>2811</v>
      </c>
      <c r="D72" s="2" t="s">
        <v>85</v>
      </c>
      <c r="E72" s="12">
        <v>1</v>
      </c>
      <c r="F72" s="61">
        <v>127</v>
      </c>
      <c r="G72" s="8">
        <f>VLOOKUP(F72,episodes!$A$1:$B$76,2,FALSE)</f>
        <v>28</v>
      </c>
      <c r="H72" s="7" t="str">
        <f>VLOOKUP(F72,episodes!$A$1:$E$76,5,FALSE)</f>
        <v>The Alternative Factor</v>
      </c>
      <c r="I72" s="7">
        <f>VLOOKUP(F72,episodes!$A$1:$D$76,3,FALSE)</f>
        <v>1</v>
      </c>
      <c r="J72" s="7">
        <f>VLOOKUP(F72,episodes!$A$1:$D$76,4,FALSE)</f>
        <v>27</v>
      </c>
      <c r="K72" s="10">
        <f t="shared" si="1"/>
        <v>7</v>
      </c>
    </row>
    <row r="73" spans="1:11" x14ac:dyDescent="0.3">
      <c r="A73" s="2" t="s">
        <v>1687</v>
      </c>
      <c r="B73" s="1" t="s">
        <v>756</v>
      </c>
      <c r="C73" s="25" t="s">
        <v>2812</v>
      </c>
      <c r="D73" s="1" t="s">
        <v>85</v>
      </c>
      <c r="E73" s="17"/>
      <c r="F73" s="61">
        <v>127</v>
      </c>
      <c r="G73" s="8">
        <f>VLOOKUP(F73,episodes!$A$1:$B$76,2,FALSE)</f>
        <v>28</v>
      </c>
      <c r="H73" s="7" t="str">
        <f>VLOOKUP(F73,episodes!$A$1:$E$76,5,FALSE)</f>
        <v>The Alternative Factor</v>
      </c>
      <c r="I73" s="7">
        <f>VLOOKUP(F73,episodes!$A$1:$D$76,3,FALSE)</f>
        <v>1</v>
      </c>
      <c r="J73" s="7">
        <f>VLOOKUP(F73,episodes!$A$1:$D$76,4,FALSE)</f>
        <v>27</v>
      </c>
      <c r="K73" s="10">
        <f t="shared" si="1"/>
        <v>8</v>
      </c>
    </row>
    <row r="74" spans="1:11" x14ac:dyDescent="0.3">
      <c r="A74" s="2" t="s">
        <v>1687</v>
      </c>
      <c r="B74" s="1" t="s">
        <v>756</v>
      </c>
      <c r="C74" s="25" t="s">
        <v>2814</v>
      </c>
      <c r="D74" s="2" t="s">
        <v>85</v>
      </c>
      <c r="E74" s="12">
        <v>1</v>
      </c>
      <c r="F74" s="61">
        <v>128</v>
      </c>
      <c r="G74" s="8">
        <f>VLOOKUP(F74,episodes!$A$1:$B$76,2,FALSE)</f>
        <v>29</v>
      </c>
      <c r="H74" s="7" t="str">
        <f>VLOOKUP(F74,episodes!$A$1:$E$76,5,FALSE)</f>
        <v>The City on the Edge of Forever</v>
      </c>
      <c r="I74" s="7">
        <f>VLOOKUP(F74,episodes!$A$1:$D$76,3,FALSE)</f>
        <v>1</v>
      </c>
      <c r="J74" s="7">
        <f>VLOOKUP(F74,episodes!$A$1:$D$76,4,FALSE)</f>
        <v>28</v>
      </c>
      <c r="K74" s="10">
        <f t="shared" si="1"/>
        <v>0</v>
      </c>
    </row>
    <row r="75" spans="1:11" x14ac:dyDescent="0.3">
      <c r="A75" s="2" t="s">
        <v>1687</v>
      </c>
      <c r="B75" s="1" t="s">
        <v>755</v>
      </c>
      <c r="C75" s="25" t="s">
        <v>2813</v>
      </c>
      <c r="D75" s="2" t="s">
        <v>85</v>
      </c>
      <c r="E75" s="12">
        <v>1</v>
      </c>
      <c r="F75" s="61">
        <v>128</v>
      </c>
      <c r="G75" s="8">
        <f>VLOOKUP(F75,episodes!$A$1:$B$76,2,FALSE)</f>
        <v>29</v>
      </c>
      <c r="H75" s="7" t="str">
        <f>VLOOKUP(F75,episodes!$A$1:$E$76,5,FALSE)</f>
        <v>The City on the Edge of Forever</v>
      </c>
      <c r="I75" s="7">
        <f>VLOOKUP(F75,episodes!$A$1:$D$76,3,FALSE)</f>
        <v>1</v>
      </c>
      <c r="J75" s="7">
        <f>VLOOKUP(F75,episodes!$A$1:$D$76,4,FALSE)</f>
        <v>28</v>
      </c>
      <c r="K75" s="10">
        <f t="shared" si="1"/>
        <v>1</v>
      </c>
    </row>
    <row r="76" spans="1:11" x14ac:dyDescent="0.3">
      <c r="A76" s="2" t="s">
        <v>1687</v>
      </c>
      <c r="B76" s="1" t="s">
        <v>755</v>
      </c>
      <c r="C76" s="25" t="s">
        <v>2798</v>
      </c>
      <c r="D76" s="2" t="s">
        <v>85</v>
      </c>
      <c r="E76" s="12">
        <v>1</v>
      </c>
      <c r="F76" s="61">
        <v>128</v>
      </c>
      <c r="G76" s="8">
        <f>VLOOKUP(F76,episodes!$A$1:$B$76,2,FALSE)</f>
        <v>29</v>
      </c>
      <c r="H76" s="7" t="str">
        <f>VLOOKUP(F76,episodes!$A$1:$E$76,5,FALSE)</f>
        <v>The City on the Edge of Forever</v>
      </c>
      <c r="I76" s="7">
        <f>VLOOKUP(F76,episodes!$A$1:$D$76,3,FALSE)</f>
        <v>1</v>
      </c>
      <c r="J76" s="7">
        <f>VLOOKUP(F76,episodes!$A$1:$D$76,4,FALSE)</f>
        <v>28</v>
      </c>
      <c r="K76" s="10">
        <f t="shared" si="1"/>
        <v>2</v>
      </c>
    </row>
    <row r="77" spans="1:11" x14ac:dyDescent="0.3">
      <c r="A77" s="2" t="s">
        <v>1687</v>
      </c>
      <c r="B77" s="1" t="s">
        <v>755</v>
      </c>
      <c r="C77" s="1" t="s">
        <v>2815</v>
      </c>
      <c r="D77" s="2" t="s">
        <v>3652</v>
      </c>
      <c r="E77" s="12">
        <v>1</v>
      </c>
      <c r="F77" s="61">
        <v>129</v>
      </c>
      <c r="G77" s="8">
        <f>VLOOKUP(F77,episodes!$A$1:$B$76,2,FALSE)</f>
        <v>30</v>
      </c>
      <c r="H77" s="7" t="str">
        <f>VLOOKUP(F77,episodes!$A$1:$E$76,5,FALSE)</f>
        <v>Operation: Annihilate!</v>
      </c>
      <c r="I77" s="7">
        <f>VLOOKUP(F77,episodes!$A$1:$D$76,3,FALSE)</f>
        <v>1</v>
      </c>
      <c r="J77" s="7">
        <f>VLOOKUP(F77,episodes!$A$1:$D$76,4,FALSE)</f>
        <v>29</v>
      </c>
      <c r="K77" s="10">
        <f t="shared" si="1"/>
        <v>0</v>
      </c>
    </row>
    <row r="78" spans="1:11" x14ac:dyDescent="0.3">
      <c r="A78" s="2" t="s">
        <v>1687</v>
      </c>
      <c r="B78" s="1" t="s">
        <v>755</v>
      </c>
      <c r="C78" s="1" t="s">
        <v>2816</v>
      </c>
      <c r="D78" s="2" t="s">
        <v>3655</v>
      </c>
      <c r="E78" s="11"/>
      <c r="F78" s="61">
        <v>129</v>
      </c>
      <c r="G78" s="8">
        <f>VLOOKUP(F78,episodes!$A$1:$B$76,2,FALSE)</f>
        <v>30</v>
      </c>
      <c r="H78" s="7" t="str">
        <f>VLOOKUP(F78,episodes!$A$1:$E$76,5,FALSE)</f>
        <v>Operation: Annihilate!</v>
      </c>
      <c r="I78" s="7">
        <f>VLOOKUP(F78,episodes!$A$1:$D$76,3,FALSE)</f>
        <v>1</v>
      </c>
      <c r="J78" s="7">
        <f>VLOOKUP(F78,episodes!$A$1:$D$76,4,FALSE)</f>
        <v>29</v>
      </c>
      <c r="K78" s="10">
        <f t="shared" si="1"/>
        <v>1</v>
      </c>
    </row>
    <row r="79" spans="1:11" x14ac:dyDescent="0.3">
      <c r="A79" s="2" t="s">
        <v>1687</v>
      </c>
      <c r="B79" s="1" t="s">
        <v>755</v>
      </c>
      <c r="C79" s="1" t="s">
        <v>2817</v>
      </c>
      <c r="D79" s="2" t="s">
        <v>3655</v>
      </c>
      <c r="E79" s="11"/>
      <c r="F79" s="61">
        <v>129</v>
      </c>
      <c r="G79" s="8">
        <f>VLOOKUP(F79,episodes!$A$1:$B$76,2,FALSE)</f>
        <v>30</v>
      </c>
      <c r="H79" s="7" t="str">
        <f>VLOOKUP(F79,episodes!$A$1:$E$76,5,FALSE)</f>
        <v>Operation: Annihilate!</v>
      </c>
      <c r="I79" s="7">
        <f>VLOOKUP(F79,episodes!$A$1:$D$76,3,FALSE)</f>
        <v>1</v>
      </c>
      <c r="J79" s="7">
        <f>VLOOKUP(F79,episodes!$A$1:$D$76,4,FALSE)</f>
        <v>29</v>
      </c>
      <c r="K79" s="10">
        <f t="shared" si="1"/>
        <v>2</v>
      </c>
    </row>
    <row r="80" spans="1:11" x14ac:dyDescent="0.3">
      <c r="A80" s="2" t="s">
        <v>1687</v>
      </c>
      <c r="B80" s="1" t="s">
        <v>756</v>
      </c>
      <c r="C80" s="1" t="s">
        <v>2817</v>
      </c>
      <c r="D80" s="2" t="s">
        <v>3655</v>
      </c>
      <c r="E80" s="11"/>
      <c r="F80" s="61">
        <v>129</v>
      </c>
      <c r="G80" s="8">
        <f>VLOOKUP(F80,episodes!$A$1:$B$76,2,FALSE)</f>
        <v>30</v>
      </c>
      <c r="H80" s="7" t="str">
        <f>VLOOKUP(F80,episodes!$A$1:$E$76,5,FALSE)</f>
        <v>Operation: Annihilate!</v>
      </c>
      <c r="I80" s="7">
        <f>VLOOKUP(F80,episodes!$A$1:$D$76,3,FALSE)</f>
        <v>1</v>
      </c>
      <c r="J80" s="7">
        <f>VLOOKUP(F80,episodes!$A$1:$D$76,4,FALSE)</f>
        <v>29</v>
      </c>
      <c r="K80" s="10">
        <f t="shared" si="1"/>
        <v>3</v>
      </c>
    </row>
    <row r="81" spans="1:11" x14ac:dyDescent="0.3">
      <c r="A81" s="2" t="s">
        <v>1687</v>
      </c>
      <c r="B81" s="1" t="s">
        <v>755</v>
      </c>
      <c r="C81" s="1" t="s">
        <v>1997</v>
      </c>
      <c r="D81" s="1" t="s">
        <v>3652</v>
      </c>
      <c r="E81" s="11"/>
      <c r="F81" s="61">
        <v>129</v>
      </c>
      <c r="G81" s="8">
        <f>VLOOKUP(F81,episodes!$A$1:$B$76,2,FALSE)</f>
        <v>30</v>
      </c>
      <c r="H81" s="7" t="str">
        <f>VLOOKUP(F81,episodes!$A$1:$E$76,5,FALSE)</f>
        <v>Operation: Annihilate!</v>
      </c>
      <c r="I81" s="7">
        <f>VLOOKUP(F81,episodes!$A$1:$D$76,3,FALSE)</f>
        <v>1</v>
      </c>
      <c r="J81" s="7">
        <f>VLOOKUP(F81,episodes!$A$1:$D$76,4,FALSE)</f>
        <v>29</v>
      </c>
      <c r="K81" s="10">
        <f t="shared" si="1"/>
        <v>4</v>
      </c>
    </row>
    <row r="82" spans="1:11" x14ac:dyDescent="0.3">
      <c r="A82" s="2" t="s">
        <v>1687</v>
      </c>
      <c r="B82" s="1" t="s">
        <v>756</v>
      </c>
      <c r="C82" s="1" t="s">
        <v>1998</v>
      </c>
      <c r="D82" s="2" t="s">
        <v>3668</v>
      </c>
      <c r="E82" s="17">
        <v>1</v>
      </c>
      <c r="F82" s="61">
        <v>129</v>
      </c>
      <c r="G82" s="8">
        <f>VLOOKUP(F82,episodes!$A$1:$B$76,2,FALSE)</f>
        <v>30</v>
      </c>
      <c r="H82" s="7" t="str">
        <f>VLOOKUP(F82,episodes!$A$1:$E$76,5,FALSE)</f>
        <v>Operation: Annihilate!</v>
      </c>
      <c r="I82" s="7">
        <f>VLOOKUP(F82,episodes!$A$1:$D$76,3,FALSE)</f>
        <v>1</v>
      </c>
      <c r="J82" s="7">
        <f>VLOOKUP(F82,episodes!$A$1:$D$76,4,FALSE)</f>
        <v>29</v>
      </c>
      <c r="K82" s="10">
        <f t="shared" si="1"/>
        <v>5</v>
      </c>
    </row>
    <row r="83" spans="1:11" x14ac:dyDescent="0.3">
      <c r="A83" s="2" t="s">
        <v>1687</v>
      </c>
      <c r="B83" s="1" t="s">
        <v>755</v>
      </c>
      <c r="C83" s="1" t="s">
        <v>2818</v>
      </c>
      <c r="D83" s="2" t="s">
        <v>3655</v>
      </c>
      <c r="E83" s="12">
        <v>1</v>
      </c>
      <c r="F83" s="61">
        <v>129</v>
      </c>
      <c r="G83" s="8">
        <f>VLOOKUP(F83,episodes!$A$1:$B$76,2,FALSE)</f>
        <v>30</v>
      </c>
      <c r="H83" s="7" t="str">
        <f>VLOOKUP(F83,episodes!$A$1:$E$76,5,FALSE)</f>
        <v>Operation: Annihilate!</v>
      </c>
      <c r="I83" s="7">
        <f>VLOOKUP(F83,episodes!$A$1:$D$76,3,FALSE)</f>
        <v>1</v>
      </c>
      <c r="J83" s="7">
        <f>VLOOKUP(F83,episodes!$A$1:$D$76,4,FALSE)</f>
        <v>29</v>
      </c>
      <c r="K83" s="10">
        <f t="shared" si="1"/>
        <v>6</v>
      </c>
    </row>
    <row r="84" spans="1:11" x14ac:dyDescent="0.3">
      <c r="A84" s="2" t="s">
        <v>1687</v>
      </c>
      <c r="B84" s="1" t="s">
        <v>755</v>
      </c>
      <c r="C84" s="1" t="s">
        <v>2819</v>
      </c>
      <c r="D84" s="2" t="s">
        <v>3655</v>
      </c>
      <c r="E84" s="12">
        <v>1</v>
      </c>
      <c r="F84" s="61">
        <v>129</v>
      </c>
      <c r="G84" s="8">
        <f>VLOOKUP(F84,episodes!$A$1:$B$76,2,FALSE)</f>
        <v>30</v>
      </c>
      <c r="H84" s="7" t="str">
        <f>VLOOKUP(F84,episodes!$A$1:$E$76,5,FALSE)</f>
        <v>Operation: Annihilate!</v>
      </c>
      <c r="I84" s="7">
        <f>VLOOKUP(F84,episodes!$A$1:$D$76,3,FALSE)</f>
        <v>1</v>
      </c>
      <c r="J84" s="7">
        <f>VLOOKUP(F84,episodes!$A$1:$D$76,4,FALSE)</f>
        <v>29</v>
      </c>
      <c r="K84" s="10">
        <f t="shared" si="1"/>
        <v>7</v>
      </c>
    </row>
    <row r="85" spans="1:11" x14ac:dyDescent="0.3">
      <c r="A85" s="2" t="s">
        <v>1687</v>
      </c>
      <c r="B85" s="1" t="s">
        <v>755</v>
      </c>
      <c r="C85" s="1" t="s">
        <v>2804</v>
      </c>
      <c r="D85" s="2" t="s">
        <v>85</v>
      </c>
      <c r="E85" s="12">
        <v>1</v>
      </c>
      <c r="F85" s="61">
        <v>129</v>
      </c>
      <c r="G85" s="8">
        <f>VLOOKUP(F85,episodes!$A$1:$B$76,2,FALSE)</f>
        <v>30</v>
      </c>
      <c r="H85" s="7" t="str">
        <f>VLOOKUP(F85,episodes!$A$1:$E$76,5,FALSE)</f>
        <v>Operation: Annihilate!</v>
      </c>
      <c r="I85" s="7">
        <f>VLOOKUP(F85,episodes!$A$1:$D$76,3,FALSE)</f>
        <v>1</v>
      </c>
      <c r="J85" s="7">
        <f>VLOOKUP(F85,episodes!$A$1:$D$76,4,FALSE)</f>
        <v>29</v>
      </c>
      <c r="K85" s="10">
        <f t="shared" si="1"/>
        <v>8</v>
      </c>
    </row>
    <row r="86" spans="1:11" x14ac:dyDescent="0.3">
      <c r="A86" s="2" t="s">
        <v>1687</v>
      </c>
      <c r="B86" s="1" t="s">
        <v>755</v>
      </c>
      <c r="C86" s="1" t="s">
        <v>2820</v>
      </c>
      <c r="D86" s="1" t="s">
        <v>85</v>
      </c>
      <c r="E86" s="17"/>
      <c r="F86" s="61">
        <v>129</v>
      </c>
      <c r="G86" s="8">
        <f>VLOOKUP(F86,episodes!$A$1:$B$76,2,FALSE)</f>
        <v>30</v>
      </c>
      <c r="H86" s="7" t="str">
        <f>VLOOKUP(F86,episodes!$A$1:$E$76,5,FALSE)</f>
        <v>Operation: Annihilate!</v>
      </c>
      <c r="I86" s="7">
        <f>VLOOKUP(F86,episodes!$A$1:$D$76,3,FALSE)</f>
        <v>1</v>
      </c>
      <c r="J86" s="7">
        <f>VLOOKUP(F86,episodes!$A$1:$D$76,4,FALSE)</f>
        <v>29</v>
      </c>
      <c r="K86" s="10">
        <f t="shared" si="1"/>
        <v>9</v>
      </c>
    </row>
    <row r="87" spans="1:11" x14ac:dyDescent="0.3">
      <c r="A87" s="2" t="s">
        <v>1687</v>
      </c>
      <c r="B87" s="1" t="s">
        <v>755</v>
      </c>
      <c r="C87" s="1" t="s">
        <v>2821</v>
      </c>
      <c r="D87" s="1" t="s">
        <v>85</v>
      </c>
      <c r="E87" s="17"/>
      <c r="F87" s="61">
        <v>129</v>
      </c>
      <c r="G87" s="8">
        <f>VLOOKUP(F87,episodes!$A$1:$B$76,2,FALSE)</f>
        <v>30</v>
      </c>
      <c r="H87" s="7" t="str">
        <f>VLOOKUP(F87,episodes!$A$1:$E$76,5,FALSE)</f>
        <v>Operation: Annihilate!</v>
      </c>
      <c r="I87" s="7">
        <f>VLOOKUP(F87,episodes!$A$1:$D$76,3,FALSE)</f>
        <v>1</v>
      </c>
      <c r="J87" s="7">
        <f>VLOOKUP(F87,episodes!$A$1:$D$76,4,FALSE)</f>
        <v>29</v>
      </c>
      <c r="K87" s="10">
        <f t="shared" si="1"/>
        <v>10</v>
      </c>
    </row>
    <row r="88" spans="1:11" x14ac:dyDescent="0.3">
      <c r="A88" s="2" t="s">
        <v>1687</v>
      </c>
      <c r="B88" s="1" t="s">
        <v>755</v>
      </c>
      <c r="C88" s="1" t="s">
        <v>2822</v>
      </c>
      <c r="D88" s="1" t="s">
        <v>3655</v>
      </c>
      <c r="E88" s="17"/>
      <c r="F88" s="61">
        <v>201</v>
      </c>
      <c r="G88" s="8">
        <f>VLOOKUP(F88,episodes!$A$1:$B$76,2,FALSE)</f>
        <v>31</v>
      </c>
      <c r="H88" s="7" t="str">
        <f>VLOOKUP(F88,episodes!$A$1:$E$76,5,FALSE)</f>
        <v>Amok Time</v>
      </c>
      <c r="I88" s="7">
        <f>VLOOKUP(F88,episodes!$A$1:$D$76,3,FALSE)</f>
        <v>2</v>
      </c>
      <c r="J88" s="7">
        <f>VLOOKUP(F88,episodes!$A$1:$D$76,4,FALSE)</f>
        <v>1</v>
      </c>
      <c r="K88" s="10">
        <f t="shared" si="1"/>
        <v>0</v>
      </c>
    </row>
    <row r="89" spans="1:11" x14ac:dyDescent="0.3">
      <c r="A89" s="2" t="s">
        <v>1687</v>
      </c>
      <c r="B89" s="1" t="s">
        <v>755</v>
      </c>
      <c r="C89" s="1" t="s">
        <v>2823</v>
      </c>
      <c r="D89" s="1" t="s">
        <v>21</v>
      </c>
      <c r="E89" s="17"/>
      <c r="F89" s="61">
        <v>201</v>
      </c>
      <c r="G89" s="8">
        <f>VLOOKUP(F89,episodes!$A$1:$B$76,2,FALSE)</f>
        <v>31</v>
      </c>
      <c r="H89" s="7" t="str">
        <f>VLOOKUP(F89,episodes!$A$1:$E$76,5,FALSE)</f>
        <v>Amok Time</v>
      </c>
      <c r="I89" s="7">
        <f>VLOOKUP(F89,episodes!$A$1:$D$76,3,FALSE)</f>
        <v>2</v>
      </c>
      <c r="J89" s="7">
        <f>VLOOKUP(F89,episodes!$A$1:$D$76,4,FALSE)</f>
        <v>1</v>
      </c>
      <c r="K89" s="10">
        <f t="shared" si="1"/>
        <v>1</v>
      </c>
    </row>
    <row r="90" spans="1:11" x14ac:dyDescent="0.3">
      <c r="A90" s="2" t="s">
        <v>1687</v>
      </c>
      <c r="B90" s="1" t="s">
        <v>756</v>
      </c>
      <c r="C90" s="1" t="s">
        <v>2823</v>
      </c>
      <c r="D90" s="1" t="s">
        <v>21</v>
      </c>
      <c r="E90" s="17"/>
      <c r="F90" s="61">
        <v>201</v>
      </c>
      <c r="G90" s="8">
        <f>VLOOKUP(F90,episodes!$A$1:$B$76,2,FALSE)</f>
        <v>31</v>
      </c>
      <c r="H90" s="7" t="str">
        <f>VLOOKUP(F90,episodes!$A$1:$E$76,5,FALSE)</f>
        <v>Amok Time</v>
      </c>
      <c r="I90" s="7">
        <f>VLOOKUP(F90,episodes!$A$1:$D$76,3,FALSE)</f>
        <v>2</v>
      </c>
      <c r="J90" s="7">
        <f>VLOOKUP(F90,episodes!$A$1:$D$76,4,FALSE)</f>
        <v>1</v>
      </c>
      <c r="K90" s="10">
        <f t="shared" si="1"/>
        <v>2</v>
      </c>
    </row>
    <row r="91" spans="1:11" x14ac:dyDescent="0.3">
      <c r="A91" s="2" t="s">
        <v>1687</v>
      </c>
      <c r="B91" s="1" t="s">
        <v>755</v>
      </c>
      <c r="C91" s="1" t="s">
        <v>2778</v>
      </c>
      <c r="D91" s="2" t="s">
        <v>21</v>
      </c>
      <c r="E91" s="12">
        <v>1</v>
      </c>
      <c r="F91" s="61">
        <v>201</v>
      </c>
      <c r="G91" s="8">
        <f>VLOOKUP(F91,episodes!$A$1:$B$76,2,FALSE)</f>
        <v>31</v>
      </c>
      <c r="H91" s="7" t="str">
        <f>VLOOKUP(F91,episodes!$A$1:$E$76,5,FALSE)</f>
        <v>Amok Time</v>
      </c>
      <c r="I91" s="7">
        <f>VLOOKUP(F91,episodes!$A$1:$D$76,3,FALSE)</f>
        <v>2</v>
      </c>
      <c r="J91" s="7">
        <f>VLOOKUP(F91,episodes!$A$1:$D$76,4,FALSE)</f>
        <v>1</v>
      </c>
      <c r="K91" s="10">
        <f t="shared" si="1"/>
        <v>3</v>
      </c>
    </row>
    <row r="92" spans="1:11" x14ac:dyDescent="0.3">
      <c r="A92" s="2" t="s">
        <v>1687</v>
      </c>
      <c r="B92" s="1" t="s">
        <v>755</v>
      </c>
      <c r="C92" s="1" t="s">
        <v>2824</v>
      </c>
      <c r="D92" s="2" t="s">
        <v>3652</v>
      </c>
      <c r="E92" s="12">
        <v>1</v>
      </c>
      <c r="F92" s="61">
        <v>201</v>
      </c>
      <c r="G92" s="8">
        <f>VLOOKUP(F92,episodes!$A$1:$B$76,2,FALSE)</f>
        <v>31</v>
      </c>
      <c r="H92" s="7" t="str">
        <f>VLOOKUP(F92,episodes!$A$1:$E$76,5,FALSE)</f>
        <v>Amok Time</v>
      </c>
      <c r="I92" s="7">
        <f>VLOOKUP(F92,episodes!$A$1:$D$76,3,FALSE)</f>
        <v>2</v>
      </c>
      <c r="J92" s="7">
        <f>VLOOKUP(F92,episodes!$A$1:$D$76,4,FALSE)</f>
        <v>1</v>
      </c>
      <c r="K92" s="10">
        <f t="shared" si="1"/>
        <v>4</v>
      </c>
    </row>
    <row r="93" spans="1:11" x14ac:dyDescent="0.3">
      <c r="A93" s="2" t="s">
        <v>1687</v>
      </c>
      <c r="B93" s="1" t="s">
        <v>755</v>
      </c>
      <c r="C93" s="1" t="s">
        <v>2825</v>
      </c>
      <c r="D93" s="2" t="s">
        <v>3652</v>
      </c>
      <c r="E93" s="12">
        <v>1</v>
      </c>
      <c r="F93" s="61">
        <v>201</v>
      </c>
      <c r="G93" s="8">
        <f>VLOOKUP(F93,episodes!$A$1:$B$76,2,FALSE)</f>
        <v>31</v>
      </c>
      <c r="H93" s="7" t="str">
        <f>VLOOKUP(F93,episodes!$A$1:$E$76,5,FALSE)</f>
        <v>Amok Time</v>
      </c>
      <c r="I93" s="7">
        <f>VLOOKUP(F93,episodes!$A$1:$D$76,3,FALSE)</f>
        <v>2</v>
      </c>
      <c r="J93" s="7">
        <f>VLOOKUP(F93,episodes!$A$1:$D$76,4,FALSE)</f>
        <v>1</v>
      </c>
      <c r="K93" s="10">
        <f t="shared" si="1"/>
        <v>5</v>
      </c>
    </row>
    <row r="94" spans="1:11" x14ac:dyDescent="0.3">
      <c r="A94" s="2" t="s">
        <v>1687</v>
      </c>
      <c r="B94" s="1" t="s">
        <v>756</v>
      </c>
      <c r="C94" s="1" t="s">
        <v>2830</v>
      </c>
      <c r="D94" s="2" t="s">
        <v>3655</v>
      </c>
      <c r="E94" s="11"/>
      <c r="F94" s="61">
        <v>201</v>
      </c>
      <c r="G94" s="8">
        <f>VLOOKUP(F94,episodes!$A$1:$B$76,2,FALSE)</f>
        <v>31</v>
      </c>
      <c r="H94" s="7" t="str">
        <f>VLOOKUP(F94,episodes!$A$1:$E$76,5,FALSE)</f>
        <v>Amok Time</v>
      </c>
      <c r="I94" s="7">
        <f>VLOOKUP(F94,episodes!$A$1:$D$76,3,FALSE)</f>
        <v>2</v>
      </c>
      <c r="J94" s="7">
        <f>VLOOKUP(F94,episodes!$A$1:$D$76,4,FALSE)</f>
        <v>1</v>
      </c>
      <c r="K94" s="10">
        <f t="shared" si="1"/>
        <v>6</v>
      </c>
    </row>
    <row r="95" spans="1:11" x14ac:dyDescent="0.3">
      <c r="A95" s="2" t="s">
        <v>1687</v>
      </c>
      <c r="B95" s="1" t="s">
        <v>755</v>
      </c>
      <c r="C95" s="1" t="s">
        <v>2826</v>
      </c>
      <c r="D95" s="2" t="s">
        <v>3655</v>
      </c>
      <c r="E95" s="11"/>
      <c r="F95" s="61">
        <v>201</v>
      </c>
      <c r="G95" s="8">
        <f>VLOOKUP(F95,episodes!$A$1:$B$76,2,FALSE)</f>
        <v>31</v>
      </c>
      <c r="H95" s="7" t="str">
        <f>VLOOKUP(F95,episodes!$A$1:$E$76,5,FALSE)</f>
        <v>Amok Time</v>
      </c>
      <c r="I95" s="7">
        <f>VLOOKUP(F95,episodes!$A$1:$D$76,3,FALSE)</f>
        <v>2</v>
      </c>
      <c r="J95" s="7">
        <f>VLOOKUP(F95,episodes!$A$1:$D$76,4,FALSE)</f>
        <v>1</v>
      </c>
      <c r="K95" s="10">
        <f t="shared" si="1"/>
        <v>7</v>
      </c>
    </row>
    <row r="96" spans="1:11" x14ac:dyDescent="0.3">
      <c r="A96" s="2" t="s">
        <v>1687</v>
      </c>
      <c r="B96" s="1" t="s">
        <v>755</v>
      </c>
      <c r="C96" s="1" t="s">
        <v>2016</v>
      </c>
      <c r="D96" s="1" t="s">
        <v>3655</v>
      </c>
      <c r="E96" s="11">
        <v>1</v>
      </c>
      <c r="F96" s="61">
        <v>201</v>
      </c>
      <c r="G96" s="8">
        <f>VLOOKUP(F96,episodes!$A$1:$B$76,2,FALSE)</f>
        <v>31</v>
      </c>
      <c r="H96" s="7" t="str">
        <f>VLOOKUP(F96,episodes!$A$1:$E$76,5,FALSE)</f>
        <v>Amok Time</v>
      </c>
      <c r="I96" s="7">
        <f>VLOOKUP(F96,episodes!$A$1:$D$76,3,FALSE)</f>
        <v>2</v>
      </c>
      <c r="J96" s="7">
        <f>VLOOKUP(F96,episodes!$A$1:$D$76,4,FALSE)</f>
        <v>1</v>
      </c>
      <c r="K96" s="10">
        <f t="shared" si="1"/>
        <v>8</v>
      </c>
    </row>
    <row r="97" spans="1:11" x14ac:dyDescent="0.3">
      <c r="A97" s="2" t="s">
        <v>1687</v>
      </c>
      <c r="B97" s="1" t="s">
        <v>755</v>
      </c>
      <c r="C97" s="1" t="s">
        <v>2827</v>
      </c>
      <c r="D97" s="1" t="s">
        <v>3655</v>
      </c>
      <c r="E97" s="11">
        <v>1</v>
      </c>
      <c r="F97" s="61">
        <v>201</v>
      </c>
      <c r="G97" s="8">
        <f>VLOOKUP(F97,episodes!$A$1:$B$76,2,FALSE)</f>
        <v>31</v>
      </c>
      <c r="H97" s="7" t="str">
        <f>VLOOKUP(F97,episodes!$A$1:$E$76,5,FALSE)</f>
        <v>Amok Time</v>
      </c>
      <c r="I97" s="7">
        <f>VLOOKUP(F97,episodes!$A$1:$D$76,3,FALSE)</f>
        <v>2</v>
      </c>
      <c r="J97" s="7">
        <f>VLOOKUP(F97,episodes!$A$1:$D$76,4,FALSE)</f>
        <v>1</v>
      </c>
      <c r="K97" s="10">
        <f t="shared" si="1"/>
        <v>9</v>
      </c>
    </row>
    <row r="98" spans="1:11" x14ac:dyDescent="0.3">
      <c r="A98" s="2" t="s">
        <v>1687</v>
      </c>
      <c r="B98" s="1" t="s">
        <v>756</v>
      </c>
      <c r="C98" s="1" t="s">
        <v>2458</v>
      </c>
      <c r="D98" s="2" t="s">
        <v>85</v>
      </c>
      <c r="E98" s="17"/>
      <c r="F98" s="61">
        <v>201</v>
      </c>
      <c r="G98" s="8">
        <f>VLOOKUP(F98,episodes!$A$1:$B$76,2,FALSE)</f>
        <v>31</v>
      </c>
      <c r="H98" s="7" t="str">
        <f>VLOOKUP(F98,episodes!$A$1:$E$76,5,FALSE)</f>
        <v>Amok Time</v>
      </c>
      <c r="I98" s="7">
        <f>VLOOKUP(F98,episodes!$A$1:$D$76,3,FALSE)</f>
        <v>2</v>
      </c>
      <c r="J98" s="7">
        <f>VLOOKUP(F98,episodes!$A$1:$D$76,4,FALSE)</f>
        <v>1</v>
      </c>
      <c r="K98" s="10">
        <f t="shared" si="1"/>
        <v>10</v>
      </c>
    </row>
    <row r="99" spans="1:11" x14ac:dyDescent="0.3">
      <c r="A99" s="2" t="s">
        <v>1687</v>
      </c>
      <c r="B99" s="1" t="s">
        <v>755</v>
      </c>
      <c r="C99" s="1" t="s">
        <v>2828</v>
      </c>
      <c r="D99" s="2" t="s">
        <v>3655</v>
      </c>
      <c r="E99" s="12">
        <v>1</v>
      </c>
      <c r="F99" s="61">
        <v>201</v>
      </c>
      <c r="G99" s="8">
        <f>VLOOKUP(F99,episodes!$A$1:$B$76,2,FALSE)</f>
        <v>31</v>
      </c>
      <c r="H99" s="7" t="str">
        <f>VLOOKUP(F99,episodes!$A$1:$E$76,5,FALSE)</f>
        <v>Amok Time</v>
      </c>
      <c r="I99" s="7">
        <f>VLOOKUP(F99,episodes!$A$1:$D$76,3,FALSE)</f>
        <v>2</v>
      </c>
      <c r="J99" s="7">
        <f>VLOOKUP(F99,episodes!$A$1:$D$76,4,FALSE)</f>
        <v>1</v>
      </c>
      <c r="K99" s="10">
        <f t="shared" si="1"/>
        <v>11</v>
      </c>
    </row>
    <row r="100" spans="1:11" x14ac:dyDescent="0.3">
      <c r="A100" s="2" t="s">
        <v>1687</v>
      </c>
      <c r="B100" s="1" t="s">
        <v>755</v>
      </c>
      <c r="C100" s="1" t="s">
        <v>2829</v>
      </c>
      <c r="D100" s="2" t="s">
        <v>85</v>
      </c>
      <c r="E100" s="12">
        <v>1</v>
      </c>
      <c r="F100" s="61">
        <v>201</v>
      </c>
      <c r="G100" s="8">
        <f>VLOOKUP(F100,episodes!$A$1:$B$76,2,FALSE)</f>
        <v>31</v>
      </c>
      <c r="H100" s="7" t="str">
        <f>VLOOKUP(F100,episodes!$A$1:$E$76,5,FALSE)</f>
        <v>Amok Time</v>
      </c>
      <c r="I100" s="7">
        <f>VLOOKUP(F100,episodes!$A$1:$D$76,3,FALSE)</f>
        <v>2</v>
      </c>
      <c r="J100" s="7">
        <f>VLOOKUP(F100,episodes!$A$1:$D$76,4,FALSE)</f>
        <v>1</v>
      </c>
      <c r="K100" s="10">
        <f t="shared" si="1"/>
        <v>12</v>
      </c>
    </row>
    <row r="101" spans="1:11" x14ac:dyDescent="0.3">
      <c r="A101" s="2" t="s">
        <v>1687</v>
      </c>
      <c r="B101" s="1" t="s">
        <v>755</v>
      </c>
      <c r="C101" s="1" t="s">
        <v>2831</v>
      </c>
      <c r="D101" s="1" t="s">
        <v>3655</v>
      </c>
      <c r="E101" s="17"/>
      <c r="F101" s="61">
        <v>202</v>
      </c>
      <c r="G101" s="8">
        <f>VLOOKUP(F101,episodes!$A$1:$B$76,2,FALSE)</f>
        <v>32</v>
      </c>
      <c r="H101" s="7" t="str">
        <f>VLOOKUP(F101,episodes!$A$1:$E$76,5,FALSE)</f>
        <v>Who Mourns for Adonais?</v>
      </c>
      <c r="I101" s="7">
        <f>VLOOKUP(F101,episodes!$A$1:$D$76,3,FALSE)</f>
        <v>2</v>
      </c>
      <c r="J101" s="7">
        <f>VLOOKUP(F101,episodes!$A$1:$D$76,4,FALSE)</f>
        <v>2</v>
      </c>
      <c r="K101" s="10">
        <f t="shared" si="1"/>
        <v>0</v>
      </c>
    </row>
    <row r="102" spans="1:11" x14ac:dyDescent="0.3">
      <c r="A102" s="2" t="s">
        <v>1687</v>
      </c>
      <c r="B102" s="1" t="s">
        <v>756</v>
      </c>
      <c r="C102" s="1" t="s">
        <v>2832</v>
      </c>
      <c r="D102" s="2" t="s">
        <v>3655</v>
      </c>
      <c r="E102" s="17"/>
      <c r="F102" s="61">
        <v>202</v>
      </c>
      <c r="G102" s="8">
        <f>VLOOKUP(F102,episodes!$A$1:$B$76,2,FALSE)</f>
        <v>32</v>
      </c>
      <c r="H102" s="7" t="str">
        <f>VLOOKUP(F102,episodes!$A$1:$E$76,5,FALSE)</f>
        <v>Who Mourns for Adonais?</v>
      </c>
      <c r="I102" s="7">
        <f>VLOOKUP(F102,episodes!$A$1:$D$76,3,FALSE)</f>
        <v>2</v>
      </c>
      <c r="J102" s="7">
        <f>VLOOKUP(F102,episodes!$A$1:$D$76,4,FALSE)</f>
        <v>2</v>
      </c>
      <c r="K102" s="10">
        <f t="shared" si="1"/>
        <v>1</v>
      </c>
    </row>
    <row r="103" spans="1:11" x14ac:dyDescent="0.3">
      <c r="A103" s="2" t="s">
        <v>1687</v>
      </c>
      <c r="B103" s="1" t="s">
        <v>756</v>
      </c>
      <c r="C103" s="1" t="s">
        <v>1333</v>
      </c>
      <c r="D103" s="1" t="s">
        <v>21</v>
      </c>
      <c r="E103" s="11">
        <v>1</v>
      </c>
      <c r="F103" s="61">
        <v>202</v>
      </c>
      <c r="G103" s="8">
        <f>VLOOKUP(F103,episodes!$A$1:$B$76,2,FALSE)</f>
        <v>32</v>
      </c>
      <c r="H103" s="7" t="str">
        <f>VLOOKUP(F103,episodes!$A$1:$E$76,5,FALSE)</f>
        <v>Who Mourns for Adonais?</v>
      </c>
      <c r="I103" s="7">
        <f>VLOOKUP(F103,episodes!$A$1:$D$76,3,FALSE)</f>
        <v>2</v>
      </c>
      <c r="J103" s="7">
        <f>VLOOKUP(F103,episodes!$A$1:$D$76,4,FALSE)</f>
        <v>2</v>
      </c>
      <c r="K103" s="10">
        <f t="shared" si="1"/>
        <v>2</v>
      </c>
    </row>
    <row r="104" spans="1:11" x14ac:dyDescent="0.3">
      <c r="A104" s="2" t="s">
        <v>1687</v>
      </c>
      <c r="B104" s="1" t="s">
        <v>756</v>
      </c>
      <c r="C104" s="1" t="s">
        <v>2833</v>
      </c>
      <c r="D104" s="2" t="s">
        <v>3655</v>
      </c>
      <c r="E104" s="12">
        <v>1</v>
      </c>
      <c r="F104" s="61">
        <v>202</v>
      </c>
      <c r="G104" s="8">
        <f>VLOOKUP(F104,episodes!$A$1:$B$76,2,FALSE)</f>
        <v>32</v>
      </c>
      <c r="H104" s="7" t="str">
        <f>VLOOKUP(F104,episodes!$A$1:$E$76,5,FALSE)</f>
        <v>Who Mourns for Adonais?</v>
      </c>
      <c r="I104" s="7">
        <f>VLOOKUP(F104,episodes!$A$1:$D$76,3,FALSE)</f>
        <v>2</v>
      </c>
      <c r="J104" s="7">
        <f>VLOOKUP(F104,episodes!$A$1:$D$76,4,FALSE)</f>
        <v>2</v>
      </c>
      <c r="K104" s="10">
        <f t="shared" si="1"/>
        <v>3</v>
      </c>
    </row>
    <row r="105" spans="1:11" x14ac:dyDescent="0.3">
      <c r="A105" s="2" t="s">
        <v>1687</v>
      </c>
      <c r="B105" s="1" t="s">
        <v>756</v>
      </c>
      <c r="C105" s="1" t="s">
        <v>2834</v>
      </c>
      <c r="D105" s="2" t="s">
        <v>3655</v>
      </c>
      <c r="E105" s="12">
        <v>1</v>
      </c>
      <c r="F105" s="61">
        <v>202</v>
      </c>
      <c r="G105" s="8">
        <f>VLOOKUP(F105,episodes!$A$1:$B$76,2,FALSE)</f>
        <v>32</v>
      </c>
      <c r="H105" s="7" t="str">
        <f>VLOOKUP(F105,episodes!$A$1:$E$76,5,FALSE)</f>
        <v>Who Mourns for Adonais?</v>
      </c>
      <c r="I105" s="7">
        <f>VLOOKUP(F105,episodes!$A$1:$D$76,3,FALSE)</f>
        <v>2</v>
      </c>
      <c r="J105" s="7">
        <f>VLOOKUP(F105,episodes!$A$1:$D$76,4,FALSE)</f>
        <v>2</v>
      </c>
      <c r="K105" s="10">
        <f t="shared" si="1"/>
        <v>4</v>
      </c>
    </row>
    <row r="106" spans="1:11" x14ac:dyDescent="0.3">
      <c r="A106" s="2" t="s">
        <v>1687</v>
      </c>
      <c r="B106" s="1" t="s">
        <v>755</v>
      </c>
      <c r="C106" s="1" t="s">
        <v>2804</v>
      </c>
      <c r="D106" s="2" t="s">
        <v>85</v>
      </c>
      <c r="E106" s="12">
        <v>1</v>
      </c>
      <c r="F106" s="61">
        <v>202</v>
      </c>
      <c r="G106" s="8">
        <f>VLOOKUP(F106,episodes!$A$1:$B$76,2,FALSE)</f>
        <v>32</v>
      </c>
      <c r="H106" s="7" t="str">
        <f>VLOOKUP(F106,episodes!$A$1:$E$76,5,FALSE)</f>
        <v>Who Mourns for Adonais?</v>
      </c>
      <c r="I106" s="7">
        <f>VLOOKUP(F106,episodes!$A$1:$D$76,3,FALSE)</f>
        <v>2</v>
      </c>
      <c r="J106" s="7">
        <f>VLOOKUP(F106,episodes!$A$1:$D$76,4,FALSE)</f>
        <v>2</v>
      </c>
      <c r="K106" s="10">
        <f t="shared" si="1"/>
        <v>5</v>
      </c>
    </row>
    <row r="107" spans="1:11" x14ac:dyDescent="0.3">
      <c r="A107" s="2" t="s">
        <v>1687</v>
      </c>
      <c r="B107" s="1" t="s">
        <v>756</v>
      </c>
      <c r="C107" s="1" t="s">
        <v>2804</v>
      </c>
      <c r="D107" s="2" t="s">
        <v>85</v>
      </c>
      <c r="E107" s="12">
        <v>1</v>
      </c>
      <c r="F107" s="61">
        <v>202</v>
      </c>
      <c r="G107" s="8">
        <f>VLOOKUP(F107,episodes!$A$1:$B$76,2,FALSE)</f>
        <v>32</v>
      </c>
      <c r="H107" s="7" t="str">
        <f>VLOOKUP(F107,episodes!$A$1:$E$76,5,FALSE)</f>
        <v>Who Mourns for Adonais?</v>
      </c>
      <c r="I107" s="7">
        <f>VLOOKUP(F107,episodes!$A$1:$D$76,3,FALSE)</f>
        <v>2</v>
      </c>
      <c r="J107" s="7">
        <f>VLOOKUP(F107,episodes!$A$1:$D$76,4,FALSE)</f>
        <v>2</v>
      </c>
      <c r="K107" s="10">
        <f t="shared" si="1"/>
        <v>6</v>
      </c>
    </row>
    <row r="108" spans="1:11" x14ac:dyDescent="0.3">
      <c r="A108" s="2" t="s">
        <v>1687</v>
      </c>
      <c r="B108" s="1" t="s">
        <v>755</v>
      </c>
      <c r="C108" s="1" t="s">
        <v>2823</v>
      </c>
      <c r="D108" s="1" t="s">
        <v>21</v>
      </c>
      <c r="E108" s="17"/>
      <c r="F108" s="60">
        <v>203</v>
      </c>
      <c r="G108" s="8">
        <f>VLOOKUP(F108,episodes!$A$1:$B$76,2,FALSE)</f>
        <v>33</v>
      </c>
      <c r="H108" s="7" t="str">
        <f>VLOOKUP(F108,episodes!$A$1:$E$76,5,FALSE)</f>
        <v>The Changeling</v>
      </c>
      <c r="I108" s="7">
        <f>VLOOKUP(F108,episodes!$A$1:$D$76,3,FALSE)</f>
        <v>2</v>
      </c>
      <c r="J108" s="7">
        <f>VLOOKUP(F108,episodes!$A$1:$D$76,4,FALSE)</f>
        <v>3</v>
      </c>
      <c r="K108" s="10">
        <f t="shared" si="1"/>
        <v>0</v>
      </c>
    </row>
    <row r="109" spans="1:11" x14ac:dyDescent="0.3">
      <c r="A109" s="2" t="s">
        <v>1687</v>
      </c>
      <c r="B109" s="1" t="s">
        <v>755</v>
      </c>
      <c r="C109" s="1" t="s">
        <v>2835</v>
      </c>
      <c r="D109" s="1" t="s">
        <v>3305</v>
      </c>
      <c r="E109" s="17"/>
      <c r="F109" s="60">
        <v>203</v>
      </c>
      <c r="G109" s="8">
        <f>VLOOKUP(F109,episodes!$A$1:$B$76,2,FALSE)</f>
        <v>33</v>
      </c>
      <c r="H109" s="7" t="str">
        <f>VLOOKUP(F109,episodes!$A$1:$E$76,5,FALSE)</f>
        <v>The Changeling</v>
      </c>
      <c r="I109" s="7">
        <f>VLOOKUP(F109,episodes!$A$1:$D$76,3,FALSE)</f>
        <v>2</v>
      </c>
      <c r="J109" s="7">
        <f>VLOOKUP(F109,episodes!$A$1:$D$76,4,FALSE)</f>
        <v>3</v>
      </c>
      <c r="K109" s="10">
        <f t="shared" si="1"/>
        <v>1</v>
      </c>
    </row>
    <row r="110" spans="1:11" x14ac:dyDescent="0.3">
      <c r="A110" s="2" t="s">
        <v>1687</v>
      </c>
      <c r="B110" s="1" t="s">
        <v>755</v>
      </c>
      <c r="C110" s="1" t="s">
        <v>2036</v>
      </c>
      <c r="D110" s="1" t="s">
        <v>3305</v>
      </c>
      <c r="E110" s="17"/>
      <c r="F110" s="60">
        <v>203</v>
      </c>
      <c r="G110" s="8">
        <f>VLOOKUP(F110,episodes!$A$1:$B$76,2,FALSE)</f>
        <v>33</v>
      </c>
      <c r="H110" s="7" t="str">
        <f>VLOOKUP(F110,episodes!$A$1:$E$76,5,FALSE)</f>
        <v>The Changeling</v>
      </c>
      <c r="I110" s="7">
        <f>VLOOKUP(F110,episodes!$A$1:$D$76,3,FALSE)</f>
        <v>2</v>
      </c>
      <c r="J110" s="7">
        <f>VLOOKUP(F110,episodes!$A$1:$D$76,4,FALSE)</f>
        <v>3</v>
      </c>
      <c r="K110" s="10">
        <f t="shared" si="1"/>
        <v>2</v>
      </c>
    </row>
    <row r="111" spans="1:11" x14ac:dyDescent="0.3">
      <c r="A111" s="2" t="s">
        <v>1687</v>
      </c>
      <c r="B111" s="1" t="s">
        <v>755</v>
      </c>
      <c r="C111" s="1" t="s">
        <v>2461</v>
      </c>
      <c r="D111" s="2" t="s">
        <v>85</v>
      </c>
      <c r="E111" s="17"/>
      <c r="F111" s="60">
        <v>203</v>
      </c>
      <c r="G111" s="8">
        <f>VLOOKUP(F111,episodes!$A$1:$B$76,2,FALSE)</f>
        <v>33</v>
      </c>
      <c r="H111" s="7" t="str">
        <f>VLOOKUP(F111,episodes!$A$1:$E$76,5,FALSE)</f>
        <v>The Changeling</v>
      </c>
      <c r="I111" s="7">
        <f>VLOOKUP(F111,episodes!$A$1:$D$76,3,FALSE)</f>
        <v>2</v>
      </c>
      <c r="J111" s="7">
        <f>VLOOKUP(F111,episodes!$A$1:$D$76,4,FALSE)</f>
        <v>3</v>
      </c>
      <c r="K111" s="10">
        <f t="shared" si="1"/>
        <v>3</v>
      </c>
    </row>
    <row r="112" spans="1:11" x14ac:dyDescent="0.3">
      <c r="A112" s="2" t="s">
        <v>1687</v>
      </c>
      <c r="B112" s="1" t="s">
        <v>755</v>
      </c>
      <c r="C112" s="1" t="s">
        <v>2037</v>
      </c>
      <c r="D112" s="2" t="s">
        <v>3655</v>
      </c>
      <c r="E112" s="12">
        <v>1</v>
      </c>
      <c r="F112" s="60">
        <v>203</v>
      </c>
      <c r="G112" s="8">
        <f>VLOOKUP(F112,episodes!$A$1:$B$76,2,FALSE)</f>
        <v>33</v>
      </c>
      <c r="H112" s="7" t="str">
        <f>VLOOKUP(F112,episodes!$A$1:$E$76,5,FALSE)</f>
        <v>The Changeling</v>
      </c>
      <c r="I112" s="7">
        <f>VLOOKUP(F112,episodes!$A$1:$D$76,3,FALSE)</f>
        <v>2</v>
      </c>
      <c r="J112" s="7">
        <f>VLOOKUP(F112,episodes!$A$1:$D$76,4,FALSE)</f>
        <v>3</v>
      </c>
      <c r="K112" s="10">
        <f t="shared" si="1"/>
        <v>4</v>
      </c>
    </row>
    <row r="113" spans="1:11" x14ac:dyDescent="0.3">
      <c r="A113" s="2" t="s">
        <v>1687</v>
      </c>
      <c r="B113" s="1" t="s">
        <v>756</v>
      </c>
      <c r="C113" s="1" t="s">
        <v>2938</v>
      </c>
      <c r="D113" s="2" t="s">
        <v>85</v>
      </c>
      <c r="E113" s="12">
        <v>1</v>
      </c>
      <c r="F113" s="60">
        <v>203</v>
      </c>
      <c r="G113" s="8">
        <f>VLOOKUP(F113,episodes!$A$1:$B$76,2,FALSE)</f>
        <v>33</v>
      </c>
      <c r="H113" s="7" t="str">
        <f>VLOOKUP(F113,episodes!$A$1:$E$76,5,FALSE)</f>
        <v>The Changeling</v>
      </c>
      <c r="I113" s="7">
        <f>VLOOKUP(F113,episodes!$A$1:$D$76,3,FALSE)</f>
        <v>2</v>
      </c>
      <c r="J113" s="7">
        <f>VLOOKUP(F113,episodes!$A$1:$D$76,4,FALSE)</f>
        <v>3</v>
      </c>
      <c r="K113" s="10">
        <f t="shared" si="1"/>
        <v>5</v>
      </c>
    </row>
    <row r="114" spans="1:11" x14ac:dyDescent="0.3">
      <c r="A114" s="2" t="s">
        <v>1687</v>
      </c>
      <c r="B114" s="1" t="s">
        <v>755</v>
      </c>
      <c r="C114" s="1" t="s">
        <v>2836</v>
      </c>
      <c r="D114" s="2" t="s">
        <v>85</v>
      </c>
      <c r="E114" s="12">
        <v>1</v>
      </c>
      <c r="F114" s="60">
        <v>203</v>
      </c>
      <c r="G114" s="8">
        <f>VLOOKUP(F114,episodes!$A$1:$B$76,2,FALSE)</f>
        <v>33</v>
      </c>
      <c r="H114" s="7" t="str">
        <f>VLOOKUP(F114,episodes!$A$1:$E$76,5,FALSE)</f>
        <v>The Changeling</v>
      </c>
      <c r="I114" s="7">
        <f>VLOOKUP(F114,episodes!$A$1:$D$76,3,FALSE)</f>
        <v>2</v>
      </c>
      <c r="J114" s="7">
        <f>VLOOKUP(F114,episodes!$A$1:$D$76,4,FALSE)</f>
        <v>3</v>
      </c>
      <c r="K114" s="10">
        <f t="shared" si="1"/>
        <v>6</v>
      </c>
    </row>
    <row r="115" spans="1:11" x14ac:dyDescent="0.3">
      <c r="A115" s="2" t="s">
        <v>1687</v>
      </c>
      <c r="B115" s="2" t="s">
        <v>755</v>
      </c>
      <c r="C115" s="1" t="s">
        <v>2837</v>
      </c>
      <c r="D115" s="1" t="s">
        <v>85</v>
      </c>
      <c r="E115" s="17"/>
      <c r="F115" s="60">
        <v>204</v>
      </c>
      <c r="G115" s="8">
        <f>VLOOKUP(F115,episodes!$A$1:$B$81,2,FALSE)</f>
        <v>34</v>
      </c>
      <c r="H115" s="7" t="str">
        <f>VLOOKUP(F115,episodes!$A$1:$E$81,5,FALSE)</f>
        <v>Mirror, Mirror</v>
      </c>
      <c r="I115" s="7">
        <f>VLOOKUP(F115,episodes!$A$1:$D$81,3,FALSE)</f>
        <v>2</v>
      </c>
      <c r="J115" s="7">
        <f>VLOOKUP(F115,episodes!$A$1:$D$81,4,FALSE)</f>
        <v>4</v>
      </c>
      <c r="K115" s="10">
        <f t="shared" si="1"/>
        <v>0</v>
      </c>
    </row>
    <row r="116" spans="1:11" x14ac:dyDescent="0.3">
      <c r="A116" s="2" t="s">
        <v>1687</v>
      </c>
      <c r="B116" s="2" t="s">
        <v>755</v>
      </c>
      <c r="C116" s="1" t="s">
        <v>2838</v>
      </c>
      <c r="D116" s="2" t="s">
        <v>85</v>
      </c>
      <c r="E116" s="12">
        <v>1</v>
      </c>
      <c r="F116" s="60">
        <v>204</v>
      </c>
      <c r="G116" s="8">
        <f>VLOOKUP(F116,episodes!$A$1:$B$81,2,FALSE)</f>
        <v>34</v>
      </c>
      <c r="H116" s="7" t="str">
        <f>VLOOKUP(F116,episodes!$A$1:$E$81,5,FALSE)</f>
        <v>Mirror, Mirror</v>
      </c>
      <c r="I116" s="7">
        <f>VLOOKUP(F116,episodes!$A$1:$D$81,3,FALSE)</f>
        <v>2</v>
      </c>
      <c r="J116" s="7">
        <f>VLOOKUP(F116,episodes!$A$1:$D$81,4,FALSE)</f>
        <v>4</v>
      </c>
      <c r="K116" s="10">
        <f t="shared" si="1"/>
        <v>1</v>
      </c>
    </row>
    <row r="117" spans="1:11" x14ac:dyDescent="0.3">
      <c r="A117" s="2" t="s">
        <v>1687</v>
      </c>
      <c r="B117" s="2" t="s">
        <v>249</v>
      </c>
      <c r="C117" s="23" t="s">
        <v>2839</v>
      </c>
      <c r="D117" s="1" t="s">
        <v>21</v>
      </c>
      <c r="E117" s="17"/>
      <c r="F117" s="60">
        <v>205</v>
      </c>
      <c r="G117" s="8">
        <f>VLOOKUP(F117,episodes!$A$1:$B$81,2,FALSE)</f>
        <v>35</v>
      </c>
      <c r="H117" s="7" t="str">
        <f>VLOOKUP(F117,episodes!$A$1:$E$81,5,FALSE)</f>
        <v>The Apple</v>
      </c>
      <c r="I117" s="7">
        <f>VLOOKUP(F117,episodes!$A$1:$D$81,3,FALSE)</f>
        <v>2</v>
      </c>
      <c r="J117" s="7">
        <f>VLOOKUP(F117,episodes!$A$1:$D$81,4,FALSE)</f>
        <v>5</v>
      </c>
      <c r="K117" s="10">
        <f t="shared" si="1"/>
        <v>0</v>
      </c>
    </row>
    <row r="118" spans="1:11" x14ac:dyDescent="0.3">
      <c r="A118" s="2" t="s">
        <v>1687</v>
      </c>
      <c r="B118" s="2" t="s">
        <v>249</v>
      </c>
      <c r="C118" s="23" t="s">
        <v>2840</v>
      </c>
      <c r="D118" s="2" t="s">
        <v>85</v>
      </c>
      <c r="E118" s="17"/>
      <c r="F118" s="60">
        <v>205</v>
      </c>
      <c r="G118" s="8">
        <f>VLOOKUP(F118,episodes!$A$1:$B$81,2,FALSE)</f>
        <v>35</v>
      </c>
      <c r="H118" s="7" t="str">
        <f>VLOOKUP(F118,episodes!$A$1:$E$81,5,FALSE)</f>
        <v>The Apple</v>
      </c>
      <c r="I118" s="7">
        <f>VLOOKUP(F118,episodes!$A$1:$D$81,3,FALSE)</f>
        <v>2</v>
      </c>
      <c r="J118" s="7">
        <f>VLOOKUP(F118,episodes!$A$1:$D$81,4,FALSE)</f>
        <v>5</v>
      </c>
      <c r="K118" s="10">
        <f t="shared" si="1"/>
        <v>1</v>
      </c>
    </row>
    <row r="119" spans="1:11" x14ac:dyDescent="0.3">
      <c r="A119" s="2" t="s">
        <v>1687</v>
      </c>
      <c r="B119" s="2" t="s">
        <v>249</v>
      </c>
      <c r="C119" s="23" t="s">
        <v>2841</v>
      </c>
      <c r="D119" s="63" t="s">
        <v>3305</v>
      </c>
      <c r="E119" s="17"/>
      <c r="F119" s="60">
        <v>205</v>
      </c>
      <c r="G119" s="8">
        <f>VLOOKUP(F119,episodes!$A$1:$B$81,2,FALSE)</f>
        <v>35</v>
      </c>
      <c r="H119" s="7" t="str">
        <f>VLOOKUP(F119,episodes!$A$1:$E$81,5,FALSE)</f>
        <v>The Apple</v>
      </c>
      <c r="I119" s="7">
        <f>VLOOKUP(F119,episodes!$A$1:$D$81,3,FALSE)</f>
        <v>2</v>
      </c>
      <c r="J119" s="7">
        <f>VLOOKUP(F119,episodes!$A$1:$D$81,4,FALSE)</f>
        <v>5</v>
      </c>
      <c r="K119" s="10">
        <f t="shared" si="1"/>
        <v>2</v>
      </c>
    </row>
  </sheetData>
  <sortState ref="A2:L119">
    <sortCondition ref="F2:F119"/>
    <sortCondition ref="C2:C119"/>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29"/>
  <sheetViews>
    <sheetView workbookViewId="0">
      <selection activeCell="E1" sqref="E1"/>
    </sheetView>
  </sheetViews>
  <sheetFormatPr defaultColWidth="8.77734375" defaultRowHeight="10.5" x14ac:dyDescent="0.25"/>
  <cols>
    <col min="1" max="1" width="19.77734375" style="23" bestFit="1" customWidth="1"/>
    <col min="2" max="2" width="15.33203125" style="23" bestFit="1" customWidth="1"/>
    <col min="3" max="3" width="67" style="23" bestFit="1" customWidth="1"/>
    <col min="4" max="4" width="6.33203125" style="23" bestFit="1" customWidth="1"/>
    <col min="5" max="5" width="8.6640625" style="23" bestFit="1" customWidth="1"/>
    <col min="6" max="6" width="8.44140625" style="23" bestFit="1" customWidth="1"/>
    <col min="7" max="7" width="21.6640625" style="23" customWidth="1"/>
    <col min="8" max="8" width="4.109375" style="23" bestFit="1" customWidth="1"/>
    <col min="9" max="9" width="5" style="23" customWidth="1"/>
    <col min="10" max="10" width="8.77734375" style="55"/>
    <col min="11" max="11" width="11.5546875" style="23" bestFit="1" customWidth="1"/>
    <col min="12" max="16384" width="8.77734375" style="23"/>
  </cols>
  <sheetData>
    <row r="1" spans="1:11" s="1" customFormat="1" x14ac:dyDescent="0.3">
      <c r="A1" s="1" t="s">
        <v>23</v>
      </c>
      <c r="B1" s="1" t="s">
        <v>728</v>
      </c>
      <c r="C1" s="1" t="s">
        <v>888</v>
      </c>
      <c r="D1" s="1" t="s">
        <v>1605</v>
      </c>
      <c r="E1" s="1" t="s">
        <v>3653</v>
      </c>
      <c r="F1" s="10" t="s">
        <v>885</v>
      </c>
      <c r="G1" s="1" t="s">
        <v>42</v>
      </c>
      <c r="H1" s="1" t="s">
        <v>43</v>
      </c>
      <c r="I1" s="1" t="s">
        <v>881</v>
      </c>
      <c r="J1" s="1" t="s">
        <v>882</v>
      </c>
      <c r="K1" s="10" t="s">
        <v>1604</v>
      </c>
    </row>
    <row r="2" spans="1:11" s="1" customFormat="1" x14ac:dyDescent="0.25">
      <c r="A2" s="2" t="s">
        <v>1704</v>
      </c>
      <c r="B2" s="1" t="s">
        <v>706</v>
      </c>
      <c r="C2" s="1" t="s">
        <v>2057</v>
      </c>
      <c r="D2" s="2" t="s">
        <v>3655</v>
      </c>
      <c r="E2" s="12">
        <v>1</v>
      </c>
      <c r="F2" s="60">
        <v>101</v>
      </c>
      <c r="G2" s="13">
        <f>VLOOKUP(F2,episodes!$A$1:$B$76,2,FALSE)</f>
        <v>2</v>
      </c>
      <c r="H2" s="1" t="str">
        <f>VLOOKUP(F2,episodes!$A$1:$E$76,5,FALSE)</f>
        <v>The Man Trap</v>
      </c>
      <c r="I2" s="1">
        <f>VLOOKUP(F2,episodes!$A$1:$D$76,3,FALSE)</f>
        <v>1</v>
      </c>
      <c r="J2" s="1">
        <f>VLOOKUP(F2,episodes!$A$1:$D$76,4,FALSE)</f>
        <v>1</v>
      </c>
      <c r="K2" s="10">
        <v>0</v>
      </c>
    </row>
    <row r="3" spans="1:11" s="1" customFormat="1" x14ac:dyDescent="0.25">
      <c r="A3" s="2" t="s">
        <v>1704</v>
      </c>
      <c r="B3" s="1" t="s">
        <v>706</v>
      </c>
      <c r="C3" s="1" t="s">
        <v>2231</v>
      </c>
      <c r="D3" s="2" t="s">
        <v>3655</v>
      </c>
      <c r="E3" s="12">
        <v>1</v>
      </c>
      <c r="F3" s="60">
        <v>105</v>
      </c>
      <c r="G3" s="13">
        <f>VLOOKUP(F3,episodes!$A$1:$B$76,2,FALSE)</f>
        <v>6</v>
      </c>
      <c r="H3" s="1" t="str">
        <f>VLOOKUP(F3,episodes!$A$1:$E$76,5,FALSE)</f>
        <v>The Enemy Within</v>
      </c>
      <c r="I3" s="1">
        <f>VLOOKUP(F3,episodes!$A$1:$D$76,3,FALSE)</f>
        <v>1</v>
      </c>
      <c r="J3" s="1">
        <f>VLOOKUP(F3,episodes!$A$1:$D$76,4,FALSE)</f>
        <v>5</v>
      </c>
      <c r="K3" s="10">
        <f>IF(F3&lt;&gt;F2,0,K2+1)</f>
        <v>0</v>
      </c>
    </row>
    <row r="4" spans="1:11" s="1" customFormat="1" x14ac:dyDescent="0.25">
      <c r="A4" s="2" t="s">
        <v>1704</v>
      </c>
      <c r="B4" s="1" t="s">
        <v>706</v>
      </c>
      <c r="C4" s="1" t="s">
        <v>1874</v>
      </c>
      <c r="D4" s="2" t="s">
        <v>3655</v>
      </c>
      <c r="E4" s="12">
        <v>1</v>
      </c>
      <c r="F4" s="60">
        <v>106</v>
      </c>
      <c r="G4" s="13">
        <f>VLOOKUP(F4,episodes!$A$1:$B$76,2,FALSE)</f>
        <v>7</v>
      </c>
      <c r="H4" s="1" t="str">
        <f>VLOOKUP(F4,episodes!$A$1:$E$76,5,FALSE)</f>
        <v>Mudd's Women</v>
      </c>
      <c r="I4" s="1">
        <f>VLOOKUP(F4,episodes!$A$1:$D$76,3,FALSE)</f>
        <v>1</v>
      </c>
      <c r="J4" s="1">
        <f>VLOOKUP(F4,episodes!$A$1:$D$76,4,FALSE)</f>
        <v>6</v>
      </c>
      <c r="K4" s="10">
        <f t="shared" ref="K4:K29" si="0">IF(F4&lt;&gt;F3,0,K3+1)</f>
        <v>0</v>
      </c>
    </row>
    <row r="5" spans="1:11" s="1" customFormat="1" x14ac:dyDescent="0.3">
      <c r="A5" s="2" t="s">
        <v>1704</v>
      </c>
      <c r="B5" s="1" t="s">
        <v>706</v>
      </c>
      <c r="C5" s="1" t="s">
        <v>1916</v>
      </c>
      <c r="D5" s="2" t="s">
        <v>3305</v>
      </c>
      <c r="E5" s="17"/>
      <c r="F5" s="61">
        <v>114</v>
      </c>
      <c r="G5" s="13">
        <f>VLOOKUP(F5,episodes!$A$1:$B$76,2,FALSE)</f>
        <v>15</v>
      </c>
      <c r="H5" s="1" t="str">
        <f>VLOOKUP(F5,episodes!$A$1:$E$76,5,FALSE)</f>
        <v>Balance of Terror</v>
      </c>
      <c r="I5" s="1">
        <f>VLOOKUP(F5,episodes!$A$1:$D$76,3,FALSE)</f>
        <v>1</v>
      </c>
      <c r="J5" s="1">
        <f>VLOOKUP(F5,episodes!$A$1:$D$76,4,FALSE)</f>
        <v>14</v>
      </c>
      <c r="K5" s="10">
        <f t="shared" si="0"/>
        <v>0</v>
      </c>
    </row>
    <row r="6" spans="1:11" s="1" customFormat="1" x14ac:dyDescent="0.25">
      <c r="A6" s="2" t="s">
        <v>1704</v>
      </c>
      <c r="B6" s="1" t="s">
        <v>706</v>
      </c>
      <c r="C6" s="1" t="s">
        <v>2901</v>
      </c>
      <c r="D6" s="2" t="s">
        <v>3655</v>
      </c>
      <c r="E6" s="12">
        <v>1</v>
      </c>
      <c r="F6" s="61">
        <v>116</v>
      </c>
      <c r="G6" s="13">
        <f>VLOOKUP(F6,episodes!$A$1:$B$76,2,FALSE)</f>
        <v>17</v>
      </c>
      <c r="H6" s="1" t="str">
        <f>VLOOKUP(F6,episodes!$A$1:$E$76,5,FALSE)</f>
        <v>The Galileo Seven</v>
      </c>
      <c r="I6" s="1">
        <f>VLOOKUP(F6,episodes!$A$1:$D$76,3,FALSE)</f>
        <v>1</v>
      </c>
      <c r="J6" s="1">
        <f>VLOOKUP(F6,episodes!$A$1:$D$76,4,FALSE)</f>
        <v>16</v>
      </c>
      <c r="K6" s="10">
        <f t="shared" si="0"/>
        <v>0</v>
      </c>
    </row>
    <row r="7" spans="1:11" s="1" customFormat="1" x14ac:dyDescent="0.25">
      <c r="A7" s="2" t="s">
        <v>1704</v>
      </c>
      <c r="B7" s="1" t="s">
        <v>706</v>
      </c>
      <c r="C7" s="1" t="s">
        <v>2949</v>
      </c>
      <c r="D7" s="2" t="s">
        <v>3655</v>
      </c>
      <c r="E7" s="12">
        <v>1</v>
      </c>
      <c r="F7" s="61">
        <v>117</v>
      </c>
      <c r="G7" s="13">
        <f>VLOOKUP(F7,episodes!$A$1:$B$76,2,FALSE)</f>
        <v>18</v>
      </c>
      <c r="H7" s="1" t="str">
        <f>VLOOKUP(F7,episodes!$A$1:$E$76,5,FALSE)</f>
        <v>The Squire of Gothos</v>
      </c>
      <c r="I7" s="1">
        <f>VLOOKUP(F7,episodes!$A$1:$D$76,3,FALSE)</f>
        <v>1</v>
      </c>
      <c r="J7" s="1">
        <f>VLOOKUP(F7,episodes!$A$1:$D$76,4,FALSE)</f>
        <v>17</v>
      </c>
      <c r="K7" s="10">
        <f t="shared" si="0"/>
        <v>0</v>
      </c>
    </row>
    <row r="8" spans="1:11" s="1" customFormat="1" x14ac:dyDescent="0.25">
      <c r="A8" s="2" t="s">
        <v>1704</v>
      </c>
      <c r="B8" s="1" t="s">
        <v>706</v>
      </c>
      <c r="C8" s="1" t="s">
        <v>3038</v>
      </c>
      <c r="D8" s="2" t="s">
        <v>3655</v>
      </c>
      <c r="E8" s="12">
        <v>1</v>
      </c>
      <c r="F8" s="61">
        <v>122</v>
      </c>
      <c r="G8" s="13">
        <f>VLOOKUP(F8,episodes!$A$1:$B$76,2,FALSE)</f>
        <v>23</v>
      </c>
      <c r="H8" s="1" t="str">
        <f>VLOOKUP(F8,episodes!$A$1:$E$76,5,FALSE)</f>
        <v>Space Seed</v>
      </c>
      <c r="I8" s="1">
        <f>VLOOKUP(F8,episodes!$A$1:$D$76,3,FALSE)</f>
        <v>1</v>
      </c>
      <c r="J8" s="1">
        <f>VLOOKUP(F8,episodes!$A$1:$D$76,4,FALSE)</f>
        <v>22</v>
      </c>
      <c r="K8" s="10">
        <f t="shared" si="0"/>
        <v>0</v>
      </c>
    </row>
    <row r="9" spans="1:11" s="1" customFormat="1" x14ac:dyDescent="0.25">
      <c r="A9" s="2" t="s">
        <v>1704</v>
      </c>
      <c r="B9" s="1" t="s">
        <v>706</v>
      </c>
      <c r="C9" s="1" t="s">
        <v>3064</v>
      </c>
      <c r="D9" s="2" t="s">
        <v>3655</v>
      </c>
      <c r="E9" s="12">
        <v>1</v>
      </c>
      <c r="F9" s="61">
        <v>123</v>
      </c>
      <c r="G9" s="13">
        <f>VLOOKUP(F9,episodes!$A$1:$B$76,2,FALSE)</f>
        <v>24</v>
      </c>
      <c r="H9" s="1" t="str">
        <f>VLOOKUP(F9,episodes!$A$1:$E$76,5,FALSE)</f>
        <v>A Taste of Armageddon</v>
      </c>
      <c r="I9" s="1">
        <f>VLOOKUP(F9,episodes!$A$1:$D$76,3,FALSE)</f>
        <v>1</v>
      </c>
      <c r="J9" s="1">
        <f>VLOOKUP(F9,episodes!$A$1:$D$76,4,FALSE)</f>
        <v>23</v>
      </c>
      <c r="K9" s="10">
        <f t="shared" si="0"/>
        <v>0</v>
      </c>
    </row>
    <row r="10" spans="1:11" s="1" customFormat="1" x14ac:dyDescent="0.25">
      <c r="A10" s="2" t="s">
        <v>1704</v>
      </c>
      <c r="B10" s="1" t="s">
        <v>706</v>
      </c>
      <c r="C10" s="1" t="s">
        <v>3095</v>
      </c>
      <c r="D10" s="2" t="s">
        <v>21</v>
      </c>
      <c r="E10" s="12">
        <v>1</v>
      </c>
      <c r="F10" s="61">
        <v>124</v>
      </c>
      <c r="G10" s="13">
        <f>VLOOKUP(F10,episodes!$A$1:$B$76,2,FALSE)</f>
        <v>25</v>
      </c>
      <c r="H10" s="1" t="str">
        <f>VLOOKUP(F10,episodes!$A$1:$E$76,5,FALSE)</f>
        <v>This Side of Paradise</v>
      </c>
      <c r="I10" s="1">
        <f>VLOOKUP(F10,episodes!$A$1:$D$76,3,FALSE)</f>
        <v>1</v>
      </c>
      <c r="J10" s="1">
        <f>VLOOKUP(F10,episodes!$A$1:$D$76,4,FALSE)</f>
        <v>24</v>
      </c>
      <c r="K10" s="10">
        <f t="shared" si="0"/>
        <v>0</v>
      </c>
    </row>
    <row r="11" spans="1:11" s="1" customFormat="1" x14ac:dyDescent="0.25">
      <c r="A11" s="2" t="s">
        <v>1704</v>
      </c>
      <c r="B11" s="1" t="s">
        <v>706</v>
      </c>
      <c r="C11" s="1" t="s">
        <v>3096</v>
      </c>
      <c r="D11" s="2" t="s">
        <v>3655</v>
      </c>
      <c r="E11" s="12">
        <v>1</v>
      </c>
      <c r="F11" s="61">
        <v>124</v>
      </c>
      <c r="G11" s="13">
        <f>VLOOKUP(F11,episodes!$A$1:$B$76,2,FALSE)</f>
        <v>25</v>
      </c>
      <c r="H11" s="1" t="str">
        <f>VLOOKUP(F11,episodes!$A$1:$E$76,5,FALSE)</f>
        <v>This Side of Paradise</v>
      </c>
      <c r="I11" s="1">
        <f>VLOOKUP(F11,episodes!$A$1:$D$76,3,FALSE)</f>
        <v>1</v>
      </c>
      <c r="J11" s="1">
        <f>VLOOKUP(F11,episodes!$A$1:$D$76,4,FALSE)</f>
        <v>24</v>
      </c>
      <c r="K11" s="10">
        <f t="shared" si="0"/>
        <v>1</v>
      </c>
    </row>
    <row r="12" spans="1:11" s="1" customFormat="1" x14ac:dyDescent="0.25">
      <c r="A12" s="2" t="s">
        <v>1704</v>
      </c>
      <c r="B12" s="1" t="s">
        <v>706</v>
      </c>
      <c r="C12" s="1" t="s">
        <v>3189</v>
      </c>
      <c r="D12" s="2" t="s">
        <v>3655</v>
      </c>
      <c r="E12" s="12">
        <v>1</v>
      </c>
      <c r="F12" s="61">
        <v>125</v>
      </c>
      <c r="G12" s="13">
        <f>VLOOKUP(F12,episodes!$A$1:$B$76,2,FALSE)</f>
        <v>26</v>
      </c>
      <c r="H12" s="1" t="str">
        <f>VLOOKUP(F12,episodes!$A$1:$E$76,5,FALSE)</f>
        <v>The Devil in the Dark</v>
      </c>
      <c r="I12" s="1">
        <f>VLOOKUP(F12,episodes!$A$1:$D$76,3,FALSE)</f>
        <v>1</v>
      </c>
      <c r="J12" s="1">
        <f>VLOOKUP(F12,episodes!$A$1:$D$76,4,FALSE)</f>
        <v>25</v>
      </c>
      <c r="K12" s="10">
        <f t="shared" si="0"/>
        <v>0</v>
      </c>
    </row>
    <row r="13" spans="1:11" s="1" customFormat="1" x14ac:dyDescent="0.25">
      <c r="A13" s="2" t="s">
        <v>1704</v>
      </c>
      <c r="B13" s="1" t="s">
        <v>706</v>
      </c>
      <c r="C13" s="1" t="s">
        <v>3190</v>
      </c>
      <c r="D13" s="2" t="s">
        <v>3655</v>
      </c>
      <c r="E13" s="12">
        <v>1</v>
      </c>
      <c r="F13" s="61">
        <v>125</v>
      </c>
      <c r="G13" s="13">
        <f>VLOOKUP(F13,episodes!$A$1:$B$76,2,FALSE)</f>
        <v>26</v>
      </c>
      <c r="H13" s="1" t="str">
        <f>VLOOKUP(F13,episodes!$A$1:$E$76,5,FALSE)</f>
        <v>The Devil in the Dark</v>
      </c>
      <c r="I13" s="1">
        <f>VLOOKUP(F13,episodes!$A$1:$D$76,3,FALSE)</f>
        <v>1</v>
      </c>
      <c r="J13" s="1">
        <f>VLOOKUP(F13,episodes!$A$1:$D$76,4,FALSE)</f>
        <v>25</v>
      </c>
      <c r="K13" s="10">
        <f t="shared" si="0"/>
        <v>1</v>
      </c>
    </row>
    <row r="14" spans="1:11" s="1" customFormat="1" x14ac:dyDescent="0.3">
      <c r="A14" s="2" t="s">
        <v>1704</v>
      </c>
      <c r="B14" s="1" t="s">
        <v>706</v>
      </c>
      <c r="C14" s="1" t="s">
        <v>3210</v>
      </c>
      <c r="D14" s="2" t="s">
        <v>3305</v>
      </c>
      <c r="E14" s="17"/>
      <c r="F14" s="61">
        <v>126</v>
      </c>
      <c r="G14" s="13">
        <f>VLOOKUP(F14,episodes!$A$1:$B$76,2,FALSE)</f>
        <v>27</v>
      </c>
      <c r="H14" s="1" t="str">
        <f>VLOOKUP(F14,episodes!$A$1:$E$76,5,FALSE)</f>
        <v>Errand of Mercy</v>
      </c>
      <c r="I14" s="1">
        <f>VLOOKUP(F14,episodes!$A$1:$D$76,3,FALSE)</f>
        <v>1</v>
      </c>
      <c r="J14" s="1">
        <f>VLOOKUP(F14,episodes!$A$1:$D$76,4,FALSE)</f>
        <v>26</v>
      </c>
      <c r="K14" s="10">
        <f t="shared" si="0"/>
        <v>0</v>
      </c>
    </row>
    <row r="15" spans="1:11" s="1" customFormat="1" x14ac:dyDescent="0.25">
      <c r="A15" s="2" t="s">
        <v>1704</v>
      </c>
      <c r="B15" s="1" t="s">
        <v>706</v>
      </c>
      <c r="C15" s="1" t="s">
        <v>3211</v>
      </c>
      <c r="D15" s="2" t="s">
        <v>3655</v>
      </c>
      <c r="E15" s="12">
        <v>1</v>
      </c>
      <c r="F15" s="61">
        <v>126</v>
      </c>
      <c r="G15" s="13">
        <f>VLOOKUP(F15,episodes!$A$1:$B$76,2,FALSE)</f>
        <v>27</v>
      </c>
      <c r="H15" s="1" t="str">
        <f>VLOOKUP(F15,episodes!$A$1:$E$76,5,FALSE)</f>
        <v>Errand of Mercy</v>
      </c>
      <c r="I15" s="1">
        <f>VLOOKUP(F15,episodes!$A$1:$D$76,3,FALSE)</f>
        <v>1</v>
      </c>
      <c r="J15" s="1">
        <f>VLOOKUP(F15,episodes!$A$1:$D$76,4,FALSE)</f>
        <v>26</v>
      </c>
      <c r="K15" s="10">
        <f t="shared" si="0"/>
        <v>1</v>
      </c>
    </row>
    <row r="16" spans="1:11" s="1" customFormat="1" x14ac:dyDescent="0.25">
      <c r="A16" s="2" t="s">
        <v>1704</v>
      </c>
      <c r="B16" s="1" t="s">
        <v>706</v>
      </c>
      <c r="C16" s="1" t="s">
        <v>3268</v>
      </c>
      <c r="D16" s="2" t="s">
        <v>3655</v>
      </c>
      <c r="E16" s="12">
        <v>1</v>
      </c>
      <c r="F16" s="61">
        <v>128</v>
      </c>
      <c r="G16" s="13">
        <f>VLOOKUP(F16,episodes!$A$1:$B$76,2,FALSE)</f>
        <v>29</v>
      </c>
      <c r="H16" s="1" t="str">
        <f>VLOOKUP(F16,episodes!$A$1:$E$76,5,FALSE)</f>
        <v>The City on the Edge of Forever</v>
      </c>
      <c r="I16" s="1">
        <f>VLOOKUP(F16,episodes!$A$1:$D$76,3,FALSE)</f>
        <v>1</v>
      </c>
      <c r="J16" s="1">
        <f>VLOOKUP(F16,episodes!$A$1:$D$76,4,FALSE)</f>
        <v>28</v>
      </c>
      <c r="K16" s="10">
        <f t="shared" si="0"/>
        <v>0</v>
      </c>
    </row>
    <row r="17" spans="1:11" s="1" customFormat="1" x14ac:dyDescent="0.25">
      <c r="A17" s="2" t="s">
        <v>1704</v>
      </c>
      <c r="B17" s="1" t="s">
        <v>706</v>
      </c>
      <c r="C17" s="1" t="s">
        <v>3269</v>
      </c>
      <c r="D17" s="2" t="s">
        <v>3655</v>
      </c>
      <c r="E17" s="12">
        <v>1</v>
      </c>
      <c r="F17" s="61">
        <v>128</v>
      </c>
      <c r="G17" s="13">
        <f>VLOOKUP(F17,episodes!$A$1:$B$76,2,FALSE)</f>
        <v>29</v>
      </c>
      <c r="H17" s="1" t="str">
        <f>VLOOKUP(F17,episodes!$A$1:$E$76,5,FALSE)</f>
        <v>The City on the Edge of Forever</v>
      </c>
      <c r="I17" s="1">
        <f>VLOOKUP(F17,episodes!$A$1:$D$76,3,FALSE)</f>
        <v>1</v>
      </c>
      <c r="J17" s="1">
        <f>VLOOKUP(F17,episodes!$A$1:$D$76,4,FALSE)</f>
        <v>28</v>
      </c>
      <c r="K17" s="10">
        <f t="shared" si="0"/>
        <v>1</v>
      </c>
    </row>
    <row r="18" spans="1:11" s="1" customFormat="1" x14ac:dyDescent="0.25">
      <c r="A18" s="2" t="s">
        <v>1704</v>
      </c>
      <c r="B18" s="1" t="s">
        <v>706</v>
      </c>
      <c r="C18" s="1" t="s">
        <v>3267</v>
      </c>
      <c r="D18" s="2" t="s">
        <v>3655</v>
      </c>
      <c r="E18" s="12">
        <v>1</v>
      </c>
      <c r="F18" s="61">
        <v>128</v>
      </c>
      <c r="G18" s="13">
        <f>VLOOKUP(F18,episodes!$A$1:$B$76,2,FALSE)</f>
        <v>29</v>
      </c>
      <c r="H18" s="1" t="str">
        <f>VLOOKUP(F18,episodes!$A$1:$E$76,5,FALSE)</f>
        <v>The City on the Edge of Forever</v>
      </c>
      <c r="I18" s="1">
        <f>VLOOKUP(F18,episodes!$A$1:$D$76,3,FALSE)</f>
        <v>1</v>
      </c>
      <c r="J18" s="1">
        <f>VLOOKUP(F18,episodes!$A$1:$D$76,4,FALSE)</f>
        <v>28</v>
      </c>
      <c r="K18" s="10">
        <f t="shared" si="0"/>
        <v>2</v>
      </c>
    </row>
    <row r="19" spans="1:11" s="1" customFormat="1" x14ac:dyDescent="0.25">
      <c r="A19" s="2" t="s">
        <v>1704</v>
      </c>
      <c r="B19" s="1" t="s">
        <v>706</v>
      </c>
      <c r="C19" s="1" t="s">
        <v>1993</v>
      </c>
      <c r="D19" s="2" t="s">
        <v>3655</v>
      </c>
      <c r="E19" s="12">
        <v>1</v>
      </c>
      <c r="F19" s="61">
        <v>128</v>
      </c>
      <c r="G19" s="13">
        <f>VLOOKUP(F19,episodes!$A$1:$B$76,2,FALSE)</f>
        <v>29</v>
      </c>
      <c r="H19" s="1" t="str">
        <f>VLOOKUP(F19,episodes!$A$1:$E$76,5,FALSE)</f>
        <v>The City on the Edge of Forever</v>
      </c>
      <c r="I19" s="1">
        <f>VLOOKUP(F19,episodes!$A$1:$D$76,3,FALSE)</f>
        <v>1</v>
      </c>
      <c r="J19" s="1">
        <f>VLOOKUP(F19,episodes!$A$1:$D$76,4,FALSE)</f>
        <v>28</v>
      </c>
      <c r="K19" s="10">
        <f t="shared" si="0"/>
        <v>3</v>
      </c>
    </row>
    <row r="20" spans="1:11" s="1" customFormat="1" x14ac:dyDescent="0.25">
      <c r="A20" s="2" t="s">
        <v>1704</v>
      </c>
      <c r="B20" s="1" t="s">
        <v>706</v>
      </c>
      <c r="C20" s="1" t="s">
        <v>891</v>
      </c>
      <c r="D20" s="2" t="s">
        <v>3655</v>
      </c>
      <c r="E20" s="12">
        <v>1</v>
      </c>
      <c r="F20" s="61">
        <v>129</v>
      </c>
      <c r="G20" s="13">
        <f>VLOOKUP(F20,episodes!$A$1:$B$76,2,FALSE)</f>
        <v>30</v>
      </c>
      <c r="H20" s="1" t="str">
        <f>VLOOKUP(F20,episodes!$A$1:$E$76,5,FALSE)</f>
        <v>Operation: Annihilate!</v>
      </c>
      <c r="I20" s="1">
        <f>VLOOKUP(F20,episodes!$A$1:$D$76,3,FALSE)</f>
        <v>1</v>
      </c>
      <c r="J20" s="1">
        <f>VLOOKUP(F20,episodes!$A$1:$D$76,4,FALSE)</f>
        <v>29</v>
      </c>
      <c r="K20" s="10">
        <f t="shared" si="0"/>
        <v>0</v>
      </c>
    </row>
    <row r="21" spans="1:11" s="1" customFormat="1" x14ac:dyDescent="0.25">
      <c r="A21" s="2" t="s">
        <v>1704</v>
      </c>
      <c r="B21" s="1" t="s">
        <v>706</v>
      </c>
      <c r="C21" s="1" t="s">
        <v>892</v>
      </c>
      <c r="D21" s="2" t="s">
        <v>3655</v>
      </c>
      <c r="E21" s="12">
        <v>1</v>
      </c>
      <c r="F21" s="61">
        <v>129</v>
      </c>
      <c r="G21" s="13">
        <f>VLOOKUP(F21,episodes!$A$1:$B$76,2,FALSE)</f>
        <v>30</v>
      </c>
      <c r="H21" s="1" t="str">
        <f>VLOOKUP(F21,episodes!$A$1:$E$76,5,FALSE)</f>
        <v>Operation: Annihilate!</v>
      </c>
      <c r="I21" s="1">
        <f>VLOOKUP(F21,episodes!$A$1:$D$76,3,FALSE)</f>
        <v>1</v>
      </c>
      <c r="J21" s="1">
        <f>VLOOKUP(F21,episodes!$A$1:$D$76,4,FALSE)</f>
        <v>29</v>
      </c>
      <c r="K21" s="10">
        <f t="shared" si="0"/>
        <v>1</v>
      </c>
    </row>
    <row r="22" spans="1:11" s="1" customFormat="1" x14ac:dyDescent="0.3">
      <c r="A22" s="2" t="s">
        <v>1704</v>
      </c>
      <c r="B22" s="1" t="s">
        <v>706</v>
      </c>
      <c r="C22" s="1" t="s">
        <v>893</v>
      </c>
      <c r="D22" s="2" t="s">
        <v>3305</v>
      </c>
      <c r="E22" s="17"/>
      <c r="F22" s="61">
        <v>201</v>
      </c>
      <c r="G22" s="13">
        <f>VLOOKUP(F22,episodes!$A$1:$B$76,2,FALSE)</f>
        <v>31</v>
      </c>
      <c r="H22" s="1" t="str">
        <f>VLOOKUP(F22,episodes!$A$1:$E$76,5,FALSE)</f>
        <v>Amok Time</v>
      </c>
      <c r="I22" s="1">
        <f>VLOOKUP(F22,episodes!$A$1:$D$76,3,FALSE)</f>
        <v>2</v>
      </c>
      <c r="J22" s="1">
        <f>VLOOKUP(F22,episodes!$A$1:$D$76,4,FALSE)</f>
        <v>1</v>
      </c>
      <c r="K22" s="10">
        <f t="shared" si="0"/>
        <v>0</v>
      </c>
    </row>
    <row r="23" spans="1:11" s="1" customFormat="1" x14ac:dyDescent="0.3">
      <c r="A23" s="2" t="s">
        <v>1704</v>
      </c>
      <c r="B23" s="1" t="s">
        <v>706</v>
      </c>
      <c r="C23" s="1" t="s">
        <v>894</v>
      </c>
      <c r="D23" s="2" t="s">
        <v>3305</v>
      </c>
      <c r="E23" s="17"/>
      <c r="F23" s="60">
        <v>203</v>
      </c>
      <c r="G23" s="13">
        <f>VLOOKUP(F23,episodes!$A$1:$B$76,2,FALSE)</f>
        <v>33</v>
      </c>
      <c r="H23" s="1" t="str">
        <f>VLOOKUP(F23,episodes!$A$1:$E$76,5,FALSE)</f>
        <v>The Changeling</v>
      </c>
      <c r="I23" s="1">
        <f>VLOOKUP(F23,episodes!$A$1:$D$76,3,FALSE)</f>
        <v>2</v>
      </c>
      <c r="J23" s="1">
        <f>VLOOKUP(F23,episodes!$A$1:$D$76,4,FALSE)</f>
        <v>3</v>
      </c>
      <c r="K23" s="10">
        <f t="shared" si="0"/>
        <v>0</v>
      </c>
    </row>
    <row r="24" spans="1:11" s="1" customFormat="1" x14ac:dyDescent="0.25">
      <c r="A24" s="2" t="s">
        <v>1704</v>
      </c>
      <c r="B24" s="1" t="s">
        <v>706</v>
      </c>
      <c r="C24" s="1" t="s">
        <v>895</v>
      </c>
      <c r="D24" s="2" t="s">
        <v>21</v>
      </c>
      <c r="E24" s="12">
        <v>1</v>
      </c>
      <c r="F24" s="60">
        <v>203</v>
      </c>
      <c r="G24" s="13">
        <f>VLOOKUP(F24,episodes!$A$1:$B$76,2,FALSE)</f>
        <v>33</v>
      </c>
      <c r="H24" s="1" t="str">
        <f>VLOOKUP(F24,episodes!$A$1:$E$76,5,FALSE)</f>
        <v>The Changeling</v>
      </c>
      <c r="I24" s="1">
        <f>VLOOKUP(F24,episodes!$A$1:$D$76,3,FALSE)</f>
        <v>2</v>
      </c>
      <c r="J24" s="1">
        <f>VLOOKUP(F24,episodes!$A$1:$D$76,4,FALSE)</f>
        <v>3</v>
      </c>
      <c r="K24" s="10">
        <f t="shared" si="0"/>
        <v>1</v>
      </c>
    </row>
    <row r="25" spans="1:11" s="1" customFormat="1" x14ac:dyDescent="0.25">
      <c r="A25" s="2" t="s">
        <v>1704</v>
      </c>
      <c r="B25" s="1" t="s">
        <v>706</v>
      </c>
      <c r="C25" s="1" t="s">
        <v>897</v>
      </c>
      <c r="D25" s="2" t="s">
        <v>3655</v>
      </c>
      <c r="E25" s="12">
        <v>1</v>
      </c>
      <c r="F25" s="60">
        <v>203</v>
      </c>
      <c r="G25" s="13">
        <f>VLOOKUP(F25,episodes!$A$1:$B$76,2,FALSE)</f>
        <v>33</v>
      </c>
      <c r="H25" s="1" t="str">
        <f>VLOOKUP(F25,episodes!$A$1:$E$76,5,FALSE)</f>
        <v>The Changeling</v>
      </c>
      <c r="I25" s="1">
        <f>VLOOKUP(F25,episodes!$A$1:$D$76,3,FALSE)</f>
        <v>2</v>
      </c>
      <c r="J25" s="1">
        <f>VLOOKUP(F25,episodes!$A$1:$D$76,4,FALSE)</f>
        <v>3</v>
      </c>
      <c r="K25" s="10">
        <f t="shared" si="0"/>
        <v>2</v>
      </c>
    </row>
    <row r="26" spans="1:11" s="1" customFormat="1" x14ac:dyDescent="0.25">
      <c r="A26" s="2" t="s">
        <v>1704</v>
      </c>
      <c r="B26" s="1" t="s">
        <v>706</v>
      </c>
      <c r="C26" s="1" t="s">
        <v>896</v>
      </c>
      <c r="D26" s="2" t="s">
        <v>3655</v>
      </c>
      <c r="E26" s="12">
        <v>1</v>
      </c>
      <c r="F26" s="60">
        <v>203</v>
      </c>
      <c r="G26" s="13">
        <f>VLOOKUP(F26,episodes!$A$1:$B$76,2,FALSE)</f>
        <v>33</v>
      </c>
      <c r="H26" s="1" t="str">
        <f>VLOOKUP(F26,episodes!$A$1:$E$76,5,FALSE)</f>
        <v>The Changeling</v>
      </c>
      <c r="I26" s="1">
        <f>VLOOKUP(F26,episodes!$A$1:$D$76,3,FALSE)</f>
        <v>2</v>
      </c>
      <c r="J26" s="1">
        <f>VLOOKUP(F26,episodes!$A$1:$D$76,4,FALSE)</f>
        <v>3</v>
      </c>
      <c r="K26" s="10">
        <f t="shared" si="0"/>
        <v>3</v>
      </c>
    </row>
    <row r="27" spans="1:11" x14ac:dyDescent="0.25">
      <c r="A27" s="2" t="s">
        <v>1704</v>
      </c>
      <c r="B27" s="2" t="s">
        <v>706</v>
      </c>
      <c r="C27" s="1" t="s">
        <v>2647</v>
      </c>
      <c r="D27" s="2" t="s">
        <v>21</v>
      </c>
      <c r="E27" s="12">
        <v>1</v>
      </c>
      <c r="F27" s="60">
        <v>204</v>
      </c>
      <c r="G27" s="13">
        <f>VLOOKUP(F27,episodes!$A$1:$B$81,2,FALSE)</f>
        <v>34</v>
      </c>
      <c r="H27" s="1" t="str">
        <f>VLOOKUP(F27,episodes!$A$1:$E$81,5,FALSE)</f>
        <v>Mirror, Mirror</v>
      </c>
      <c r="I27" s="1">
        <f>VLOOKUP(F27,episodes!$A$1:$D$81,3,FALSE)</f>
        <v>2</v>
      </c>
      <c r="J27" s="1">
        <f>VLOOKUP(F27,episodes!$A$1:$D$81,4,FALSE)</f>
        <v>4</v>
      </c>
      <c r="K27" s="10">
        <f t="shared" si="0"/>
        <v>0</v>
      </c>
    </row>
    <row r="28" spans="1:11" x14ac:dyDescent="0.25">
      <c r="A28" s="2" t="s">
        <v>1704</v>
      </c>
      <c r="B28" s="2" t="s">
        <v>706</v>
      </c>
      <c r="C28" s="1" t="s">
        <v>2645</v>
      </c>
      <c r="D28" s="2" t="s">
        <v>3655</v>
      </c>
      <c r="E28" s="17"/>
      <c r="F28" s="60">
        <v>204</v>
      </c>
      <c r="G28" s="13">
        <f>VLOOKUP(F28,episodes!$A$1:$B$81,2,FALSE)</f>
        <v>34</v>
      </c>
      <c r="H28" s="1" t="str">
        <f>VLOOKUP(F28,episodes!$A$1:$E$81,5,FALSE)</f>
        <v>Mirror, Mirror</v>
      </c>
      <c r="I28" s="1">
        <f>VLOOKUP(F28,episodes!$A$1:$D$81,3,FALSE)</f>
        <v>2</v>
      </c>
      <c r="J28" s="1">
        <f>VLOOKUP(F28,episodes!$A$1:$D$81,4,FALSE)</f>
        <v>4</v>
      </c>
      <c r="K28" s="10">
        <f t="shared" si="0"/>
        <v>1</v>
      </c>
    </row>
    <row r="29" spans="1:11" x14ac:dyDescent="0.25">
      <c r="A29" s="2" t="s">
        <v>1704</v>
      </c>
      <c r="B29" s="2" t="s">
        <v>706</v>
      </c>
      <c r="C29" s="23" t="s">
        <v>2758</v>
      </c>
      <c r="D29" s="2" t="s">
        <v>3655</v>
      </c>
      <c r="E29" s="12">
        <v>1</v>
      </c>
      <c r="F29" s="60">
        <v>205</v>
      </c>
      <c r="G29" s="13">
        <f>VLOOKUP(F29,episodes!$A$1:$B$81,2,FALSE)</f>
        <v>35</v>
      </c>
      <c r="H29" s="1" t="str">
        <f>VLOOKUP(F29,episodes!$A$1:$E$81,5,FALSE)</f>
        <v>The Apple</v>
      </c>
      <c r="I29" s="1">
        <f>VLOOKUP(F29,episodes!$A$1:$D$81,3,FALSE)</f>
        <v>2</v>
      </c>
      <c r="J29" s="1">
        <f>VLOOKUP(F29,episodes!$A$1:$D$81,4,FALSE)</f>
        <v>5</v>
      </c>
      <c r="K29" s="10">
        <f t="shared" si="0"/>
        <v>0</v>
      </c>
    </row>
  </sheetData>
  <sortState ref="A2:K29">
    <sortCondition ref="F2:F29"/>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tropes</vt:lpstr>
      <vt:lpstr>colorRanges</vt:lpstr>
      <vt:lpstr>deaths</vt:lpstr>
      <vt:lpstr>episodes</vt:lpstr>
      <vt:lpstr>allLove</vt:lpstr>
      <vt:lpstr>captainsLog</vt:lpstr>
      <vt:lpstr>commLink</vt:lpstr>
      <vt:lpstr>dataPadd</vt:lpstr>
      <vt:lpstr>eyebrow</vt:lpstr>
      <vt:lpstr>hug</vt:lpstr>
      <vt:lpstr>kiss</vt:lpstr>
      <vt:lpstr>love</vt:lpstr>
      <vt:lpstr>menActWomenAre</vt:lpstr>
      <vt:lpstr>rayGun</vt:lpstr>
      <vt:lpstr>sexism</vt:lpstr>
      <vt:lpstr>warp</vt:lpstr>
      <vt:lpstr>telephone</vt:lpstr>
      <vt:lpstr>tricorder</vt:lpstr>
      <vt:lpstr>spokePos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greenpear</dc:creator>
  <cp:lastModifiedBy>Windows User</cp:lastModifiedBy>
  <dcterms:created xsi:type="dcterms:W3CDTF">2015-06-26T01:57:59Z</dcterms:created>
  <dcterms:modified xsi:type="dcterms:W3CDTF">2015-08-12T01:57:09Z</dcterms:modified>
</cp:coreProperties>
</file>