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 activeTab="4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  <sheet name="AFSK PLL" sheetId="5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4"/>
  <c r="C61"/>
  <c r="B49"/>
  <c r="B6" i="5"/>
  <c r="C6" s="1"/>
  <c r="F2"/>
  <c r="D2"/>
  <c r="E6"/>
  <c r="B37" i="4"/>
  <c r="H6" i="5" l="1"/>
  <c r="J6" s="1"/>
  <c r="B10" i="2"/>
  <c r="B31" i="4" l="1"/>
  <c r="B61"/>
  <c r="B43" l="1"/>
  <c r="H49"/>
  <c r="E6"/>
  <c r="E12"/>
  <c r="E19"/>
  <c r="E25"/>
  <c r="E31"/>
  <c r="E37"/>
  <c r="E43"/>
  <c r="E55"/>
  <c r="E61"/>
  <c r="E49"/>
  <c r="D3" i="3"/>
  <c r="D2"/>
  <c r="H6" i="4"/>
  <c r="H12"/>
  <c r="H19"/>
  <c r="H25"/>
  <c r="H31"/>
  <c r="H37"/>
  <c r="H55"/>
  <c r="H61"/>
  <c r="C49" l="1"/>
  <c r="J55"/>
  <c r="C37"/>
  <c r="J37" s="1"/>
  <c r="C31"/>
  <c r="J31" s="1"/>
  <c r="C25"/>
  <c r="J25" s="1"/>
  <c r="C19"/>
  <c r="J19" s="1"/>
  <c r="C12"/>
  <c r="J12" s="1"/>
  <c r="C6"/>
  <c r="J6" s="1"/>
  <c r="C43" l="1"/>
  <c r="H43"/>
  <c r="J61"/>
  <c r="J49"/>
  <c r="H72" i="1"/>
  <c r="E72"/>
  <c r="C72"/>
  <c r="H54"/>
  <c r="J43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<sst xmlns="http://schemas.openxmlformats.org/spreadsheetml/2006/main" count="222" uniqueCount="39">
  <si>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</si>
  <si>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</si>
  <si>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</si>
  <si>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</si>
  <si>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</si>
  <si>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</si>
  <si>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</si>
  <si>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</si>
  <si>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</si>
  <si>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</si>
  <si>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</si>
  <si>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</si>
  <si>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</si>
  <si>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</si>
  <si>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</si>
  <si>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</si>
  <si>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</si>
  <si>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</si>
  <si>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</si>
  <si>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</si>
  <si>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</si>
  <si>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</si>
  <si>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</si>
  <si>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</si>
  <si>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</si>
  <si>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</si>
  <si>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</si>
  <si>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</si>
  <si>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</si>
  <si>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</si>
  <si>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</si>
  <si>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</si>
  <si>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</si>
  <si>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</si>
  <si>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</si>
  <si>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</si>
  <si>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</si>
  <si>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</si>
  <si>
    <t>AFSKPLL 300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</si>
</sst>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opLeftCell="A10" workbookViewId="0">
      <selection activeCell="F49" sqref="F49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>
      <c r="G13" s="1"/>
    </row>
    <row r="14" spans="1:12" ht="15.75" thickBot="1"/>
    <row r="15" spans="1:12">
      <c r="A15" s="2" t="s">
        <v>5</v>
      </c>
      <c r="B15" s="3">
        <v>65536</v>
      </c>
      <c r="C15" s="4"/>
      <c r="D15" s="4"/>
      <c r="E15" s="4"/>
      <c r="F15" s="4"/>
      <c r="G15" s="4"/>
      <c r="H15" s="4"/>
      <c r="I15" s="4"/>
      <c r="J15" s="5"/>
    </row>
    <row r="16" spans="1:12">
      <c r="A16" s="6" t="s">
        <v>6</v>
      </c>
      <c r="B16">
        <v>14400</v>
      </c>
      <c r="C16" s="7"/>
      <c r="D16" s="7"/>
      <c r="E16" s="7"/>
      <c r="F16" s="7"/>
      <c r="G16" s="7"/>
      <c r="H16" s="7"/>
      <c r="I16" s="7"/>
      <c r="J16" s="8"/>
    </row>
    <row r="17" spans="1:12">
      <c r="A17" s="6"/>
      <c r="B17" t="s">
        <v>8</v>
      </c>
      <c r="C17">
        <v>20</v>
      </c>
      <c r="D17" t="s">
        <v>10</v>
      </c>
      <c r="E17">
        <v>15</v>
      </c>
      <c r="J17" s="9" t="s">
        <v>9</v>
      </c>
      <c r="L17" t="s">
        <v>14</v>
      </c>
    </row>
    <row r="18" spans="1:12">
      <c r="A18" s="6"/>
      <c r="B18" t="s">
        <v>4</v>
      </c>
      <c r="D18" t="s">
        <v>7</v>
      </c>
      <c r="J18" s="9"/>
      <c r="L18" t="s">
        <v>15</v>
      </c>
    </row>
    <row r="19" spans="1:12" ht="15.75" thickBot="1">
      <c r="A19" s="10" t="s">
        <v>3</v>
      </c>
      <c r="B19" s="11">
        <v>2.0000000000000001E-4</v>
      </c>
      <c r="C19" s="11">
        <f>ROUND(POWER(2,$C$10)*B19, 0)</f>
        <v>210</v>
      </c>
      <c r="D19" s="11">
        <v>0.09</v>
      </c>
      <c r="E19" s="11">
        <f>ROUND(POWER(2,$E17)*D19, 0)</f>
        <v>2949</v>
      </c>
      <c r="F19" s="11">
        <v>50</v>
      </c>
      <c r="G19" s="12">
        <v>0.5</v>
      </c>
      <c r="H19" s="11">
        <f>ROUND(((F19*(1+G19)) * $B15/$B16)/B19, 0)</f>
        <v>1706667</v>
      </c>
      <c r="I19" s="11">
        <v>0.81499999999999995</v>
      </c>
      <c r="J19" s="13">
        <f t="shared" ref="J19" si="1">LOG(H19*C19,2)</f>
        <v>28.416995678270762</v>
      </c>
    </row>
    <row r="20" spans="1:12" ht="15.75" thickBot="1"/>
    <row r="21" spans="1:12">
      <c r="A21" s="2" t="s">
        <v>5</v>
      </c>
      <c r="B21" s="3">
        <v>65536</v>
      </c>
      <c r="C21" s="4"/>
      <c r="D21" s="4"/>
      <c r="E21" s="4"/>
      <c r="F21" s="4"/>
      <c r="G21" s="4"/>
      <c r="H21" s="4"/>
      <c r="I21" s="4"/>
      <c r="J21" s="5"/>
    </row>
    <row r="22" spans="1:12">
      <c r="A22" s="6" t="s">
        <v>6</v>
      </c>
      <c r="B22">
        <v>14400</v>
      </c>
      <c r="C22" s="7"/>
      <c r="D22" s="7"/>
      <c r="E22" s="7"/>
      <c r="F22" s="7"/>
      <c r="G22" s="7"/>
      <c r="H22" s="7"/>
      <c r="I22" s="7"/>
      <c r="J22" s="8"/>
    </row>
    <row r="23" spans="1:12">
      <c r="A23" s="6"/>
      <c r="B23" t="s">
        <v>8</v>
      </c>
      <c r="C23">
        <v>20</v>
      </c>
      <c r="D23" t="s">
        <v>10</v>
      </c>
      <c r="E23">
        <v>15</v>
      </c>
      <c r="J23" s="9" t="s">
        <v>9</v>
      </c>
      <c r="L23" t="s">
        <v>16</v>
      </c>
    </row>
    <row r="24" spans="1:12">
      <c r="A24" s="6"/>
      <c r="B24" t="s">
        <v>4</v>
      </c>
      <c r="D24" t="s">
        <v>7</v>
      </c>
      <c r="J24" s="9"/>
      <c r="L24" t="s">
        <v>15</v>
      </c>
    </row>
    <row r="25" spans="1:12" ht="15.75" thickBot="1">
      <c r="A25" s="10" t="s">
        <v>3</v>
      </c>
      <c r="B25" s="11">
        <v>1E-4</v>
      </c>
      <c r="C25" s="11">
        <f>ROUND(POWER(2,$C$10)*B25, 0)</f>
        <v>105</v>
      </c>
      <c r="D25" s="11">
        <v>0.03</v>
      </c>
      <c r="E25" s="11">
        <f>ROUND(POWER(2,$E23)*D25, 0)</f>
        <v>983</v>
      </c>
      <c r="F25" s="11">
        <v>50</v>
      </c>
      <c r="G25" s="12">
        <v>0.5</v>
      </c>
      <c r="H25" s="11">
        <f>ROUND(((F25*(1+G25)) * $B21/$B22)/B25, 0)</f>
        <v>3413333</v>
      </c>
      <c r="I25" s="11">
        <v>0.81499999999999995</v>
      </c>
      <c r="J25" s="13">
        <f t="shared" ref="J25" si="2">LOG(H25*C25,2)</f>
        <v>28.416995255606221</v>
      </c>
    </row>
    <row r="26" spans="1:12" ht="15.75" thickBot="1"/>
    <row r="27" spans="1:12">
      <c r="A27" s="2" t="s">
        <v>5</v>
      </c>
      <c r="B27" s="3">
        <v>65536</v>
      </c>
      <c r="C27" s="4"/>
      <c r="D27" s="4"/>
      <c r="E27" s="4"/>
      <c r="F27" s="4"/>
      <c r="G27" s="4"/>
      <c r="H27" s="4"/>
      <c r="I27" s="4"/>
      <c r="J27" s="5"/>
    </row>
    <row r="28" spans="1:12">
      <c r="A28" s="6" t="s">
        <v>6</v>
      </c>
      <c r="B28">
        <v>14400</v>
      </c>
      <c r="C28" s="7"/>
      <c r="D28" s="7"/>
      <c r="E28" s="7"/>
      <c r="F28" s="7"/>
      <c r="G28" s="7"/>
      <c r="H28" s="7"/>
      <c r="I28" s="7"/>
      <c r="J28" s="8"/>
    </row>
    <row r="29" spans="1:12">
      <c r="A29" s="6"/>
      <c r="B29" t="s">
        <v>8</v>
      </c>
      <c r="C29">
        <v>20</v>
      </c>
      <c r="D29" t="s">
        <v>10</v>
      </c>
      <c r="E29">
        <v>15</v>
      </c>
      <c r="J29" s="9" t="s">
        <v>9</v>
      </c>
    </row>
    <row r="30" spans="1:12">
      <c r="A30" s="6"/>
      <c r="B30" t="s">
        <v>4</v>
      </c>
      <c r="D30" t="s">
        <v>7</v>
      </c>
      <c r="J30" s="9"/>
    </row>
    <row r="31" spans="1:12" ht="15.75" thickBot="1">
      <c r="A31" s="10" t="s">
        <v>0</v>
      </c>
      <c r="B31" s="11">
        <f>D31/1000</f>
        <v>1.1999999999999999E-4</v>
      </c>
      <c r="C31" s="11">
        <f>ROUND(POWER(2,$C$4)*B31, 0)</f>
        <v>126</v>
      </c>
      <c r="D31" s="11">
        <v>0.12</v>
      </c>
      <c r="E31" s="11">
        <f>ROUND(POWER(2,$E29)*D31, 0)</f>
        <v>3932</v>
      </c>
      <c r="F31" s="11">
        <v>25</v>
      </c>
      <c r="G31" s="12">
        <v>0.25</v>
      </c>
      <c r="H31" s="11">
        <f>ROUND(((F31*(1+G31)) * $B27/$B28)/B31, 0)</f>
        <v>1185185</v>
      </c>
      <c r="I31" s="11">
        <v>0.81499999999999995</v>
      </c>
      <c r="J31" s="13">
        <f>LOG(H31*C31,2)</f>
        <v>27.153960765239503</v>
      </c>
    </row>
    <row r="32" spans="1:12" ht="15.75" thickBot="1"/>
    <row r="33" spans="1:12">
      <c r="A33" s="2" t="s">
        <v>5</v>
      </c>
      <c r="B33" s="3">
        <v>65536</v>
      </c>
      <c r="C33" s="4"/>
      <c r="D33" s="4"/>
      <c r="E33" s="4"/>
      <c r="F33" s="4"/>
      <c r="G33" s="4"/>
      <c r="H33" s="4"/>
      <c r="I33" s="4"/>
      <c r="J33" s="5"/>
    </row>
    <row r="34" spans="1:12">
      <c r="A34" s="6" t="s">
        <v>6</v>
      </c>
      <c r="B34">
        <v>14400</v>
      </c>
      <c r="C34" s="7"/>
      <c r="D34" s="7"/>
      <c r="E34" s="7"/>
      <c r="F34" s="7"/>
      <c r="G34" s="7"/>
      <c r="H34" s="7"/>
      <c r="I34" s="7"/>
      <c r="J34" s="8"/>
    </row>
    <row r="35" spans="1:12">
      <c r="A35" s="6"/>
      <c r="B35" t="s">
        <v>8</v>
      </c>
      <c r="C35">
        <v>20</v>
      </c>
      <c r="D35" t="s">
        <v>10</v>
      </c>
      <c r="E35">
        <v>15</v>
      </c>
      <c r="J35" s="9" t="s">
        <v>9</v>
      </c>
    </row>
    <row r="36" spans="1:12">
      <c r="A36" s="6"/>
      <c r="B36" t="s">
        <v>4</v>
      </c>
      <c r="D36" t="s">
        <v>7</v>
      </c>
      <c r="J36" s="9"/>
    </row>
    <row r="37" spans="1:12" ht="15.75" thickBot="1">
      <c r="A37" s="10" t="s">
        <v>2</v>
      </c>
      <c r="B37" s="11">
        <f>D37/1000</f>
        <v>2.9999999999999997E-4</v>
      </c>
      <c r="C37" s="11">
        <f>ROUND(POWER(2,$C$10)*B37, 0)</f>
        <v>315</v>
      </c>
      <c r="D37" s="11">
        <v>0.3</v>
      </c>
      <c r="E37" s="11">
        <f>ROUND(POWER(2,$E35)*D37, 0)</f>
        <v>9830</v>
      </c>
      <c r="F37" s="11">
        <v>50</v>
      </c>
      <c r="G37" s="12">
        <v>0.25</v>
      </c>
      <c r="H37" s="11">
        <f>ROUND(((F37*(1+G37)) * $B33/$B34)/B37, 0)</f>
        <v>948148</v>
      </c>
      <c r="I37" s="11">
        <v>0.81499999999999995</v>
      </c>
      <c r="J37" s="13">
        <f t="shared" ref="J37" si="3">LOG(H37*C37,2)</f>
        <v>28.153960765239507</v>
      </c>
    </row>
    <row r="38" spans="1:12" ht="15.75" thickBot="1"/>
    <row r="39" spans="1:12">
      <c r="A39" s="2" t="s">
        <v>5</v>
      </c>
      <c r="B39" s="3">
        <v>65536</v>
      </c>
      <c r="C39" s="4"/>
      <c r="D39" s="4"/>
      <c r="E39" s="4"/>
      <c r="F39" s="4"/>
      <c r="G39" s="4"/>
      <c r="H39" s="4"/>
      <c r="I39" s="4"/>
      <c r="J39" s="5"/>
    </row>
    <row r="40" spans="1:12">
      <c r="A40" s="6" t="s">
        <v>6</v>
      </c>
      <c r="B40">
        <v>14400</v>
      </c>
      <c r="C40" s="7"/>
      <c r="D40" s="7"/>
      <c r="E40" s="7"/>
      <c r="F40" s="7"/>
      <c r="G40" s="7"/>
      <c r="H40" s="7"/>
      <c r="I40" s="7"/>
      <c r="J40" s="8"/>
    </row>
    <row r="41" spans="1:12">
      <c r="A41" s="6"/>
      <c r="B41" t="s">
        <v>8</v>
      </c>
      <c r="C41">
        <v>20</v>
      </c>
      <c r="D41" t="s">
        <v>10</v>
      </c>
      <c r="E41">
        <v>15</v>
      </c>
      <c r="J41" s="9" t="s">
        <v>9</v>
      </c>
      <c r="L41" t="s">
        <v>18</v>
      </c>
    </row>
    <row r="42" spans="1:12">
      <c r="A42" s="6"/>
      <c r="B42" t="s">
        <v>4</v>
      </c>
      <c r="D42" t="s">
        <v>7</v>
      </c>
      <c r="J42" s="9"/>
    </row>
    <row r="43" spans="1:12" ht="15.75" thickBot="1">
      <c r="A43" s="10" t="s">
        <v>3</v>
      </c>
      <c r="B43" s="11">
        <f>D43/2000</f>
        <v>1.4999999999999999E-4</v>
      </c>
      <c r="C43" s="11">
        <f>ROUND(POWER(2,$C$10)*B43, 0)</f>
        <v>157</v>
      </c>
      <c r="D43" s="11">
        <v>0.3</v>
      </c>
      <c r="E43" s="11">
        <f>ROUND(POWER(2,$E41)*D43, 0)</f>
        <v>9830</v>
      </c>
      <c r="F43" s="11">
        <v>25</v>
      </c>
      <c r="G43" s="12">
        <v>0.25</v>
      </c>
      <c r="H43" s="11">
        <f>ROUND(((F43*(1+G43)) * $B39/$B40)/B43, 0)</f>
        <v>948148</v>
      </c>
      <c r="I43" s="11">
        <v>0.81499999999999995</v>
      </c>
      <c r="J43" s="13">
        <f t="shared" ref="J43" si="4">LOG(H43*C43,2)</f>
        <v>27.149373495743855</v>
      </c>
    </row>
    <row r="44" spans="1:12" ht="15.75" thickBot="1"/>
    <row r="45" spans="1:12">
      <c r="A45" s="2" t="s">
        <v>5</v>
      </c>
      <c r="B45" s="3">
        <v>65536</v>
      </c>
      <c r="C45" s="4"/>
      <c r="D45" s="4"/>
      <c r="E45" s="4"/>
      <c r="F45" s="4"/>
      <c r="G45" s="4"/>
      <c r="H45" s="4"/>
      <c r="I45" s="4"/>
      <c r="J45" s="5"/>
    </row>
    <row r="46" spans="1:12">
      <c r="A46" s="6" t="s">
        <v>6</v>
      </c>
      <c r="B46">
        <v>14400</v>
      </c>
      <c r="C46" s="7"/>
      <c r="D46" s="7"/>
      <c r="E46" s="7"/>
      <c r="F46" s="7"/>
      <c r="G46" s="7"/>
      <c r="H46" s="7"/>
      <c r="I46" s="7"/>
      <c r="J46" s="8"/>
    </row>
    <row r="47" spans="1:12">
      <c r="A47" s="6"/>
      <c r="B47" t="s">
        <v>8</v>
      </c>
      <c r="C47">
        <v>20</v>
      </c>
      <c r="D47" t="s">
        <v>10</v>
      </c>
      <c r="E47">
        <v>15</v>
      </c>
      <c r="J47" s="9" t="s">
        <v>9</v>
      </c>
      <c r="L47" t="s">
        <v>19</v>
      </c>
    </row>
    <row r="48" spans="1:12">
      <c r="A48" s="6"/>
      <c r="B48" t="s">
        <v>4</v>
      </c>
      <c r="D48" t="s">
        <v>7</v>
      </c>
      <c r="J48" s="9"/>
      <c r="L48" t="s">
        <v>20</v>
      </c>
    </row>
    <row r="49" spans="1:10" ht="15.75" thickBot="1">
      <c r="A49" s="10" t="s">
        <v>1</v>
      </c>
      <c r="B49" s="14">
        <f>D49/1000</f>
        <v>5.0000000000000002E-5</v>
      </c>
      <c r="C49" s="11">
        <f>ROUND(POWER(2,$C47)*B49, 0)</f>
        <v>52</v>
      </c>
      <c r="D49" s="11">
        <v>0.05</v>
      </c>
      <c r="E49" s="11">
        <f>ROUND(POWER(2,$E47)*D49, 0)</f>
        <v>1638</v>
      </c>
      <c r="F49" s="11">
        <v>25</v>
      </c>
      <c r="G49" s="12">
        <v>0</v>
      </c>
      <c r="H49" s="11">
        <f>ROUND(((F49*(1+G49)) * $B45/$B46)/B49, 0)</f>
        <v>2275556</v>
      </c>
      <c r="I49" s="11">
        <v>0.81499999999999995</v>
      </c>
      <c r="J49" s="13">
        <f t="shared" ref="J49" si="5">LOG(H49*C49,2)</f>
        <v>26.818227378024577</v>
      </c>
    </row>
    <row r="50" spans="1:10" ht="15.75" thickBot="1"/>
    <row r="51" spans="1:10">
      <c r="A51" s="2" t="s">
        <v>5</v>
      </c>
      <c r="B51" s="3">
        <v>65536</v>
      </c>
      <c r="C51" s="4"/>
      <c r="D51" s="4"/>
      <c r="E51" s="4"/>
      <c r="F51" s="4"/>
      <c r="G51" s="4"/>
      <c r="H51" s="4"/>
      <c r="I51" s="4"/>
      <c r="J51" s="5"/>
    </row>
    <row r="52" spans="1:10">
      <c r="A52" s="6" t="s">
        <v>6</v>
      </c>
      <c r="B52">
        <v>14400</v>
      </c>
      <c r="C52" s="7"/>
      <c r="D52" s="7"/>
      <c r="E52" s="7"/>
      <c r="F52" s="7"/>
      <c r="G52" s="7"/>
      <c r="H52" s="7"/>
      <c r="I52" s="7"/>
      <c r="J52" s="8"/>
    </row>
    <row r="53" spans="1:10">
      <c r="A53" s="6"/>
      <c r="B53" t="s">
        <v>8</v>
      </c>
      <c r="C53">
        <v>20</v>
      </c>
      <c r="D53" t="s">
        <v>10</v>
      </c>
      <c r="E53">
        <v>15</v>
      </c>
      <c r="J53" s="9" t="s">
        <v>9</v>
      </c>
    </row>
    <row r="54" spans="1:10">
      <c r="A54" s="6"/>
      <c r="B54" t="s">
        <v>4</v>
      </c>
      <c r="D54" t="s">
        <v>7</v>
      </c>
      <c r="J54" s="9"/>
    </row>
    <row r="55" spans="1:10" ht="15.75" thickBot="1">
      <c r="A55" s="10" t="s">
        <v>21</v>
      </c>
      <c r="B55" s="14">
        <v>1E-3</v>
      </c>
      <c r="C55" s="11">
        <f>ROUND(POWER(2,C53)*B55, 0)</f>
        <v>1049</v>
      </c>
      <c r="D55" s="11">
        <v>0.3</v>
      </c>
      <c r="E55" s="11">
        <f>ROUND(POWER(2,$E53)*D55, 0)</f>
        <v>9830</v>
      </c>
      <c r="F55" s="11">
        <v>15</v>
      </c>
      <c r="G55" s="12">
        <v>0</v>
      </c>
      <c r="H55" s="11">
        <f>ROUND(((F55*(1+G55)) * $B51/$B52)/B55, 0)</f>
        <v>68267</v>
      </c>
      <c r="I55" s="11">
        <v>0.81499999999999995</v>
      </c>
      <c r="J55" s="13">
        <f t="shared" ref="J55" si="6">LOG(H55*C55,2)</f>
        <v>26.09369969602302</v>
      </c>
    </row>
    <row r="56" spans="1:10" ht="15.75" thickBot="1"/>
    <row r="57" spans="1:10">
      <c r="A57" s="2" t="s">
        <v>5</v>
      </c>
      <c r="B57" s="3">
        <v>65536</v>
      </c>
      <c r="C57" s="4"/>
      <c r="D57" s="4"/>
      <c r="E57" s="4"/>
      <c r="F57" s="4"/>
      <c r="G57" s="4"/>
      <c r="H57" s="4"/>
      <c r="I57" s="4"/>
      <c r="J57" s="5"/>
    </row>
    <row r="58" spans="1:10">
      <c r="A58" s="6" t="s">
        <v>6</v>
      </c>
      <c r="B58">
        <v>14400</v>
      </c>
      <c r="C58" s="7"/>
      <c r="D58" s="7"/>
      <c r="E58" s="7"/>
      <c r="F58" s="7"/>
      <c r="G58" s="7"/>
      <c r="H58" s="7"/>
      <c r="I58" s="7"/>
      <c r="J58" s="8"/>
    </row>
    <row r="59" spans="1:10">
      <c r="A59" s="6"/>
      <c r="B59" t="s">
        <v>8</v>
      </c>
      <c r="C59">
        <v>20</v>
      </c>
      <c r="D59" t="s">
        <v>10</v>
      </c>
      <c r="E59">
        <v>15</v>
      </c>
      <c r="J59" s="9" t="s">
        <v>9</v>
      </c>
    </row>
    <row r="60" spans="1:10">
      <c r="A60" s="6"/>
      <c r="B60" t="s">
        <v>4</v>
      </c>
      <c r="D60" t="s">
        <v>7</v>
      </c>
      <c r="J60" s="9"/>
    </row>
    <row r="61" spans="1:10" ht="15.75" thickBot="1">
      <c r="A61" s="10" t="s">
        <v>29</v>
      </c>
      <c r="B61" s="14">
        <f>D61/500</f>
        <v>8.0000000000000004E-4</v>
      </c>
      <c r="C61" s="11">
        <f>ROUND(POWER(2,C59)*B61, 0)</f>
        <v>839</v>
      </c>
      <c r="D61" s="11">
        <v>0.4</v>
      </c>
      <c r="E61" s="11">
        <f>ROUND(POWER(2,$E59)*D61, 0)</f>
        <v>13107</v>
      </c>
      <c r="F61" s="11">
        <v>25</v>
      </c>
      <c r="G61" s="12">
        <v>0.25</v>
      </c>
      <c r="H61" s="11">
        <f>ROUND(((F61*(1+G61)) * $B57/$B58)/B61, 0)</f>
        <v>177778</v>
      </c>
      <c r="I61" s="11">
        <v>0.81499999999999995</v>
      </c>
      <c r="J61" s="13">
        <f t="shared" ref="J61" si="7">LOG(H61*C61,2)</f>
        <v>27.152244276801998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8" sqref="B8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1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H6" sqref="H6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0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2" t="s">
        <v>5</v>
      </c>
      <c r="B2" s="3">
        <v>65536</v>
      </c>
      <c r="C2" s="4"/>
      <c r="D2" s="4">
        <f>B2/B3</f>
        <v>9.1022222222222222</v>
      </c>
      <c r="E2" s="4">
        <v>1700</v>
      </c>
      <c r="F2" s="4">
        <f>D2*E2</f>
        <v>15473.777777777777</v>
      </c>
      <c r="G2" s="4"/>
      <c r="H2" s="4"/>
      <c r="I2" s="4"/>
      <c r="J2" s="5"/>
    </row>
    <row r="3" spans="1:10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0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0">
      <c r="A5" s="6"/>
      <c r="B5">
        <v>1.2E-4</v>
      </c>
      <c r="D5" t="s">
        <v>7</v>
      </c>
      <c r="J5" s="9"/>
    </row>
    <row r="6" spans="1:10" ht="15.75" thickBot="1">
      <c r="A6" s="10" t="s">
        <v>38</v>
      </c>
      <c r="B6" s="11">
        <f>D6/6000</f>
        <v>4.9999999999999996E-5</v>
      </c>
      <c r="C6" s="11">
        <f>ROUND(POWER(2,$C$4)*B6, 0)</f>
        <v>52</v>
      </c>
      <c r="D6" s="11">
        <v>0.3</v>
      </c>
      <c r="E6" s="11">
        <f>ROUND(POWER(2,$E4)*D6, 0)</f>
        <v>9830</v>
      </c>
      <c r="F6" s="11">
        <v>50</v>
      </c>
      <c r="G6" s="12">
        <v>0.25</v>
      </c>
      <c r="H6" s="11">
        <f>ROUND(((F6*(1+G6)) * $B2/$B3)/B6, 0)</f>
        <v>11377778</v>
      </c>
      <c r="I6" s="11">
        <v>0.9</v>
      </c>
      <c r="J6" s="13">
        <f>LOG(H6*C6,2)</f>
        <v>29.140155219313229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Modified Costas Loop</vt:lpstr>
      <vt:lpstr>Traditional Costas Loop</vt:lpstr>
      <vt:lpstr>Costas Loop Gain</vt:lpstr>
      <vt:lpstr>AttackDecay</vt:lpstr>
      <vt:lpstr>AFSK PLL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2024-10-04T03:24:47Z</dcterms:modified>
</cp:coreProperties>
</file>