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F8D6754E-1B34-6348-8E3C-F7BE1C68BEDB}" xr6:coauthVersionLast="47" xr6:coauthVersionMax="47" xr10:uidLastSave="{00000000-0000-0000-0000-000000000000}"/>
  <bookViews>
    <workbookView xWindow="15000" yWindow="140" windowWidth="13800" windowHeight="17860" activeTab="2" xr2:uid="{00000000-000D-0000-FFFF-FFFF00000000}"/>
  </bookViews>
  <sheets>
    <sheet name="LoopFilter LPF" sheetId="4" r:id="rId1"/>
    <sheet name="Branch LPF" sheetId="3" r:id="rId2"/>
    <sheet name="Gain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B1" i="5"/>
  <c r="B4" i="5" s="1"/>
  <c r="B19" i="4" l="1"/>
  <c r="B5" i="4"/>
  <c r="B4" i="4"/>
  <c r="B6" i="4" l="1"/>
  <c r="B8" i="4" s="1"/>
  <c r="B10" i="4" s="1"/>
  <c r="B21" i="3"/>
  <c r="B5" i="3"/>
  <c r="B4" i="3"/>
  <c r="B6" i="3" l="1"/>
  <c r="B8" i="3" s="1"/>
  <c r="B9" i="3" s="1"/>
  <c r="B14" i="3" s="1"/>
  <c r="B9" i="4"/>
  <c r="B14" i="4" s="1"/>
  <c r="B21" i="4" s="1"/>
  <c r="B23" i="3" l="1"/>
  <c r="B10" i="3"/>
  <c r="B12" i="3" s="1"/>
  <c r="B12" i="4"/>
  <c r="B22" i="4" s="1"/>
  <c r="B13" i="4"/>
  <c r="B20" i="4" s="1"/>
  <c r="B13" i="3"/>
  <c r="B24" i="3" l="1"/>
  <c r="B22" i="3"/>
</calcChain>
</file>

<file path=xl/sharedStrings.xml><?xml version="1.0" encoding="utf-8"?>
<sst xmlns="http://schemas.openxmlformats.org/spreadsheetml/2006/main" count="69" uniqueCount="31">
  <si>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</si>
  <si>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</si>
  <si>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</si>
  <si>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</si>
  <si>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</si>
  <si>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</si>
  <si>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</si>
  <si>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</si>
  <si>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</si>
  <si>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</si>
  <si>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</si>
  <si>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</si>
  <si>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</si>
  <si>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</si>
  <si>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</si>
  <si>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</si>
  <si>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</si>
  <si>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</si>
  <si>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</si>
  <si>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</si>
  <si>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</si>
  <si>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</si>
  <si>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</si>
  <si>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</si>
  <si>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</si>
  <si>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</si>
  <si>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</si>
  <si>
    <t>Loop Gain</t>
  </si>
  <si>
    <t>Branch Gain</t>
  </si>
  <si>
    <t>Loop Filter Gain Factor</t>
  </si>
  <si>
    <t>Total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</si>
</sst>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workbookViewId="0">
      <selection activeCell="B17" sqref="B17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 s="1">
        <v>50</v>
      </c>
      <c r="C2" t="s">
        <v>1</v>
      </c>
    </row>
    <row r="3" spans="1:4" x14ac:dyDescent="0.2">
      <c r="A3" t="s">
        <v>2</v>
      </c>
      <c r="B3" s="1">
        <v>14400</v>
      </c>
      <c r="C3" t="s">
        <v>1</v>
      </c>
    </row>
    <row r="4" spans="1:4" x14ac:dyDescent="0.2">
      <c r="A4" t="s">
        <v>3</v>
      </c>
      <c r="B4">
        <f>2*PI()*B2</f>
        <v>314.15926535897933</v>
      </c>
      <c r="C4" t="s">
        <v>4</v>
      </c>
    </row>
    <row r="5" spans="1:4" x14ac:dyDescent="0.2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314.17172667928406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2.1817481019394725E-2</v>
      </c>
      <c r="D8" t="s">
        <v>19</v>
      </c>
    </row>
    <row r="9" spans="1:4" x14ac:dyDescent="0.2">
      <c r="A9" t="s">
        <v>11</v>
      </c>
      <c r="B9">
        <f>2+(B8)</f>
        <v>2.0218174810193945</v>
      </c>
    </row>
    <row r="10" spans="1:4" x14ac:dyDescent="0.2">
      <c r="A10" t="s">
        <v>12</v>
      </c>
      <c r="B10">
        <f>2-B8</f>
        <v>1.9781825189806053</v>
      </c>
    </row>
    <row r="12" spans="1:4" x14ac:dyDescent="0.2">
      <c r="A12" t="s">
        <v>13</v>
      </c>
      <c r="B12">
        <f>B10/B9</f>
        <v>0.97841795194253212</v>
      </c>
      <c r="D12" t="s">
        <v>20</v>
      </c>
    </row>
    <row r="13" spans="1:4" x14ac:dyDescent="0.2">
      <c r="A13" t="s">
        <v>7</v>
      </c>
      <c r="B13">
        <f>B8/B9</f>
        <v>1.0791024028733996E-2</v>
      </c>
      <c r="D13" t="s">
        <v>21</v>
      </c>
    </row>
    <row r="14" spans="1:4" x14ac:dyDescent="0.2">
      <c r="A14" t="s">
        <v>14</v>
      </c>
      <c r="B14">
        <f>B8/B9</f>
        <v>1.0791024028733996E-2</v>
      </c>
      <c r="D14" t="s">
        <v>21</v>
      </c>
    </row>
    <row r="16" spans="1:4" x14ac:dyDescent="0.2">
      <c r="A16" t="s">
        <v>25</v>
      </c>
      <c r="B16" s="1">
        <v>8</v>
      </c>
    </row>
    <row r="18" spans="1:4" x14ac:dyDescent="0.2">
      <c r="A18" t="s">
        <v>8</v>
      </c>
      <c r="B18">
        <v>15</v>
      </c>
    </row>
    <row r="19" spans="1:4" x14ac:dyDescent="0.2">
      <c r="A19" t="s">
        <v>9</v>
      </c>
      <c r="B19">
        <f>POWER(2,B18)</f>
        <v>32768</v>
      </c>
    </row>
    <row r="20" spans="1:4" x14ac:dyDescent="0.2">
      <c r="A20" t="s">
        <v>22</v>
      </c>
      <c r="B20" s="1">
        <f>ROUND(B19*B13*B16,0)</f>
        <v>2829</v>
      </c>
      <c r="D20" t="s">
        <v>21</v>
      </c>
    </row>
    <row r="21" spans="1:4" x14ac:dyDescent="0.2">
      <c r="A21" t="s">
        <v>23</v>
      </c>
      <c r="B21" s="1">
        <f>ROUND(B19*B14*B16,0)</f>
        <v>2829</v>
      </c>
      <c r="D21" t="s">
        <v>21</v>
      </c>
    </row>
    <row r="22" spans="1:4" x14ac:dyDescent="0.2">
      <c r="A22" t="s">
        <v>24</v>
      </c>
      <c r="B22" s="1">
        <f>ROUND(B19*B12,0)</f>
        <v>32061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>
      <selection activeCell="B19" sqref="B19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 s="1">
        <v>1200</v>
      </c>
      <c r="C2" t="s">
        <v>1</v>
      </c>
    </row>
    <row r="3" spans="1:4" x14ac:dyDescent="0.2">
      <c r="A3" t="s">
        <v>2</v>
      </c>
      <c r="B3" s="1">
        <v>14400</v>
      </c>
      <c r="C3" t="s">
        <v>1</v>
      </c>
    </row>
    <row r="4" spans="1:4" x14ac:dyDescent="0.2">
      <c r="A4" t="s">
        <v>3</v>
      </c>
      <c r="B4">
        <f>2*PI()*B2</f>
        <v>7539.8223686155034</v>
      </c>
      <c r="C4" t="s">
        <v>4</v>
      </c>
    </row>
    <row r="5" spans="1:4" x14ac:dyDescent="0.2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7716.9367420163335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0.53589838486224539</v>
      </c>
      <c r="D8" t="s">
        <v>19</v>
      </c>
    </row>
    <row r="9" spans="1:4" x14ac:dyDescent="0.2">
      <c r="A9" t="s">
        <v>11</v>
      </c>
      <c r="B9">
        <f>2+(B8)</f>
        <v>2.5358983848622456</v>
      </c>
    </row>
    <row r="10" spans="1:4" x14ac:dyDescent="0.2">
      <c r="A10" t="s">
        <v>12</v>
      </c>
      <c r="B10">
        <f>2-B8</f>
        <v>1.4641016151377546</v>
      </c>
    </row>
    <row r="12" spans="1:4" x14ac:dyDescent="0.2">
      <c r="A12" t="s">
        <v>13</v>
      </c>
      <c r="B12">
        <f>B10/B9</f>
        <v>0.57735026918962573</v>
      </c>
      <c r="D12" t="s">
        <v>20</v>
      </c>
    </row>
    <row r="13" spans="1:4" x14ac:dyDescent="0.2">
      <c r="A13" t="s">
        <v>7</v>
      </c>
      <c r="B13">
        <f>B8/B9</f>
        <v>0.21132486540518708</v>
      </c>
      <c r="D13" t="s">
        <v>21</v>
      </c>
    </row>
    <row r="14" spans="1:4" x14ac:dyDescent="0.2">
      <c r="A14" t="s">
        <v>14</v>
      </c>
      <c r="B14">
        <f>B8/B9</f>
        <v>0.21132486540518708</v>
      </c>
      <c r="D14" t="s">
        <v>21</v>
      </c>
    </row>
    <row r="17" spans="1:4" x14ac:dyDescent="0.2">
      <c r="A17" s="3" t="s">
        <v>26</v>
      </c>
      <c r="B17" s="3"/>
    </row>
    <row r="18" spans="1:4" x14ac:dyDescent="0.2">
      <c r="A18" t="s">
        <v>25</v>
      </c>
      <c r="B18" s="1">
        <v>0.5</v>
      </c>
    </row>
    <row r="20" spans="1:4" x14ac:dyDescent="0.2">
      <c r="A20" t="s">
        <v>8</v>
      </c>
      <c r="B20" s="1">
        <v>15</v>
      </c>
    </row>
    <row r="21" spans="1:4" x14ac:dyDescent="0.2">
      <c r="A21" t="s">
        <v>9</v>
      </c>
      <c r="B21">
        <f>POWER(2,B20)</f>
        <v>32768</v>
      </c>
    </row>
    <row r="22" spans="1:4" x14ac:dyDescent="0.2">
      <c r="A22" t="s">
        <v>22</v>
      </c>
      <c r="B22" s="1">
        <f>ROUND(B21*B13*B18,0)</f>
        <v>3462</v>
      </c>
      <c r="D22" t="s">
        <v>21</v>
      </c>
    </row>
    <row r="23" spans="1:4" x14ac:dyDescent="0.2">
      <c r="A23" t="s">
        <v>23</v>
      </c>
      <c r="B23" s="1">
        <f>ROUND(B21*B14*B18,0)</f>
        <v>3462</v>
      </c>
      <c r="D23" t="s">
        <v>21</v>
      </c>
    </row>
    <row r="24" spans="1:4" x14ac:dyDescent="0.2">
      <c r="A24" t="s">
        <v>24</v>
      </c>
      <c r="B24" s="1">
        <f>ROUND(B21*B12,0)</f>
        <v>18919</v>
      </c>
      <c r="D24" t="s">
        <v>20</v>
      </c>
    </row>
  </sheetData>
  <mergeCells count="2">
    <mergeCell ref="A1:C1"/>
    <mergeCell ref="A17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E6D1-CBEF-AA4E-961E-A7AD39C19FFB}">
  <dimension ref="A1:B4"/>
  <sheetViews>
    <sheetView tabSelected="1" workbookViewId="0">
      <selection activeCell="B4" sqref="B4"/>
    </sheetView>
  </sheetViews>
  <sheetFormatPr baseColWidth="10" defaultRowHeight="16" x14ac:dyDescent="0.2"/>
  <cols>
    <col min="1" max="1" width="21.1640625" customWidth="1"/>
  </cols>
  <sheetData>
    <row r="1" spans="1:2" x14ac:dyDescent="0.2">
      <c r="A1" t="s">
        <v>27</v>
      </c>
      <c r="B1">
        <f>'LoopFilter LPF'!B16</f>
        <v>8</v>
      </c>
    </row>
    <row r="2" spans="1:2" x14ac:dyDescent="0.2">
      <c r="A2" t="s">
        <v>28</v>
      </c>
      <c r="B2">
        <f>'Branch LPF'!B18</f>
        <v>0.5</v>
      </c>
    </row>
    <row r="3" spans="1:2" x14ac:dyDescent="0.2">
      <c r="A3" t="s">
        <v>29</v>
      </c>
      <c r="B3">
        <v>0.06</v>
      </c>
    </row>
    <row r="4" spans="1:2" x14ac:dyDescent="0.2">
      <c r="A4" t="s">
        <v>30</v>
      </c>
      <c r="B4">
        <f>B3*B2*B1</f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LoopFilter LPF</vt:lpstr>
      <vt:lpstr>Branch LPF</vt:lpstr>
      <vt:lpstr>Gains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2023-07-23T01:41:35Z</dcterms:modified>
</cp:coreProperties>
</file>