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E43B9D16-EF06-1342-9F6E-DCDEFC05D646}" xr6:coauthVersionLast="47" xr6:coauthVersionMax="47" xr10:uidLastSave="{00000000-0000-0000-0000-000000000000}"/>
  <bookViews>
    <workbookView minimized="1" xWindow="13780" yWindow="1080" windowWidth="13800" windowHeight="15680" xr2:uid="{00000000-000D-0000-FFFF-FFFF00000000}"/>
  </bookViews>
  <sheets>
    <sheet name="LoopFilter LPF" sheetId="4" r:id="rId1"/>
    <sheet name="Branch LPF" sheetId="3" r:id="rId2"/>
    <sheet name="2nd order LPFz" sheetId="1" r:id="rId3"/>
    <sheet name="LFz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B5" i="4"/>
  <c r="B4" i="4"/>
  <c r="B6" i="4" l="1"/>
  <c r="B8" i="4" s="1"/>
  <c r="B10" i="4" s="1"/>
  <c r="B15" i="1"/>
  <c r="B16" i="1"/>
  <c r="B14" i="1"/>
  <c r="B17" i="3"/>
  <c r="B5" i="3"/>
  <c r="B4" i="3"/>
  <c r="B19" i="2"/>
  <c r="B5" i="2"/>
  <c r="B4" i="2"/>
  <c r="B19" i="1"/>
  <c r="B24" i="1" s="1"/>
  <c r="B5" i="1"/>
  <c r="B4" i="1"/>
  <c r="B6" i="2" l="1"/>
  <c r="B8" i="2" s="1"/>
  <c r="B10" i="2" s="1"/>
  <c r="B16" i="2" s="1"/>
  <c r="B21" i="2" s="1"/>
  <c r="B6" i="3"/>
  <c r="B8" i="3" s="1"/>
  <c r="B9" i="3" s="1"/>
  <c r="B14" i="3" s="1"/>
  <c r="B19" i="3" s="1"/>
  <c r="B9" i="4"/>
  <c r="B14" i="4" s="1"/>
  <c r="B19" i="4" s="1"/>
  <c r="B22" i="1"/>
  <c r="B11" i="2"/>
  <c r="B9" i="2"/>
  <c r="B22" i="2"/>
  <c r="B6" i="1"/>
  <c r="B8" i="1" s="1"/>
  <c r="B10" i="3" l="1"/>
  <c r="B12" i="3" s="1"/>
  <c r="B20" i="3" s="1"/>
  <c r="B12" i="4"/>
  <c r="B20" i="4" s="1"/>
  <c r="B13" i="4"/>
  <c r="B18" i="4" s="1"/>
  <c r="B13" i="3"/>
  <c r="B18" i="3" s="1"/>
  <c r="B15" i="2"/>
  <c r="B20" i="2" s="1"/>
  <c r="B12" i="2"/>
  <c r="B23" i="2"/>
  <c r="B9" i="1" l="1"/>
  <c r="B10" i="1"/>
  <c r="B23" i="1" s="1"/>
  <c r="B20" i="1" l="1"/>
  <c r="B21" i="1"/>
</calcChain>
</file>

<file path=xl/sharedStrings.xml><?xml version="1.0" encoding="utf-8"?>
<sst xmlns="http://schemas.openxmlformats.org/spreadsheetml/2006/main" count="133" uniqueCount="36">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</sst>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B3" sqref="B3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800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5026.5482457436692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5039.3470190932221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0.17497732705184799</v>
      </c>
      <c r="D8" t="s">
        <v>19</v>
      </c>
    </row>
    <row r="9" spans="1:4" x14ac:dyDescent="0.2">
      <c r="A9" t="s">
        <v>11</v>
      </c>
      <c r="B9">
        <f>2+(B8)</f>
        <v>2.174977327051848</v>
      </c>
    </row>
    <row r="10" spans="1:4" x14ac:dyDescent="0.2">
      <c r="A10" t="s">
        <v>12</v>
      </c>
      <c r="B10">
        <f>2-B8</f>
        <v>1.825022672948152</v>
      </c>
    </row>
    <row r="12" spans="1:4" x14ac:dyDescent="0.2">
      <c r="A12" t="s">
        <v>13</v>
      </c>
      <c r="B12">
        <f>B10/B9</f>
        <v>0.83909963117728004</v>
      </c>
      <c r="D12" t="s">
        <v>20</v>
      </c>
    </row>
    <row r="13" spans="1:4" x14ac:dyDescent="0.2">
      <c r="A13" t="s">
        <v>7</v>
      </c>
      <c r="B13">
        <f>B8/B9</f>
        <v>8.0450184411359982E-2</v>
      </c>
      <c r="D13" t="s">
        <v>21</v>
      </c>
    </row>
    <row r="14" spans="1:4" x14ac:dyDescent="0.2">
      <c r="A14" t="s">
        <v>14</v>
      </c>
      <c r="B14">
        <f>B8/B9</f>
        <v>8.0450184411359982E-2</v>
      </c>
      <c r="D14" t="s">
        <v>21</v>
      </c>
    </row>
    <row r="16" spans="1:4" x14ac:dyDescent="0.2">
      <c r="A16" t="s">
        <v>8</v>
      </c>
      <c r="B16">
        <v>15</v>
      </c>
    </row>
    <row r="17" spans="1:4" x14ac:dyDescent="0.2">
      <c r="A17" t="s">
        <v>9</v>
      </c>
      <c r="B17">
        <f>POWER(2,B16)</f>
        <v>32768</v>
      </c>
    </row>
    <row r="18" spans="1:4" x14ac:dyDescent="0.2">
      <c r="A18" t="s">
        <v>22</v>
      </c>
      <c r="B18">
        <f>ROUND(B17*B13,0)</f>
        <v>2636</v>
      </c>
      <c r="D18" t="s">
        <v>21</v>
      </c>
    </row>
    <row r="19" spans="1:4" x14ac:dyDescent="0.2">
      <c r="A19" t="s">
        <v>23</v>
      </c>
      <c r="B19">
        <f>ROUND(B17*B14,0)</f>
        <v>2636</v>
      </c>
      <c r="D19" t="s">
        <v>21</v>
      </c>
    </row>
    <row r="20" spans="1:4" x14ac:dyDescent="0.2">
      <c r="A20" t="s">
        <v>24</v>
      </c>
      <c r="B20">
        <f>ROUND(B17*B12,0)</f>
        <v>27496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B3" sqref="B3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2400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15079.644737231007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15433.873484032667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0.53589838486224539</v>
      </c>
      <c r="D8" t="s">
        <v>19</v>
      </c>
    </row>
    <row r="9" spans="1:4" x14ac:dyDescent="0.2">
      <c r="A9" t="s">
        <v>11</v>
      </c>
      <c r="B9">
        <f>2+(B8)</f>
        <v>2.5358983848622456</v>
      </c>
    </row>
    <row r="10" spans="1:4" x14ac:dyDescent="0.2">
      <c r="A10" t="s">
        <v>12</v>
      </c>
      <c r="B10">
        <f>2-B8</f>
        <v>1.4641016151377546</v>
      </c>
    </row>
    <row r="12" spans="1:4" x14ac:dyDescent="0.2">
      <c r="A12" t="s">
        <v>13</v>
      </c>
      <c r="B12">
        <f>B10/B9</f>
        <v>0.57735026918962573</v>
      </c>
      <c r="D12" t="s">
        <v>20</v>
      </c>
    </row>
    <row r="13" spans="1:4" x14ac:dyDescent="0.2">
      <c r="A13" t="s">
        <v>7</v>
      </c>
      <c r="B13">
        <f>B8/B9</f>
        <v>0.21132486540518708</v>
      </c>
      <c r="D13" t="s">
        <v>21</v>
      </c>
    </row>
    <row r="14" spans="1:4" x14ac:dyDescent="0.2">
      <c r="A14" t="s">
        <v>14</v>
      </c>
      <c r="B14">
        <f>B8/B9</f>
        <v>0.21132486540518708</v>
      </c>
      <c r="D14" t="s">
        <v>21</v>
      </c>
    </row>
    <row r="16" spans="1:4" x14ac:dyDescent="0.2">
      <c r="A16" t="s">
        <v>8</v>
      </c>
      <c r="B16">
        <v>15</v>
      </c>
    </row>
    <row r="17" spans="1:4" x14ac:dyDescent="0.2">
      <c r="A17" t="s">
        <v>9</v>
      </c>
      <c r="B17">
        <f>POWER(2,B16)</f>
        <v>32768</v>
      </c>
    </row>
    <row r="18" spans="1:4" x14ac:dyDescent="0.2">
      <c r="A18" t="s">
        <v>22</v>
      </c>
      <c r="B18">
        <f>ROUND(B17*B13,0)</f>
        <v>6925</v>
      </c>
      <c r="D18" t="s">
        <v>21</v>
      </c>
    </row>
    <row r="19" spans="1:4" x14ac:dyDescent="0.2">
      <c r="A19" t="s">
        <v>23</v>
      </c>
      <c r="B19">
        <f>ROUND(B17*B14,0)</f>
        <v>6925</v>
      </c>
      <c r="D19" t="s">
        <v>21</v>
      </c>
    </row>
    <row r="20" spans="1:4" x14ac:dyDescent="0.2">
      <c r="A20" t="s">
        <v>24</v>
      </c>
      <c r="B20">
        <f>ROUND(B17*B12,0)</f>
        <v>18919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B19" sqref="B19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1400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8796.45943005142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0.30782944211965813</v>
      </c>
      <c r="D8" t="s">
        <v>19</v>
      </c>
    </row>
    <row r="9" spans="1:4" x14ac:dyDescent="0.2">
      <c r="A9" t="s">
        <v>11</v>
      </c>
      <c r="B9">
        <f>2+(B8)</f>
        <v>2.3078294421196581</v>
      </c>
    </row>
    <row r="10" spans="1:4" x14ac:dyDescent="0.2">
      <c r="A10" t="s">
        <v>12</v>
      </c>
      <c r="B10">
        <f>2-B8</f>
        <v>1.6921705578803419</v>
      </c>
    </row>
    <row r="12" spans="1:4" ht="18" x14ac:dyDescent="0.25">
      <c r="A12" t="s">
        <v>13</v>
      </c>
      <c r="B12" s="1">
        <v>-1.5729712736308801</v>
      </c>
      <c r="D12" t="s">
        <v>20</v>
      </c>
    </row>
    <row r="13" spans="1:4" ht="18" x14ac:dyDescent="0.25">
      <c r="A13" t="s">
        <v>32</v>
      </c>
      <c r="B13" s="1">
        <v>0.64930619341182005</v>
      </c>
    </row>
    <row r="14" spans="1:4" x14ac:dyDescent="0.2">
      <c r="A14" t="s">
        <v>7</v>
      </c>
      <c r="B14">
        <f>1/52.4006576738302</f>
        <v>1.9083729945233441E-2</v>
      </c>
      <c r="D14" t="s">
        <v>21</v>
      </c>
    </row>
    <row r="15" spans="1:4" x14ac:dyDescent="0.2">
      <c r="A15" t="s">
        <v>14</v>
      </c>
      <c r="B15">
        <f>2/52.4006576738302</f>
        <v>3.8167459890466882E-2</v>
      </c>
      <c r="D15" t="s">
        <v>21</v>
      </c>
    </row>
    <row r="16" spans="1:4" x14ac:dyDescent="0.2">
      <c r="A16" t="s">
        <v>33</v>
      </c>
      <c r="B16">
        <f>1/52.4006576738302</f>
        <v>1.9083729945233441E-2</v>
      </c>
    </row>
    <row r="18" spans="1:4" x14ac:dyDescent="0.2">
      <c r="A18" t="s">
        <v>8</v>
      </c>
      <c r="B18">
        <v>14</v>
      </c>
    </row>
    <row r="19" spans="1:4" x14ac:dyDescent="0.2">
      <c r="A19" t="s">
        <v>9</v>
      </c>
      <c r="B19">
        <f>POWER(2,B18)</f>
        <v>16384</v>
      </c>
    </row>
    <row r="20" spans="1:4" x14ac:dyDescent="0.2">
      <c r="A20" t="s">
        <v>22</v>
      </c>
      <c r="B20">
        <f>ROUND(B19*B14,0)</f>
        <v>313</v>
      </c>
      <c r="D20" t="s">
        <v>21</v>
      </c>
    </row>
    <row r="21" spans="1:4" x14ac:dyDescent="0.2">
      <c r="A21" t="s">
        <v>23</v>
      </c>
      <c r="B21">
        <f>ROUND(B19*B15,0)</f>
        <v>625</v>
      </c>
      <c r="D21" t="s">
        <v>21</v>
      </c>
    </row>
    <row r="22" spans="1:4" x14ac:dyDescent="0.2">
      <c r="A22" t="s">
        <v>34</v>
      </c>
      <c r="B22">
        <f>ROUND(B19*B16,0)</f>
        <v>313</v>
      </c>
    </row>
    <row r="23" spans="1:4" x14ac:dyDescent="0.2">
      <c r="A23" t="s">
        <v>24</v>
      </c>
      <c r="B23">
        <f>ROUND(B19*B12,0)</f>
        <v>-25772</v>
      </c>
      <c r="D23" t="s">
        <v>20</v>
      </c>
    </row>
    <row r="24" spans="1:4" x14ac:dyDescent="0.2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19" sqref="B19"/>
    </sheetView>
  </sheetViews>
  <sheetFormatPr baseColWidth="10" defaultColWidth="11" defaultRowHeight="16" x14ac:dyDescent="0.2"/>
  <cols>
    <col min="2" max="2" width="14.5" customWidth="1"/>
    <col min="3" max="3" width="17.5" customWidth="1"/>
    <col min="4" max="4" width="34.83203125" bestFit="1" customWidth="1"/>
  </cols>
  <sheetData>
    <row r="1" spans="1:4" ht="19" x14ac:dyDescent="0.25">
      <c r="A1" s="2" t="s">
        <v>25</v>
      </c>
      <c r="B1" s="2"/>
      <c r="C1" s="2"/>
    </row>
    <row r="2" spans="1:4" x14ac:dyDescent="0.2">
      <c r="A2" t="s">
        <v>0</v>
      </c>
      <c r="B2">
        <v>800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5026.5482457436692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5039.3470190932221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0.17497732705184799</v>
      </c>
      <c r="D8" t="s">
        <v>19</v>
      </c>
    </row>
    <row r="9" spans="1:4" x14ac:dyDescent="0.2">
      <c r="A9" t="s">
        <v>11</v>
      </c>
      <c r="B9">
        <f>2+(B8)</f>
        <v>2.174977327051848</v>
      </c>
    </row>
    <row r="10" spans="1:4" x14ac:dyDescent="0.2">
      <c r="A10" t="s">
        <v>31</v>
      </c>
      <c r="B10">
        <f>B8-2</f>
        <v>-1.825022672948152</v>
      </c>
    </row>
    <row r="11" spans="1:4" x14ac:dyDescent="0.2">
      <c r="A11" t="s">
        <v>27</v>
      </c>
      <c r="B11">
        <f>1/(2*B6)</f>
        <v>9.9219204017025563E-5</v>
      </c>
      <c r="C11" t="s">
        <v>29</v>
      </c>
      <c r="D11" t="s">
        <v>28</v>
      </c>
    </row>
    <row r="12" spans="1:4" x14ac:dyDescent="0.2">
      <c r="B12">
        <f>B11*1000000</f>
        <v>99.219204017025561</v>
      </c>
      <c r="C12" t="s">
        <v>30</v>
      </c>
    </row>
    <row r="14" spans="1:4" x14ac:dyDescent="0.2">
      <c r="A14" t="s">
        <v>13</v>
      </c>
      <c r="B14">
        <v>1</v>
      </c>
      <c r="D14" t="s">
        <v>20</v>
      </c>
    </row>
    <row r="15" spans="1:4" x14ac:dyDescent="0.2">
      <c r="A15" t="s">
        <v>7</v>
      </c>
      <c r="B15">
        <f>B9</f>
        <v>2.174977327051848</v>
      </c>
      <c r="D15" t="s">
        <v>21</v>
      </c>
    </row>
    <row r="16" spans="1:4" x14ac:dyDescent="0.2">
      <c r="A16" t="s">
        <v>14</v>
      </c>
      <c r="B16">
        <f>B10</f>
        <v>-1.825022672948152</v>
      </c>
      <c r="D16" t="s">
        <v>21</v>
      </c>
    </row>
    <row r="18" spans="1:4" x14ac:dyDescent="0.2">
      <c r="A18" t="s">
        <v>8</v>
      </c>
      <c r="B18">
        <v>13</v>
      </c>
    </row>
    <row r="19" spans="1:4" x14ac:dyDescent="0.2">
      <c r="A19" t="s">
        <v>9</v>
      </c>
      <c r="B19">
        <f>POWER(2,B18)</f>
        <v>8192</v>
      </c>
    </row>
    <row r="20" spans="1:4" x14ac:dyDescent="0.2">
      <c r="A20" t="s">
        <v>22</v>
      </c>
      <c r="B20">
        <f>ROUND(B19*B15,0)</f>
        <v>17817</v>
      </c>
      <c r="D20" t="s">
        <v>20</v>
      </c>
    </row>
    <row r="21" spans="1:4" x14ac:dyDescent="0.2">
      <c r="A21" t="s">
        <v>23</v>
      </c>
      <c r="B21">
        <f>ROUND(B16*B19,0)</f>
        <v>-14951</v>
      </c>
      <c r="D21" t="s">
        <v>21</v>
      </c>
    </row>
    <row r="22" spans="1:4" x14ac:dyDescent="0.2">
      <c r="A22" t="s">
        <v>24</v>
      </c>
      <c r="B22">
        <f>ROUND(B19*B14,0)</f>
        <v>8192</v>
      </c>
      <c r="D22" t="s">
        <v>21</v>
      </c>
    </row>
    <row r="23" spans="1:4" x14ac:dyDescent="0.2">
      <c r="A23" t="s">
        <v>26</v>
      </c>
      <c r="B23">
        <f>1/(B11*B6*2)</f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LoopFilter LPF</vt:lpstr>
      <vt:lpstr>Branch LPF</vt:lpstr>
      <vt:lpstr>2nd order LPFz</vt:lpstr>
      <vt:lpstr>LFz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2023-05-11T23:33:48Z</dcterms:modified>
</cp:coreProperties>
</file>