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 firstSheet="2" activeTab="4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  <sheet name="AFSK PLL" sheetId="5" r:id="rId5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/>
  <c r="D2"/>
  <c r="H6"/>
  <c r="J6" s="1"/>
  <c r="E6"/>
  <c r="C6"/>
  <c r="B48" i="4"/>
  <c r="B10" i="2" l="1"/>
  <c r="B42" i="4" l="1"/>
  <c r="B72"/>
  <c r="B54" l="1"/>
  <c r="H60"/>
  <c r="E6"/>
  <c r="E12"/>
  <c r="E18"/>
  <c r="E24"/>
  <c r="E30"/>
  <c r="E36"/>
  <c r="E42"/>
  <c r="E48"/>
  <c r="E54"/>
  <c r="E66"/>
  <c r="E72"/>
  <c r="E60"/>
  <c r="D3" i="3"/>
  <c r="D2"/>
  <c r="H6" i="4"/>
  <c r="H12"/>
  <c r="H18"/>
  <c r="H24"/>
  <c r="H30"/>
  <c r="H36"/>
  <c r="H42"/>
  <c r="H48"/>
  <c r="H66"/>
  <c r="H72"/>
  <c r="C60" l="1"/>
  <c r="C72"/>
  <c r="C66"/>
  <c r="J66" s="1"/>
  <c r="C48"/>
  <c r="J48" s="1"/>
  <c r="C42"/>
  <c r="J42" s="1"/>
  <c r="C36"/>
  <c r="J36" s="1"/>
  <c r="C30"/>
  <c r="J30" s="1"/>
  <c r="C24"/>
  <c r="J24" s="1"/>
  <c r="C18"/>
  <c r="J18" s="1"/>
  <c r="C12"/>
  <c r="J12" s="1"/>
  <c r="C6"/>
  <c r="J6" s="1"/>
  <c r="C54" l="1"/>
  <c r="H54"/>
  <c r="J72"/>
  <c r="J60"/>
  <c r="H72" i="1"/>
  <c r="E72"/>
  <c r="C72"/>
  <c r="H54"/>
  <c r="J54" i="4" l="1"/>
  <c r="J72" i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<sst xmlns="http://schemas.openxmlformats.org/spreadsheetml/2006/main" count="241" uniqueCount="39">
  <si>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</si>
  <si>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</si>
  <si>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</si>
  <si>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</si>
  <si>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</si>
  <si>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</si>
  <si>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</si>
  <si>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</si>
  <si>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</si>
  <si>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</si>
  <si>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</si>
  <si>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</si>
  <si>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</si>
  <si>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</si>
  <si>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</si>
  <si>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</si>
  <si>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</si>
  <si>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</si>
  <si>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</si>
  <si>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</si>
  <si>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</si>
  <si>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</si>
  <si>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</si>
  <si>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</si>
  <si>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</si>
  <si>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</si>
  <si>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</si>
  <si>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</si>
  <si>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</si>
  <si>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</si>
  <si>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</si>
  <si>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</si>
  <si>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</si>
  <si>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</si>
  <si>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</si>
  <si>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</si>
  <si>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</si>
  <si>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</si>
  <si>
    <t>AFSKPLL 300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</si>
</sst>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opLeftCell="A37" workbookViewId="0">
      <selection activeCell="D49" sqref="D49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14400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f>D42/1000</f>
        <v>1.1999999999999999E-4</v>
      </c>
      <c r="C42" s="11">
        <f>ROUND(POWER(2,$C$4)*B42, 0)</f>
        <v>126</v>
      </c>
      <c r="D42" s="11">
        <v>0.12</v>
      </c>
      <c r="E42" s="11">
        <f>ROUND(POWER(2,$E40)*D42, 0)</f>
        <v>3932</v>
      </c>
      <c r="F42" s="11">
        <v>25</v>
      </c>
      <c r="G42" s="12">
        <v>0.25</v>
      </c>
      <c r="H42" s="11">
        <f>ROUND(((F42*(1+G42)) * $B38/$B39)/B42, 0)</f>
        <v>1185185</v>
      </c>
      <c r="I42" s="11">
        <v>0.81499999999999995</v>
      </c>
      <c r="J42" s="13">
        <f>LOG(H42*C42,2)</f>
        <v>27.153960765239503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f>D48/1000</f>
        <v>2.9999999999999997E-4</v>
      </c>
      <c r="C48" s="11">
        <f>ROUND(POWER(2,$C$10)*B48, 0)</f>
        <v>315</v>
      </c>
      <c r="D48" s="11">
        <v>0.3</v>
      </c>
      <c r="E48" s="11">
        <f>ROUND(POWER(2,$E46)*D48, 0)</f>
        <v>9830</v>
      </c>
      <c r="F48" s="11">
        <v>50</v>
      </c>
      <c r="G48" s="12">
        <v>0.25</v>
      </c>
      <c r="H48" s="11">
        <f>ROUND(((F48*(1+G48)) * $B44/$B45)/B48, 0)</f>
        <v>948148</v>
      </c>
      <c r="I48" s="11">
        <v>0.81499999999999995</v>
      </c>
      <c r="J48" s="13">
        <f t="shared" ref="J48" si="5">LOG(H48*C48,2)</f>
        <v>28.153960765239507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D54/2000</f>
        <v>1.4999999999999999E-4</v>
      </c>
      <c r="C54" s="11">
        <f>ROUND(POWER(2,$C$10)*B54, 0)</f>
        <v>157</v>
      </c>
      <c r="D54" s="11">
        <v>0.3</v>
      </c>
      <c r="E54" s="11">
        <f>ROUND(POWER(2,$E52)*D54, 0)</f>
        <v>9830</v>
      </c>
      <c r="F54" s="11">
        <v>25</v>
      </c>
      <c r="G54" s="12">
        <v>0.25</v>
      </c>
      <c r="H54" s="11">
        <f>ROUND(((F54*(1+G54)) * $B50/$B51)/B54, 0)</f>
        <v>948148</v>
      </c>
      <c r="I54" s="11">
        <v>0.81499999999999995</v>
      </c>
      <c r="J54" s="13">
        <f t="shared" ref="J54" si="6">LOG(H54*C54,2)</f>
        <v>27.149373495743855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0.3</v>
      </c>
      <c r="E66" s="11">
        <f>ROUND(POWER(2,$E64)*D66, 0)</f>
        <v>9830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14400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f>D72/500</f>
        <v>8.0000000000000004E-4</v>
      </c>
      <c r="C72" s="11">
        <f>ROUND(POWER(2,$C$16)*B72, 0)</f>
        <v>839</v>
      </c>
      <c r="D72" s="11">
        <v>0.4</v>
      </c>
      <c r="E72" s="11">
        <f>ROUND(POWER(2,$E70)*D72, 0)</f>
        <v>13107</v>
      </c>
      <c r="F72" s="11">
        <v>25</v>
      </c>
      <c r="G72" s="12">
        <v>0.25</v>
      </c>
      <c r="H72" s="11">
        <f>ROUND(((F72*(1+G72)) * $B68/$B69)/B72, 0)</f>
        <v>177778</v>
      </c>
      <c r="I72" s="11">
        <v>0.81499999999999995</v>
      </c>
      <c r="J72" s="13">
        <f t="shared" ref="J72" si="9">LOG(H72*C72,2)</f>
        <v>27.152244276801998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8" sqref="B8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1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10" sqref="D10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75.851851851851848</v>
      </c>
    </row>
    <row r="4" spans="1:5">
      <c r="A4" t="s">
        <v>6</v>
      </c>
      <c r="B4">
        <v>21600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H6" sqref="H6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0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2" t="s">
        <v>5</v>
      </c>
      <c r="B2" s="3">
        <v>65536</v>
      </c>
      <c r="C2" s="4"/>
      <c r="D2" s="4">
        <f>B2/B3</f>
        <v>4.5511111111111111</v>
      </c>
      <c r="E2" s="4">
        <v>1700</v>
      </c>
      <c r="F2" s="4">
        <f>D2*E2</f>
        <v>7736.8888888888887</v>
      </c>
      <c r="G2" s="4"/>
      <c r="H2" s="4"/>
      <c r="I2" s="4"/>
      <c r="J2" s="5"/>
    </row>
    <row r="3" spans="1:10">
      <c r="A3" s="6" t="s">
        <v>6</v>
      </c>
      <c r="B3">
        <v>14400</v>
      </c>
      <c r="C3" s="7"/>
      <c r="D3" s="7"/>
      <c r="E3" s="7"/>
      <c r="F3" s="7"/>
      <c r="G3" s="7"/>
      <c r="H3" s="7"/>
      <c r="I3" s="7"/>
      <c r="J3" s="8"/>
    </row>
    <row r="4" spans="1:10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0">
      <c r="A5" s="6"/>
      <c r="B5">
        <v>1.2E-4</v>
      </c>
      <c r="D5" t="s">
        <v>7</v>
      </c>
      <c r="J5" s="9"/>
    </row>
    <row r="6" spans="1:10" ht="15.75" thickBot="1">
      <c r="A6" s="10" t="s">
        <v>38</v>
      </c>
      <c r="B6" s="11">
        <v>1.2E-4</v>
      </c>
      <c r="C6" s="11">
        <f>ROUND(POWER(2,$C$4)*B6, 0)</f>
        <v>126</v>
      </c>
      <c r="D6" s="11">
        <v>0.3</v>
      </c>
      <c r="E6" s="11">
        <f>ROUND(POWER(2,$E4)*D6, 0)</f>
        <v>9830</v>
      </c>
      <c r="F6" s="11">
        <v>100</v>
      </c>
      <c r="G6" s="12">
        <v>0.25</v>
      </c>
      <c r="H6" s="11">
        <f>ROUND(((F6*(1+G6)) * $B2/$B3)/B6, 0)</f>
        <v>4740741</v>
      </c>
      <c r="I6" s="11">
        <v>0.9</v>
      </c>
      <c r="J6" s="13">
        <f>LOG(H6*C6,2)</f>
        <v>29.153961069558004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Modified Costas Loop</vt:lpstr>
      <vt:lpstr>Traditional Costas Loop</vt:lpstr>
      <vt:lpstr>Costas Loop Gain</vt:lpstr>
      <vt:lpstr>AttackDecay</vt:lpstr>
      <vt:lpstr>AFSK PLL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2024-09-04T16:20:32Z</dcterms:modified>
</cp:coreProperties>
</file>