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15000" yWindow="135" windowWidth="13800" windowHeight="16440"/>
  </bookViews>
  <sheets>
    <sheet name="LoopFilter LPF" sheetId="4" r:id="rId1"/>
    <sheet name="Gains" sheetId="5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4"/>
  <c r="B1" i="5" s="1"/>
  <c r="B2"/>
  <c r="B4" l="1"/>
  <c r="B19" i="4"/>
  <c r="B5"/>
  <c r="B4"/>
  <c r="B6" l="1"/>
  <c r="B8" s="1"/>
  <c r="B10" s="1"/>
  <c r="B9" l="1"/>
  <c r="B14" s="1"/>
  <c r="B21" s="1"/>
  <c r="B12" l="1"/>
  <c r="B22" s="1"/>
  <c r="B13"/>
  <c r="B20" s="1"/>
</calcChain>
</file>

<file path=xl/sharedStrings.xml><?xml version="1.0" encoding="utf-8"?>
<sst xmlns="http://schemas.openxmlformats.org/spreadsheetml/2006/main" count="36" uniqueCount="30">
  <si>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</si>
  <si>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</si>
  <si>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</si>
  <si>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</si>
  <si>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</si>
  <si>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</si>
  <si>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</si>
  <si>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</si>
  <si>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</si>
  <si>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</si>
  <si>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</si>
  <si>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</si>
  <si>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</si>
  <si>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</si>
  <si>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</si>
  <si>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</si>
  <si>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</si>
  <si>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</si>
  <si>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</si>
  <si>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</si>
  <si>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</si>
  <si>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</si>
  <si>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</si>
  <si>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</si>
  <si>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</si>
  <si>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Gain</t>
  </si>
  <si>
    <t>Loop Gain</t>
  </si>
  <si>
    <t>Branch Gain</t>
  </si>
  <si>
    <t>Loop Filter Gain Factor</t>
  </si>
  <si>
    <t>Total Gain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</si>
</sst>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tabSelected="1" workbookViewId="0">
      <selection activeCell="B17" sqref="B17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 s="1">
        <v>300</v>
      </c>
      <c r="C2" t="s">
        <v>1</v>
      </c>
    </row>
    <row r="3" spans="1:4">
      <c r="A3" t="s">
        <v>2</v>
      </c>
      <c r="B3" s="1">
        <v>10800</v>
      </c>
      <c r="C3" t="s">
        <v>1</v>
      </c>
    </row>
    <row r="4" spans="1:4">
      <c r="A4" t="s">
        <v>3</v>
      </c>
      <c r="B4">
        <f>2*PI()*B2</f>
        <v>1884.9555921538758</v>
      </c>
      <c r="C4" t="s">
        <v>4</v>
      </c>
    </row>
    <row r="5" spans="1:4">
      <c r="A5" t="s">
        <v>5</v>
      </c>
      <c r="B5">
        <f>1/B3</f>
        <v>9.2592592592592588E-5</v>
      </c>
      <c r="C5" t="s">
        <v>16</v>
      </c>
      <c r="D5" t="s">
        <v>17</v>
      </c>
    </row>
    <row r="6" spans="1:4">
      <c r="A6" t="s">
        <v>6</v>
      </c>
      <c r="B6">
        <f>(2*B3)*TAN(B4*B5/2)</f>
        <v>1889.7551321599585</v>
      </c>
      <c r="C6" t="s">
        <v>4</v>
      </c>
      <c r="D6" t="s">
        <v>18</v>
      </c>
    </row>
    <row r="8" spans="1:4">
      <c r="A8" t="s">
        <v>10</v>
      </c>
      <c r="B8">
        <f>B6*B5</f>
        <v>0.17497732705184801</v>
      </c>
      <c r="D8" t="s">
        <v>19</v>
      </c>
    </row>
    <row r="9" spans="1:4">
      <c r="A9" t="s">
        <v>11</v>
      </c>
      <c r="B9">
        <f>2+(B8)</f>
        <v>2.174977327051848</v>
      </c>
    </row>
    <row r="10" spans="1:4">
      <c r="A10" t="s">
        <v>12</v>
      </c>
      <c r="B10">
        <f>2-B8</f>
        <v>1.825022672948152</v>
      </c>
    </row>
    <row r="12" spans="1:4">
      <c r="A12" t="s">
        <v>13</v>
      </c>
      <c r="B12">
        <f>B10/B9</f>
        <v>0.83909963117728004</v>
      </c>
      <c r="D12" t="s">
        <v>20</v>
      </c>
    </row>
    <row r="13" spans="1:4">
      <c r="A13" t="s">
        <v>7</v>
      </c>
      <c r="B13">
        <f>B8/B9</f>
        <v>8.0450184411359996E-2</v>
      </c>
      <c r="D13" t="s">
        <v>21</v>
      </c>
    </row>
    <row r="14" spans="1:4">
      <c r="A14" t="s">
        <v>14</v>
      </c>
      <c r="B14">
        <f>B8/B9</f>
        <v>8.0450184411359996E-2</v>
      </c>
      <c r="D14" t="s">
        <v>21</v>
      </c>
    </row>
    <row r="16" spans="1:4">
      <c r="A16" t="s">
        <v>25</v>
      </c>
      <c r="B16" s="1">
        <f>1/8</f>
        <v>0.125</v>
      </c>
    </row>
    <row r="18" spans="1:4">
      <c r="A18" t="s">
        <v>8</v>
      </c>
      <c r="B18">
        <v>15</v>
      </c>
    </row>
    <row r="19" spans="1:4">
      <c r="A19" t="s">
        <v>9</v>
      </c>
      <c r="B19">
        <f>POWER(2,B18)</f>
        <v>32768</v>
      </c>
    </row>
    <row r="20" spans="1:4">
      <c r="A20" t="s">
        <v>22</v>
      </c>
      <c r="B20" s="1">
        <f>ROUND(B19*B13*B16,0)</f>
        <v>330</v>
      </c>
      <c r="D20" t="s">
        <v>21</v>
      </c>
    </row>
    <row r="21" spans="1:4">
      <c r="A21" t="s">
        <v>23</v>
      </c>
      <c r="B21" s="1">
        <f>ROUND(B19*B14*B16,0)</f>
        <v>330</v>
      </c>
      <c r="D21" t="s">
        <v>21</v>
      </c>
    </row>
    <row r="22" spans="1:4">
      <c r="A22" t="s">
        <v>24</v>
      </c>
      <c r="B22" s="1">
        <f>ROUND(B19*B12,0)</f>
        <v>27496</v>
      </c>
      <c r="D22" t="s">
        <v>20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4" sqref="B4"/>
    </sheetView>
  </sheetViews>
  <sheetFormatPr defaultColWidth="11" defaultRowHeight="15.75"/>
  <cols>
    <col min="1" max="1" width="21.125" customWidth="1"/>
  </cols>
  <sheetData>
    <row r="1" spans="1:2">
      <c r="A1" t="s">
        <v>26</v>
      </c>
      <c r="B1">
        <f>'LoopFilter LPF'!B16</f>
        <v>0.125</v>
      </c>
    </row>
    <row r="2" spans="1:2">
      <c r="A2" t="s">
        <v>27</v>
      </c>
      <c r="B2" t="e">
        <f>#REF!</f>
        <v>#REF!</v>
      </c>
    </row>
    <row r="3" spans="1:2">
      <c r="A3" t="s">
        <v>28</v>
      </c>
      <c r="B3">
        <v>0.06</v>
      </c>
    </row>
    <row r="4" spans="1:2">
      <c r="A4" t="s">
        <v>29</v>
      </c>
      <c r="B4" t="e">
        <f>B3*B2*B1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LoopFilter LPF</vt:lpstr>
      <vt:lpstr>Gains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2024-06-04T19:52:21Z</dcterms:modified>
</cp:coreProperties>
</file>