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userName="gsd" reservationPassword="CC2B"/>
  <workbookPr/>
  <bookViews>
    <workbookView windowWidth="19815" windowHeight="7965" tabRatio="839" activeTab="12"/>
  </bookViews>
  <sheets>
    <sheet name="10" sheetId="1" r:id="rId1"/>
    <sheet name="29" sheetId="2" r:id="rId2"/>
    <sheet name="144" sheetId="3" r:id="rId3"/>
    <sheet name="171" sheetId="4" r:id="rId4"/>
    <sheet name="35" sheetId="5" state="hidden" r:id="rId5"/>
    <sheet name="330" sheetId="6" r:id="rId6"/>
    <sheet name="331" sheetId="7" r:id="rId7"/>
    <sheet name="507" sheetId="8" r:id="rId8"/>
    <sheet name="507 (2)" sheetId="9" r:id="rId9"/>
    <sheet name="453" sheetId="10" state="hidden" r:id="rId10"/>
    <sheet name="453." sheetId="11" r:id="rId11"/>
    <sheet name="584 C-E" sheetId="17" r:id="rId12"/>
    <sheet name="592" sheetId="16" r:id="rId13"/>
    <sheet name="617" sheetId="12" r:id="rId14"/>
    <sheet name="628" sheetId="13" r:id="rId15"/>
    <sheet name="719" sheetId="14" r:id="rId16"/>
    <sheet name="729" sheetId="15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">NA()</definedName>
    <definedName name="aaa">NA()</definedName>
    <definedName name="aaaaa">NA()</definedName>
    <definedName name="ASA">NA()</definedName>
    <definedName name="ASA_18">NA()</definedName>
    <definedName name="ASA_19">NA()</definedName>
    <definedName name="ASA_20">NA()</definedName>
    <definedName name="ASA_4">'[1]825'!$A$364</definedName>
    <definedName name="ASFDS">NA()</definedName>
    <definedName name="BB">NA()</definedName>
    <definedName name="bersama">NA()</definedName>
    <definedName name="dale_1">'[2] Pattern Info &amp; Chg L'!#REF!</definedName>
    <definedName name="dale_19_1">'[2] Pattern Info &amp; Chg L'!#REF!</definedName>
    <definedName name="dale_19_2">'[1]R162ST08'!#REF!</definedName>
    <definedName name="dale_19_3">'[1]R162ST08'!#REF!</definedName>
    <definedName name="dale_19_4">'[1]R162ST08'!#REF!</definedName>
    <definedName name="dale_2">'[1]R162ST08'!#REF!</definedName>
    <definedName name="dale_20_1">'[2] Pattern Info &amp; Chg L'!#REF!</definedName>
    <definedName name="dale_20_2">'[1]R162ST08'!#REF!</definedName>
    <definedName name="dale_20_3">'[1]R162ST08'!#REF!</definedName>
    <definedName name="dale_20_4">'[1]R162ST08'!#REF!</definedName>
    <definedName name="dale_3">'[1]R162ST08'!#REF!</definedName>
    <definedName name="dale_4">'[1]R162ST08'!#REF!</definedName>
    <definedName name="dddd">NA()</definedName>
    <definedName name="dddddddd">NA()</definedName>
    <definedName name="Excel_BuiltIn_Print_Area_13">NA()</definedName>
    <definedName name="Excel_BuiltIn_Print_Area_13_4">'[1]919'!$A$1:$IV$134</definedName>
    <definedName name="Excel_BuiltIn_Print_Area_2">NA()</definedName>
    <definedName name="Excel_BuiltIn_Print_Area_2_1">NA()</definedName>
    <definedName name="Excel_BuiltIn_Print_Area_2_10">NA()</definedName>
    <definedName name="Excel_BuiltIn_Print_Area_2_12">NA()</definedName>
    <definedName name="Excel_BuiltIn_Print_Area_2_13">NA()</definedName>
    <definedName name="Excel_BuiltIn_Print_Area_2_14">NA()</definedName>
    <definedName name="Excel_BuiltIn_Print_Area_2_15">NA()</definedName>
    <definedName name="Excel_BuiltIn_Print_Area_2_18">NA()</definedName>
    <definedName name="Excel_BuiltIn_Print_Area_2_19">NA()</definedName>
    <definedName name="Excel_BuiltIn_Print_Area_2_2">NA()</definedName>
    <definedName name="Excel_BuiltIn_Print_Area_2_20">NA()</definedName>
    <definedName name="Excel_BuiltIn_Print_Area_2_21">NA()</definedName>
    <definedName name="Excel_BuiltIn_Print_Area_2_22">NA()</definedName>
    <definedName name="Excel_BuiltIn_Print_Area_2_23">NA()</definedName>
    <definedName name="Excel_BuiltIn_Print_Area_2_24">NA()</definedName>
    <definedName name="Excel_BuiltIn_Print_Area_2_26">NA()</definedName>
    <definedName name="Excel_BuiltIn_Print_Area_2_27">NA()</definedName>
    <definedName name="Excel_BuiltIn_Print_Area_2_3">NA()</definedName>
    <definedName name="Excel_BuiltIn_Print_Area_2_4">NA()</definedName>
    <definedName name="Excel_BuiltIn_Print_Area_2_5">NA()</definedName>
    <definedName name="Excel_BuiltIn_Print_Area_2_6">NA()</definedName>
    <definedName name="Excel_BuiltIn_Print_Area_2_7">NA()</definedName>
    <definedName name="Excel_BuiltIn_Print_Area_2_8">NA()</definedName>
    <definedName name="Excel_BuiltIn_Print_Area_2_9">NA()</definedName>
    <definedName name="Excel_BuiltIn_Print_Area_3">NA()</definedName>
    <definedName name="Excel_BuiltIn_Print_Area_3_1">NA()</definedName>
    <definedName name="Excel_BuiltIn_Print_Area_3_10">NA()</definedName>
    <definedName name="Excel_BuiltIn_Print_Area_3_12">NA()</definedName>
    <definedName name="Excel_BuiltIn_Print_Area_3_13">NA()</definedName>
    <definedName name="Excel_BuiltIn_Print_Area_3_14">NA()</definedName>
    <definedName name="Excel_BuiltIn_Print_Area_3_15">NA()</definedName>
    <definedName name="Excel_BuiltIn_Print_Area_3_18">NA()</definedName>
    <definedName name="Excel_BuiltIn_Print_Area_3_19">NA()</definedName>
    <definedName name="Excel_BuiltIn_Print_Area_3_2">NA()</definedName>
    <definedName name="Excel_BuiltIn_Print_Area_3_20">NA()</definedName>
    <definedName name="Excel_BuiltIn_Print_Area_3_21">NA()</definedName>
    <definedName name="Excel_BuiltIn_Print_Area_3_22">NA()</definedName>
    <definedName name="Excel_BuiltIn_Print_Area_3_23">NA()</definedName>
    <definedName name="Excel_BuiltIn_Print_Area_3_24">NA()</definedName>
    <definedName name="Excel_BuiltIn_Print_Area_3_26">NA()</definedName>
    <definedName name="Excel_BuiltIn_Print_Area_3_27">NA()</definedName>
    <definedName name="Excel_BuiltIn_Print_Area_3_3">NA()</definedName>
    <definedName name="Excel_BuiltIn_Print_Area_3_4">NA()</definedName>
    <definedName name="Excel_BuiltIn_Print_Area_3_5">NA()</definedName>
    <definedName name="Excel_BuiltIn_Print_Area_3_6">NA()</definedName>
    <definedName name="Excel_BuiltIn_Print_Area_3_7">NA()</definedName>
    <definedName name="Excel_BuiltIn_Print_Area_3_8">NA()</definedName>
    <definedName name="Excel_BuiltIn_Print_Area_3_9">NA()</definedName>
    <definedName name="Excel_BuiltIn_Print_Area_4">NA()</definedName>
    <definedName name="Excel_BuiltIn_Print_Area_4_1">NA()</definedName>
    <definedName name="Excel_BuiltIn_Print_Area_4_10">NA()</definedName>
    <definedName name="Excel_BuiltIn_Print_Area_4_12">NA()</definedName>
    <definedName name="Excel_BuiltIn_Print_Area_4_13">NA()</definedName>
    <definedName name="Excel_BuiltIn_Print_Area_4_14">NA()</definedName>
    <definedName name="Excel_BuiltIn_Print_Area_4_15">NA()</definedName>
    <definedName name="Excel_BuiltIn_Print_Area_4_18">NA()</definedName>
    <definedName name="Excel_BuiltIn_Print_Area_4_19">NA()</definedName>
    <definedName name="Excel_BuiltIn_Print_Area_4_2">NA()</definedName>
    <definedName name="Excel_BuiltIn_Print_Area_4_20">NA()</definedName>
    <definedName name="Excel_BuiltIn_Print_Area_4_21">NA()</definedName>
    <definedName name="Excel_BuiltIn_Print_Area_4_22">NA()</definedName>
    <definedName name="Excel_BuiltIn_Print_Area_4_23">NA()</definedName>
    <definedName name="Excel_BuiltIn_Print_Area_4_24">NA()</definedName>
    <definedName name="Excel_BuiltIn_Print_Area_4_26">NA()</definedName>
    <definedName name="Excel_BuiltIn_Print_Area_4_27">NA()</definedName>
    <definedName name="Excel_BuiltIn_Print_Area_4_3">NA()</definedName>
    <definedName name="Excel_BuiltIn_Print_Area_4_4">NA()</definedName>
    <definedName name="Excel_BuiltIn_Print_Area_4_5">NA()</definedName>
    <definedName name="Excel_BuiltIn_Print_Area_4_6">NA()</definedName>
    <definedName name="Excel_BuiltIn_Print_Area_4_7">NA()</definedName>
    <definedName name="Excel_BuiltIn_Print_Area_4_8">NA()</definedName>
    <definedName name="Excel_BuiltIn_Print_Area_4_9">NA()</definedName>
    <definedName name="Excel_BuiltIn_Print_Area_5">NA()</definedName>
    <definedName name="Excel_BuiltIn_Print_Area_5_1">NA()</definedName>
    <definedName name="Excel_BuiltIn_Print_Area_5_10">NA()</definedName>
    <definedName name="Excel_BuiltIn_Print_Area_5_12">NA()</definedName>
    <definedName name="Excel_BuiltIn_Print_Area_5_13">NA()</definedName>
    <definedName name="Excel_BuiltIn_Print_Area_5_14">NA()</definedName>
    <definedName name="Excel_BuiltIn_Print_Area_5_15">NA()</definedName>
    <definedName name="Excel_BuiltIn_Print_Area_5_18">NA()</definedName>
    <definedName name="Excel_BuiltIn_Print_Area_5_19">NA()</definedName>
    <definedName name="Excel_BuiltIn_Print_Area_5_2">NA()</definedName>
    <definedName name="Excel_BuiltIn_Print_Area_5_20">NA()</definedName>
    <definedName name="Excel_BuiltIn_Print_Area_5_21">NA()</definedName>
    <definedName name="Excel_BuiltIn_Print_Area_5_22">NA()</definedName>
    <definedName name="Excel_BuiltIn_Print_Area_5_23">NA()</definedName>
    <definedName name="Excel_BuiltIn_Print_Area_5_24">NA()</definedName>
    <definedName name="Excel_BuiltIn_Print_Area_5_26">NA()</definedName>
    <definedName name="Excel_BuiltIn_Print_Area_5_27">NA()</definedName>
    <definedName name="Excel_BuiltIn_Print_Area_5_3">NA()</definedName>
    <definedName name="Excel_BuiltIn_Print_Area_5_4">NA()</definedName>
    <definedName name="Excel_BuiltIn_Print_Area_5_5">NA()</definedName>
    <definedName name="Excel_BuiltIn_Print_Area_5_6">NA()</definedName>
    <definedName name="Excel_BuiltIn_Print_Area_5_7">NA()</definedName>
    <definedName name="Excel_BuiltIn_Print_Area_5_8">NA()</definedName>
    <definedName name="Excel_BuiltIn_Print_Area_5_9">NA()</definedName>
    <definedName name="Excel_BuiltIn_Print_Area_6">NA()</definedName>
    <definedName name="Excel_BuiltIn_Print_Area_6_1">NA()</definedName>
    <definedName name="Excel_BuiltIn_Print_Area_6_10">NA()</definedName>
    <definedName name="Excel_BuiltIn_Print_Area_6_12">NA()</definedName>
    <definedName name="Excel_BuiltIn_Print_Area_6_13">NA()</definedName>
    <definedName name="Excel_BuiltIn_Print_Area_6_14">NA()</definedName>
    <definedName name="Excel_BuiltIn_Print_Area_6_15">NA()</definedName>
    <definedName name="Excel_BuiltIn_Print_Area_6_18">NA()</definedName>
    <definedName name="Excel_BuiltIn_Print_Area_6_19">NA()</definedName>
    <definedName name="Excel_BuiltIn_Print_Area_6_2">NA()</definedName>
    <definedName name="Excel_BuiltIn_Print_Area_6_20">NA()</definedName>
    <definedName name="Excel_BuiltIn_Print_Area_6_21">NA()</definedName>
    <definedName name="Excel_BuiltIn_Print_Area_6_22">NA()</definedName>
    <definedName name="Excel_BuiltIn_Print_Area_6_23">NA()</definedName>
    <definedName name="Excel_BuiltIn_Print_Area_6_24">NA()</definedName>
    <definedName name="Excel_BuiltIn_Print_Area_6_26">NA()</definedName>
    <definedName name="Excel_BuiltIn_Print_Area_6_27">NA()</definedName>
    <definedName name="Excel_BuiltIn_Print_Area_6_3">NA()</definedName>
    <definedName name="Excel_BuiltIn_Print_Area_6_4">NA()</definedName>
    <definedName name="Excel_BuiltIn_Print_Area_6_5">NA()</definedName>
    <definedName name="Excel_BuiltIn_Print_Area_6_6">NA()</definedName>
    <definedName name="Excel_BuiltIn_Print_Area_6_7">NA()</definedName>
    <definedName name="Excel_BuiltIn_Print_Area_6_8">NA()</definedName>
    <definedName name="Excel_BuiltIn_Print_Area_6_9">NA()</definedName>
    <definedName name="Excel_BuiltIn_Print_Area_7">NA()</definedName>
    <definedName name="Excel_BuiltIn_Print_Area_7_1">NA()</definedName>
    <definedName name="Excel_BuiltIn_Print_Area_7_10">NA()</definedName>
    <definedName name="Excel_BuiltIn_Print_Area_7_12">NA()</definedName>
    <definedName name="Excel_BuiltIn_Print_Area_7_13">NA()</definedName>
    <definedName name="Excel_BuiltIn_Print_Area_7_14">NA()</definedName>
    <definedName name="Excel_BuiltIn_Print_Area_7_15">NA()</definedName>
    <definedName name="Excel_BuiltIn_Print_Area_7_18">NA()</definedName>
    <definedName name="Excel_BuiltIn_Print_Area_7_19">NA()</definedName>
    <definedName name="Excel_BuiltIn_Print_Area_7_2">NA()</definedName>
    <definedName name="Excel_BuiltIn_Print_Area_7_20">NA()</definedName>
    <definedName name="Excel_BuiltIn_Print_Area_7_21">NA()</definedName>
    <definedName name="Excel_BuiltIn_Print_Area_7_22">NA()</definedName>
    <definedName name="Excel_BuiltIn_Print_Area_7_23">NA()</definedName>
    <definedName name="Excel_BuiltIn_Print_Area_7_24">NA()</definedName>
    <definedName name="Excel_BuiltIn_Print_Area_7_26">NA()</definedName>
    <definedName name="Excel_BuiltIn_Print_Area_7_27">NA()</definedName>
    <definedName name="Excel_BuiltIn_Print_Area_7_3">NA()</definedName>
    <definedName name="Excel_BuiltIn_Print_Area_7_4">NA()</definedName>
    <definedName name="Excel_BuiltIn_Print_Area_7_5">NA()</definedName>
    <definedName name="Excel_BuiltIn_Print_Area_7_6">NA()</definedName>
    <definedName name="Excel_BuiltIn_Print_Area_7_7">NA()</definedName>
    <definedName name="Excel_BuiltIn_Print_Area_7_8">NA()</definedName>
    <definedName name="Excel_BuiltIn_Print_Area_7_9">NA()</definedName>
    <definedName name="Excel_BuiltIn_Print_Area_8">NA()</definedName>
    <definedName name="Excel_BuiltIn_Print_Area_8_1">NA()</definedName>
    <definedName name="Excel_BuiltIn_Print_Area_8_10">NA()</definedName>
    <definedName name="Excel_BuiltIn_Print_Area_8_11">NA()</definedName>
    <definedName name="Excel_BuiltIn_Print_Area_8_12">NA()</definedName>
    <definedName name="Excel_BuiltIn_Print_Area_8_13">NA()</definedName>
    <definedName name="Excel_BuiltIn_Print_Area_8_14">NA()</definedName>
    <definedName name="Excel_BuiltIn_Print_Area_8_15">NA()</definedName>
    <definedName name="Excel_BuiltIn_Print_Area_8_18">NA()</definedName>
    <definedName name="Excel_BuiltIn_Print_Area_8_19">NA()</definedName>
    <definedName name="Excel_BuiltIn_Print_Area_8_2">NA()</definedName>
    <definedName name="Excel_BuiltIn_Print_Area_8_20">NA()</definedName>
    <definedName name="Excel_BuiltIn_Print_Area_8_21">NA()</definedName>
    <definedName name="Excel_BuiltIn_Print_Area_8_22">NA()</definedName>
    <definedName name="Excel_BuiltIn_Print_Area_8_23">NA()</definedName>
    <definedName name="Excel_BuiltIn_Print_Area_8_24">NA()</definedName>
    <definedName name="Excel_BuiltIn_Print_Area_8_26">NA()</definedName>
    <definedName name="Excel_BuiltIn_Print_Area_8_27">NA()</definedName>
    <definedName name="Excel_BuiltIn_Print_Area_8_3">NA()</definedName>
    <definedName name="Excel_BuiltIn_Print_Area_8_4">NA()</definedName>
    <definedName name="Excel_BuiltIn_Print_Area_8_5">NA()</definedName>
    <definedName name="Excel_BuiltIn_Print_Area_8_6">NA()</definedName>
    <definedName name="Excel_BuiltIn_Print_Area_8_7">NA()</definedName>
    <definedName name="Excel_BuiltIn_Print_Area_8_8">NA()</definedName>
    <definedName name="Excel_BuiltIn_Print_Area_8_9">NA()</definedName>
    <definedName name="Excel_BuiltIn_Print_Area_9">NA()</definedName>
    <definedName name="Excel_BuiltIn_Print_Area_9_1">NA()</definedName>
    <definedName name="Excel_BuiltIn_Print_Area_9_10">NA()</definedName>
    <definedName name="Excel_BuiltIn_Print_Area_9_12">NA()</definedName>
    <definedName name="Excel_BuiltIn_Print_Area_9_13">NA()</definedName>
    <definedName name="Excel_BuiltIn_Print_Area_9_14">NA()</definedName>
    <definedName name="Excel_BuiltIn_Print_Area_9_15">NA()</definedName>
    <definedName name="Excel_BuiltIn_Print_Area_9_18">NA()</definedName>
    <definedName name="Excel_BuiltIn_Print_Area_9_19">NA()</definedName>
    <definedName name="Excel_BuiltIn_Print_Area_9_2">NA()</definedName>
    <definedName name="Excel_BuiltIn_Print_Area_9_20">NA()</definedName>
    <definedName name="Excel_BuiltIn_Print_Area_9_21">NA()</definedName>
    <definedName name="Excel_BuiltIn_Print_Area_9_22">NA()</definedName>
    <definedName name="Excel_BuiltIn_Print_Area_9_23">NA()</definedName>
    <definedName name="Excel_BuiltIn_Print_Area_9_24">NA()</definedName>
    <definedName name="Excel_BuiltIn_Print_Area_9_26">NA()</definedName>
    <definedName name="Excel_BuiltIn_Print_Area_9_27">NA()</definedName>
    <definedName name="Excel_BuiltIn_Print_Area_9_3">NA()</definedName>
    <definedName name="Excel_BuiltIn_Print_Area_9_4">NA()</definedName>
    <definedName name="Excel_BuiltIn_Print_Area_9_5">NA()</definedName>
    <definedName name="Excel_BuiltIn_Print_Area_9_6">NA()</definedName>
    <definedName name="Excel_BuiltIn_Print_Area_9_7">NA()</definedName>
    <definedName name="Excel_BuiltIn_Print_Area_9_8">NA()</definedName>
    <definedName name="Excel_BuiltIn_Print_Area_9_9">NA()</definedName>
    <definedName name="EXCEL1024">NA()</definedName>
    <definedName name="FrtPcktGauge_1">'[2] Pattern Info &amp; Chg L'!#REF!</definedName>
    <definedName name="FrtPcktGauge_19_1">'[2] Pattern Info &amp; Chg L'!#REF!</definedName>
    <definedName name="FrtPcktGauge_19_2">'[1]R162ST08'!#REF!</definedName>
    <definedName name="FrtPcktGauge_19_3">'[1]R162ST08'!#REF!</definedName>
    <definedName name="FrtPcktGauge_19_4">'[1]R162ST08'!#REF!</definedName>
    <definedName name="FrtPcktGauge_2">'[1]R162ST08'!#REF!</definedName>
    <definedName name="FrtPcktGauge_20_1">'[2] Pattern Info &amp; Chg L'!#REF!</definedName>
    <definedName name="FrtPcktGauge_20_2">'[1]R162ST08'!#REF!</definedName>
    <definedName name="FrtPcktGauge_20_3">'[1]R162ST08'!#REF!</definedName>
    <definedName name="FrtPcktGauge_20_4">'[1]R162ST08'!#REF!</definedName>
    <definedName name="FrtPcktGauge_3">'[1]R162ST08'!#REF!</definedName>
    <definedName name="FrtPcktGauge_4">'[1]R162ST08'!#REF!</definedName>
    <definedName name="FrtPcktMargin_1">'[2] Pattern Info &amp; Chg L'!#REF!</definedName>
    <definedName name="FrtPcktMargin_19_1">'[2] Pattern Info &amp; Chg L'!#REF!</definedName>
    <definedName name="FrtPcktMargin_19_2">'[1]R162ST08'!#REF!</definedName>
    <definedName name="FrtPcktMargin_19_3">'[1]R162ST08'!#REF!</definedName>
    <definedName name="FrtPcktMargin_19_4">'[1]R162ST08'!#REF!</definedName>
    <definedName name="FrtPcktMargin_2">'[1]R162ST08'!#REF!</definedName>
    <definedName name="FrtPcktMargin_20_1">'[2] Pattern Info &amp; Chg L'!#REF!</definedName>
    <definedName name="FrtPcktMargin_20_2">'[1]R162ST08'!#REF!</definedName>
    <definedName name="FrtPcktMargin_20_3">'[1]R162ST08'!#REF!</definedName>
    <definedName name="FrtPcktMargin_20_4">'[1]R162ST08'!#REF!</definedName>
    <definedName name="FrtPcktMargin_3">'[1]R162ST08'!#REF!</definedName>
    <definedName name="FrtPcktMargin_4">'[1]R162ST08'!#REF!</definedName>
    <definedName name="FrtPcktNeedles_1">'[2] Pattern Info &amp; Chg L'!#REF!</definedName>
    <definedName name="FrtPcktNeedles_19_1">'[2] Pattern Info &amp; Chg L'!#REF!</definedName>
    <definedName name="FrtPcktNeedles_19_2">'[1]R162ST08'!#REF!</definedName>
    <definedName name="FrtPcktNeedles_19_3">'[1]R162ST08'!#REF!</definedName>
    <definedName name="FrtPcktNeedles_19_4">'[1]R162ST08'!#REF!</definedName>
    <definedName name="FrtPcktNeedles_2">'[1]R162ST08'!#REF!</definedName>
    <definedName name="FrtPcktNeedles_20_1">'[2] Pattern Info &amp; Chg L'!#REF!</definedName>
    <definedName name="FrtPcktNeedles_20_2">'[1]R162ST08'!#REF!</definedName>
    <definedName name="FrtPcktNeedles_20_3">'[1]R162ST08'!#REF!</definedName>
    <definedName name="FrtPcktNeedles_20_4">'[1]R162ST08'!#REF!</definedName>
    <definedName name="FrtPcktNeedles_3">'[1]R162ST08'!#REF!</definedName>
    <definedName name="FrtPcktNeedles_4">'[1]R162ST08'!#REF!</definedName>
    <definedName name="FrtPcktThread_1">'[2] Pattern Info &amp; Chg L'!#REF!</definedName>
    <definedName name="FrtPcktThread_19_1">'[2] Pattern Info &amp; Chg L'!#REF!</definedName>
    <definedName name="FrtPcktThread_19_2">'[1]R162ST08'!#REF!</definedName>
    <definedName name="FrtPcktThread_19_3">'[1]R162ST08'!#REF!</definedName>
    <definedName name="FrtPcktThread_19_4">'[1]R162ST08'!#REF!</definedName>
    <definedName name="FrtPcktThread_2">'[1]R162ST08'!#REF!</definedName>
    <definedName name="FrtPcktThread_20_1">'[2] Pattern Info &amp; Chg L'!#REF!</definedName>
    <definedName name="FrtPcktThread_20_2">'[1]R162ST08'!#REF!</definedName>
    <definedName name="FrtPcktThread_20_3">'[1]R162ST08'!#REF!</definedName>
    <definedName name="FrtPcktThread_20_4">'[1]R162ST08'!#REF!</definedName>
    <definedName name="FrtPcktThread_3">'[1]R162ST08'!#REF!</definedName>
    <definedName name="FrtPcktThread_4">'[1]R162ST08'!#REF!</definedName>
    <definedName name="FULL">NA()</definedName>
    <definedName name="FULL_18">NA()</definedName>
    <definedName name="FULL_19">NA()</definedName>
    <definedName name="FULL_20">NA()</definedName>
    <definedName name="FULL_4">'[1]758 (4)'!#REF!</definedName>
    <definedName name="gd">NA()</definedName>
    <definedName name="gsd">NA()</definedName>
    <definedName name="gumpalan">NA()</definedName>
    <definedName name="L">NA()</definedName>
    <definedName name="L_18">NA()</definedName>
    <definedName name="L_19">NA()</definedName>
    <definedName name="L_20">NA()</definedName>
    <definedName name="masalaha">NA()</definedName>
    <definedName name="namas">NA()</definedName>
    <definedName name="overall_1">'[2]Maintenance2000 No'!$B$174:$M$214</definedName>
    <definedName name="qfile1_1">'[2]Maintenance2000 No'!$B$31:$L$101</definedName>
    <definedName name="qfile2_1">'[2]Maintenance2000 No'!$B$106:$M$173</definedName>
    <definedName name="QFile3_1">'[2]Maintenance2000 No'!$B$174:$M$213</definedName>
    <definedName name="s">NA()</definedName>
    <definedName name="sakit">NA()</definedName>
    <definedName name="Ssas">NA()</definedName>
    <definedName name="Thread_1_1">'[2] Pattern Info &amp; Chg L'!#REF!</definedName>
    <definedName name="Thread_1_2">'[1]R162ST08'!#REF!</definedName>
    <definedName name="Thread_1_3">'[1]R162ST08'!#REF!</definedName>
    <definedName name="Thread_1_4">'[1]R162ST08'!#REF!</definedName>
    <definedName name="Thread_15_1">'[2] Pattern Info &amp; Chg L'!#REF!</definedName>
    <definedName name="Thread_15_2">'[1]R162ST08'!#REF!</definedName>
    <definedName name="Thread_15_3">'[1]R162ST08'!#REF!</definedName>
    <definedName name="Thread_15_4">'[1]R162ST08'!#REF!</definedName>
    <definedName name="Thread_19_1">'[2] Pattern Info &amp; Chg L'!#REF!</definedName>
    <definedName name="Thread_19_2">'[1]R162ST08'!#REF!</definedName>
    <definedName name="Thread_19_3">'[1]R162ST08'!#REF!</definedName>
    <definedName name="Thread_19_4">'[1]R162ST08'!#REF!</definedName>
    <definedName name="Thread_2_1">'[2] Pattern Info &amp; Chg L'!#REF!</definedName>
    <definedName name="Thread_2_2">'[1]R162ST08'!#REF!</definedName>
    <definedName name="Thread_2_3">'[1]R162ST08'!#REF!</definedName>
    <definedName name="Thread_2_4">'[1]R162ST08'!#REF!</definedName>
    <definedName name="Thread_20_1">'[2] Pattern Info &amp; Chg L'!#REF!</definedName>
    <definedName name="Thread_20_2">'[1]R162ST08'!#REF!</definedName>
    <definedName name="Thread_20_3">'[1]R162ST08'!#REF!</definedName>
    <definedName name="Thread_20_4">'[1]R162ST08'!#REF!</definedName>
    <definedName name="Thread_22_1">'[2] Pattern Info &amp; Chg L'!#REF!</definedName>
    <definedName name="Thread_22_2">'[1]R162ST08'!#REF!</definedName>
    <definedName name="Thread_22_3">'[1]R162ST08'!#REF!</definedName>
    <definedName name="Thread_22_4">'[1]R162ST08'!#REF!</definedName>
    <definedName name="Thread_23_1">'[2] Pattern Info &amp; Chg L'!#REF!</definedName>
    <definedName name="Thread_23_2">'[1]R162ST08'!#REF!</definedName>
    <definedName name="Thread_23_3">'[1]R162ST08'!#REF!</definedName>
    <definedName name="Thread_23_4">'[1]R162ST08'!#REF!</definedName>
    <definedName name="Thread_3">'[1]R162ST08'!#REF!</definedName>
    <definedName name="Thread_4">'[1]R162ST08'!#REF!</definedName>
    <definedName name="Thread_5_1">'[2] Pattern Info &amp; Chg L'!#REF!</definedName>
    <definedName name="Thread_5_2">'[1]R162ST08'!#REF!</definedName>
    <definedName name="Thread_5_3">'[1]R162ST08'!#REF!</definedName>
    <definedName name="Thread_5_4">'[1]R162ST08'!#REF!</definedName>
    <definedName name="Thread_8_1">'[2] Pattern Info &amp; Chg L'!#REF!</definedName>
    <definedName name="Thread_8_2">'[1]R162ST08'!#REF!</definedName>
    <definedName name="Thread_8_3">'[1]R162ST08'!#REF!</definedName>
    <definedName name="Thread_8_4">'[1]R162ST08'!#REF!</definedName>
    <definedName name="W__E__E__K___2_9">NA()</definedName>
    <definedName name="W__E__E__K___2_9_1">'[2]717 (2)'!$A$364</definedName>
    <definedName name="W__E__E__K___2_9_2">'[1]758 (3)'!$A$364</definedName>
    <definedName name="W__E__E__K___2_9_3">'[1]758 (3)'!$A$364</definedName>
    <definedName name="W__E__E__K___2_9_4">'[1]758 (3)'!$A$364</definedName>
    <definedName name="WtchPcktAmount_1_1">'[2] Pattern Info &amp; Chg L'!#REF!</definedName>
    <definedName name="WtchPcktAmount_1_2">'[1]R162ST08'!#REF!</definedName>
    <definedName name="WtchPcktAmount_1_3">'[1]R162ST08'!#REF!</definedName>
    <definedName name="WtchPcktAmount_1_4">'[1]R162ST08'!#REF!</definedName>
    <definedName name="WtchPcktAmount_15_1">'[2] Pattern Info &amp; Chg L'!#REF!</definedName>
    <definedName name="WtchPcktAmount_15_2">'[1]R162ST08'!#REF!</definedName>
    <definedName name="WtchPcktAmount_15_3">'[1]R162ST08'!#REF!</definedName>
    <definedName name="WtchPcktAmount_15_4">'[1]R162ST08'!#REF!</definedName>
    <definedName name="WtchPcktAmount_19_1">'[2] Pattern Info &amp; Chg L'!#REF!</definedName>
    <definedName name="WtchPcktAmount_19_2">'[1]R162ST08'!#REF!</definedName>
    <definedName name="WtchPcktAmount_19_3">'[1]R162ST08'!#REF!</definedName>
    <definedName name="WtchPcktAmount_19_4">'[1]R162ST08'!#REF!</definedName>
    <definedName name="WtchPcktAmount_2_1">'[2] Pattern Info &amp; Chg L'!#REF!</definedName>
    <definedName name="WtchPcktAmount_2_2">'[1]R162ST08'!#REF!</definedName>
    <definedName name="WtchPcktAmount_2_3">'[1]R162ST08'!#REF!</definedName>
    <definedName name="WtchPcktAmount_2_4">'[1]R162ST08'!#REF!</definedName>
    <definedName name="WtchPcktAmount_20_1">'[2] Pattern Info &amp; Chg L'!#REF!</definedName>
    <definedName name="WtchPcktAmount_20_2">'[1]R162ST08'!#REF!</definedName>
    <definedName name="WtchPcktAmount_20_3">'[1]R162ST08'!#REF!</definedName>
    <definedName name="WtchPcktAmount_20_4">'[1]R162ST08'!#REF!</definedName>
    <definedName name="WtchPcktAmount_22_1">'[2] Pattern Info &amp; Chg L'!#REF!</definedName>
    <definedName name="WtchPcktAmount_22_2">'[1]R162ST08'!#REF!</definedName>
    <definedName name="WtchPcktAmount_22_3">'[1]R162ST08'!#REF!</definedName>
    <definedName name="WtchPcktAmount_22_4">'[1]R162ST08'!#REF!</definedName>
    <definedName name="WtchPcktAmount_23_1">'[2] Pattern Info &amp; Chg L'!#REF!</definedName>
    <definedName name="WtchPcktAmount_23_2">'[1]R162ST08'!#REF!</definedName>
    <definedName name="WtchPcktAmount_23_3">'[1]R162ST08'!#REF!</definedName>
    <definedName name="WtchPcktAmount_23_4">'[1]R162ST08'!#REF!</definedName>
    <definedName name="WtchPcktAmount_3">'[1]R162ST08'!#REF!</definedName>
    <definedName name="WtchPcktAmount_4">'[1]R162ST08'!#REF!</definedName>
    <definedName name="WtchPcktAmount_5_1">'[2] Pattern Info &amp; Chg L'!#REF!</definedName>
    <definedName name="WtchPcktAmount_5_2">'[1]R162ST08'!#REF!</definedName>
    <definedName name="WtchPcktAmount_5_3">'[1]R162ST08'!#REF!</definedName>
    <definedName name="WtchPcktAmount_5_4">'[1]R162ST08'!#REF!</definedName>
    <definedName name="WtchPcktAmount_8_1">'[2] Pattern Info &amp; Chg L'!#REF!</definedName>
    <definedName name="WtchPcktAmount_8_2">'[1]R162ST08'!#REF!</definedName>
    <definedName name="WtchPcktAmount_8_3">'[1]R162ST08'!#REF!</definedName>
    <definedName name="WtchPcktAmount_8_4">'[1]R162ST08'!#REF!</definedName>
    <definedName name="WtchPcktGauge_1">'[2] Pattern Info &amp; Chg L'!#REF!</definedName>
    <definedName name="WtchPcktGauge_19_1">'[2] Pattern Info &amp; Chg L'!#REF!</definedName>
    <definedName name="WtchPcktGauge_19_2">'[1]R162ST08'!#REF!</definedName>
    <definedName name="WtchPcktGauge_19_3">'[1]R162ST08'!#REF!</definedName>
    <definedName name="WtchPcktGauge_19_4">'[1]R162ST08'!#REF!</definedName>
    <definedName name="WtchPcktGauge_2">'[1]R162ST08'!#REF!</definedName>
    <definedName name="WtchPcktGauge_20_1">'[2] Pattern Info &amp; Chg L'!#REF!</definedName>
    <definedName name="WtchPcktGauge_20_2">'[1]R162ST08'!#REF!</definedName>
    <definedName name="WtchPcktGauge_20_3">'[1]R162ST08'!#REF!</definedName>
    <definedName name="WtchPcktGauge_20_4">'[1]R162ST08'!#REF!</definedName>
    <definedName name="WtchPcktGauge_3">'[1]R162ST08'!#REF!</definedName>
    <definedName name="WtchPcktGauge_4">'[1]R162ST08'!#REF!</definedName>
    <definedName name="WtchPcktHemWidth_1">'[2] Pattern Info &amp; Chg L'!#REF!</definedName>
    <definedName name="WtchPcktHemWidth_19_1">'[2] Pattern Info &amp; Chg L'!#REF!</definedName>
    <definedName name="WtchPcktHemWidth_19_2">'[1]R162ST08'!#REF!</definedName>
    <definedName name="WtchPcktHemWidth_19_3">'[1]R162ST08'!#REF!</definedName>
    <definedName name="WtchPcktHemWidth_19_4">'[1]R162ST08'!#REF!</definedName>
    <definedName name="WtchPcktHemWidth_2">'[1]R162ST08'!#REF!</definedName>
    <definedName name="WtchPcktHemWidth_20_1">'[2] Pattern Info &amp; Chg L'!#REF!</definedName>
    <definedName name="WtchPcktHemWidth_20_2">'[1]R162ST08'!#REF!</definedName>
    <definedName name="WtchPcktHemWidth_20_3">'[1]R162ST08'!#REF!</definedName>
    <definedName name="WtchPcktHemWidth_20_4">'[1]R162ST08'!#REF!</definedName>
    <definedName name="WtchPcktHemWidth_3">'[1]R162ST08'!#REF!</definedName>
    <definedName name="WtchPcktHemWidth_4">'[1]R162ST08'!#REF!</definedName>
    <definedName name="WtchPcktLocation_1">'[2] Pattern Info &amp; Chg L'!#REF!</definedName>
    <definedName name="WtchPcktLocation_19_1">'[2] Pattern Info &amp; Chg L'!#REF!</definedName>
    <definedName name="WtchPcktLocation_19_2">'[1]R162ST08'!#REF!</definedName>
    <definedName name="WtchPcktLocation_19_3">'[1]R162ST08'!#REF!</definedName>
    <definedName name="WtchPcktLocation_19_4">'[1]R162ST08'!#REF!</definedName>
    <definedName name="WtchPcktLocation_2">'[1]R162ST08'!#REF!</definedName>
    <definedName name="WtchPcktLocation_20_1">'[2] Pattern Info &amp; Chg L'!#REF!</definedName>
    <definedName name="WtchPcktLocation_20_2">'[1]R162ST08'!#REF!</definedName>
    <definedName name="WtchPcktLocation_20_3">'[1]R162ST08'!#REF!</definedName>
    <definedName name="WtchPcktLocation_20_4">'[1]R162ST08'!#REF!</definedName>
    <definedName name="WtchPcktLocation_3">'[1]R162ST08'!#REF!</definedName>
    <definedName name="WtchPcktLocation_4">'[1]R162ST08'!#REF!</definedName>
    <definedName name="WtchPcktMargin_1">'[2] Pattern Info &amp; Chg L'!#REF!</definedName>
    <definedName name="WtchPcktMargin_19_1">'[2] Pattern Info &amp; Chg L'!#REF!</definedName>
    <definedName name="WtchPcktMargin_19_2">'[1]R162ST08'!#REF!</definedName>
    <definedName name="WtchPcktMargin_19_3">'[1]R162ST08'!#REF!</definedName>
    <definedName name="WtchPcktMargin_19_4">'[1]R162ST08'!#REF!</definedName>
    <definedName name="WtchPcktMargin_2">'[1]R162ST08'!#REF!</definedName>
    <definedName name="WtchPcktMargin_20_1">'[2] Pattern Info &amp; Chg L'!#REF!</definedName>
    <definedName name="WtchPcktMargin_20_2">'[1]R162ST08'!#REF!</definedName>
    <definedName name="WtchPcktMargin_20_3">'[1]R162ST08'!#REF!</definedName>
    <definedName name="WtchPcktMargin_20_4">'[1]R162ST08'!#REF!</definedName>
    <definedName name="WtchPcktMargin_3">'[1]R162ST08'!#REF!</definedName>
    <definedName name="WtchPcktMargin_4">'[1]R162ST08'!#REF!</definedName>
    <definedName name="WtchPcktSet_1">'[2] Pattern Info &amp; Chg L'!#REF!</definedName>
    <definedName name="WtchPcktSet_19_1">'[2] Pattern Info &amp; Chg L'!#REF!</definedName>
    <definedName name="WtchPcktSet_19_2">'[1]R162ST08'!#REF!</definedName>
    <definedName name="WtchPcktSet_19_3">'[1]R162ST08'!#REF!</definedName>
    <definedName name="WtchPcktSet_19_4">'[1]R162ST08'!#REF!</definedName>
    <definedName name="WtchPcktSet_2">'[1]R162ST08'!#REF!</definedName>
    <definedName name="WtchPcktSet_20_1">'[2] Pattern Info &amp; Chg L'!#REF!</definedName>
    <definedName name="WtchPcktSet_20_2">'[1]R162ST08'!#REF!</definedName>
    <definedName name="WtchPcktSet_20_3">'[1]R162ST08'!#REF!</definedName>
    <definedName name="WtchPcktSet_20_4">'[1]R162ST08'!#REF!</definedName>
    <definedName name="WtchPcktSet_3">'[1]R162ST08'!#REF!</definedName>
    <definedName name="WtchPcktSet_4">'[1]R162ST08'!#REF!</definedName>
    <definedName name="WtchPcktThread_1">'[2] Pattern Info &amp; Chg L'!#REF!</definedName>
    <definedName name="WtchPcktThread_19_1">'[2] Pattern Info &amp; Chg L'!#REF!</definedName>
    <definedName name="WtchPcktThread_19_2">'[1]R162ST08'!#REF!</definedName>
    <definedName name="WtchPcktThread_19_3">'[1]R162ST08'!#REF!</definedName>
    <definedName name="WtchPcktThread_19_4">'[1]R162ST08'!#REF!</definedName>
    <definedName name="WtchPcktThread_2">'[1]R162ST08'!#REF!</definedName>
    <definedName name="WtchPcktThread_20_1">'[2] Pattern Info &amp; Chg L'!#REF!</definedName>
    <definedName name="WtchPcktThread_20_2">'[1]R162ST08'!#REF!</definedName>
    <definedName name="WtchPcktThread_20_3">'[1]R162ST08'!#REF!</definedName>
    <definedName name="WtchPcktThread_20_4">'[1]R162ST08'!#REF!</definedName>
    <definedName name="WtchPcktThread_3">'[1]R162ST08'!#REF!</definedName>
    <definedName name="WtchPcktThread_4">'[1]R162ST08'!#REF!</definedName>
    <definedName name="yh">NA()</definedName>
    <definedName name="GUBUNGG">'[3]TOP COPY'!#REF!</definedName>
    <definedName name="CopyCoverPg">"Copy"</definedName>
    <definedName name="____rm3">NA()</definedName>
    <definedName name="___rm3">NA()</definedName>
    <definedName name="__rm3">NA()</definedName>
    <definedName name="_rm3">NA()</definedName>
    <definedName name="am">NA()</definedName>
    <definedName name="am_1">NA()</definedName>
    <definedName name="am_10">NA()</definedName>
    <definedName name="am_11">NA()</definedName>
    <definedName name="am_12">NA()</definedName>
    <definedName name="am_13">NA()</definedName>
    <definedName name="am_14">NA()</definedName>
    <definedName name="am_15">NA()</definedName>
    <definedName name="am_16">NA()</definedName>
    <definedName name="am_17">NA()</definedName>
    <definedName name="am_18">NA()</definedName>
    <definedName name="am_19">NA()</definedName>
    <definedName name="am_2">NA()</definedName>
    <definedName name="am_20">NA()</definedName>
    <definedName name="am_21">NA()</definedName>
    <definedName name="am_22">NA()</definedName>
    <definedName name="am_23">NA()</definedName>
    <definedName name="am_24">NA()</definedName>
    <definedName name="am_27">NA()</definedName>
    <definedName name="am_28">NA()</definedName>
    <definedName name="am_29">NA()</definedName>
    <definedName name="am_3">NA()</definedName>
    <definedName name="am_30">NA()</definedName>
    <definedName name="am_31">NA()</definedName>
    <definedName name="am_32">NA()</definedName>
    <definedName name="am_33">NA()</definedName>
    <definedName name="am_34">NA()</definedName>
    <definedName name="am_35">NA()</definedName>
    <definedName name="am_36">NA()</definedName>
    <definedName name="am_37">NA()</definedName>
    <definedName name="am_38">NA()</definedName>
    <definedName name="am_39">NA()</definedName>
    <definedName name="am_4">NA()</definedName>
    <definedName name="am_40">NA()</definedName>
    <definedName name="am_41">NA()</definedName>
    <definedName name="am_5">NA()</definedName>
    <definedName name="am_6">NA()</definedName>
    <definedName name="am_7">NA()</definedName>
    <definedName name="am_8">NA()</definedName>
    <definedName name="am_9">NA()</definedName>
    <definedName name="as">NA()</definedName>
    <definedName name="as_1">NA()</definedName>
    <definedName name="as_10">NA()</definedName>
    <definedName name="as_11">NA()</definedName>
    <definedName name="as_12">NA()</definedName>
    <definedName name="as_13">NA()</definedName>
    <definedName name="as_14">NA()</definedName>
    <definedName name="as_15">NA()</definedName>
    <definedName name="as_16">NA()</definedName>
    <definedName name="as_17">NA()</definedName>
    <definedName name="as_18">NA()</definedName>
    <definedName name="as_19">NA()</definedName>
    <definedName name="as_2">NA()</definedName>
    <definedName name="as_20">NA()</definedName>
    <definedName name="as_21">NA()</definedName>
    <definedName name="as_22">NA()</definedName>
    <definedName name="as_23">NA()</definedName>
    <definedName name="as_24">NA()</definedName>
    <definedName name="as_27">NA()</definedName>
    <definedName name="as_28">NA()</definedName>
    <definedName name="as_29">NA()</definedName>
    <definedName name="as_3">NA()</definedName>
    <definedName name="as_30">NA()</definedName>
    <definedName name="as_31">NA()</definedName>
    <definedName name="as_32">NA()</definedName>
    <definedName name="as_33">NA()</definedName>
    <definedName name="as_34">NA()</definedName>
    <definedName name="as_35">NA()</definedName>
    <definedName name="as_36">NA()</definedName>
    <definedName name="as_37">NA()</definedName>
    <definedName name="as_38">NA()</definedName>
    <definedName name="as_39">NA()</definedName>
    <definedName name="as_4">NA()</definedName>
    <definedName name="as_40">NA()</definedName>
    <definedName name="as_41">NA()</definedName>
    <definedName name="as_5">NA()</definedName>
    <definedName name="as_6">NA()</definedName>
    <definedName name="as_7">NA()</definedName>
    <definedName name="as_8">NA()</definedName>
    <definedName name="as_9">NA()</definedName>
    <definedName name="FULL_10">NA()</definedName>
    <definedName name="FULL_11">NA()</definedName>
    <definedName name="FULL_12">NA()</definedName>
    <definedName name="FULL_13">NA()</definedName>
    <definedName name="FULL_14">NA()</definedName>
    <definedName name="FULL_15">NA()</definedName>
    <definedName name="FULL_16">NA()</definedName>
    <definedName name="FULL_17">NA()</definedName>
    <definedName name="FULL_21">NA()</definedName>
    <definedName name="FULL_22">NA()</definedName>
    <definedName name="FULL_23">NA()</definedName>
    <definedName name="FULL_24">NA()</definedName>
    <definedName name="FULL_25">NA()</definedName>
    <definedName name="FULL_26">NA()</definedName>
    <definedName name="FULL_27">NA()</definedName>
    <definedName name="FULL_28">NA()</definedName>
    <definedName name="FULL_29">NA()</definedName>
    <definedName name="FULL_30">NA()</definedName>
    <definedName name="FULL_31">NA()</definedName>
    <definedName name="FULL_32">NA()</definedName>
    <definedName name="FULL_33">NA()</definedName>
    <definedName name="FULL_34">NA()</definedName>
    <definedName name="FULL_35">NA()</definedName>
    <definedName name="FULL_36">NA()</definedName>
    <definedName name="FULL_37">NA()</definedName>
    <definedName name="FULL_38">NA()</definedName>
    <definedName name="FULL_39">NA()</definedName>
    <definedName name="FULL_40">NA()</definedName>
    <definedName name="FULL_41">NA()</definedName>
    <definedName name="FULL_5">NA()</definedName>
    <definedName name="FULL_6">NA()</definedName>
    <definedName name="FULL_7">NA()</definedName>
    <definedName name="FULL_8">NA()</definedName>
    <definedName name="FULL_9">NA()</definedName>
    <definedName name="oi_aa">NA()</definedName>
    <definedName name="rm">NA()</definedName>
    <definedName name="rm_1">NA()</definedName>
    <definedName name="rm_10">NA()</definedName>
    <definedName name="rm_11">NA()</definedName>
    <definedName name="rm_12">NA()</definedName>
    <definedName name="rm_13">NA()</definedName>
    <definedName name="rm_14">NA()</definedName>
    <definedName name="rm_15">NA()</definedName>
    <definedName name="rm_16">NA()</definedName>
    <definedName name="rm_17">NA()</definedName>
    <definedName name="rm_2">NA()</definedName>
    <definedName name="rm_20">NA()</definedName>
    <definedName name="rm_21">NA()</definedName>
    <definedName name="rm_22">NA()</definedName>
    <definedName name="rm_23">NA()</definedName>
    <definedName name="rm_24">NA()</definedName>
    <definedName name="rm_28">NA()</definedName>
    <definedName name="rm_3">NA()</definedName>
    <definedName name="rm_30">NA()</definedName>
    <definedName name="rm_31">NA()</definedName>
    <definedName name="rm_32">NA()</definedName>
    <definedName name="rm_33">NA()</definedName>
    <definedName name="rm_34">NA()</definedName>
    <definedName name="rm_35">NA()</definedName>
    <definedName name="rm_36">NA()</definedName>
    <definedName name="rm_37">NA()</definedName>
    <definedName name="rm_38">NA()</definedName>
    <definedName name="rm_39">NA()</definedName>
    <definedName name="rm_4">NA()</definedName>
    <definedName name="rm_40">NA()</definedName>
    <definedName name="rm_41">NA()</definedName>
    <definedName name="rm_5">NA()</definedName>
    <definedName name="rm_6">NA()</definedName>
    <definedName name="rm_7">NA()</definedName>
    <definedName name="rm_9">NA()</definedName>
    <definedName name="_____rm3">NA()</definedName>
    <definedName name="rm3_14">NA()</definedName>
    <definedName name="rm3_15">NA()</definedName>
    <definedName name="rm3_16">NA()</definedName>
    <definedName name="rm3_17">NA()</definedName>
    <definedName name="rm3_2">NA()</definedName>
    <definedName name="rm3_21">NA()</definedName>
    <definedName name="rm3_24">NA()</definedName>
    <definedName name="________rm3">NA()</definedName>
    <definedName name="______rm3">NA()</definedName>
    <definedName name="_______rm3">NA()</definedName>
    <definedName name="abis">'[4]TOP COPY'!$A$364</definedName>
    <definedName name="Print_Area_2">'[5]703 (2)'!$A$1:$O$66</definedName>
    <definedName name="a" localSheetId="1">#REF!</definedName>
    <definedName name="a_1" localSheetId="1">#REF!</definedName>
    <definedName name="a_2" localSheetId="1">#REF!</definedName>
    <definedName name="a_3" localSheetId="1">#REF!</definedName>
    <definedName name="a_4" localSheetId="1">#REF!</definedName>
    <definedName name="AA_1" localSheetId="1">#REF!</definedName>
    <definedName name="AA_2" localSheetId="1">#REF!</definedName>
    <definedName name="AA_3" localSheetId="1">#REF!</definedName>
    <definedName name="AA_4" localSheetId="1">#REF!</definedName>
    <definedName name="aaa_1" localSheetId="1">#REF!</definedName>
    <definedName name="aaa_2" localSheetId="1">#REF!</definedName>
    <definedName name="aaa_3" localSheetId="1">#REF!</definedName>
    <definedName name="aaa_4" localSheetId="1">#REF!</definedName>
    <definedName name="aaaaa_1" localSheetId="1">#REF!</definedName>
    <definedName name="aaaaa_2" localSheetId="1">#REF!</definedName>
    <definedName name="aaaaa_3" localSheetId="1">#REF!</definedName>
    <definedName name="aaaaa_4" localSheetId="1">#REF!</definedName>
    <definedName name="ada" localSheetId="1">#REF!</definedName>
    <definedName name="ada_1" localSheetId="1">#REF!</definedName>
    <definedName name="ada_2" localSheetId="1">#REF!</definedName>
    <definedName name="ada_3" localSheetId="1">#REF!</definedName>
    <definedName name="ada_4" localSheetId="1">#REF!</definedName>
    <definedName name="ADAad" localSheetId="1">#REF!</definedName>
    <definedName name="ADAad_1" localSheetId="1">#REF!</definedName>
    <definedName name="ADAad_2" localSheetId="1">#REF!</definedName>
    <definedName name="ADAad_3" localSheetId="1">#REF!</definedName>
    <definedName name="ADAad_4" localSheetId="1">#REF!</definedName>
    <definedName name="ASA_1" localSheetId="1">#REF!</definedName>
    <definedName name="ASA_19_1" localSheetId="1">#REF!</definedName>
    <definedName name="ASA_19_2" localSheetId="1">#REF!</definedName>
    <definedName name="ASA_19_3" localSheetId="1">#REF!</definedName>
    <definedName name="ASA_19_4" localSheetId="1">#REF!</definedName>
    <definedName name="ASA_2" localSheetId="1">#REF!</definedName>
    <definedName name="ASA_20_1" localSheetId="1">#REF!</definedName>
    <definedName name="ASA_20_2" localSheetId="1">#REF!</definedName>
    <definedName name="ASA_20_3" localSheetId="1">#REF!</definedName>
    <definedName name="ASA_20_4" localSheetId="1">#REF!</definedName>
    <definedName name="ASA_3" localSheetId="1">#REF!</definedName>
    <definedName name="BARU" localSheetId="1">#REF!</definedName>
    <definedName name="BB_1" localSheetId="1">#REF!</definedName>
    <definedName name="BB_2" localSheetId="1">#REF!</definedName>
    <definedName name="BB_3" localSheetId="1">#REF!</definedName>
    <definedName name="BB_4" localSheetId="1">#REF!</definedName>
    <definedName name="bermain" localSheetId="1">#REF!</definedName>
    <definedName name="bermain_1" localSheetId="1">#REF!</definedName>
    <definedName name="bermain_2" localSheetId="1">#REF!</definedName>
    <definedName name="bermain_3" localSheetId="1">#REF!</definedName>
    <definedName name="bermain_4" localSheetId="1">#REF!</definedName>
    <definedName name="bersam" localSheetId="1">#REF!</definedName>
    <definedName name="bersam_1" localSheetId="1">#REF!</definedName>
    <definedName name="bersam_2" localSheetId="1">#REF!</definedName>
    <definedName name="bersam_3" localSheetId="1">#REF!</definedName>
    <definedName name="bersam_4" localSheetId="1">#REF!</definedName>
    <definedName name="bersama_1" localSheetId="1">#REF!</definedName>
    <definedName name="bersama_2" localSheetId="1">#REF!</definedName>
    <definedName name="bersama_3" localSheetId="1">#REF!</definedName>
    <definedName name="bersama_4" localSheetId="1">#REF!</definedName>
    <definedName name="dale" localSheetId="1">#REF!</definedName>
    <definedName name="dale_19" localSheetId="1">#REF!</definedName>
    <definedName name="dale_20" localSheetId="1">#REF!</definedName>
    <definedName name="dddd_1" localSheetId="1">#REF!</definedName>
    <definedName name="dddd_2" localSheetId="1">#REF!</definedName>
    <definedName name="dddd_3" localSheetId="1">#REF!</definedName>
    <definedName name="dddd_4" localSheetId="1">#REF!</definedName>
    <definedName name="dddddddd_1" localSheetId="1">#REF!</definedName>
    <definedName name="dddddddd_2" localSheetId="1">#REF!</definedName>
    <definedName name="dddddddd_3" localSheetId="1">#REF!</definedName>
    <definedName name="dddddddd_4" localSheetId="1">#REF!</definedName>
    <definedName name="Excel_BuiltIn_Print_Area_13_1" localSheetId="1">#REF!</definedName>
    <definedName name="Excel_BuiltIn_Print_Area_13_2" localSheetId="1">#REF!</definedName>
    <definedName name="Excel_BuiltIn_Print_Area_13_3" localSheetId="1">#REF!</definedName>
    <definedName name="Excel_BuiltIn_Print_Area_2_1_1" localSheetId="1">#REF!</definedName>
    <definedName name="Excel_BuiltIn_Print_Area_2_1_2" localSheetId="1">#REF!</definedName>
    <definedName name="Excel_BuiltIn_Print_Area_2_1_3" localSheetId="1">#REF!</definedName>
    <definedName name="Excel_BuiltIn_Print_Area_2_1_4" localSheetId="1">#REF!</definedName>
    <definedName name="Excel_BuiltIn_Print_Area_2_10_1" localSheetId="1">#REF!</definedName>
    <definedName name="Excel_BuiltIn_Print_Area_2_10_2" localSheetId="1">#REF!</definedName>
    <definedName name="Excel_BuiltIn_Print_Area_2_10_3" localSheetId="1">#REF!</definedName>
    <definedName name="Excel_BuiltIn_Print_Area_2_10_4" localSheetId="1">#REF!</definedName>
    <definedName name="Excel_BuiltIn_Print_Area_2_12_1" localSheetId="1">#REF!</definedName>
    <definedName name="Excel_BuiltIn_Print_Area_2_12_2" localSheetId="1">#REF!</definedName>
    <definedName name="Excel_BuiltIn_Print_Area_2_12_3" localSheetId="1">#REF!</definedName>
    <definedName name="Excel_BuiltIn_Print_Area_2_12_4" localSheetId="1">#REF!</definedName>
    <definedName name="Excel_BuiltIn_Print_Area_2_13_1" localSheetId="1">#REF!</definedName>
    <definedName name="Excel_BuiltIn_Print_Area_2_13_2" localSheetId="1">#REF!</definedName>
    <definedName name="Excel_BuiltIn_Print_Area_2_13_3" localSheetId="1">#REF!</definedName>
    <definedName name="Excel_BuiltIn_Print_Area_2_13_4" localSheetId="1">#REF!</definedName>
    <definedName name="Excel_BuiltIn_Print_Area_2_14_1" localSheetId="1">#REF!</definedName>
    <definedName name="Excel_BuiltIn_Print_Area_2_14_2" localSheetId="1">#REF!</definedName>
    <definedName name="Excel_BuiltIn_Print_Area_2_14_3" localSheetId="1">#REF!</definedName>
    <definedName name="Excel_BuiltIn_Print_Area_2_14_4" localSheetId="1">#REF!</definedName>
    <definedName name="Excel_BuiltIn_Print_Area_2_15_1" localSheetId="1">#REF!</definedName>
    <definedName name="Excel_BuiltIn_Print_Area_2_15_2" localSheetId="1">#REF!</definedName>
    <definedName name="Excel_BuiltIn_Print_Area_2_15_3" localSheetId="1">#REF!</definedName>
    <definedName name="Excel_BuiltIn_Print_Area_2_15_4" localSheetId="1">#REF!</definedName>
    <definedName name="Excel_BuiltIn_Print_Area_2_19_1" localSheetId="1">#REF!</definedName>
    <definedName name="Excel_BuiltIn_Print_Area_2_19_2" localSheetId="1">#REF!</definedName>
    <definedName name="Excel_BuiltIn_Print_Area_2_19_3" localSheetId="1">#REF!</definedName>
    <definedName name="Excel_BuiltIn_Print_Area_2_19_4" localSheetId="1">#REF!</definedName>
    <definedName name="Excel_BuiltIn_Print_Area_2_2_1" localSheetId="1">#REF!</definedName>
    <definedName name="Excel_BuiltIn_Print_Area_2_2_2" localSheetId="1">#REF!</definedName>
    <definedName name="Excel_BuiltIn_Print_Area_2_2_3" localSheetId="1">#REF!</definedName>
    <definedName name="Excel_BuiltIn_Print_Area_2_2_4" localSheetId="1">#REF!</definedName>
    <definedName name="Excel_BuiltIn_Print_Area_2_20_1" localSheetId="1">#REF!</definedName>
    <definedName name="Excel_BuiltIn_Print_Area_2_20_2" localSheetId="1">#REF!</definedName>
    <definedName name="Excel_BuiltIn_Print_Area_2_20_3" localSheetId="1">#REF!</definedName>
    <definedName name="Excel_BuiltIn_Print_Area_2_20_4" localSheetId="1">#REF!</definedName>
    <definedName name="Excel_BuiltIn_Print_Area_2_21_1" localSheetId="1">#REF!</definedName>
    <definedName name="Excel_BuiltIn_Print_Area_2_21_2" localSheetId="1">#REF!</definedName>
    <definedName name="Excel_BuiltIn_Print_Area_2_21_3" localSheetId="1">#REF!</definedName>
    <definedName name="Excel_BuiltIn_Print_Area_2_21_4" localSheetId="1">#REF!</definedName>
    <definedName name="Excel_BuiltIn_Print_Area_2_22_1" localSheetId="1">#REF!</definedName>
    <definedName name="Excel_BuiltIn_Print_Area_2_22_2" localSheetId="1">#REF!</definedName>
    <definedName name="Excel_BuiltIn_Print_Area_2_22_3" localSheetId="1">#REF!</definedName>
    <definedName name="Excel_BuiltIn_Print_Area_2_22_4" localSheetId="1">#REF!</definedName>
    <definedName name="Excel_BuiltIn_Print_Area_2_23_1" localSheetId="1">#REF!</definedName>
    <definedName name="Excel_BuiltIn_Print_Area_2_23_2" localSheetId="1">#REF!</definedName>
    <definedName name="Excel_BuiltIn_Print_Area_2_23_3" localSheetId="1">#REF!</definedName>
    <definedName name="Excel_BuiltIn_Print_Area_2_23_4" localSheetId="1">#REF!</definedName>
    <definedName name="Excel_BuiltIn_Print_Area_2_24_1" localSheetId="1">#REF!</definedName>
    <definedName name="Excel_BuiltIn_Print_Area_2_24_2" localSheetId="1">#REF!</definedName>
    <definedName name="Excel_BuiltIn_Print_Area_2_24_3" localSheetId="1">#REF!</definedName>
    <definedName name="Excel_BuiltIn_Print_Area_2_24_4" localSheetId="1">#REF!</definedName>
    <definedName name="Excel_BuiltIn_Print_Area_2_26_1" localSheetId="1">#REF!</definedName>
    <definedName name="Excel_BuiltIn_Print_Area_2_26_2" localSheetId="1">#REF!</definedName>
    <definedName name="Excel_BuiltIn_Print_Area_2_26_3" localSheetId="1">#REF!</definedName>
    <definedName name="Excel_BuiltIn_Print_Area_2_26_4" localSheetId="1">#REF!</definedName>
    <definedName name="Excel_BuiltIn_Print_Area_2_27_1" localSheetId="1">#REF!</definedName>
    <definedName name="Excel_BuiltIn_Print_Area_2_27_2" localSheetId="1">#REF!</definedName>
    <definedName name="Excel_BuiltIn_Print_Area_2_27_3" localSheetId="1">#REF!</definedName>
    <definedName name="Excel_BuiltIn_Print_Area_2_27_4" localSheetId="1">#REF!</definedName>
    <definedName name="Excel_BuiltIn_Print_Area_2_3_1" localSheetId="1">#REF!</definedName>
    <definedName name="Excel_BuiltIn_Print_Area_2_3_2" localSheetId="1">#REF!</definedName>
    <definedName name="Excel_BuiltIn_Print_Area_2_3_3" localSheetId="1">#REF!</definedName>
    <definedName name="Excel_BuiltIn_Print_Area_2_3_4" localSheetId="1">#REF!</definedName>
    <definedName name="Excel_BuiltIn_Print_Area_2_4_1" localSheetId="1">#REF!</definedName>
    <definedName name="Excel_BuiltIn_Print_Area_2_4_2" localSheetId="1">#REF!</definedName>
    <definedName name="Excel_BuiltIn_Print_Area_2_4_3" localSheetId="1">#REF!</definedName>
    <definedName name="Excel_BuiltIn_Print_Area_2_4_4" localSheetId="1">#REF!</definedName>
    <definedName name="Excel_BuiltIn_Print_Area_2_5_1" localSheetId="1">#REF!</definedName>
    <definedName name="Excel_BuiltIn_Print_Area_2_5_2" localSheetId="1">#REF!</definedName>
    <definedName name="Excel_BuiltIn_Print_Area_2_5_3" localSheetId="1">#REF!</definedName>
    <definedName name="Excel_BuiltIn_Print_Area_2_5_4" localSheetId="1">#REF!</definedName>
    <definedName name="Excel_BuiltIn_Print_Area_2_6_1" localSheetId="1">#REF!</definedName>
    <definedName name="Excel_BuiltIn_Print_Area_2_6_2" localSheetId="1">#REF!</definedName>
    <definedName name="Excel_BuiltIn_Print_Area_2_6_3" localSheetId="1">#REF!</definedName>
    <definedName name="Excel_BuiltIn_Print_Area_2_6_4" localSheetId="1">#REF!</definedName>
    <definedName name="Excel_BuiltIn_Print_Area_2_7_1" localSheetId="1">#REF!</definedName>
    <definedName name="Excel_BuiltIn_Print_Area_2_7_2" localSheetId="1">#REF!</definedName>
    <definedName name="Excel_BuiltIn_Print_Area_2_7_3" localSheetId="1">#REF!</definedName>
    <definedName name="Excel_BuiltIn_Print_Area_2_7_4" localSheetId="1">#REF!</definedName>
    <definedName name="Excel_BuiltIn_Print_Area_2_8_1" localSheetId="1">#REF!</definedName>
    <definedName name="Excel_BuiltIn_Print_Area_2_8_2" localSheetId="1">#REF!</definedName>
    <definedName name="Excel_BuiltIn_Print_Area_2_8_3" localSheetId="1">#REF!</definedName>
    <definedName name="Excel_BuiltIn_Print_Area_2_8_4" localSheetId="1">#REF!</definedName>
    <definedName name="Excel_BuiltIn_Print_Area_2_9_1" localSheetId="1">#REF!</definedName>
    <definedName name="Excel_BuiltIn_Print_Area_2_9_2" localSheetId="1">#REF!</definedName>
    <definedName name="Excel_BuiltIn_Print_Area_2_9_3" localSheetId="1">#REF!</definedName>
    <definedName name="Excel_BuiltIn_Print_Area_2_9_4" localSheetId="1">#REF!</definedName>
    <definedName name="Excel_BuiltIn_Print_Area_3_1_1" localSheetId="1">#REF!</definedName>
    <definedName name="Excel_BuiltIn_Print_Area_3_1_2" localSheetId="1">#REF!</definedName>
    <definedName name="Excel_BuiltIn_Print_Area_3_1_3" localSheetId="1">#REF!</definedName>
    <definedName name="Excel_BuiltIn_Print_Area_3_1_4" localSheetId="1">#REF!</definedName>
    <definedName name="Excel_BuiltIn_Print_Area_3_10_1" localSheetId="1">#REF!</definedName>
    <definedName name="Excel_BuiltIn_Print_Area_3_10_2" localSheetId="1">#REF!</definedName>
    <definedName name="Excel_BuiltIn_Print_Area_3_10_3" localSheetId="1">#REF!</definedName>
    <definedName name="Excel_BuiltIn_Print_Area_3_10_4" localSheetId="1">#REF!</definedName>
    <definedName name="Excel_BuiltIn_Print_Area_3_12_1" localSheetId="1">#REF!</definedName>
    <definedName name="Excel_BuiltIn_Print_Area_3_12_2" localSheetId="1">#REF!</definedName>
    <definedName name="Excel_BuiltIn_Print_Area_3_12_3" localSheetId="1">#REF!</definedName>
    <definedName name="Excel_BuiltIn_Print_Area_3_12_4" localSheetId="1">#REF!</definedName>
    <definedName name="Excel_BuiltIn_Print_Area_3_13_1" localSheetId="1">#REF!</definedName>
    <definedName name="Excel_BuiltIn_Print_Area_3_13_2" localSheetId="1">#REF!</definedName>
    <definedName name="Excel_BuiltIn_Print_Area_3_13_3" localSheetId="1">#REF!</definedName>
    <definedName name="Excel_BuiltIn_Print_Area_3_13_4" localSheetId="1">#REF!</definedName>
    <definedName name="Excel_BuiltIn_Print_Area_3_14_1" localSheetId="1">#REF!</definedName>
    <definedName name="Excel_BuiltIn_Print_Area_3_14_2" localSheetId="1">#REF!</definedName>
    <definedName name="Excel_BuiltIn_Print_Area_3_14_3" localSheetId="1">#REF!</definedName>
    <definedName name="Excel_BuiltIn_Print_Area_3_14_4" localSheetId="1">#REF!</definedName>
    <definedName name="Excel_BuiltIn_Print_Area_3_15_1" localSheetId="1">#REF!</definedName>
    <definedName name="Excel_BuiltIn_Print_Area_3_15_2" localSheetId="1">#REF!</definedName>
    <definedName name="Excel_BuiltIn_Print_Area_3_15_3" localSheetId="1">#REF!</definedName>
    <definedName name="Excel_BuiltIn_Print_Area_3_15_4" localSheetId="1">#REF!</definedName>
    <definedName name="Excel_BuiltIn_Print_Area_3_19_1" localSheetId="1">#REF!</definedName>
    <definedName name="Excel_BuiltIn_Print_Area_3_19_2" localSheetId="1">#REF!</definedName>
    <definedName name="Excel_BuiltIn_Print_Area_3_19_3" localSheetId="1">#REF!</definedName>
    <definedName name="Excel_BuiltIn_Print_Area_3_19_4" localSheetId="1">#REF!</definedName>
    <definedName name="Excel_BuiltIn_Print_Area_3_2_1" localSheetId="1">#REF!</definedName>
    <definedName name="Excel_BuiltIn_Print_Area_3_2_2" localSheetId="1">#REF!</definedName>
    <definedName name="Excel_BuiltIn_Print_Area_3_2_3" localSheetId="1">#REF!</definedName>
    <definedName name="Excel_BuiltIn_Print_Area_3_2_4" localSheetId="1">#REF!</definedName>
    <definedName name="Excel_BuiltIn_Print_Area_3_20_1" localSheetId="1">#REF!</definedName>
    <definedName name="Excel_BuiltIn_Print_Area_3_20_2" localSheetId="1">#REF!</definedName>
    <definedName name="Excel_BuiltIn_Print_Area_3_20_3" localSheetId="1">#REF!</definedName>
    <definedName name="Excel_BuiltIn_Print_Area_3_20_4" localSheetId="1">#REF!</definedName>
    <definedName name="Excel_BuiltIn_Print_Area_3_21_1" localSheetId="1">#REF!</definedName>
    <definedName name="Excel_BuiltIn_Print_Area_3_21_2" localSheetId="1">#REF!</definedName>
    <definedName name="Excel_BuiltIn_Print_Area_3_21_3" localSheetId="1">#REF!</definedName>
    <definedName name="Excel_BuiltIn_Print_Area_3_21_4" localSheetId="1">#REF!</definedName>
    <definedName name="Excel_BuiltIn_Print_Area_3_22_1" localSheetId="1">#REF!</definedName>
    <definedName name="Excel_BuiltIn_Print_Area_3_22_2" localSheetId="1">#REF!</definedName>
    <definedName name="Excel_BuiltIn_Print_Area_3_22_3" localSheetId="1">#REF!</definedName>
    <definedName name="Excel_BuiltIn_Print_Area_3_22_4" localSheetId="1">#REF!</definedName>
    <definedName name="Excel_BuiltIn_Print_Area_3_23_1" localSheetId="1">#REF!</definedName>
    <definedName name="Excel_BuiltIn_Print_Area_3_23_2" localSheetId="1">#REF!</definedName>
    <definedName name="Excel_BuiltIn_Print_Area_3_23_3" localSheetId="1">#REF!</definedName>
    <definedName name="Excel_BuiltIn_Print_Area_3_23_4" localSheetId="1">#REF!</definedName>
    <definedName name="Excel_BuiltIn_Print_Area_3_24_1" localSheetId="1">#REF!</definedName>
    <definedName name="Excel_BuiltIn_Print_Area_3_24_2" localSheetId="1">#REF!</definedName>
    <definedName name="Excel_BuiltIn_Print_Area_3_24_3" localSheetId="1">#REF!</definedName>
    <definedName name="Excel_BuiltIn_Print_Area_3_24_4" localSheetId="1">#REF!</definedName>
    <definedName name="Excel_BuiltIn_Print_Area_3_26_1" localSheetId="1">#REF!</definedName>
    <definedName name="Excel_BuiltIn_Print_Area_3_26_2" localSheetId="1">#REF!</definedName>
    <definedName name="Excel_BuiltIn_Print_Area_3_26_3" localSheetId="1">#REF!</definedName>
    <definedName name="Excel_BuiltIn_Print_Area_3_26_4" localSheetId="1">#REF!</definedName>
    <definedName name="Excel_BuiltIn_Print_Area_3_27_1" localSheetId="1">#REF!</definedName>
    <definedName name="Excel_BuiltIn_Print_Area_3_27_2" localSheetId="1">#REF!</definedName>
    <definedName name="Excel_BuiltIn_Print_Area_3_27_3" localSheetId="1">#REF!</definedName>
    <definedName name="Excel_BuiltIn_Print_Area_3_27_4" localSheetId="1">#REF!</definedName>
    <definedName name="Excel_BuiltIn_Print_Area_3_3_1" localSheetId="1">#REF!</definedName>
    <definedName name="Excel_BuiltIn_Print_Area_3_3_2" localSheetId="1">#REF!</definedName>
    <definedName name="Excel_BuiltIn_Print_Area_3_3_3" localSheetId="1">#REF!</definedName>
    <definedName name="Excel_BuiltIn_Print_Area_3_3_4" localSheetId="1">#REF!</definedName>
    <definedName name="Excel_BuiltIn_Print_Area_3_4_1" localSheetId="1">#REF!</definedName>
    <definedName name="Excel_BuiltIn_Print_Area_3_4_2" localSheetId="1">#REF!</definedName>
    <definedName name="Excel_BuiltIn_Print_Area_3_4_3" localSheetId="1">#REF!</definedName>
    <definedName name="Excel_BuiltIn_Print_Area_3_4_4" localSheetId="1">#REF!</definedName>
    <definedName name="Excel_BuiltIn_Print_Area_3_5_1" localSheetId="1">#REF!</definedName>
    <definedName name="Excel_BuiltIn_Print_Area_3_5_2" localSheetId="1">#REF!</definedName>
    <definedName name="Excel_BuiltIn_Print_Area_3_5_3" localSheetId="1">#REF!</definedName>
    <definedName name="Excel_BuiltIn_Print_Area_3_5_4" localSheetId="1">#REF!</definedName>
    <definedName name="Excel_BuiltIn_Print_Area_3_6_1" localSheetId="1">#REF!</definedName>
    <definedName name="Excel_BuiltIn_Print_Area_3_6_2" localSheetId="1">#REF!</definedName>
    <definedName name="Excel_BuiltIn_Print_Area_3_6_3" localSheetId="1">#REF!</definedName>
    <definedName name="Excel_BuiltIn_Print_Area_3_6_4" localSheetId="1">#REF!</definedName>
    <definedName name="Excel_BuiltIn_Print_Area_3_7_1" localSheetId="1">#REF!</definedName>
    <definedName name="Excel_BuiltIn_Print_Area_3_7_2" localSheetId="1">#REF!</definedName>
    <definedName name="Excel_BuiltIn_Print_Area_3_7_3" localSheetId="1">#REF!</definedName>
    <definedName name="Excel_BuiltIn_Print_Area_3_7_4" localSheetId="1">#REF!</definedName>
    <definedName name="Excel_BuiltIn_Print_Area_3_8_1" localSheetId="1">#REF!</definedName>
    <definedName name="Excel_BuiltIn_Print_Area_3_8_2" localSheetId="1">#REF!</definedName>
    <definedName name="Excel_BuiltIn_Print_Area_3_8_3" localSheetId="1">#REF!</definedName>
    <definedName name="Excel_BuiltIn_Print_Area_3_8_4" localSheetId="1">#REF!</definedName>
    <definedName name="Excel_BuiltIn_Print_Area_3_9_1" localSheetId="1">#REF!</definedName>
    <definedName name="Excel_BuiltIn_Print_Area_3_9_2" localSheetId="1">#REF!</definedName>
    <definedName name="Excel_BuiltIn_Print_Area_3_9_3" localSheetId="1">#REF!</definedName>
    <definedName name="Excel_BuiltIn_Print_Area_3_9_4" localSheetId="1">#REF!</definedName>
    <definedName name="Excel_BuiltIn_Print_Area_4_1_1" localSheetId="1">#REF!</definedName>
    <definedName name="Excel_BuiltIn_Print_Area_4_1_2" localSheetId="1">#REF!</definedName>
    <definedName name="Excel_BuiltIn_Print_Area_4_1_3" localSheetId="1">#REF!</definedName>
    <definedName name="Excel_BuiltIn_Print_Area_4_1_4" localSheetId="1">#REF!</definedName>
    <definedName name="Excel_BuiltIn_Print_Area_4_10_1" localSheetId="1">#REF!</definedName>
    <definedName name="Excel_BuiltIn_Print_Area_4_10_2" localSheetId="1">#REF!</definedName>
    <definedName name="Excel_BuiltIn_Print_Area_4_10_3" localSheetId="1">#REF!</definedName>
    <definedName name="Excel_BuiltIn_Print_Area_4_10_4" localSheetId="1">#REF!</definedName>
    <definedName name="Excel_BuiltIn_Print_Area_4_12_1" localSheetId="1">#REF!</definedName>
    <definedName name="Excel_BuiltIn_Print_Area_4_12_2" localSheetId="1">#REF!</definedName>
    <definedName name="Excel_BuiltIn_Print_Area_4_12_3" localSheetId="1">#REF!</definedName>
    <definedName name="Excel_BuiltIn_Print_Area_4_12_4" localSheetId="1">#REF!</definedName>
    <definedName name="Excel_BuiltIn_Print_Area_4_13_1" localSheetId="1">#REF!</definedName>
    <definedName name="Excel_BuiltIn_Print_Area_4_13_2" localSheetId="1">#REF!</definedName>
    <definedName name="Excel_BuiltIn_Print_Area_4_13_3" localSheetId="1">#REF!</definedName>
    <definedName name="Excel_BuiltIn_Print_Area_4_13_4" localSheetId="1">#REF!</definedName>
    <definedName name="Excel_BuiltIn_Print_Area_4_14_1" localSheetId="1">#REF!</definedName>
    <definedName name="Excel_BuiltIn_Print_Area_4_14_2" localSheetId="1">#REF!</definedName>
    <definedName name="Excel_BuiltIn_Print_Area_4_14_3" localSheetId="1">#REF!</definedName>
    <definedName name="Excel_BuiltIn_Print_Area_4_14_4" localSheetId="1">#REF!</definedName>
    <definedName name="Excel_BuiltIn_Print_Area_4_15_1" localSheetId="1">#REF!</definedName>
    <definedName name="Excel_BuiltIn_Print_Area_4_15_2" localSheetId="1">#REF!</definedName>
    <definedName name="Excel_BuiltIn_Print_Area_4_15_3" localSheetId="1">#REF!</definedName>
    <definedName name="Excel_BuiltIn_Print_Area_4_15_4" localSheetId="1">#REF!</definedName>
    <definedName name="Excel_BuiltIn_Print_Area_4_19_1" localSheetId="1">#REF!</definedName>
    <definedName name="Excel_BuiltIn_Print_Area_4_19_2" localSheetId="1">#REF!</definedName>
    <definedName name="Excel_BuiltIn_Print_Area_4_19_3" localSheetId="1">#REF!</definedName>
    <definedName name="Excel_BuiltIn_Print_Area_4_19_4" localSheetId="1">#REF!</definedName>
    <definedName name="Excel_BuiltIn_Print_Area_4_2_1" localSheetId="1">#REF!</definedName>
    <definedName name="Excel_BuiltIn_Print_Area_4_2_2" localSheetId="1">#REF!</definedName>
    <definedName name="Excel_BuiltIn_Print_Area_4_2_3" localSheetId="1">#REF!</definedName>
    <definedName name="Excel_BuiltIn_Print_Area_4_2_4" localSheetId="1">#REF!</definedName>
    <definedName name="Excel_BuiltIn_Print_Area_4_20_1" localSheetId="1">#REF!</definedName>
    <definedName name="Excel_BuiltIn_Print_Area_4_20_2" localSheetId="1">#REF!</definedName>
    <definedName name="Excel_BuiltIn_Print_Area_4_20_3" localSheetId="1">#REF!</definedName>
    <definedName name="Excel_BuiltIn_Print_Area_4_20_4" localSheetId="1">#REF!</definedName>
    <definedName name="Excel_BuiltIn_Print_Area_4_21_1" localSheetId="1">#REF!</definedName>
    <definedName name="Excel_BuiltIn_Print_Area_4_21_2" localSheetId="1">#REF!</definedName>
    <definedName name="Excel_BuiltIn_Print_Area_4_21_3" localSheetId="1">#REF!</definedName>
    <definedName name="Excel_BuiltIn_Print_Area_4_21_4" localSheetId="1">#REF!</definedName>
    <definedName name="Excel_BuiltIn_Print_Area_4_22_1" localSheetId="1">#REF!</definedName>
    <definedName name="Excel_BuiltIn_Print_Area_4_22_2" localSheetId="1">#REF!</definedName>
    <definedName name="Excel_BuiltIn_Print_Area_4_22_3" localSheetId="1">#REF!</definedName>
    <definedName name="Excel_BuiltIn_Print_Area_4_22_4" localSheetId="1">#REF!</definedName>
    <definedName name="Excel_BuiltIn_Print_Area_4_23_1" localSheetId="1">#REF!</definedName>
    <definedName name="Excel_BuiltIn_Print_Area_4_23_2" localSheetId="1">#REF!</definedName>
    <definedName name="Excel_BuiltIn_Print_Area_4_23_3" localSheetId="1">#REF!</definedName>
    <definedName name="Excel_BuiltIn_Print_Area_4_23_4" localSheetId="1">#REF!</definedName>
    <definedName name="Excel_BuiltIn_Print_Area_4_24_1" localSheetId="1">#REF!</definedName>
    <definedName name="Excel_BuiltIn_Print_Area_4_24_2" localSheetId="1">#REF!</definedName>
    <definedName name="Excel_BuiltIn_Print_Area_4_24_3" localSheetId="1">#REF!</definedName>
    <definedName name="Excel_BuiltIn_Print_Area_4_24_4" localSheetId="1">#REF!</definedName>
    <definedName name="Excel_BuiltIn_Print_Area_4_26_1" localSheetId="1">#REF!</definedName>
    <definedName name="Excel_BuiltIn_Print_Area_4_26_2" localSheetId="1">#REF!</definedName>
    <definedName name="Excel_BuiltIn_Print_Area_4_26_3" localSheetId="1">#REF!</definedName>
    <definedName name="Excel_BuiltIn_Print_Area_4_26_4" localSheetId="1">#REF!</definedName>
    <definedName name="Excel_BuiltIn_Print_Area_4_27_1" localSheetId="1">#REF!</definedName>
    <definedName name="Excel_BuiltIn_Print_Area_4_27_2" localSheetId="1">#REF!</definedName>
    <definedName name="Excel_BuiltIn_Print_Area_4_27_3" localSheetId="1">#REF!</definedName>
    <definedName name="Excel_BuiltIn_Print_Area_4_27_4" localSheetId="1">#REF!</definedName>
    <definedName name="Excel_BuiltIn_Print_Area_4_3_1" localSheetId="1">#REF!</definedName>
    <definedName name="Excel_BuiltIn_Print_Area_4_3_2" localSheetId="1">#REF!</definedName>
    <definedName name="Excel_BuiltIn_Print_Area_4_3_3" localSheetId="1">#REF!</definedName>
    <definedName name="Excel_BuiltIn_Print_Area_4_3_4" localSheetId="1">#REF!</definedName>
    <definedName name="Excel_BuiltIn_Print_Area_4_4_1" localSheetId="1">#REF!</definedName>
    <definedName name="Excel_BuiltIn_Print_Area_4_4_2" localSheetId="1">#REF!</definedName>
    <definedName name="Excel_BuiltIn_Print_Area_4_4_3" localSheetId="1">#REF!</definedName>
    <definedName name="Excel_BuiltIn_Print_Area_4_4_4" localSheetId="1">#REF!</definedName>
    <definedName name="Excel_BuiltIn_Print_Area_4_5_1" localSheetId="1">#REF!</definedName>
    <definedName name="Excel_BuiltIn_Print_Area_4_5_2" localSheetId="1">#REF!</definedName>
    <definedName name="Excel_BuiltIn_Print_Area_4_5_3" localSheetId="1">#REF!</definedName>
    <definedName name="Excel_BuiltIn_Print_Area_4_5_4" localSheetId="1">#REF!</definedName>
    <definedName name="Excel_BuiltIn_Print_Area_4_6_1" localSheetId="1">#REF!</definedName>
    <definedName name="Excel_BuiltIn_Print_Area_4_6_2" localSheetId="1">#REF!</definedName>
    <definedName name="Excel_BuiltIn_Print_Area_4_6_3" localSheetId="1">#REF!</definedName>
    <definedName name="Excel_BuiltIn_Print_Area_4_6_4" localSheetId="1">#REF!</definedName>
    <definedName name="Excel_BuiltIn_Print_Area_4_7_1" localSheetId="1">#REF!</definedName>
    <definedName name="Excel_BuiltIn_Print_Area_4_7_2" localSheetId="1">#REF!</definedName>
    <definedName name="Excel_BuiltIn_Print_Area_4_7_3" localSheetId="1">#REF!</definedName>
    <definedName name="Excel_BuiltIn_Print_Area_4_7_4" localSheetId="1">#REF!</definedName>
    <definedName name="Excel_BuiltIn_Print_Area_4_8_1" localSheetId="1">#REF!</definedName>
    <definedName name="Excel_BuiltIn_Print_Area_4_8_2" localSheetId="1">#REF!</definedName>
    <definedName name="Excel_BuiltIn_Print_Area_4_8_3" localSheetId="1">#REF!</definedName>
    <definedName name="Excel_BuiltIn_Print_Area_4_8_4" localSheetId="1">#REF!</definedName>
    <definedName name="Excel_BuiltIn_Print_Area_4_9_1" localSheetId="1">#REF!</definedName>
    <definedName name="Excel_BuiltIn_Print_Area_4_9_2" localSheetId="1">#REF!</definedName>
    <definedName name="Excel_BuiltIn_Print_Area_4_9_3" localSheetId="1">#REF!</definedName>
    <definedName name="Excel_BuiltIn_Print_Area_4_9_4" localSheetId="1">#REF!</definedName>
    <definedName name="Excel_BuiltIn_Print_Area_5_1_1" localSheetId="1">#REF!</definedName>
    <definedName name="Excel_BuiltIn_Print_Area_5_1_2" localSheetId="1">#REF!</definedName>
    <definedName name="Excel_BuiltIn_Print_Area_5_1_3" localSheetId="1">#REF!</definedName>
    <definedName name="Excel_BuiltIn_Print_Area_5_1_4" localSheetId="1">#REF!</definedName>
    <definedName name="Excel_BuiltIn_Print_Area_5_10_1" localSheetId="1">#REF!</definedName>
    <definedName name="Excel_BuiltIn_Print_Area_5_10_2" localSheetId="1">#REF!</definedName>
    <definedName name="Excel_BuiltIn_Print_Area_5_10_3" localSheetId="1">#REF!</definedName>
    <definedName name="Excel_BuiltIn_Print_Area_5_10_4" localSheetId="1">#REF!</definedName>
    <definedName name="Excel_BuiltIn_Print_Area_5_12_1" localSheetId="1">#REF!</definedName>
    <definedName name="Excel_BuiltIn_Print_Area_5_12_2" localSheetId="1">#REF!</definedName>
    <definedName name="Excel_BuiltIn_Print_Area_5_12_3" localSheetId="1">#REF!</definedName>
    <definedName name="Excel_BuiltIn_Print_Area_5_12_4" localSheetId="1">#REF!</definedName>
    <definedName name="Excel_BuiltIn_Print_Area_5_13_1" localSheetId="1">#REF!</definedName>
    <definedName name="Excel_BuiltIn_Print_Area_5_13_2" localSheetId="1">#REF!</definedName>
    <definedName name="Excel_BuiltIn_Print_Area_5_13_3" localSheetId="1">#REF!</definedName>
    <definedName name="Excel_BuiltIn_Print_Area_5_13_4" localSheetId="1">#REF!</definedName>
    <definedName name="Excel_BuiltIn_Print_Area_5_14_1" localSheetId="1">#REF!</definedName>
    <definedName name="Excel_BuiltIn_Print_Area_5_14_2" localSheetId="1">#REF!</definedName>
    <definedName name="Excel_BuiltIn_Print_Area_5_14_3" localSheetId="1">#REF!</definedName>
    <definedName name="Excel_BuiltIn_Print_Area_5_14_4" localSheetId="1">#REF!</definedName>
    <definedName name="Excel_BuiltIn_Print_Area_5_15_1" localSheetId="1">#REF!</definedName>
    <definedName name="Excel_BuiltIn_Print_Area_5_15_2" localSheetId="1">#REF!</definedName>
    <definedName name="Excel_BuiltIn_Print_Area_5_15_3" localSheetId="1">#REF!</definedName>
    <definedName name="Excel_BuiltIn_Print_Area_5_15_4" localSheetId="1">#REF!</definedName>
    <definedName name="Excel_BuiltIn_Print_Area_5_19_1" localSheetId="1">#REF!</definedName>
    <definedName name="Excel_BuiltIn_Print_Area_5_19_2" localSheetId="1">#REF!</definedName>
    <definedName name="Excel_BuiltIn_Print_Area_5_19_3" localSheetId="1">#REF!</definedName>
    <definedName name="Excel_BuiltIn_Print_Area_5_19_4" localSheetId="1">#REF!</definedName>
    <definedName name="Excel_BuiltIn_Print_Area_5_2_1" localSheetId="1">#REF!</definedName>
    <definedName name="Excel_BuiltIn_Print_Area_5_2_2" localSheetId="1">#REF!</definedName>
    <definedName name="Excel_BuiltIn_Print_Area_5_2_3" localSheetId="1">#REF!</definedName>
    <definedName name="Excel_BuiltIn_Print_Area_5_2_4" localSheetId="1">#REF!</definedName>
    <definedName name="Excel_BuiltIn_Print_Area_5_20_1" localSheetId="1">#REF!</definedName>
    <definedName name="Excel_BuiltIn_Print_Area_5_20_2" localSheetId="1">#REF!</definedName>
    <definedName name="Excel_BuiltIn_Print_Area_5_20_3" localSheetId="1">#REF!</definedName>
    <definedName name="Excel_BuiltIn_Print_Area_5_20_4" localSheetId="1">#REF!</definedName>
    <definedName name="Excel_BuiltIn_Print_Area_5_21_1" localSheetId="1">#REF!</definedName>
    <definedName name="Excel_BuiltIn_Print_Area_5_21_2" localSheetId="1">#REF!</definedName>
    <definedName name="Excel_BuiltIn_Print_Area_5_21_3" localSheetId="1">#REF!</definedName>
    <definedName name="Excel_BuiltIn_Print_Area_5_21_4" localSheetId="1">#REF!</definedName>
    <definedName name="Excel_BuiltIn_Print_Area_5_22_1" localSheetId="1">#REF!</definedName>
    <definedName name="Excel_BuiltIn_Print_Area_5_22_2" localSheetId="1">#REF!</definedName>
    <definedName name="Excel_BuiltIn_Print_Area_5_22_3" localSheetId="1">#REF!</definedName>
    <definedName name="Excel_BuiltIn_Print_Area_5_22_4" localSheetId="1">#REF!</definedName>
    <definedName name="Excel_BuiltIn_Print_Area_5_23_1" localSheetId="1">#REF!</definedName>
    <definedName name="Excel_BuiltIn_Print_Area_5_23_2" localSheetId="1">#REF!</definedName>
    <definedName name="Excel_BuiltIn_Print_Area_5_23_3" localSheetId="1">#REF!</definedName>
    <definedName name="Excel_BuiltIn_Print_Area_5_23_4" localSheetId="1">#REF!</definedName>
    <definedName name="Excel_BuiltIn_Print_Area_5_24_1" localSheetId="1">#REF!</definedName>
    <definedName name="Excel_BuiltIn_Print_Area_5_24_2" localSheetId="1">#REF!</definedName>
    <definedName name="Excel_BuiltIn_Print_Area_5_24_3" localSheetId="1">#REF!</definedName>
    <definedName name="Excel_BuiltIn_Print_Area_5_24_4" localSheetId="1">#REF!</definedName>
    <definedName name="Excel_BuiltIn_Print_Area_5_26_1" localSheetId="1">#REF!</definedName>
    <definedName name="Excel_BuiltIn_Print_Area_5_26_2" localSheetId="1">#REF!</definedName>
    <definedName name="Excel_BuiltIn_Print_Area_5_26_3" localSheetId="1">#REF!</definedName>
    <definedName name="Excel_BuiltIn_Print_Area_5_26_4" localSheetId="1">#REF!</definedName>
    <definedName name="Excel_BuiltIn_Print_Area_5_27_1" localSheetId="1">#REF!</definedName>
    <definedName name="Excel_BuiltIn_Print_Area_5_27_2" localSheetId="1">#REF!</definedName>
    <definedName name="Excel_BuiltIn_Print_Area_5_27_3" localSheetId="1">#REF!</definedName>
    <definedName name="Excel_BuiltIn_Print_Area_5_27_4" localSheetId="1">#REF!</definedName>
    <definedName name="Excel_BuiltIn_Print_Area_5_3_1" localSheetId="1">#REF!</definedName>
    <definedName name="Excel_BuiltIn_Print_Area_5_3_2" localSheetId="1">#REF!</definedName>
    <definedName name="Excel_BuiltIn_Print_Area_5_3_3" localSheetId="1">#REF!</definedName>
    <definedName name="Excel_BuiltIn_Print_Area_5_3_4" localSheetId="1">#REF!</definedName>
    <definedName name="Excel_BuiltIn_Print_Area_5_4_1" localSheetId="1">#REF!</definedName>
    <definedName name="Excel_BuiltIn_Print_Area_5_4_2" localSheetId="1">#REF!</definedName>
    <definedName name="Excel_BuiltIn_Print_Area_5_4_3" localSheetId="1">#REF!</definedName>
    <definedName name="Excel_BuiltIn_Print_Area_5_4_4" localSheetId="1">#REF!</definedName>
    <definedName name="Excel_BuiltIn_Print_Area_5_5_1" localSheetId="1">#REF!</definedName>
    <definedName name="Excel_BuiltIn_Print_Area_5_5_2" localSheetId="1">#REF!</definedName>
    <definedName name="Excel_BuiltIn_Print_Area_5_5_3" localSheetId="1">#REF!</definedName>
    <definedName name="Excel_BuiltIn_Print_Area_5_5_4" localSheetId="1">#REF!</definedName>
    <definedName name="Excel_BuiltIn_Print_Area_5_6_1" localSheetId="1">#REF!</definedName>
    <definedName name="Excel_BuiltIn_Print_Area_5_6_2" localSheetId="1">#REF!</definedName>
    <definedName name="Excel_BuiltIn_Print_Area_5_6_3" localSheetId="1">#REF!</definedName>
    <definedName name="Excel_BuiltIn_Print_Area_5_6_4" localSheetId="1">#REF!</definedName>
    <definedName name="Excel_BuiltIn_Print_Area_5_7_1" localSheetId="1">#REF!</definedName>
    <definedName name="Excel_BuiltIn_Print_Area_5_7_2" localSheetId="1">#REF!</definedName>
    <definedName name="Excel_BuiltIn_Print_Area_5_7_3" localSheetId="1">#REF!</definedName>
    <definedName name="Excel_BuiltIn_Print_Area_5_7_4" localSheetId="1">#REF!</definedName>
    <definedName name="Excel_BuiltIn_Print_Area_5_8_1" localSheetId="1">#REF!</definedName>
    <definedName name="Excel_BuiltIn_Print_Area_5_8_2" localSheetId="1">#REF!</definedName>
    <definedName name="Excel_BuiltIn_Print_Area_5_8_3" localSheetId="1">#REF!</definedName>
    <definedName name="Excel_BuiltIn_Print_Area_5_8_4" localSheetId="1">#REF!</definedName>
    <definedName name="Excel_BuiltIn_Print_Area_5_9_1" localSheetId="1">#REF!</definedName>
    <definedName name="Excel_BuiltIn_Print_Area_5_9_2" localSheetId="1">#REF!</definedName>
    <definedName name="Excel_BuiltIn_Print_Area_5_9_3" localSheetId="1">#REF!</definedName>
    <definedName name="Excel_BuiltIn_Print_Area_5_9_4" localSheetId="1">#REF!</definedName>
    <definedName name="Excel_BuiltIn_Print_Area_6_1_1" localSheetId="1">#REF!</definedName>
    <definedName name="Excel_BuiltIn_Print_Area_6_1_2" localSheetId="1">#REF!</definedName>
    <definedName name="Excel_BuiltIn_Print_Area_6_1_3" localSheetId="1">#REF!</definedName>
    <definedName name="Excel_BuiltIn_Print_Area_6_1_4" localSheetId="1">#REF!</definedName>
    <definedName name="Excel_BuiltIn_Print_Area_6_10_1" localSheetId="1">#REF!</definedName>
    <definedName name="Excel_BuiltIn_Print_Area_6_10_2" localSheetId="1">#REF!</definedName>
    <definedName name="Excel_BuiltIn_Print_Area_6_10_3" localSheetId="1">#REF!</definedName>
    <definedName name="Excel_BuiltIn_Print_Area_6_10_4" localSheetId="1">#REF!</definedName>
    <definedName name="Excel_BuiltIn_Print_Area_6_12_1" localSheetId="1">#REF!</definedName>
    <definedName name="Excel_BuiltIn_Print_Area_6_12_2" localSheetId="1">#REF!</definedName>
    <definedName name="Excel_BuiltIn_Print_Area_6_12_3" localSheetId="1">#REF!</definedName>
    <definedName name="Excel_BuiltIn_Print_Area_6_12_4" localSheetId="1">#REF!</definedName>
    <definedName name="Excel_BuiltIn_Print_Area_6_13_1" localSheetId="1">#REF!</definedName>
    <definedName name="Excel_BuiltIn_Print_Area_6_13_2" localSheetId="1">#REF!</definedName>
    <definedName name="Excel_BuiltIn_Print_Area_6_13_3" localSheetId="1">#REF!</definedName>
    <definedName name="Excel_BuiltIn_Print_Area_6_13_4" localSheetId="1">#REF!</definedName>
    <definedName name="Excel_BuiltIn_Print_Area_6_14_1" localSheetId="1">#REF!</definedName>
    <definedName name="Excel_BuiltIn_Print_Area_6_14_2" localSheetId="1">#REF!</definedName>
    <definedName name="Excel_BuiltIn_Print_Area_6_14_3" localSheetId="1">#REF!</definedName>
    <definedName name="Excel_BuiltIn_Print_Area_6_14_4" localSheetId="1">#REF!</definedName>
    <definedName name="Excel_BuiltIn_Print_Area_6_15_1" localSheetId="1">#REF!</definedName>
    <definedName name="Excel_BuiltIn_Print_Area_6_15_2" localSheetId="1">#REF!</definedName>
    <definedName name="Excel_BuiltIn_Print_Area_6_15_3" localSheetId="1">#REF!</definedName>
    <definedName name="Excel_BuiltIn_Print_Area_6_15_4" localSheetId="1">#REF!</definedName>
    <definedName name="Excel_BuiltIn_Print_Area_6_19_1" localSheetId="1">#REF!</definedName>
    <definedName name="Excel_BuiltIn_Print_Area_6_19_2" localSheetId="1">#REF!</definedName>
    <definedName name="Excel_BuiltIn_Print_Area_6_19_3" localSheetId="1">#REF!</definedName>
    <definedName name="Excel_BuiltIn_Print_Area_6_19_4" localSheetId="1">#REF!</definedName>
    <definedName name="Excel_BuiltIn_Print_Area_6_2_1" localSheetId="1">#REF!</definedName>
    <definedName name="Excel_BuiltIn_Print_Area_6_2_2" localSheetId="1">#REF!</definedName>
    <definedName name="Excel_BuiltIn_Print_Area_6_2_3" localSheetId="1">#REF!</definedName>
    <definedName name="Excel_BuiltIn_Print_Area_6_2_4" localSheetId="1">#REF!</definedName>
    <definedName name="Excel_BuiltIn_Print_Area_6_20_1" localSheetId="1">#REF!</definedName>
    <definedName name="Excel_BuiltIn_Print_Area_6_20_2" localSheetId="1">#REF!</definedName>
    <definedName name="Excel_BuiltIn_Print_Area_6_20_3" localSheetId="1">#REF!</definedName>
    <definedName name="Excel_BuiltIn_Print_Area_6_20_4" localSheetId="1">#REF!</definedName>
    <definedName name="Excel_BuiltIn_Print_Area_6_21_1" localSheetId="1">#REF!</definedName>
    <definedName name="Excel_BuiltIn_Print_Area_6_21_2" localSheetId="1">#REF!</definedName>
    <definedName name="Excel_BuiltIn_Print_Area_6_21_3" localSheetId="1">#REF!</definedName>
    <definedName name="Excel_BuiltIn_Print_Area_6_21_4" localSheetId="1">#REF!</definedName>
    <definedName name="Excel_BuiltIn_Print_Area_6_22_1" localSheetId="1">#REF!</definedName>
    <definedName name="Excel_BuiltIn_Print_Area_6_22_2" localSheetId="1">#REF!</definedName>
    <definedName name="Excel_BuiltIn_Print_Area_6_22_3" localSheetId="1">#REF!</definedName>
    <definedName name="Excel_BuiltIn_Print_Area_6_22_4" localSheetId="1">#REF!</definedName>
    <definedName name="Excel_BuiltIn_Print_Area_6_23_1" localSheetId="1">#REF!</definedName>
    <definedName name="Excel_BuiltIn_Print_Area_6_23_2" localSheetId="1">#REF!</definedName>
    <definedName name="Excel_BuiltIn_Print_Area_6_23_3" localSheetId="1">#REF!</definedName>
    <definedName name="Excel_BuiltIn_Print_Area_6_23_4" localSheetId="1">#REF!</definedName>
    <definedName name="Excel_BuiltIn_Print_Area_6_24_1" localSheetId="1">#REF!</definedName>
    <definedName name="Excel_BuiltIn_Print_Area_6_24_2" localSheetId="1">#REF!</definedName>
    <definedName name="Excel_BuiltIn_Print_Area_6_24_3" localSheetId="1">#REF!</definedName>
    <definedName name="Excel_BuiltIn_Print_Area_6_24_4" localSheetId="1">#REF!</definedName>
    <definedName name="Excel_BuiltIn_Print_Area_6_26_1" localSheetId="1">#REF!</definedName>
    <definedName name="Excel_BuiltIn_Print_Area_6_26_2" localSheetId="1">#REF!</definedName>
    <definedName name="Excel_BuiltIn_Print_Area_6_26_3" localSheetId="1">#REF!</definedName>
    <definedName name="Excel_BuiltIn_Print_Area_6_26_4" localSheetId="1">#REF!</definedName>
    <definedName name="Excel_BuiltIn_Print_Area_6_27_1" localSheetId="1">#REF!</definedName>
    <definedName name="Excel_BuiltIn_Print_Area_6_27_2" localSheetId="1">#REF!</definedName>
    <definedName name="Excel_BuiltIn_Print_Area_6_27_3" localSheetId="1">#REF!</definedName>
    <definedName name="Excel_BuiltIn_Print_Area_6_27_4" localSheetId="1">#REF!</definedName>
    <definedName name="Excel_BuiltIn_Print_Area_6_3_1" localSheetId="1">#REF!</definedName>
    <definedName name="Excel_BuiltIn_Print_Area_6_3_2" localSheetId="1">#REF!</definedName>
    <definedName name="Excel_BuiltIn_Print_Area_6_3_3" localSheetId="1">#REF!</definedName>
    <definedName name="Excel_BuiltIn_Print_Area_6_3_4" localSheetId="1">#REF!</definedName>
    <definedName name="Excel_BuiltIn_Print_Area_6_4_1" localSheetId="1">#REF!</definedName>
    <definedName name="Excel_BuiltIn_Print_Area_6_4_2" localSheetId="1">#REF!</definedName>
    <definedName name="Excel_BuiltIn_Print_Area_6_4_3" localSheetId="1">#REF!</definedName>
    <definedName name="Excel_BuiltIn_Print_Area_6_4_4" localSheetId="1">#REF!</definedName>
    <definedName name="Excel_BuiltIn_Print_Area_6_5_1" localSheetId="1">#REF!</definedName>
    <definedName name="Excel_BuiltIn_Print_Area_6_5_2" localSheetId="1">#REF!</definedName>
    <definedName name="Excel_BuiltIn_Print_Area_6_5_3" localSheetId="1">#REF!</definedName>
    <definedName name="Excel_BuiltIn_Print_Area_6_5_4" localSheetId="1">#REF!</definedName>
    <definedName name="Excel_BuiltIn_Print_Area_6_6_1" localSheetId="1">#REF!</definedName>
    <definedName name="Excel_BuiltIn_Print_Area_6_6_2" localSheetId="1">#REF!</definedName>
    <definedName name="Excel_BuiltIn_Print_Area_6_6_3" localSheetId="1">#REF!</definedName>
    <definedName name="Excel_BuiltIn_Print_Area_6_6_4" localSheetId="1">#REF!</definedName>
    <definedName name="Excel_BuiltIn_Print_Area_6_7_1" localSheetId="1">#REF!</definedName>
    <definedName name="Excel_BuiltIn_Print_Area_6_7_2" localSheetId="1">#REF!</definedName>
    <definedName name="Excel_BuiltIn_Print_Area_6_7_3" localSheetId="1">#REF!</definedName>
    <definedName name="Excel_BuiltIn_Print_Area_6_7_4" localSheetId="1">#REF!</definedName>
    <definedName name="Excel_BuiltIn_Print_Area_6_8_1" localSheetId="1">#REF!</definedName>
    <definedName name="Excel_BuiltIn_Print_Area_6_8_2" localSheetId="1">#REF!</definedName>
    <definedName name="Excel_BuiltIn_Print_Area_6_8_3" localSheetId="1">#REF!</definedName>
    <definedName name="Excel_BuiltIn_Print_Area_6_8_4" localSheetId="1">#REF!</definedName>
    <definedName name="Excel_BuiltIn_Print_Area_6_9_1" localSheetId="1">#REF!</definedName>
    <definedName name="Excel_BuiltIn_Print_Area_6_9_2" localSheetId="1">#REF!</definedName>
    <definedName name="Excel_BuiltIn_Print_Area_6_9_3" localSheetId="1">#REF!</definedName>
    <definedName name="Excel_BuiltIn_Print_Area_6_9_4" localSheetId="1">#REF!</definedName>
    <definedName name="Excel_BuiltIn_Print_Area_7_1_1" localSheetId="1">#REF!</definedName>
    <definedName name="Excel_BuiltIn_Print_Area_7_1_2" localSheetId="1">#REF!</definedName>
    <definedName name="Excel_BuiltIn_Print_Area_7_1_3" localSheetId="1">#REF!</definedName>
    <definedName name="Excel_BuiltIn_Print_Area_7_1_4" localSheetId="1">#REF!</definedName>
    <definedName name="Excel_BuiltIn_Print_Area_7_10_1" localSheetId="1">#REF!</definedName>
    <definedName name="Excel_BuiltIn_Print_Area_7_10_2" localSheetId="1">#REF!</definedName>
    <definedName name="Excel_BuiltIn_Print_Area_7_10_3" localSheetId="1">#REF!</definedName>
    <definedName name="Excel_BuiltIn_Print_Area_7_10_4" localSheetId="1">#REF!</definedName>
    <definedName name="Excel_BuiltIn_Print_Area_7_12_1" localSheetId="1">#REF!</definedName>
    <definedName name="Excel_BuiltIn_Print_Area_7_12_2" localSheetId="1">#REF!</definedName>
    <definedName name="Excel_BuiltIn_Print_Area_7_12_3" localSheetId="1">#REF!</definedName>
    <definedName name="Excel_BuiltIn_Print_Area_7_12_4" localSheetId="1">#REF!</definedName>
    <definedName name="Excel_BuiltIn_Print_Area_7_13_1" localSheetId="1">#REF!</definedName>
    <definedName name="Excel_BuiltIn_Print_Area_7_13_2" localSheetId="1">#REF!</definedName>
    <definedName name="Excel_BuiltIn_Print_Area_7_13_3" localSheetId="1">#REF!</definedName>
    <definedName name="Excel_BuiltIn_Print_Area_7_13_4" localSheetId="1">#REF!</definedName>
    <definedName name="Excel_BuiltIn_Print_Area_7_14_1" localSheetId="1">#REF!</definedName>
    <definedName name="Excel_BuiltIn_Print_Area_7_14_2" localSheetId="1">#REF!</definedName>
    <definedName name="Excel_BuiltIn_Print_Area_7_14_3" localSheetId="1">#REF!</definedName>
    <definedName name="Excel_BuiltIn_Print_Area_7_14_4" localSheetId="1">#REF!</definedName>
    <definedName name="Excel_BuiltIn_Print_Area_7_15_1" localSheetId="1">#REF!</definedName>
    <definedName name="Excel_BuiltIn_Print_Area_7_15_2" localSheetId="1">#REF!</definedName>
    <definedName name="Excel_BuiltIn_Print_Area_7_15_3" localSheetId="1">#REF!</definedName>
    <definedName name="Excel_BuiltIn_Print_Area_7_15_4" localSheetId="1">#REF!</definedName>
    <definedName name="Excel_BuiltIn_Print_Area_7_19_1" localSheetId="1">#REF!</definedName>
    <definedName name="Excel_BuiltIn_Print_Area_7_19_2" localSheetId="1">#REF!</definedName>
    <definedName name="Excel_BuiltIn_Print_Area_7_19_3" localSheetId="1">#REF!</definedName>
    <definedName name="Excel_BuiltIn_Print_Area_7_19_4" localSheetId="1">#REF!</definedName>
    <definedName name="Excel_BuiltIn_Print_Area_7_2_1" localSheetId="1">#REF!</definedName>
    <definedName name="Excel_BuiltIn_Print_Area_7_2_2" localSheetId="1">#REF!</definedName>
    <definedName name="Excel_BuiltIn_Print_Area_7_2_3" localSheetId="1">#REF!</definedName>
    <definedName name="Excel_BuiltIn_Print_Area_7_2_4" localSheetId="1">#REF!</definedName>
    <definedName name="Excel_BuiltIn_Print_Area_7_20_1" localSheetId="1">#REF!</definedName>
    <definedName name="Excel_BuiltIn_Print_Area_7_20_2" localSheetId="1">#REF!</definedName>
    <definedName name="Excel_BuiltIn_Print_Area_7_20_3" localSheetId="1">#REF!</definedName>
    <definedName name="Excel_BuiltIn_Print_Area_7_20_4" localSheetId="1">#REF!</definedName>
    <definedName name="Excel_BuiltIn_Print_Area_7_21_1" localSheetId="1">#REF!</definedName>
    <definedName name="Excel_BuiltIn_Print_Area_7_21_2" localSheetId="1">#REF!</definedName>
    <definedName name="Excel_BuiltIn_Print_Area_7_21_3" localSheetId="1">#REF!</definedName>
    <definedName name="Excel_BuiltIn_Print_Area_7_21_4" localSheetId="1">#REF!</definedName>
    <definedName name="Excel_BuiltIn_Print_Area_7_22_1" localSheetId="1">#REF!</definedName>
    <definedName name="Excel_BuiltIn_Print_Area_7_22_2" localSheetId="1">#REF!</definedName>
    <definedName name="Excel_BuiltIn_Print_Area_7_22_3" localSheetId="1">#REF!</definedName>
    <definedName name="Excel_BuiltIn_Print_Area_7_22_4" localSheetId="1">#REF!</definedName>
    <definedName name="Excel_BuiltIn_Print_Area_7_23_1" localSheetId="1">#REF!</definedName>
    <definedName name="Excel_BuiltIn_Print_Area_7_23_2" localSheetId="1">#REF!</definedName>
    <definedName name="Excel_BuiltIn_Print_Area_7_23_3" localSheetId="1">#REF!</definedName>
    <definedName name="Excel_BuiltIn_Print_Area_7_23_4" localSheetId="1">#REF!</definedName>
    <definedName name="Excel_BuiltIn_Print_Area_7_24_1" localSheetId="1">#REF!</definedName>
    <definedName name="Excel_BuiltIn_Print_Area_7_24_2" localSheetId="1">#REF!</definedName>
    <definedName name="Excel_BuiltIn_Print_Area_7_24_3" localSheetId="1">#REF!</definedName>
    <definedName name="Excel_BuiltIn_Print_Area_7_24_4" localSheetId="1">#REF!</definedName>
    <definedName name="Excel_BuiltIn_Print_Area_7_26_1" localSheetId="1">#REF!</definedName>
    <definedName name="Excel_BuiltIn_Print_Area_7_26_2" localSheetId="1">#REF!</definedName>
    <definedName name="Excel_BuiltIn_Print_Area_7_26_3" localSheetId="1">#REF!</definedName>
    <definedName name="Excel_BuiltIn_Print_Area_7_26_4" localSheetId="1">#REF!</definedName>
    <definedName name="Excel_BuiltIn_Print_Area_7_27_1" localSheetId="1">#REF!</definedName>
    <definedName name="Excel_BuiltIn_Print_Area_7_27_2" localSheetId="1">#REF!</definedName>
    <definedName name="Excel_BuiltIn_Print_Area_7_27_3" localSheetId="1">#REF!</definedName>
    <definedName name="Excel_BuiltIn_Print_Area_7_27_4" localSheetId="1">#REF!</definedName>
    <definedName name="Excel_BuiltIn_Print_Area_7_3_1" localSheetId="1">#REF!</definedName>
    <definedName name="Excel_BuiltIn_Print_Area_7_3_2" localSheetId="1">#REF!</definedName>
    <definedName name="Excel_BuiltIn_Print_Area_7_3_3" localSheetId="1">#REF!</definedName>
    <definedName name="Excel_BuiltIn_Print_Area_7_3_4" localSheetId="1">#REF!</definedName>
    <definedName name="Excel_BuiltIn_Print_Area_7_4_1" localSheetId="1">#REF!</definedName>
    <definedName name="Excel_BuiltIn_Print_Area_7_4_2" localSheetId="1">#REF!</definedName>
    <definedName name="Excel_BuiltIn_Print_Area_7_4_3" localSheetId="1">#REF!</definedName>
    <definedName name="Excel_BuiltIn_Print_Area_7_4_4" localSheetId="1">#REF!</definedName>
    <definedName name="Excel_BuiltIn_Print_Area_7_5_1" localSheetId="1">#REF!</definedName>
    <definedName name="Excel_BuiltIn_Print_Area_7_5_2" localSheetId="1">#REF!</definedName>
    <definedName name="Excel_BuiltIn_Print_Area_7_5_3" localSheetId="1">#REF!</definedName>
    <definedName name="Excel_BuiltIn_Print_Area_7_5_4" localSheetId="1">#REF!</definedName>
    <definedName name="Excel_BuiltIn_Print_Area_7_6_1" localSheetId="1">#REF!</definedName>
    <definedName name="Excel_BuiltIn_Print_Area_7_6_2" localSheetId="1">#REF!</definedName>
    <definedName name="Excel_BuiltIn_Print_Area_7_6_3" localSheetId="1">#REF!</definedName>
    <definedName name="Excel_BuiltIn_Print_Area_7_6_4" localSheetId="1">#REF!</definedName>
    <definedName name="Excel_BuiltIn_Print_Area_7_7_1" localSheetId="1">#REF!</definedName>
    <definedName name="Excel_BuiltIn_Print_Area_7_7_2" localSheetId="1">#REF!</definedName>
    <definedName name="Excel_BuiltIn_Print_Area_7_7_3" localSheetId="1">#REF!</definedName>
    <definedName name="Excel_BuiltIn_Print_Area_7_7_4" localSheetId="1">#REF!</definedName>
    <definedName name="Excel_BuiltIn_Print_Area_7_8_1" localSheetId="1">#REF!</definedName>
    <definedName name="Excel_BuiltIn_Print_Area_7_8_2" localSheetId="1">#REF!</definedName>
    <definedName name="Excel_BuiltIn_Print_Area_7_8_3" localSheetId="1">#REF!</definedName>
    <definedName name="Excel_BuiltIn_Print_Area_7_8_4" localSheetId="1">#REF!</definedName>
    <definedName name="Excel_BuiltIn_Print_Area_7_9_1" localSheetId="1">#REF!</definedName>
    <definedName name="Excel_BuiltIn_Print_Area_7_9_2" localSheetId="1">#REF!</definedName>
    <definedName name="Excel_BuiltIn_Print_Area_7_9_3" localSheetId="1">#REF!</definedName>
    <definedName name="Excel_BuiltIn_Print_Area_7_9_4" localSheetId="1">#REF!</definedName>
    <definedName name="Excel_BuiltIn_Print_Area_8_1_1" localSheetId="1">#REF!</definedName>
    <definedName name="Excel_BuiltIn_Print_Area_8_1_2" localSheetId="1">#REF!</definedName>
    <definedName name="Excel_BuiltIn_Print_Area_8_1_3" localSheetId="1">#REF!</definedName>
    <definedName name="Excel_BuiltIn_Print_Area_8_1_4" localSheetId="1">#REF!</definedName>
    <definedName name="Excel_BuiltIn_Print_Area_8_10_1" localSheetId="1">#REF!</definedName>
    <definedName name="Excel_BuiltIn_Print_Area_8_10_2" localSheetId="1">#REF!</definedName>
    <definedName name="Excel_BuiltIn_Print_Area_8_10_3" localSheetId="1">#REF!</definedName>
    <definedName name="Excel_BuiltIn_Print_Area_8_10_4" localSheetId="1">#REF!</definedName>
    <definedName name="Excel_BuiltIn_Print_Area_8_11_1" localSheetId="1">#REF!</definedName>
    <definedName name="Excel_BuiltIn_Print_Area_8_11_2" localSheetId="1">#REF!</definedName>
    <definedName name="Excel_BuiltIn_Print_Area_8_11_3" localSheetId="1">#REF!</definedName>
    <definedName name="Excel_BuiltIn_Print_Area_8_11_4" localSheetId="1">#REF!</definedName>
    <definedName name="Excel_BuiltIn_Print_Area_8_12_1" localSheetId="1">#REF!</definedName>
    <definedName name="Excel_BuiltIn_Print_Area_8_12_2" localSheetId="1">#REF!</definedName>
    <definedName name="Excel_BuiltIn_Print_Area_8_12_3" localSheetId="1">#REF!</definedName>
    <definedName name="Excel_BuiltIn_Print_Area_8_12_4" localSheetId="1">#REF!</definedName>
    <definedName name="Excel_BuiltIn_Print_Area_8_13_1" localSheetId="1">#REF!</definedName>
    <definedName name="Excel_BuiltIn_Print_Area_8_13_2" localSheetId="1">#REF!</definedName>
    <definedName name="Excel_BuiltIn_Print_Area_8_13_3" localSheetId="1">#REF!</definedName>
    <definedName name="Excel_BuiltIn_Print_Area_8_13_4" localSheetId="1">#REF!</definedName>
    <definedName name="Excel_BuiltIn_Print_Area_8_14_1" localSheetId="1">#REF!</definedName>
    <definedName name="Excel_BuiltIn_Print_Area_8_14_2" localSheetId="1">#REF!</definedName>
    <definedName name="Excel_BuiltIn_Print_Area_8_14_3" localSheetId="1">#REF!</definedName>
    <definedName name="Excel_BuiltIn_Print_Area_8_14_4" localSheetId="1">#REF!</definedName>
    <definedName name="Excel_BuiltIn_Print_Area_8_15_1" localSheetId="1">#REF!</definedName>
    <definedName name="Excel_BuiltIn_Print_Area_8_15_2" localSheetId="1">#REF!</definedName>
    <definedName name="Excel_BuiltIn_Print_Area_8_15_3" localSheetId="1">#REF!</definedName>
    <definedName name="Excel_BuiltIn_Print_Area_8_15_4" localSheetId="1">#REF!</definedName>
    <definedName name="Excel_BuiltIn_Print_Area_8_19_1" localSheetId="1">#REF!</definedName>
    <definedName name="Excel_BuiltIn_Print_Area_8_19_2" localSheetId="1">#REF!</definedName>
    <definedName name="Excel_BuiltIn_Print_Area_8_19_3" localSheetId="1">#REF!</definedName>
    <definedName name="Excel_BuiltIn_Print_Area_8_19_4" localSheetId="1">#REF!</definedName>
    <definedName name="Excel_BuiltIn_Print_Area_8_2_1" localSheetId="1">#REF!</definedName>
    <definedName name="Excel_BuiltIn_Print_Area_8_2_2" localSheetId="1">#REF!</definedName>
    <definedName name="Excel_BuiltIn_Print_Area_8_2_3" localSheetId="1">#REF!</definedName>
    <definedName name="Excel_BuiltIn_Print_Area_8_2_4" localSheetId="1">#REF!</definedName>
    <definedName name="Excel_BuiltIn_Print_Area_8_20_1" localSheetId="1">#REF!</definedName>
    <definedName name="Excel_BuiltIn_Print_Area_8_20_2" localSheetId="1">#REF!</definedName>
    <definedName name="Excel_BuiltIn_Print_Area_8_20_3" localSheetId="1">#REF!</definedName>
    <definedName name="Excel_BuiltIn_Print_Area_8_20_4" localSheetId="1">#REF!</definedName>
    <definedName name="Excel_BuiltIn_Print_Area_8_21_1" localSheetId="1">#REF!</definedName>
    <definedName name="Excel_BuiltIn_Print_Area_8_21_2" localSheetId="1">#REF!</definedName>
    <definedName name="Excel_BuiltIn_Print_Area_8_21_3" localSheetId="1">#REF!</definedName>
    <definedName name="Excel_BuiltIn_Print_Area_8_21_4" localSheetId="1">#REF!</definedName>
    <definedName name="Excel_BuiltIn_Print_Area_8_22_1" localSheetId="1">#REF!</definedName>
    <definedName name="Excel_BuiltIn_Print_Area_8_22_2" localSheetId="1">#REF!</definedName>
    <definedName name="Excel_BuiltIn_Print_Area_8_22_3" localSheetId="1">#REF!</definedName>
    <definedName name="Excel_BuiltIn_Print_Area_8_22_4" localSheetId="1">#REF!</definedName>
    <definedName name="Excel_BuiltIn_Print_Area_8_23_1" localSheetId="1">#REF!</definedName>
    <definedName name="Excel_BuiltIn_Print_Area_8_23_2" localSheetId="1">#REF!</definedName>
    <definedName name="Excel_BuiltIn_Print_Area_8_23_3" localSheetId="1">#REF!</definedName>
    <definedName name="Excel_BuiltIn_Print_Area_8_23_4" localSheetId="1">#REF!</definedName>
    <definedName name="Excel_BuiltIn_Print_Area_8_24_1" localSheetId="1">#REF!</definedName>
    <definedName name="Excel_BuiltIn_Print_Area_8_24_2" localSheetId="1">#REF!</definedName>
    <definedName name="Excel_BuiltIn_Print_Area_8_24_3" localSheetId="1">#REF!</definedName>
    <definedName name="Excel_BuiltIn_Print_Area_8_24_4" localSheetId="1">#REF!</definedName>
    <definedName name="Excel_BuiltIn_Print_Area_8_26_1" localSheetId="1">#REF!</definedName>
    <definedName name="Excel_BuiltIn_Print_Area_8_26_2" localSheetId="1">#REF!</definedName>
    <definedName name="Excel_BuiltIn_Print_Area_8_26_3" localSheetId="1">#REF!</definedName>
    <definedName name="Excel_BuiltIn_Print_Area_8_26_4" localSheetId="1">#REF!</definedName>
    <definedName name="Excel_BuiltIn_Print_Area_8_27_1" localSheetId="1">#REF!</definedName>
    <definedName name="Excel_BuiltIn_Print_Area_8_27_2" localSheetId="1">#REF!</definedName>
    <definedName name="Excel_BuiltIn_Print_Area_8_27_3" localSheetId="1">#REF!</definedName>
    <definedName name="Excel_BuiltIn_Print_Area_8_27_4" localSheetId="1">#REF!</definedName>
    <definedName name="Excel_BuiltIn_Print_Area_8_3_1" localSheetId="1">#REF!</definedName>
    <definedName name="Excel_BuiltIn_Print_Area_8_3_2" localSheetId="1">#REF!</definedName>
    <definedName name="Excel_BuiltIn_Print_Area_8_3_3" localSheetId="1">#REF!</definedName>
    <definedName name="Excel_BuiltIn_Print_Area_8_3_4" localSheetId="1">#REF!</definedName>
    <definedName name="Excel_BuiltIn_Print_Area_8_4_1" localSheetId="1">#REF!</definedName>
    <definedName name="Excel_BuiltIn_Print_Area_8_4_2" localSheetId="1">#REF!</definedName>
    <definedName name="Excel_BuiltIn_Print_Area_8_4_3" localSheetId="1">#REF!</definedName>
    <definedName name="Excel_BuiltIn_Print_Area_8_4_4" localSheetId="1">#REF!</definedName>
    <definedName name="Excel_BuiltIn_Print_Area_8_5_1" localSheetId="1">#REF!</definedName>
    <definedName name="Excel_BuiltIn_Print_Area_8_5_2" localSheetId="1">#REF!</definedName>
    <definedName name="Excel_BuiltIn_Print_Area_8_5_3" localSheetId="1">#REF!</definedName>
    <definedName name="Excel_BuiltIn_Print_Area_8_5_4" localSheetId="1">#REF!</definedName>
    <definedName name="Excel_BuiltIn_Print_Area_8_6_1" localSheetId="1">#REF!</definedName>
    <definedName name="Excel_BuiltIn_Print_Area_8_6_2" localSheetId="1">#REF!</definedName>
    <definedName name="Excel_BuiltIn_Print_Area_8_6_3" localSheetId="1">#REF!</definedName>
    <definedName name="Excel_BuiltIn_Print_Area_8_6_4" localSheetId="1">#REF!</definedName>
    <definedName name="Excel_BuiltIn_Print_Area_8_7_1" localSheetId="1">#REF!</definedName>
    <definedName name="Excel_BuiltIn_Print_Area_8_7_2" localSheetId="1">#REF!</definedName>
    <definedName name="Excel_BuiltIn_Print_Area_8_7_3" localSheetId="1">#REF!</definedName>
    <definedName name="Excel_BuiltIn_Print_Area_8_7_4" localSheetId="1">#REF!</definedName>
    <definedName name="Excel_BuiltIn_Print_Area_8_8_1" localSheetId="1">#REF!</definedName>
    <definedName name="Excel_BuiltIn_Print_Area_8_8_2" localSheetId="1">#REF!</definedName>
    <definedName name="Excel_BuiltIn_Print_Area_8_8_3" localSheetId="1">#REF!</definedName>
    <definedName name="Excel_BuiltIn_Print_Area_8_8_4" localSheetId="1">#REF!</definedName>
    <definedName name="Excel_BuiltIn_Print_Area_8_9_1" localSheetId="1">#REF!</definedName>
    <definedName name="Excel_BuiltIn_Print_Area_8_9_2" localSheetId="1">#REF!</definedName>
    <definedName name="Excel_BuiltIn_Print_Area_8_9_3" localSheetId="1">#REF!</definedName>
    <definedName name="Excel_BuiltIn_Print_Area_8_9_4" localSheetId="1">#REF!</definedName>
    <definedName name="Excel_BuiltIn_Print_Area_9_1_1" localSheetId="1">#REF!</definedName>
    <definedName name="Excel_BuiltIn_Print_Area_9_1_2" localSheetId="1">#REF!</definedName>
    <definedName name="Excel_BuiltIn_Print_Area_9_1_3" localSheetId="1">#REF!</definedName>
    <definedName name="Excel_BuiltIn_Print_Area_9_1_4" localSheetId="1">#REF!</definedName>
    <definedName name="Excel_BuiltIn_Print_Area_9_10_1" localSheetId="1">#REF!</definedName>
    <definedName name="Excel_BuiltIn_Print_Area_9_10_2" localSheetId="1">#REF!</definedName>
    <definedName name="Excel_BuiltIn_Print_Area_9_10_3" localSheetId="1">#REF!</definedName>
    <definedName name="Excel_BuiltIn_Print_Area_9_10_4" localSheetId="1">#REF!</definedName>
    <definedName name="Excel_BuiltIn_Print_Area_9_12_1" localSheetId="1">#REF!</definedName>
    <definedName name="Excel_BuiltIn_Print_Area_9_12_2" localSheetId="1">#REF!</definedName>
    <definedName name="Excel_BuiltIn_Print_Area_9_12_3" localSheetId="1">#REF!</definedName>
    <definedName name="Excel_BuiltIn_Print_Area_9_12_4" localSheetId="1">#REF!</definedName>
    <definedName name="Excel_BuiltIn_Print_Area_9_13_1" localSheetId="1">#REF!</definedName>
    <definedName name="Excel_BuiltIn_Print_Area_9_13_2" localSheetId="1">#REF!</definedName>
    <definedName name="Excel_BuiltIn_Print_Area_9_13_3" localSheetId="1">#REF!</definedName>
    <definedName name="Excel_BuiltIn_Print_Area_9_13_4" localSheetId="1">#REF!</definedName>
    <definedName name="Excel_BuiltIn_Print_Area_9_14_1" localSheetId="1">#REF!</definedName>
    <definedName name="Excel_BuiltIn_Print_Area_9_14_2" localSheetId="1">#REF!</definedName>
    <definedName name="Excel_BuiltIn_Print_Area_9_14_3" localSheetId="1">#REF!</definedName>
    <definedName name="Excel_BuiltIn_Print_Area_9_14_4" localSheetId="1">#REF!</definedName>
    <definedName name="Excel_BuiltIn_Print_Area_9_15_1" localSheetId="1">#REF!</definedName>
    <definedName name="Excel_BuiltIn_Print_Area_9_15_2" localSheetId="1">#REF!</definedName>
    <definedName name="Excel_BuiltIn_Print_Area_9_15_3" localSheetId="1">#REF!</definedName>
    <definedName name="Excel_BuiltIn_Print_Area_9_15_4" localSheetId="1">#REF!</definedName>
    <definedName name="Excel_BuiltIn_Print_Area_9_19_1" localSheetId="1">#REF!</definedName>
    <definedName name="Excel_BuiltIn_Print_Area_9_19_2" localSheetId="1">#REF!</definedName>
    <definedName name="Excel_BuiltIn_Print_Area_9_19_3" localSheetId="1">#REF!</definedName>
    <definedName name="Excel_BuiltIn_Print_Area_9_19_4" localSheetId="1">#REF!</definedName>
    <definedName name="Excel_BuiltIn_Print_Area_9_2_1" localSheetId="1">#REF!</definedName>
    <definedName name="Excel_BuiltIn_Print_Area_9_2_2" localSheetId="1">#REF!</definedName>
    <definedName name="Excel_BuiltIn_Print_Area_9_2_3" localSheetId="1">#REF!</definedName>
    <definedName name="Excel_BuiltIn_Print_Area_9_2_4" localSheetId="1">#REF!</definedName>
    <definedName name="Excel_BuiltIn_Print_Area_9_20_1" localSheetId="1">#REF!</definedName>
    <definedName name="Excel_BuiltIn_Print_Area_9_20_2" localSheetId="1">#REF!</definedName>
    <definedName name="Excel_BuiltIn_Print_Area_9_20_3" localSheetId="1">#REF!</definedName>
    <definedName name="Excel_BuiltIn_Print_Area_9_20_4" localSheetId="1">#REF!</definedName>
    <definedName name="Excel_BuiltIn_Print_Area_9_21_1" localSheetId="1">#REF!</definedName>
    <definedName name="Excel_BuiltIn_Print_Area_9_21_2" localSheetId="1">#REF!</definedName>
    <definedName name="Excel_BuiltIn_Print_Area_9_21_3" localSheetId="1">#REF!</definedName>
    <definedName name="Excel_BuiltIn_Print_Area_9_21_4" localSheetId="1">#REF!</definedName>
    <definedName name="Excel_BuiltIn_Print_Area_9_22_1" localSheetId="1">#REF!</definedName>
    <definedName name="Excel_BuiltIn_Print_Area_9_22_2" localSheetId="1">#REF!</definedName>
    <definedName name="Excel_BuiltIn_Print_Area_9_22_3" localSheetId="1">#REF!</definedName>
    <definedName name="Excel_BuiltIn_Print_Area_9_22_4" localSheetId="1">#REF!</definedName>
    <definedName name="Excel_BuiltIn_Print_Area_9_23_1" localSheetId="1">#REF!</definedName>
    <definedName name="Excel_BuiltIn_Print_Area_9_23_2" localSheetId="1">#REF!</definedName>
    <definedName name="Excel_BuiltIn_Print_Area_9_23_3" localSheetId="1">#REF!</definedName>
    <definedName name="Excel_BuiltIn_Print_Area_9_23_4" localSheetId="1">#REF!</definedName>
    <definedName name="Excel_BuiltIn_Print_Area_9_24_1" localSheetId="1">#REF!</definedName>
    <definedName name="Excel_BuiltIn_Print_Area_9_24_2" localSheetId="1">#REF!</definedName>
    <definedName name="Excel_BuiltIn_Print_Area_9_24_3" localSheetId="1">#REF!</definedName>
    <definedName name="Excel_BuiltIn_Print_Area_9_24_4" localSheetId="1">#REF!</definedName>
    <definedName name="Excel_BuiltIn_Print_Area_9_26_1" localSheetId="1">#REF!</definedName>
    <definedName name="Excel_BuiltIn_Print_Area_9_26_2" localSheetId="1">#REF!</definedName>
    <definedName name="Excel_BuiltIn_Print_Area_9_26_3" localSheetId="1">#REF!</definedName>
    <definedName name="Excel_BuiltIn_Print_Area_9_26_4" localSheetId="1">#REF!</definedName>
    <definedName name="Excel_BuiltIn_Print_Area_9_27_1" localSheetId="1">#REF!</definedName>
    <definedName name="Excel_BuiltIn_Print_Area_9_27_2" localSheetId="1">#REF!</definedName>
    <definedName name="Excel_BuiltIn_Print_Area_9_27_3" localSheetId="1">#REF!</definedName>
    <definedName name="Excel_BuiltIn_Print_Area_9_27_4" localSheetId="1">#REF!</definedName>
    <definedName name="Excel_BuiltIn_Print_Area_9_3_1" localSheetId="1">#REF!</definedName>
    <definedName name="Excel_BuiltIn_Print_Area_9_3_2" localSheetId="1">#REF!</definedName>
    <definedName name="Excel_BuiltIn_Print_Area_9_3_3" localSheetId="1">#REF!</definedName>
    <definedName name="Excel_BuiltIn_Print_Area_9_3_4" localSheetId="1">#REF!</definedName>
    <definedName name="Excel_BuiltIn_Print_Area_9_4_1" localSheetId="1">#REF!</definedName>
    <definedName name="Excel_BuiltIn_Print_Area_9_4_2" localSheetId="1">#REF!</definedName>
    <definedName name="Excel_BuiltIn_Print_Area_9_4_3" localSheetId="1">#REF!</definedName>
    <definedName name="Excel_BuiltIn_Print_Area_9_4_4" localSheetId="1">#REF!</definedName>
    <definedName name="Excel_BuiltIn_Print_Area_9_5_1" localSheetId="1">#REF!</definedName>
    <definedName name="Excel_BuiltIn_Print_Area_9_5_2" localSheetId="1">#REF!</definedName>
    <definedName name="Excel_BuiltIn_Print_Area_9_5_3" localSheetId="1">#REF!</definedName>
    <definedName name="Excel_BuiltIn_Print_Area_9_5_4" localSheetId="1">#REF!</definedName>
    <definedName name="Excel_BuiltIn_Print_Area_9_6_1" localSheetId="1">#REF!</definedName>
    <definedName name="Excel_BuiltIn_Print_Area_9_6_2" localSheetId="1">#REF!</definedName>
    <definedName name="Excel_BuiltIn_Print_Area_9_6_3" localSheetId="1">#REF!</definedName>
    <definedName name="Excel_BuiltIn_Print_Area_9_6_4" localSheetId="1">#REF!</definedName>
    <definedName name="Excel_BuiltIn_Print_Area_9_7_1" localSheetId="1">#REF!</definedName>
    <definedName name="Excel_BuiltIn_Print_Area_9_7_2" localSheetId="1">#REF!</definedName>
    <definedName name="Excel_BuiltIn_Print_Area_9_7_3" localSheetId="1">#REF!</definedName>
    <definedName name="Excel_BuiltIn_Print_Area_9_7_4" localSheetId="1">#REF!</definedName>
    <definedName name="Excel_BuiltIn_Print_Area_9_8_1" localSheetId="1">#REF!</definedName>
    <definedName name="Excel_BuiltIn_Print_Area_9_8_2" localSheetId="1">#REF!</definedName>
    <definedName name="Excel_BuiltIn_Print_Area_9_8_3" localSheetId="1">#REF!</definedName>
    <definedName name="Excel_BuiltIn_Print_Area_9_8_4" localSheetId="1">#REF!</definedName>
    <definedName name="Excel_BuiltIn_Print_Area_9_9_1" localSheetId="1">#REF!</definedName>
    <definedName name="Excel_BuiltIn_Print_Area_9_9_2" localSheetId="1">#REF!</definedName>
    <definedName name="Excel_BuiltIn_Print_Area_9_9_3" localSheetId="1">#REF!</definedName>
    <definedName name="Excel_BuiltIn_Print_Area_9_9_4" localSheetId="1">#REF!</definedName>
    <definedName name="EXCEL1024_1" localSheetId="1">#REF!</definedName>
    <definedName name="EXCEL1024_2" localSheetId="1">#REF!</definedName>
    <definedName name="EXCEL1024_3" localSheetId="1">#REF!</definedName>
    <definedName name="EXCEL1024_4" localSheetId="1">#REF!</definedName>
    <definedName name="F" localSheetId="1">#REF!</definedName>
    <definedName name="F_1" localSheetId="1">#REF!</definedName>
    <definedName name="F_2" localSheetId="1">#REF!</definedName>
    <definedName name="F_3" localSheetId="1">#REF!</definedName>
    <definedName name="F_4" localSheetId="1">#REF!</definedName>
    <definedName name="FrtPcktGauge" localSheetId="1">#REF!</definedName>
    <definedName name="FrtPcktGauge_19" localSheetId="1">#REF!</definedName>
    <definedName name="FrtPcktGauge_20" localSheetId="1">#REF!</definedName>
    <definedName name="FrtPcktMargin" localSheetId="1">#REF!</definedName>
    <definedName name="FrtPcktMargin_19" localSheetId="1">#REF!</definedName>
    <definedName name="FrtPcktMargin_20" localSheetId="1">#REF!</definedName>
    <definedName name="FrtPcktNeedles" localSheetId="1">#REF!</definedName>
    <definedName name="FrtPcktNeedles_19" localSheetId="1">#REF!</definedName>
    <definedName name="FrtPcktNeedles_20" localSheetId="1">#REF!</definedName>
    <definedName name="FrtPcktThread" localSheetId="1">#REF!</definedName>
    <definedName name="FrtPcktThread_19" localSheetId="1">#REF!</definedName>
    <definedName name="FrtPcktThread_20" localSheetId="1">#REF!</definedName>
    <definedName name="FULL_1" localSheetId="1">#REF!</definedName>
    <definedName name="FULL_19_1" localSheetId="1">#REF!</definedName>
    <definedName name="FULL_19_2" localSheetId="1">#REF!</definedName>
    <definedName name="FULL_19_3" localSheetId="1">#REF!</definedName>
    <definedName name="FULL_19_4" localSheetId="1">#REF!</definedName>
    <definedName name="FULL_2" localSheetId="1">#REF!</definedName>
    <definedName name="FULL_20_1" localSheetId="1">#REF!</definedName>
    <definedName name="FULL_20_2" localSheetId="1">#REF!</definedName>
    <definedName name="FULL_20_3" localSheetId="1">#REF!</definedName>
    <definedName name="FULL_20_4" localSheetId="1">#REF!</definedName>
    <definedName name="FULL_3" localSheetId="1">#REF!</definedName>
    <definedName name="gd_1" localSheetId="1">#REF!</definedName>
    <definedName name="gd_2" localSheetId="1">#REF!</definedName>
    <definedName name="gd_3" localSheetId="1">#REF!</definedName>
    <definedName name="gd_4" localSheetId="1">#REF!</definedName>
    <definedName name="gsd_1" localSheetId="1">#REF!</definedName>
    <definedName name="gsd_2" localSheetId="1">#REF!</definedName>
    <definedName name="gsd_3" localSheetId="1">#REF!</definedName>
    <definedName name="gsd_4" localSheetId="1">#REF!</definedName>
    <definedName name="gumpalan_1" localSheetId="1">#REF!</definedName>
    <definedName name="gumpalan_2" localSheetId="1">#REF!</definedName>
    <definedName name="gumpalan_3" localSheetId="1">#REF!</definedName>
    <definedName name="gumpalan_4" localSheetId="1">#REF!</definedName>
    <definedName name="gunun" localSheetId="1">#REF!</definedName>
    <definedName name="gunun_1" localSheetId="1">#REF!</definedName>
    <definedName name="gunun_2" localSheetId="1">#REF!</definedName>
    <definedName name="gunun_3" localSheetId="1">#REF!</definedName>
    <definedName name="gunun_4" localSheetId="1">#REF!</definedName>
    <definedName name="gununf" localSheetId="1">#REF!</definedName>
    <definedName name="gununf_1" localSheetId="1">#REF!</definedName>
    <definedName name="gununf_2" localSheetId="1">#REF!</definedName>
    <definedName name="gununf_3" localSheetId="1">#REF!</definedName>
    <definedName name="gununf_4" localSheetId="1">#REF!</definedName>
    <definedName name="gunung" localSheetId="1">#REF!</definedName>
    <definedName name="gunung_1" localSheetId="1">#REF!</definedName>
    <definedName name="gunung_2" localSheetId="1">#REF!</definedName>
    <definedName name="gunung_3" localSheetId="1">#REF!</definedName>
    <definedName name="gunung_4" localSheetId="1">#REF!</definedName>
    <definedName name="gununga" localSheetId="1">#REF!</definedName>
    <definedName name="gununga_1" localSheetId="1">#REF!</definedName>
    <definedName name="gununga_2" localSheetId="1">#REF!</definedName>
    <definedName name="gununga_3" localSheetId="1">#REF!</definedName>
    <definedName name="gununga_4" localSheetId="1">#REF!</definedName>
    <definedName name="gununguu" localSheetId="1">#REF!</definedName>
    <definedName name="gununguu_1" localSheetId="1">#REF!</definedName>
    <definedName name="gununguu_2" localSheetId="1">#REF!</definedName>
    <definedName name="gununguu_3" localSheetId="1">#REF!</definedName>
    <definedName name="gununguu_4" localSheetId="1">#REF!</definedName>
    <definedName name="JUM" localSheetId="1">#REF!</definedName>
    <definedName name="kakikuka" localSheetId="1">#REF!</definedName>
    <definedName name="kakikuka_1" localSheetId="1">#REF!</definedName>
    <definedName name="kakikuka_2" localSheetId="1">#REF!</definedName>
    <definedName name="kakikuka_3" localSheetId="1">#REF!</definedName>
    <definedName name="kakikuka_4" localSheetId="1">#REF!</definedName>
    <definedName name="L_1" localSheetId="1">#REF!</definedName>
    <definedName name="L_19_1" localSheetId="1">#REF!</definedName>
    <definedName name="L_19_2" localSheetId="1">#REF!</definedName>
    <definedName name="L_19_3" localSheetId="1">#REF!</definedName>
    <definedName name="L_19_4" localSheetId="1">#REF!</definedName>
    <definedName name="L_2" localSheetId="1">#REF!</definedName>
    <definedName name="L_20_1" localSheetId="1">#REF!</definedName>
    <definedName name="L_20_2" localSheetId="1">#REF!</definedName>
    <definedName name="L_20_3" localSheetId="1">#REF!</definedName>
    <definedName name="L_20_4" localSheetId="1">#REF!</definedName>
    <definedName name="L_3" localSheetId="1">#REF!</definedName>
    <definedName name="L_4" localSheetId="1">#REF!</definedName>
    <definedName name="Mantenance" localSheetId="1">#REF!</definedName>
    <definedName name="Mantenance_1" localSheetId="1">#REF!</definedName>
    <definedName name="Mantenance_2" localSheetId="1">#REF!</definedName>
    <definedName name="Mantenance_3" localSheetId="1">#REF!</definedName>
    <definedName name="Mantenance_4" localSheetId="1">#REF!</definedName>
    <definedName name="masalaha_1" localSheetId="1">#REF!</definedName>
    <definedName name="masalaha_2" localSheetId="1">#REF!</definedName>
    <definedName name="masalaha_3" localSheetId="1">#REF!</definedName>
    <definedName name="masalaha_4" localSheetId="1">#REF!</definedName>
    <definedName name="namas_1" localSheetId="1">#REF!</definedName>
    <definedName name="namas_2" localSheetId="1">#REF!</definedName>
    <definedName name="namas_3" localSheetId="1">#REF!</definedName>
    <definedName name="namas_4" localSheetId="1">#REF!</definedName>
    <definedName name="nanana" localSheetId="1">#REF!</definedName>
    <definedName name="nanana_1" localSheetId="1">#REF!</definedName>
    <definedName name="nanana_2" localSheetId="1">#REF!</definedName>
    <definedName name="nanana_3" localSheetId="1">#REF!</definedName>
    <definedName name="nanana_4" localSheetId="1">#REF!</definedName>
    <definedName name="overall" localSheetId="1">#REF!</definedName>
    <definedName name="overall_2" localSheetId="1">#REF!</definedName>
    <definedName name="overall_3" localSheetId="1">#REF!</definedName>
    <definedName name="overall_4" localSheetId="1">#REF!</definedName>
    <definedName name="_xlnm.Print_Area" localSheetId="1">'29'!$A$1:$S$83</definedName>
    <definedName name="qfile1" localSheetId="1">#REF!</definedName>
    <definedName name="qfile1_2" localSheetId="1">#REF!</definedName>
    <definedName name="qfile1_3" localSheetId="1">#REF!</definedName>
    <definedName name="qfile1_4" localSheetId="1">#REF!</definedName>
    <definedName name="qfile2" localSheetId="1">#REF!</definedName>
    <definedName name="qfile2_2" localSheetId="1">#REF!</definedName>
    <definedName name="qfile2_3" localSheetId="1">#REF!</definedName>
    <definedName name="qfile2_4" localSheetId="1">#REF!</definedName>
    <definedName name="QFile3" localSheetId="1">#REF!</definedName>
    <definedName name="QFile3_2" localSheetId="1">#REF!</definedName>
    <definedName name="QFile3_3" localSheetId="1">#REF!</definedName>
    <definedName name="QFile3_4" localSheetId="1">#REF!</definedName>
    <definedName name="RENOV" localSheetId="1">#REF!</definedName>
    <definedName name="s_1" localSheetId="1">#REF!</definedName>
    <definedName name="s_2" localSheetId="1">#REF!</definedName>
    <definedName name="s_3" localSheetId="1">#REF!</definedName>
    <definedName name="s_4" localSheetId="1">#REF!</definedName>
    <definedName name="sa" localSheetId="1">#REF!</definedName>
    <definedName name="sa_1" localSheetId="1">#REF!</definedName>
    <definedName name="sa_2" localSheetId="1">#REF!</definedName>
    <definedName name="sa_3" localSheetId="1">#REF!</definedName>
    <definedName name="sa_4" localSheetId="1">#REF!</definedName>
    <definedName name="SABUN" localSheetId="1">#REF!</definedName>
    <definedName name="SABUN_1" localSheetId="1">#REF!</definedName>
    <definedName name="SABUN_2" localSheetId="1">#REF!</definedName>
    <definedName name="SABUN_3" localSheetId="1">#REF!</definedName>
    <definedName name="SABUN_4" localSheetId="1">#REF!</definedName>
    <definedName name="sakit_1" localSheetId="1">#REF!</definedName>
    <definedName name="sakit_2" localSheetId="1">#REF!</definedName>
    <definedName name="sakit_3" localSheetId="1">#REF!</definedName>
    <definedName name="sakit_4" localSheetId="1">#REF!</definedName>
    <definedName name="sam" localSheetId="1">#REF!</definedName>
    <definedName name="sam_1" localSheetId="1">#REF!</definedName>
    <definedName name="sam_2" localSheetId="1">#REF!</definedName>
    <definedName name="sam_3" localSheetId="1">#REF!</definedName>
    <definedName name="sam_4" localSheetId="1">#REF!</definedName>
    <definedName name="samasamasam" localSheetId="1">#REF!</definedName>
    <definedName name="samasamasam_1" localSheetId="1">#REF!</definedName>
    <definedName name="samasamasam_2" localSheetId="1">#REF!</definedName>
    <definedName name="samasamasam_3" localSheetId="1">#REF!</definedName>
    <definedName name="samasamasam_4" localSheetId="1">#REF!</definedName>
    <definedName name="sampaikan" localSheetId="1">#REF!</definedName>
    <definedName name="sampaikan_1" localSheetId="1">#REF!</definedName>
    <definedName name="sampaikan_2" localSheetId="1">#REF!</definedName>
    <definedName name="sampaikan_3" localSheetId="1">#REF!</definedName>
    <definedName name="sampaikan_4" localSheetId="1">#REF!</definedName>
    <definedName name="sample" localSheetId="1">#REF!</definedName>
    <definedName name="sample_1" localSheetId="1">#REF!</definedName>
    <definedName name="sample_2" localSheetId="1">#REF!</definedName>
    <definedName name="sample_3" localSheetId="1">#REF!</definedName>
    <definedName name="sample_4" localSheetId="1">#REF!</definedName>
    <definedName name="sembarangan" localSheetId="1">#REF!</definedName>
    <definedName name="sembarangan_1" localSheetId="1">#REF!</definedName>
    <definedName name="sembarangan_2" localSheetId="1">#REF!</definedName>
    <definedName name="sembarangan_3" localSheetId="1">#REF!</definedName>
    <definedName name="sembarangan_4" localSheetId="1">#REF!</definedName>
    <definedName name="SEMBARNG" localSheetId="1">#REF!</definedName>
    <definedName name="SEMBARNG_1" localSheetId="1">#REF!</definedName>
    <definedName name="SEMBARNG_2" localSheetId="1">#REF!</definedName>
    <definedName name="SEMBARNG_3" localSheetId="1">#REF!</definedName>
    <definedName name="SEMBARNG_4" localSheetId="1">#REF!</definedName>
    <definedName name="Ssas_1" localSheetId="1">#REF!</definedName>
    <definedName name="Ssas_2" localSheetId="1">#REF!</definedName>
    <definedName name="Ssas_3" localSheetId="1">#REF!</definedName>
    <definedName name="Ssas_4" localSheetId="1">#REF!</definedName>
    <definedName name="Thread" localSheetId="1">#REF!</definedName>
    <definedName name="Thread_1" localSheetId="1">#REF!</definedName>
    <definedName name="Thread_15" localSheetId="1">#REF!</definedName>
    <definedName name="Thread_19" localSheetId="1">#REF!</definedName>
    <definedName name="Thread_2" localSheetId="1">#REF!</definedName>
    <definedName name="Thread_20" localSheetId="1">#REF!</definedName>
    <definedName name="Thread_22" localSheetId="1">#REF!</definedName>
    <definedName name="Thread_23" localSheetId="1">#REF!</definedName>
    <definedName name="Thread_5" localSheetId="1">#REF!</definedName>
    <definedName name="Thread_8" localSheetId="1">#REF!</definedName>
    <definedName name="VGJK" localSheetId="1">#REF!</definedName>
    <definedName name="VGJK_1" localSheetId="1">#REF!</definedName>
    <definedName name="VGJK_2" localSheetId="1">#REF!</definedName>
    <definedName name="VGJK_3" localSheetId="1">#REF!</definedName>
    <definedName name="VGJK_4" localSheetId="1">#REF!</definedName>
    <definedName name="WtchPcktAmount" localSheetId="1">#REF!</definedName>
    <definedName name="WtchPcktAmount_1" localSheetId="1">#REF!</definedName>
    <definedName name="WtchPcktAmount_15" localSheetId="1">#REF!</definedName>
    <definedName name="WtchPcktAmount_19" localSheetId="1">#REF!</definedName>
    <definedName name="WtchPcktAmount_2" localSheetId="1">#REF!</definedName>
    <definedName name="WtchPcktAmount_20" localSheetId="1">#REF!</definedName>
    <definedName name="WtchPcktAmount_22" localSheetId="1">#REF!</definedName>
    <definedName name="WtchPcktAmount_23" localSheetId="1">#REF!</definedName>
    <definedName name="WtchPcktAmount_5" localSheetId="1">#REF!</definedName>
    <definedName name="WtchPcktAmount_8" localSheetId="1">#REF!</definedName>
    <definedName name="WtchPcktGauge" localSheetId="1">#REF!</definedName>
    <definedName name="WtchPcktGauge_19" localSheetId="1">#REF!</definedName>
    <definedName name="WtchPcktGauge_20" localSheetId="1">#REF!</definedName>
    <definedName name="WtchPcktHemWidth" localSheetId="1">#REF!</definedName>
    <definedName name="WtchPcktHemWidth_19" localSheetId="1">#REF!</definedName>
    <definedName name="WtchPcktHemWidth_20" localSheetId="1">#REF!</definedName>
    <definedName name="WtchPcktLocation" localSheetId="1">#REF!</definedName>
    <definedName name="WtchPcktLocation_19" localSheetId="1">#REF!</definedName>
    <definedName name="WtchPcktLocation_20" localSheetId="1">#REF!</definedName>
    <definedName name="WtchPcktMargin" localSheetId="1">#REF!</definedName>
    <definedName name="WtchPcktMargin_19" localSheetId="1">#REF!</definedName>
    <definedName name="WtchPcktMargin_20" localSheetId="1">#REF!</definedName>
    <definedName name="WtchPcktSet" localSheetId="1">#REF!</definedName>
    <definedName name="WtchPcktSet_19" localSheetId="1">#REF!</definedName>
    <definedName name="WtchPcktSet_20" localSheetId="1">#REF!</definedName>
    <definedName name="WtchPcktThread" localSheetId="1">#REF!</definedName>
    <definedName name="WtchPcktThread_19" localSheetId="1">#REF!</definedName>
    <definedName name="WtchPcktThread_20" localSheetId="1">#REF!</definedName>
    <definedName name="YGGG" localSheetId="1">#REF!</definedName>
    <definedName name="YGGG_1" localSheetId="1">#REF!</definedName>
    <definedName name="YGGG_2" localSheetId="1">#REF!</definedName>
    <definedName name="YGGG_3" localSheetId="1">#REF!</definedName>
    <definedName name="YGGG_4" localSheetId="1">#REF!</definedName>
    <definedName name="yh_1" localSheetId="1">#REF!</definedName>
    <definedName name="yh_2" localSheetId="1">#REF!</definedName>
    <definedName name="yh_3" localSheetId="1">#REF!</definedName>
    <definedName name="yh_4" localSheetId="1">#REF!</definedName>
    <definedName name="a" localSheetId="3">#REF!</definedName>
    <definedName name="a_1" localSheetId="3">#REF!</definedName>
    <definedName name="a_2" localSheetId="3">#REF!</definedName>
    <definedName name="a_3" localSheetId="3">#REF!</definedName>
    <definedName name="a_4" localSheetId="3">#REF!</definedName>
    <definedName name="AA_1" localSheetId="3">#REF!</definedName>
    <definedName name="AA_2" localSheetId="3">#REF!</definedName>
    <definedName name="AA_3" localSheetId="3">#REF!</definedName>
    <definedName name="AA_4" localSheetId="3">#REF!</definedName>
    <definedName name="aaa_1" localSheetId="3">#REF!</definedName>
    <definedName name="aaa_2" localSheetId="3">#REF!</definedName>
    <definedName name="aaa_3" localSheetId="3">#REF!</definedName>
    <definedName name="aaa_4" localSheetId="3">#REF!</definedName>
    <definedName name="aaaaa_1" localSheetId="3">#REF!</definedName>
    <definedName name="aaaaa_2" localSheetId="3">#REF!</definedName>
    <definedName name="aaaaa_3" localSheetId="3">#REF!</definedName>
    <definedName name="aaaaa_4" localSheetId="3">#REF!</definedName>
    <definedName name="ada" localSheetId="3">#REF!</definedName>
    <definedName name="ada_1" localSheetId="3">#REF!</definedName>
    <definedName name="ada_2" localSheetId="3">#REF!</definedName>
    <definedName name="ada_3" localSheetId="3">#REF!</definedName>
    <definedName name="ada_4" localSheetId="3">#REF!</definedName>
    <definedName name="ADAad" localSheetId="3">#REF!</definedName>
    <definedName name="ADAad_1" localSheetId="3">#REF!</definedName>
    <definedName name="ADAad_2" localSheetId="3">#REF!</definedName>
    <definedName name="ADAad_3" localSheetId="3">#REF!</definedName>
    <definedName name="ADAad_4" localSheetId="3">#REF!</definedName>
    <definedName name="ASA_1" localSheetId="3">#REF!</definedName>
    <definedName name="ASA_19_1" localSheetId="3">#REF!</definedName>
    <definedName name="ASA_19_2" localSheetId="3">#REF!</definedName>
    <definedName name="ASA_19_3" localSheetId="3">#REF!</definedName>
    <definedName name="ASA_19_4" localSheetId="3">#REF!</definedName>
    <definedName name="ASA_2" localSheetId="3">#REF!</definedName>
    <definedName name="ASA_20_1" localSheetId="3">#REF!</definedName>
    <definedName name="ASA_20_2" localSheetId="3">#REF!</definedName>
    <definedName name="ASA_20_3" localSheetId="3">#REF!</definedName>
    <definedName name="ASA_20_4" localSheetId="3">#REF!</definedName>
    <definedName name="ASA_3" localSheetId="3">#REF!</definedName>
    <definedName name="BARU" localSheetId="3">#REF!</definedName>
    <definedName name="BB_1" localSheetId="3">#REF!</definedName>
    <definedName name="BB_2" localSheetId="3">#REF!</definedName>
    <definedName name="BB_3" localSheetId="3">#REF!</definedName>
    <definedName name="BB_4" localSheetId="3">#REF!</definedName>
    <definedName name="bermain" localSheetId="3">#REF!</definedName>
    <definedName name="bermain_1" localSheetId="3">#REF!</definedName>
    <definedName name="bermain_2" localSheetId="3">#REF!</definedName>
    <definedName name="bermain_3" localSheetId="3">#REF!</definedName>
    <definedName name="bermain_4" localSheetId="3">#REF!</definedName>
    <definedName name="bersam" localSheetId="3">#REF!</definedName>
    <definedName name="bersam_1" localSheetId="3">#REF!</definedName>
    <definedName name="bersam_2" localSheetId="3">#REF!</definedName>
    <definedName name="bersam_3" localSheetId="3">#REF!</definedName>
    <definedName name="bersam_4" localSheetId="3">#REF!</definedName>
    <definedName name="bersama_1" localSheetId="3">#REF!</definedName>
    <definedName name="bersama_2" localSheetId="3">#REF!</definedName>
    <definedName name="bersama_3" localSheetId="3">#REF!</definedName>
    <definedName name="bersama_4" localSheetId="3">#REF!</definedName>
    <definedName name="dale" localSheetId="3">#REF!</definedName>
    <definedName name="dale_19" localSheetId="3">#REF!</definedName>
    <definedName name="dale_20" localSheetId="3">#REF!</definedName>
    <definedName name="dddd_1" localSheetId="3">#REF!</definedName>
    <definedName name="dddd_2" localSheetId="3">#REF!</definedName>
    <definedName name="dddd_3" localSheetId="3">#REF!</definedName>
    <definedName name="dddd_4" localSheetId="3">#REF!</definedName>
    <definedName name="dddddddd_1" localSheetId="3">#REF!</definedName>
    <definedName name="dddddddd_2" localSheetId="3">#REF!</definedName>
    <definedName name="dddddddd_3" localSheetId="3">#REF!</definedName>
    <definedName name="dddddddd_4" localSheetId="3">#REF!</definedName>
    <definedName name="Excel_BuiltIn_Print_Area_13_1" localSheetId="3">#REF!</definedName>
    <definedName name="Excel_BuiltIn_Print_Area_13_2" localSheetId="3">#REF!</definedName>
    <definedName name="Excel_BuiltIn_Print_Area_13_3" localSheetId="3">#REF!</definedName>
    <definedName name="Excel_BuiltIn_Print_Area_2_1_1" localSheetId="3">#REF!</definedName>
    <definedName name="Excel_BuiltIn_Print_Area_2_1_2" localSheetId="3">#REF!</definedName>
    <definedName name="Excel_BuiltIn_Print_Area_2_1_3" localSheetId="3">#REF!</definedName>
    <definedName name="Excel_BuiltIn_Print_Area_2_1_4" localSheetId="3">#REF!</definedName>
    <definedName name="Excel_BuiltIn_Print_Area_2_10_1" localSheetId="3">#REF!</definedName>
    <definedName name="Excel_BuiltIn_Print_Area_2_10_2" localSheetId="3">#REF!</definedName>
    <definedName name="Excel_BuiltIn_Print_Area_2_10_3" localSheetId="3">#REF!</definedName>
    <definedName name="Excel_BuiltIn_Print_Area_2_10_4" localSheetId="3">#REF!</definedName>
    <definedName name="Excel_BuiltIn_Print_Area_2_12_1" localSheetId="3">#REF!</definedName>
    <definedName name="Excel_BuiltIn_Print_Area_2_12_2" localSheetId="3">#REF!</definedName>
    <definedName name="Excel_BuiltIn_Print_Area_2_12_3" localSheetId="3">#REF!</definedName>
    <definedName name="Excel_BuiltIn_Print_Area_2_12_4" localSheetId="3">#REF!</definedName>
    <definedName name="Excel_BuiltIn_Print_Area_2_13_1" localSheetId="3">#REF!</definedName>
    <definedName name="Excel_BuiltIn_Print_Area_2_13_2" localSheetId="3">#REF!</definedName>
    <definedName name="Excel_BuiltIn_Print_Area_2_13_3" localSheetId="3">#REF!</definedName>
    <definedName name="Excel_BuiltIn_Print_Area_2_13_4" localSheetId="3">#REF!</definedName>
    <definedName name="Excel_BuiltIn_Print_Area_2_14_1" localSheetId="3">#REF!</definedName>
    <definedName name="Excel_BuiltIn_Print_Area_2_14_2" localSheetId="3">#REF!</definedName>
    <definedName name="Excel_BuiltIn_Print_Area_2_14_3" localSheetId="3">#REF!</definedName>
    <definedName name="Excel_BuiltIn_Print_Area_2_14_4" localSheetId="3">#REF!</definedName>
    <definedName name="Excel_BuiltIn_Print_Area_2_15_1" localSheetId="3">#REF!</definedName>
    <definedName name="Excel_BuiltIn_Print_Area_2_15_2" localSheetId="3">#REF!</definedName>
    <definedName name="Excel_BuiltIn_Print_Area_2_15_3" localSheetId="3">#REF!</definedName>
    <definedName name="Excel_BuiltIn_Print_Area_2_15_4" localSheetId="3">#REF!</definedName>
    <definedName name="Excel_BuiltIn_Print_Area_2_19_1" localSheetId="3">#REF!</definedName>
    <definedName name="Excel_BuiltIn_Print_Area_2_19_2" localSheetId="3">#REF!</definedName>
    <definedName name="Excel_BuiltIn_Print_Area_2_19_3" localSheetId="3">#REF!</definedName>
    <definedName name="Excel_BuiltIn_Print_Area_2_19_4" localSheetId="3">#REF!</definedName>
    <definedName name="Excel_BuiltIn_Print_Area_2_2_1" localSheetId="3">#REF!</definedName>
    <definedName name="Excel_BuiltIn_Print_Area_2_2_2" localSheetId="3">#REF!</definedName>
    <definedName name="Excel_BuiltIn_Print_Area_2_2_3" localSheetId="3">#REF!</definedName>
    <definedName name="Excel_BuiltIn_Print_Area_2_2_4" localSheetId="3">#REF!</definedName>
    <definedName name="Excel_BuiltIn_Print_Area_2_20_1" localSheetId="3">#REF!</definedName>
    <definedName name="Excel_BuiltIn_Print_Area_2_20_2" localSheetId="3">#REF!</definedName>
    <definedName name="Excel_BuiltIn_Print_Area_2_20_3" localSheetId="3">#REF!</definedName>
    <definedName name="Excel_BuiltIn_Print_Area_2_20_4" localSheetId="3">#REF!</definedName>
    <definedName name="Excel_BuiltIn_Print_Area_2_21_1" localSheetId="3">#REF!</definedName>
    <definedName name="Excel_BuiltIn_Print_Area_2_21_2" localSheetId="3">#REF!</definedName>
    <definedName name="Excel_BuiltIn_Print_Area_2_21_3" localSheetId="3">#REF!</definedName>
    <definedName name="Excel_BuiltIn_Print_Area_2_21_4" localSheetId="3">#REF!</definedName>
    <definedName name="Excel_BuiltIn_Print_Area_2_22_1" localSheetId="3">#REF!</definedName>
    <definedName name="Excel_BuiltIn_Print_Area_2_22_2" localSheetId="3">#REF!</definedName>
    <definedName name="Excel_BuiltIn_Print_Area_2_22_3" localSheetId="3">#REF!</definedName>
    <definedName name="Excel_BuiltIn_Print_Area_2_22_4" localSheetId="3">#REF!</definedName>
    <definedName name="Excel_BuiltIn_Print_Area_2_23_1" localSheetId="3">#REF!</definedName>
    <definedName name="Excel_BuiltIn_Print_Area_2_23_2" localSheetId="3">#REF!</definedName>
    <definedName name="Excel_BuiltIn_Print_Area_2_23_3" localSheetId="3">#REF!</definedName>
    <definedName name="Excel_BuiltIn_Print_Area_2_23_4" localSheetId="3">#REF!</definedName>
    <definedName name="Excel_BuiltIn_Print_Area_2_24_1" localSheetId="3">#REF!</definedName>
    <definedName name="Excel_BuiltIn_Print_Area_2_24_2" localSheetId="3">#REF!</definedName>
    <definedName name="Excel_BuiltIn_Print_Area_2_24_3" localSheetId="3">#REF!</definedName>
    <definedName name="Excel_BuiltIn_Print_Area_2_24_4" localSheetId="3">#REF!</definedName>
    <definedName name="Excel_BuiltIn_Print_Area_2_26_1" localSheetId="3">#REF!</definedName>
    <definedName name="Excel_BuiltIn_Print_Area_2_26_2" localSheetId="3">#REF!</definedName>
    <definedName name="Excel_BuiltIn_Print_Area_2_26_3" localSheetId="3">#REF!</definedName>
    <definedName name="Excel_BuiltIn_Print_Area_2_26_4" localSheetId="3">#REF!</definedName>
    <definedName name="Excel_BuiltIn_Print_Area_2_27_1" localSheetId="3">#REF!</definedName>
    <definedName name="Excel_BuiltIn_Print_Area_2_27_2" localSheetId="3">#REF!</definedName>
    <definedName name="Excel_BuiltIn_Print_Area_2_27_3" localSheetId="3">#REF!</definedName>
    <definedName name="Excel_BuiltIn_Print_Area_2_27_4" localSheetId="3">#REF!</definedName>
    <definedName name="Excel_BuiltIn_Print_Area_2_3_1" localSheetId="3">#REF!</definedName>
    <definedName name="Excel_BuiltIn_Print_Area_2_3_2" localSheetId="3">#REF!</definedName>
    <definedName name="Excel_BuiltIn_Print_Area_2_3_3" localSheetId="3">#REF!</definedName>
    <definedName name="Excel_BuiltIn_Print_Area_2_3_4" localSheetId="3">#REF!</definedName>
    <definedName name="Excel_BuiltIn_Print_Area_2_4_1" localSheetId="3">#REF!</definedName>
    <definedName name="Excel_BuiltIn_Print_Area_2_4_2" localSheetId="3">#REF!</definedName>
    <definedName name="Excel_BuiltIn_Print_Area_2_4_3" localSheetId="3">#REF!</definedName>
    <definedName name="Excel_BuiltIn_Print_Area_2_4_4" localSheetId="3">#REF!</definedName>
    <definedName name="Excel_BuiltIn_Print_Area_2_5_1" localSheetId="3">#REF!</definedName>
    <definedName name="Excel_BuiltIn_Print_Area_2_5_2" localSheetId="3">#REF!</definedName>
    <definedName name="Excel_BuiltIn_Print_Area_2_5_3" localSheetId="3">#REF!</definedName>
    <definedName name="Excel_BuiltIn_Print_Area_2_5_4" localSheetId="3">#REF!</definedName>
    <definedName name="Excel_BuiltIn_Print_Area_2_6_1" localSheetId="3">#REF!</definedName>
    <definedName name="Excel_BuiltIn_Print_Area_2_6_2" localSheetId="3">#REF!</definedName>
    <definedName name="Excel_BuiltIn_Print_Area_2_6_3" localSheetId="3">#REF!</definedName>
    <definedName name="Excel_BuiltIn_Print_Area_2_6_4" localSheetId="3">#REF!</definedName>
    <definedName name="Excel_BuiltIn_Print_Area_2_7_1" localSheetId="3">#REF!</definedName>
    <definedName name="Excel_BuiltIn_Print_Area_2_7_2" localSheetId="3">#REF!</definedName>
    <definedName name="Excel_BuiltIn_Print_Area_2_7_3" localSheetId="3">#REF!</definedName>
    <definedName name="Excel_BuiltIn_Print_Area_2_7_4" localSheetId="3">#REF!</definedName>
    <definedName name="Excel_BuiltIn_Print_Area_2_8_1" localSheetId="3">#REF!</definedName>
    <definedName name="Excel_BuiltIn_Print_Area_2_8_2" localSheetId="3">#REF!</definedName>
    <definedName name="Excel_BuiltIn_Print_Area_2_8_3" localSheetId="3">#REF!</definedName>
    <definedName name="Excel_BuiltIn_Print_Area_2_8_4" localSheetId="3">#REF!</definedName>
    <definedName name="Excel_BuiltIn_Print_Area_2_9_1" localSheetId="3">#REF!</definedName>
    <definedName name="Excel_BuiltIn_Print_Area_2_9_2" localSheetId="3">#REF!</definedName>
    <definedName name="Excel_BuiltIn_Print_Area_2_9_3" localSheetId="3">#REF!</definedName>
    <definedName name="Excel_BuiltIn_Print_Area_2_9_4" localSheetId="3">#REF!</definedName>
    <definedName name="Excel_BuiltIn_Print_Area_3_1_1" localSheetId="3">#REF!</definedName>
    <definedName name="Excel_BuiltIn_Print_Area_3_1_2" localSheetId="3">#REF!</definedName>
    <definedName name="Excel_BuiltIn_Print_Area_3_1_3" localSheetId="3">#REF!</definedName>
    <definedName name="Excel_BuiltIn_Print_Area_3_1_4" localSheetId="3">#REF!</definedName>
    <definedName name="Excel_BuiltIn_Print_Area_3_10_1" localSheetId="3">#REF!</definedName>
    <definedName name="Excel_BuiltIn_Print_Area_3_10_2" localSheetId="3">#REF!</definedName>
    <definedName name="Excel_BuiltIn_Print_Area_3_10_3" localSheetId="3">#REF!</definedName>
    <definedName name="Excel_BuiltIn_Print_Area_3_10_4" localSheetId="3">#REF!</definedName>
    <definedName name="Excel_BuiltIn_Print_Area_3_12_1" localSheetId="3">#REF!</definedName>
    <definedName name="Excel_BuiltIn_Print_Area_3_12_2" localSheetId="3">#REF!</definedName>
    <definedName name="Excel_BuiltIn_Print_Area_3_12_3" localSheetId="3">#REF!</definedName>
    <definedName name="Excel_BuiltIn_Print_Area_3_12_4" localSheetId="3">#REF!</definedName>
    <definedName name="Excel_BuiltIn_Print_Area_3_13_1" localSheetId="3">#REF!</definedName>
    <definedName name="Excel_BuiltIn_Print_Area_3_13_2" localSheetId="3">#REF!</definedName>
    <definedName name="Excel_BuiltIn_Print_Area_3_13_3" localSheetId="3">#REF!</definedName>
    <definedName name="Excel_BuiltIn_Print_Area_3_13_4" localSheetId="3">#REF!</definedName>
    <definedName name="Excel_BuiltIn_Print_Area_3_14_1" localSheetId="3">#REF!</definedName>
    <definedName name="Excel_BuiltIn_Print_Area_3_14_2" localSheetId="3">#REF!</definedName>
    <definedName name="Excel_BuiltIn_Print_Area_3_14_3" localSheetId="3">#REF!</definedName>
    <definedName name="Excel_BuiltIn_Print_Area_3_14_4" localSheetId="3">#REF!</definedName>
    <definedName name="Excel_BuiltIn_Print_Area_3_15_1" localSheetId="3">#REF!</definedName>
    <definedName name="Excel_BuiltIn_Print_Area_3_15_2" localSheetId="3">#REF!</definedName>
    <definedName name="Excel_BuiltIn_Print_Area_3_15_3" localSheetId="3">#REF!</definedName>
    <definedName name="Excel_BuiltIn_Print_Area_3_15_4" localSheetId="3">#REF!</definedName>
    <definedName name="Excel_BuiltIn_Print_Area_3_19_1" localSheetId="3">#REF!</definedName>
    <definedName name="Excel_BuiltIn_Print_Area_3_19_2" localSheetId="3">#REF!</definedName>
    <definedName name="Excel_BuiltIn_Print_Area_3_19_3" localSheetId="3">#REF!</definedName>
    <definedName name="Excel_BuiltIn_Print_Area_3_19_4" localSheetId="3">#REF!</definedName>
    <definedName name="Excel_BuiltIn_Print_Area_3_2_1" localSheetId="3">#REF!</definedName>
    <definedName name="Excel_BuiltIn_Print_Area_3_2_2" localSheetId="3">#REF!</definedName>
    <definedName name="Excel_BuiltIn_Print_Area_3_2_3" localSheetId="3">#REF!</definedName>
    <definedName name="Excel_BuiltIn_Print_Area_3_2_4" localSheetId="3">#REF!</definedName>
    <definedName name="Excel_BuiltIn_Print_Area_3_20_1" localSheetId="3">#REF!</definedName>
    <definedName name="Excel_BuiltIn_Print_Area_3_20_2" localSheetId="3">#REF!</definedName>
    <definedName name="Excel_BuiltIn_Print_Area_3_20_3" localSheetId="3">#REF!</definedName>
    <definedName name="Excel_BuiltIn_Print_Area_3_20_4" localSheetId="3">#REF!</definedName>
    <definedName name="Excel_BuiltIn_Print_Area_3_21_1" localSheetId="3">#REF!</definedName>
    <definedName name="Excel_BuiltIn_Print_Area_3_21_2" localSheetId="3">#REF!</definedName>
    <definedName name="Excel_BuiltIn_Print_Area_3_21_3" localSheetId="3">#REF!</definedName>
    <definedName name="Excel_BuiltIn_Print_Area_3_21_4" localSheetId="3">#REF!</definedName>
    <definedName name="Excel_BuiltIn_Print_Area_3_22_1" localSheetId="3">#REF!</definedName>
    <definedName name="Excel_BuiltIn_Print_Area_3_22_2" localSheetId="3">#REF!</definedName>
    <definedName name="Excel_BuiltIn_Print_Area_3_22_3" localSheetId="3">#REF!</definedName>
    <definedName name="Excel_BuiltIn_Print_Area_3_22_4" localSheetId="3">#REF!</definedName>
    <definedName name="Excel_BuiltIn_Print_Area_3_23_1" localSheetId="3">#REF!</definedName>
    <definedName name="Excel_BuiltIn_Print_Area_3_23_2" localSheetId="3">#REF!</definedName>
    <definedName name="Excel_BuiltIn_Print_Area_3_23_3" localSheetId="3">#REF!</definedName>
    <definedName name="Excel_BuiltIn_Print_Area_3_23_4" localSheetId="3">#REF!</definedName>
    <definedName name="Excel_BuiltIn_Print_Area_3_24_1" localSheetId="3">#REF!</definedName>
    <definedName name="Excel_BuiltIn_Print_Area_3_24_2" localSheetId="3">#REF!</definedName>
    <definedName name="Excel_BuiltIn_Print_Area_3_24_3" localSheetId="3">#REF!</definedName>
    <definedName name="Excel_BuiltIn_Print_Area_3_24_4" localSheetId="3">#REF!</definedName>
    <definedName name="Excel_BuiltIn_Print_Area_3_26_1" localSheetId="3">#REF!</definedName>
    <definedName name="Excel_BuiltIn_Print_Area_3_26_2" localSheetId="3">#REF!</definedName>
    <definedName name="Excel_BuiltIn_Print_Area_3_26_3" localSheetId="3">#REF!</definedName>
    <definedName name="Excel_BuiltIn_Print_Area_3_26_4" localSheetId="3">#REF!</definedName>
    <definedName name="Excel_BuiltIn_Print_Area_3_27_1" localSheetId="3">#REF!</definedName>
    <definedName name="Excel_BuiltIn_Print_Area_3_27_2" localSheetId="3">#REF!</definedName>
    <definedName name="Excel_BuiltIn_Print_Area_3_27_3" localSheetId="3">#REF!</definedName>
    <definedName name="Excel_BuiltIn_Print_Area_3_27_4" localSheetId="3">#REF!</definedName>
    <definedName name="Excel_BuiltIn_Print_Area_3_3_1" localSheetId="3">#REF!</definedName>
    <definedName name="Excel_BuiltIn_Print_Area_3_3_2" localSheetId="3">#REF!</definedName>
    <definedName name="Excel_BuiltIn_Print_Area_3_3_3" localSheetId="3">#REF!</definedName>
    <definedName name="Excel_BuiltIn_Print_Area_3_3_4" localSheetId="3">#REF!</definedName>
    <definedName name="Excel_BuiltIn_Print_Area_3_4_1" localSheetId="3">#REF!</definedName>
    <definedName name="Excel_BuiltIn_Print_Area_3_4_2" localSheetId="3">#REF!</definedName>
    <definedName name="Excel_BuiltIn_Print_Area_3_4_3" localSheetId="3">#REF!</definedName>
    <definedName name="Excel_BuiltIn_Print_Area_3_4_4" localSheetId="3">#REF!</definedName>
    <definedName name="Excel_BuiltIn_Print_Area_3_5_1" localSheetId="3">#REF!</definedName>
    <definedName name="Excel_BuiltIn_Print_Area_3_5_2" localSheetId="3">#REF!</definedName>
    <definedName name="Excel_BuiltIn_Print_Area_3_5_3" localSheetId="3">#REF!</definedName>
    <definedName name="Excel_BuiltIn_Print_Area_3_5_4" localSheetId="3">#REF!</definedName>
    <definedName name="Excel_BuiltIn_Print_Area_3_6_1" localSheetId="3">#REF!</definedName>
    <definedName name="Excel_BuiltIn_Print_Area_3_6_2" localSheetId="3">#REF!</definedName>
    <definedName name="Excel_BuiltIn_Print_Area_3_6_3" localSheetId="3">#REF!</definedName>
    <definedName name="Excel_BuiltIn_Print_Area_3_6_4" localSheetId="3">#REF!</definedName>
    <definedName name="Excel_BuiltIn_Print_Area_3_7_1" localSheetId="3">#REF!</definedName>
    <definedName name="Excel_BuiltIn_Print_Area_3_7_2" localSheetId="3">#REF!</definedName>
    <definedName name="Excel_BuiltIn_Print_Area_3_7_3" localSheetId="3">#REF!</definedName>
    <definedName name="Excel_BuiltIn_Print_Area_3_7_4" localSheetId="3">#REF!</definedName>
    <definedName name="Excel_BuiltIn_Print_Area_3_8_1" localSheetId="3">#REF!</definedName>
    <definedName name="Excel_BuiltIn_Print_Area_3_8_2" localSheetId="3">#REF!</definedName>
    <definedName name="Excel_BuiltIn_Print_Area_3_8_3" localSheetId="3">#REF!</definedName>
    <definedName name="Excel_BuiltIn_Print_Area_3_8_4" localSheetId="3">#REF!</definedName>
    <definedName name="Excel_BuiltIn_Print_Area_3_9_1" localSheetId="3">#REF!</definedName>
    <definedName name="Excel_BuiltIn_Print_Area_3_9_2" localSheetId="3">#REF!</definedName>
    <definedName name="Excel_BuiltIn_Print_Area_3_9_3" localSheetId="3">#REF!</definedName>
    <definedName name="Excel_BuiltIn_Print_Area_3_9_4" localSheetId="3">#REF!</definedName>
    <definedName name="Excel_BuiltIn_Print_Area_4_1_1" localSheetId="3">#REF!</definedName>
    <definedName name="Excel_BuiltIn_Print_Area_4_1_2" localSheetId="3">#REF!</definedName>
    <definedName name="Excel_BuiltIn_Print_Area_4_1_3" localSheetId="3">#REF!</definedName>
    <definedName name="Excel_BuiltIn_Print_Area_4_1_4" localSheetId="3">#REF!</definedName>
    <definedName name="Excel_BuiltIn_Print_Area_4_10_1" localSheetId="3">#REF!</definedName>
    <definedName name="Excel_BuiltIn_Print_Area_4_10_2" localSheetId="3">#REF!</definedName>
    <definedName name="Excel_BuiltIn_Print_Area_4_10_3" localSheetId="3">#REF!</definedName>
    <definedName name="Excel_BuiltIn_Print_Area_4_10_4" localSheetId="3">#REF!</definedName>
    <definedName name="Excel_BuiltIn_Print_Area_4_12_1" localSheetId="3">#REF!</definedName>
    <definedName name="Excel_BuiltIn_Print_Area_4_12_2" localSheetId="3">#REF!</definedName>
    <definedName name="Excel_BuiltIn_Print_Area_4_12_3" localSheetId="3">#REF!</definedName>
    <definedName name="Excel_BuiltIn_Print_Area_4_12_4" localSheetId="3">#REF!</definedName>
    <definedName name="Excel_BuiltIn_Print_Area_4_13_1" localSheetId="3">#REF!</definedName>
    <definedName name="Excel_BuiltIn_Print_Area_4_13_2" localSheetId="3">#REF!</definedName>
    <definedName name="Excel_BuiltIn_Print_Area_4_13_3" localSheetId="3">#REF!</definedName>
    <definedName name="Excel_BuiltIn_Print_Area_4_13_4" localSheetId="3">#REF!</definedName>
    <definedName name="Excel_BuiltIn_Print_Area_4_14_1" localSheetId="3">#REF!</definedName>
    <definedName name="Excel_BuiltIn_Print_Area_4_14_2" localSheetId="3">#REF!</definedName>
    <definedName name="Excel_BuiltIn_Print_Area_4_14_3" localSheetId="3">#REF!</definedName>
    <definedName name="Excel_BuiltIn_Print_Area_4_14_4" localSheetId="3">#REF!</definedName>
    <definedName name="Excel_BuiltIn_Print_Area_4_15_1" localSheetId="3">#REF!</definedName>
    <definedName name="Excel_BuiltIn_Print_Area_4_15_2" localSheetId="3">#REF!</definedName>
    <definedName name="Excel_BuiltIn_Print_Area_4_15_3" localSheetId="3">#REF!</definedName>
    <definedName name="Excel_BuiltIn_Print_Area_4_15_4" localSheetId="3">#REF!</definedName>
    <definedName name="Excel_BuiltIn_Print_Area_4_19_1" localSheetId="3">#REF!</definedName>
    <definedName name="Excel_BuiltIn_Print_Area_4_19_2" localSheetId="3">#REF!</definedName>
    <definedName name="Excel_BuiltIn_Print_Area_4_19_3" localSheetId="3">#REF!</definedName>
    <definedName name="Excel_BuiltIn_Print_Area_4_19_4" localSheetId="3">#REF!</definedName>
    <definedName name="Excel_BuiltIn_Print_Area_4_2_1" localSheetId="3">#REF!</definedName>
    <definedName name="Excel_BuiltIn_Print_Area_4_2_2" localSheetId="3">#REF!</definedName>
    <definedName name="Excel_BuiltIn_Print_Area_4_2_3" localSheetId="3">#REF!</definedName>
    <definedName name="Excel_BuiltIn_Print_Area_4_2_4" localSheetId="3">#REF!</definedName>
    <definedName name="Excel_BuiltIn_Print_Area_4_20_1" localSheetId="3">#REF!</definedName>
    <definedName name="Excel_BuiltIn_Print_Area_4_20_2" localSheetId="3">#REF!</definedName>
    <definedName name="Excel_BuiltIn_Print_Area_4_20_3" localSheetId="3">#REF!</definedName>
    <definedName name="Excel_BuiltIn_Print_Area_4_20_4" localSheetId="3">#REF!</definedName>
    <definedName name="Excel_BuiltIn_Print_Area_4_21_1" localSheetId="3">#REF!</definedName>
    <definedName name="Excel_BuiltIn_Print_Area_4_21_2" localSheetId="3">#REF!</definedName>
    <definedName name="Excel_BuiltIn_Print_Area_4_21_3" localSheetId="3">#REF!</definedName>
    <definedName name="Excel_BuiltIn_Print_Area_4_21_4" localSheetId="3">#REF!</definedName>
    <definedName name="Excel_BuiltIn_Print_Area_4_22_1" localSheetId="3">#REF!</definedName>
    <definedName name="Excel_BuiltIn_Print_Area_4_22_2" localSheetId="3">#REF!</definedName>
    <definedName name="Excel_BuiltIn_Print_Area_4_22_3" localSheetId="3">#REF!</definedName>
    <definedName name="Excel_BuiltIn_Print_Area_4_22_4" localSheetId="3">#REF!</definedName>
    <definedName name="Excel_BuiltIn_Print_Area_4_23_1" localSheetId="3">#REF!</definedName>
    <definedName name="Excel_BuiltIn_Print_Area_4_23_2" localSheetId="3">#REF!</definedName>
    <definedName name="Excel_BuiltIn_Print_Area_4_23_3" localSheetId="3">#REF!</definedName>
    <definedName name="Excel_BuiltIn_Print_Area_4_23_4" localSheetId="3">#REF!</definedName>
    <definedName name="Excel_BuiltIn_Print_Area_4_24_1" localSheetId="3">#REF!</definedName>
    <definedName name="Excel_BuiltIn_Print_Area_4_24_2" localSheetId="3">#REF!</definedName>
    <definedName name="Excel_BuiltIn_Print_Area_4_24_3" localSheetId="3">#REF!</definedName>
    <definedName name="Excel_BuiltIn_Print_Area_4_24_4" localSheetId="3">#REF!</definedName>
    <definedName name="Excel_BuiltIn_Print_Area_4_26_1" localSheetId="3">#REF!</definedName>
    <definedName name="Excel_BuiltIn_Print_Area_4_26_2" localSheetId="3">#REF!</definedName>
    <definedName name="Excel_BuiltIn_Print_Area_4_26_3" localSheetId="3">#REF!</definedName>
    <definedName name="Excel_BuiltIn_Print_Area_4_26_4" localSheetId="3">#REF!</definedName>
    <definedName name="Excel_BuiltIn_Print_Area_4_27_1" localSheetId="3">#REF!</definedName>
    <definedName name="Excel_BuiltIn_Print_Area_4_27_2" localSheetId="3">#REF!</definedName>
    <definedName name="Excel_BuiltIn_Print_Area_4_27_3" localSheetId="3">#REF!</definedName>
    <definedName name="Excel_BuiltIn_Print_Area_4_27_4" localSheetId="3">#REF!</definedName>
    <definedName name="Excel_BuiltIn_Print_Area_4_3_1" localSheetId="3">#REF!</definedName>
    <definedName name="Excel_BuiltIn_Print_Area_4_3_2" localSheetId="3">#REF!</definedName>
    <definedName name="Excel_BuiltIn_Print_Area_4_3_3" localSheetId="3">#REF!</definedName>
    <definedName name="Excel_BuiltIn_Print_Area_4_3_4" localSheetId="3">#REF!</definedName>
    <definedName name="Excel_BuiltIn_Print_Area_4_4_1" localSheetId="3">#REF!</definedName>
    <definedName name="Excel_BuiltIn_Print_Area_4_4_2" localSheetId="3">#REF!</definedName>
    <definedName name="Excel_BuiltIn_Print_Area_4_4_3" localSheetId="3">#REF!</definedName>
    <definedName name="Excel_BuiltIn_Print_Area_4_4_4" localSheetId="3">#REF!</definedName>
    <definedName name="Excel_BuiltIn_Print_Area_4_5_1" localSheetId="3">#REF!</definedName>
    <definedName name="Excel_BuiltIn_Print_Area_4_5_2" localSheetId="3">#REF!</definedName>
    <definedName name="Excel_BuiltIn_Print_Area_4_5_3" localSheetId="3">#REF!</definedName>
    <definedName name="Excel_BuiltIn_Print_Area_4_5_4" localSheetId="3">#REF!</definedName>
    <definedName name="Excel_BuiltIn_Print_Area_4_6_1" localSheetId="3">#REF!</definedName>
    <definedName name="Excel_BuiltIn_Print_Area_4_6_2" localSheetId="3">#REF!</definedName>
    <definedName name="Excel_BuiltIn_Print_Area_4_6_3" localSheetId="3">#REF!</definedName>
    <definedName name="Excel_BuiltIn_Print_Area_4_6_4" localSheetId="3">#REF!</definedName>
    <definedName name="Excel_BuiltIn_Print_Area_4_7_1" localSheetId="3">#REF!</definedName>
    <definedName name="Excel_BuiltIn_Print_Area_4_7_2" localSheetId="3">#REF!</definedName>
    <definedName name="Excel_BuiltIn_Print_Area_4_7_3" localSheetId="3">#REF!</definedName>
    <definedName name="Excel_BuiltIn_Print_Area_4_7_4" localSheetId="3">#REF!</definedName>
    <definedName name="Excel_BuiltIn_Print_Area_4_8_1" localSheetId="3">#REF!</definedName>
    <definedName name="Excel_BuiltIn_Print_Area_4_8_2" localSheetId="3">#REF!</definedName>
    <definedName name="Excel_BuiltIn_Print_Area_4_8_3" localSheetId="3">#REF!</definedName>
    <definedName name="Excel_BuiltIn_Print_Area_4_8_4" localSheetId="3">#REF!</definedName>
    <definedName name="Excel_BuiltIn_Print_Area_4_9_1" localSheetId="3">#REF!</definedName>
    <definedName name="Excel_BuiltIn_Print_Area_4_9_2" localSheetId="3">#REF!</definedName>
    <definedName name="Excel_BuiltIn_Print_Area_4_9_3" localSheetId="3">#REF!</definedName>
    <definedName name="Excel_BuiltIn_Print_Area_4_9_4" localSheetId="3">#REF!</definedName>
    <definedName name="Excel_BuiltIn_Print_Area_5_1_1" localSheetId="3">#REF!</definedName>
    <definedName name="Excel_BuiltIn_Print_Area_5_1_2" localSheetId="3">#REF!</definedName>
    <definedName name="Excel_BuiltIn_Print_Area_5_1_3" localSheetId="3">#REF!</definedName>
    <definedName name="Excel_BuiltIn_Print_Area_5_1_4" localSheetId="3">#REF!</definedName>
    <definedName name="Excel_BuiltIn_Print_Area_5_10_1" localSheetId="3">#REF!</definedName>
    <definedName name="Excel_BuiltIn_Print_Area_5_10_2" localSheetId="3">#REF!</definedName>
    <definedName name="Excel_BuiltIn_Print_Area_5_10_3" localSheetId="3">#REF!</definedName>
    <definedName name="Excel_BuiltIn_Print_Area_5_10_4" localSheetId="3">#REF!</definedName>
    <definedName name="Excel_BuiltIn_Print_Area_5_12_1" localSheetId="3">#REF!</definedName>
    <definedName name="Excel_BuiltIn_Print_Area_5_12_2" localSheetId="3">#REF!</definedName>
    <definedName name="Excel_BuiltIn_Print_Area_5_12_3" localSheetId="3">#REF!</definedName>
    <definedName name="Excel_BuiltIn_Print_Area_5_12_4" localSheetId="3">#REF!</definedName>
    <definedName name="Excel_BuiltIn_Print_Area_5_13_1" localSheetId="3">#REF!</definedName>
    <definedName name="Excel_BuiltIn_Print_Area_5_13_2" localSheetId="3">#REF!</definedName>
    <definedName name="Excel_BuiltIn_Print_Area_5_13_3" localSheetId="3">#REF!</definedName>
    <definedName name="Excel_BuiltIn_Print_Area_5_13_4" localSheetId="3">#REF!</definedName>
    <definedName name="Excel_BuiltIn_Print_Area_5_14_1" localSheetId="3">#REF!</definedName>
    <definedName name="Excel_BuiltIn_Print_Area_5_14_2" localSheetId="3">#REF!</definedName>
    <definedName name="Excel_BuiltIn_Print_Area_5_14_3" localSheetId="3">#REF!</definedName>
    <definedName name="Excel_BuiltIn_Print_Area_5_14_4" localSheetId="3">#REF!</definedName>
    <definedName name="Excel_BuiltIn_Print_Area_5_15_1" localSheetId="3">#REF!</definedName>
    <definedName name="Excel_BuiltIn_Print_Area_5_15_2" localSheetId="3">#REF!</definedName>
    <definedName name="Excel_BuiltIn_Print_Area_5_15_3" localSheetId="3">#REF!</definedName>
    <definedName name="Excel_BuiltIn_Print_Area_5_15_4" localSheetId="3">#REF!</definedName>
    <definedName name="Excel_BuiltIn_Print_Area_5_19_1" localSheetId="3">#REF!</definedName>
    <definedName name="Excel_BuiltIn_Print_Area_5_19_2" localSheetId="3">#REF!</definedName>
    <definedName name="Excel_BuiltIn_Print_Area_5_19_3" localSheetId="3">#REF!</definedName>
    <definedName name="Excel_BuiltIn_Print_Area_5_19_4" localSheetId="3">#REF!</definedName>
    <definedName name="Excel_BuiltIn_Print_Area_5_2_1" localSheetId="3">#REF!</definedName>
    <definedName name="Excel_BuiltIn_Print_Area_5_2_2" localSheetId="3">#REF!</definedName>
    <definedName name="Excel_BuiltIn_Print_Area_5_2_3" localSheetId="3">#REF!</definedName>
    <definedName name="Excel_BuiltIn_Print_Area_5_2_4" localSheetId="3">#REF!</definedName>
    <definedName name="Excel_BuiltIn_Print_Area_5_20_1" localSheetId="3">#REF!</definedName>
    <definedName name="Excel_BuiltIn_Print_Area_5_20_2" localSheetId="3">#REF!</definedName>
    <definedName name="Excel_BuiltIn_Print_Area_5_20_3" localSheetId="3">#REF!</definedName>
    <definedName name="Excel_BuiltIn_Print_Area_5_20_4" localSheetId="3">#REF!</definedName>
    <definedName name="Excel_BuiltIn_Print_Area_5_21_1" localSheetId="3">#REF!</definedName>
    <definedName name="Excel_BuiltIn_Print_Area_5_21_2" localSheetId="3">#REF!</definedName>
    <definedName name="Excel_BuiltIn_Print_Area_5_21_3" localSheetId="3">#REF!</definedName>
    <definedName name="Excel_BuiltIn_Print_Area_5_21_4" localSheetId="3">#REF!</definedName>
    <definedName name="Excel_BuiltIn_Print_Area_5_22_1" localSheetId="3">#REF!</definedName>
    <definedName name="Excel_BuiltIn_Print_Area_5_22_2" localSheetId="3">#REF!</definedName>
    <definedName name="Excel_BuiltIn_Print_Area_5_22_3" localSheetId="3">#REF!</definedName>
    <definedName name="Excel_BuiltIn_Print_Area_5_22_4" localSheetId="3">#REF!</definedName>
    <definedName name="Excel_BuiltIn_Print_Area_5_23_1" localSheetId="3">#REF!</definedName>
    <definedName name="Excel_BuiltIn_Print_Area_5_23_2" localSheetId="3">#REF!</definedName>
    <definedName name="Excel_BuiltIn_Print_Area_5_23_3" localSheetId="3">#REF!</definedName>
    <definedName name="Excel_BuiltIn_Print_Area_5_23_4" localSheetId="3">#REF!</definedName>
    <definedName name="Excel_BuiltIn_Print_Area_5_24_1" localSheetId="3">#REF!</definedName>
    <definedName name="Excel_BuiltIn_Print_Area_5_24_2" localSheetId="3">#REF!</definedName>
    <definedName name="Excel_BuiltIn_Print_Area_5_24_3" localSheetId="3">#REF!</definedName>
    <definedName name="Excel_BuiltIn_Print_Area_5_24_4" localSheetId="3">#REF!</definedName>
    <definedName name="Excel_BuiltIn_Print_Area_5_26_1" localSheetId="3">#REF!</definedName>
    <definedName name="Excel_BuiltIn_Print_Area_5_26_2" localSheetId="3">#REF!</definedName>
    <definedName name="Excel_BuiltIn_Print_Area_5_26_3" localSheetId="3">#REF!</definedName>
    <definedName name="Excel_BuiltIn_Print_Area_5_26_4" localSheetId="3">#REF!</definedName>
    <definedName name="Excel_BuiltIn_Print_Area_5_27_1" localSheetId="3">#REF!</definedName>
    <definedName name="Excel_BuiltIn_Print_Area_5_27_2" localSheetId="3">#REF!</definedName>
    <definedName name="Excel_BuiltIn_Print_Area_5_27_3" localSheetId="3">#REF!</definedName>
    <definedName name="Excel_BuiltIn_Print_Area_5_27_4" localSheetId="3">#REF!</definedName>
    <definedName name="Excel_BuiltIn_Print_Area_5_3_1" localSheetId="3">#REF!</definedName>
    <definedName name="Excel_BuiltIn_Print_Area_5_3_2" localSheetId="3">#REF!</definedName>
    <definedName name="Excel_BuiltIn_Print_Area_5_3_3" localSheetId="3">#REF!</definedName>
    <definedName name="Excel_BuiltIn_Print_Area_5_3_4" localSheetId="3">#REF!</definedName>
    <definedName name="Excel_BuiltIn_Print_Area_5_4_1" localSheetId="3">#REF!</definedName>
    <definedName name="Excel_BuiltIn_Print_Area_5_4_2" localSheetId="3">#REF!</definedName>
    <definedName name="Excel_BuiltIn_Print_Area_5_4_3" localSheetId="3">#REF!</definedName>
    <definedName name="Excel_BuiltIn_Print_Area_5_4_4" localSheetId="3">#REF!</definedName>
    <definedName name="Excel_BuiltIn_Print_Area_5_5_1" localSheetId="3">#REF!</definedName>
    <definedName name="Excel_BuiltIn_Print_Area_5_5_2" localSheetId="3">#REF!</definedName>
    <definedName name="Excel_BuiltIn_Print_Area_5_5_3" localSheetId="3">#REF!</definedName>
    <definedName name="Excel_BuiltIn_Print_Area_5_5_4" localSheetId="3">#REF!</definedName>
    <definedName name="Excel_BuiltIn_Print_Area_5_6_1" localSheetId="3">#REF!</definedName>
    <definedName name="Excel_BuiltIn_Print_Area_5_6_2" localSheetId="3">#REF!</definedName>
    <definedName name="Excel_BuiltIn_Print_Area_5_6_3" localSheetId="3">#REF!</definedName>
    <definedName name="Excel_BuiltIn_Print_Area_5_6_4" localSheetId="3">#REF!</definedName>
    <definedName name="Excel_BuiltIn_Print_Area_5_7_1" localSheetId="3">#REF!</definedName>
    <definedName name="Excel_BuiltIn_Print_Area_5_7_2" localSheetId="3">#REF!</definedName>
    <definedName name="Excel_BuiltIn_Print_Area_5_7_3" localSheetId="3">#REF!</definedName>
    <definedName name="Excel_BuiltIn_Print_Area_5_7_4" localSheetId="3">#REF!</definedName>
    <definedName name="Excel_BuiltIn_Print_Area_5_8_1" localSheetId="3">#REF!</definedName>
    <definedName name="Excel_BuiltIn_Print_Area_5_8_2" localSheetId="3">#REF!</definedName>
    <definedName name="Excel_BuiltIn_Print_Area_5_8_3" localSheetId="3">#REF!</definedName>
    <definedName name="Excel_BuiltIn_Print_Area_5_8_4" localSheetId="3">#REF!</definedName>
    <definedName name="Excel_BuiltIn_Print_Area_5_9_1" localSheetId="3">#REF!</definedName>
    <definedName name="Excel_BuiltIn_Print_Area_5_9_2" localSheetId="3">#REF!</definedName>
    <definedName name="Excel_BuiltIn_Print_Area_5_9_3" localSheetId="3">#REF!</definedName>
    <definedName name="Excel_BuiltIn_Print_Area_5_9_4" localSheetId="3">#REF!</definedName>
    <definedName name="Excel_BuiltIn_Print_Area_6_1_1" localSheetId="3">#REF!</definedName>
    <definedName name="Excel_BuiltIn_Print_Area_6_1_2" localSheetId="3">#REF!</definedName>
    <definedName name="Excel_BuiltIn_Print_Area_6_1_3" localSheetId="3">#REF!</definedName>
    <definedName name="Excel_BuiltIn_Print_Area_6_1_4" localSheetId="3">#REF!</definedName>
    <definedName name="Excel_BuiltIn_Print_Area_6_10_1" localSheetId="3">#REF!</definedName>
    <definedName name="Excel_BuiltIn_Print_Area_6_10_2" localSheetId="3">#REF!</definedName>
    <definedName name="Excel_BuiltIn_Print_Area_6_10_3" localSheetId="3">#REF!</definedName>
    <definedName name="Excel_BuiltIn_Print_Area_6_10_4" localSheetId="3">#REF!</definedName>
    <definedName name="Excel_BuiltIn_Print_Area_6_12_1" localSheetId="3">#REF!</definedName>
    <definedName name="Excel_BuiltIn_Print_Area_6_12_2" localSheetId="3">#REF!</definedName>
    <definedName name="Excel_BuiltIn_Print_Area_6_12_3" localSheetId="3">#REF!</definedName>
    <definedName name="Excel_BuiltIn_Print_Area_6_12_4" localSheetId="3">#REF!</definedName>
    <definedName name="Excel_BuiltIn_Print_Area_6_13_1" localSheetId="3">#REF!</definedName>
    <definedName name="Excel_BuiltIn_Print_Area_6_13_2" localSheetId="3">#REF!</definedName>
    <definedName name="Excel_BuiltIn_Print_Area_6_13_3" localSheetId="3">#REF!</definedName>
    <definedName name="Excel_BuiltIn_Print_Area_6_13_4" localSheetId="3">#REF!</definedName>
    <definedName name="Excel_BuiltIn_Print_Area_6_14_1" localSheetId="3">#REF!</definedName>
    <definedName name="Excel_BuiltIn_Print_Area_6_14_2" localSheetId="3">#REF!</definedName>
    <definedName name="Excel_BuiltIn_Print_Area_6_14_3" localSheetId="3">#REF!</definedName>
    <definedName name="Excel_BuiltIn_Print_Area_6_14_4" localSheetId="3">#REF!</definedName>
    <definedName name="Excel_BuiltIn_Print_Area_6_15_1" localSheetId="3">#REF!</definedName>
    <definedName name="Excel_BuiltIn_Print_Area_6_15_2" localSheetId="3">#REF!</definedName>
    <definedName name="Excel_BuiltIn_Print_Area_6_15_3" localSheetId="3">#REF!</definedName>
    <definedName name="Excel_BuiltIn_Print_Area_6_15_4" localSheetId="3">#REF!</definedName>
    <definedName name="Excel_BuiltIn_Print_Area_6_19_1" localSheetId="3">#REF!</definedName>
    <definedName name="Excel_BuiltIn_Print_Area_6_19_2" localSheetId="3">#REF!</definedName>
    <definedName name="Excel_BuiltIn_Print_Area_6_19_3" localSheetId="3">#REF!</definedName>
    <definedName name="Excel_BuiltIn_Print_Area_6_19_4" localSheetId="3">#REF!</definedName>
    <definedName name="Excel_BuiltIn_Print_Area_6_2_1" localSheetId="3">#REF!</definedName>
    <definedName name="Excel_BuiltIn_Print_Area_6_2_2" localSheetId="3">#REF!</definedName>
    <definedName name="Excel_BuiltIn_Print_Area_6_2_3" localSheetId="3">#REF!</definedName>
    <definedName name="Excel_BuiltIn_Print_Area_6_2_4" localSheetId="3">#REF!</definedName>
    <definedName name="Excel_BuiltIn_Print_Area_6_20_1" localSheetId="3">#REF!</definedName>
    <definedName name="Excel_BuiltIn_Print_Area_6_20_2" localSheetId="3">#REF!</definedName>
    <definedName name="Excel_BuiltIn_Print_Area_6_20_3" localSheetId="3">#REF!</definedName>
    <definedName name="Excel_BuiltIn_Print_Area_6_20_4" localSheetId="3">#REF!</definedName>
    <definedName name="Excel_BuiltIn_Print_Area_6_21_1" localSheetId="3">#REF!</definedName>
    <definedName name="Excel_BuiltIn_Print_Area_6_21_2" localSheetId="3">#REF!</definedName>
    <definedName name="Excel_BuiltIn_Print_Area_6_21_3" localSheetId="3">#REF!</definedName>
    <definedName name="Excel_BuiltIn_Print_Area_6_21_4" localSheetId="3">#REF!</definedName>
    <definedName name="Excel_BuiltIn_Print_Area_6_22_1" localSheetId="3">#REF!</definedName>
    <definedName name="Excel_BuiltIn_Print_Area_6_22_2" localSheetId="3">#REF!</definedName>
    <definedName name="Excel_BuiltIn_Print_Area_6_22_3" localSheetId="3">#REF!</definedName>
    <definedName name="Excel_BuiltIn_Print_Area_6_22_4" localSheetId="3">#REF!</definedName>
    <definedName name="Excel_BuiltIn_Print_Area_6_23_1" localSheetId="3">#REF!</definedName>
    <definedName name="Excel_BuiltIn_Print_Area_6_23_2" localSheetId="3">#REF!</definedName>
    <definedName name="Excel_BuiltIn_Print_Area_6_23_3" localSheetId="3">#REF!</definedName>
    <definedName name="Excel_BuiltIn_Print_Area_6_23_4" localSheetId="3">#REF!</definedName>
    <definedName name="Excel_BuiltIn_Print_Area_6_24_1" localSheetId="3">#REF!</definedName>
    <definedName name="Excel_BuiltIn_Print_Area_6_24_2" localSheetId="3">#REF!</definedName>
    <definedName name="Excel_BuiltIn_Print_Area_6_24_3" localSheetId="3">#REF!</definedName>
    <definedName name="Excel_BuiltIn_Print_Area_6_24_4" localSheetId="3">#REF!</definedName>
    <definedName name="Excel_BuiltIn_Print_Area_6_26_1" localSheetId="3">#REF!</definedName>
    <definedName name="Excel_BuiltIn_Print_Area_6_26_2" localSheetId="3">#REF!</definedName>
    <definedName name="Excel_BuiltIn_Print_Area_6_26_3" localSheetId="3">#REF!</definedName>
    <definedName name="Excel_BuiltIn_Print_Area_6_26_4" localSheetId="3">#REF!</definedName>
    <definedName name="Excel_BuiltIn_Print_Area_6_27_1" localSheetId="3">#REF!</definedName>
    <definedName name="Excel_BuiltIn_Print_Area_6_27_2" localSheetId="3">#REF!</definedName>
    <definedName name="Excel_BuiltIn_Print_Area_6_27_3" localSheetId="3">#REF!</definedName>
    <definedName name="Excel_BuiltIn_Print_Area_6_27_4" localSheetId="3">#REF!</definedName>
    <definedName name="Excel_BuiltIn_Print_Area_6_3_1" localSheetId="3">#REF!</definedName>
    <definedName name="Excel_BuiltIn_Print_Area_6_3_2" localSheetId="3">#REF!</definedName>
    <definedName name="Excel_BuiltIn_Print_Area_6_3_3" localSheetId="3">#REF!</definedName>
    <definedName name="Excel_BuiltIn_Print_Area_6_3_4" localSheetId="3">#REF!</definedName>
    <definedName name="Excel_BuiltIn_Print_Area_6_4_1" localSheetId="3">#REF!</definedName>
    <definedName name="Excel_BuiltIn_Print_Area_6_4_2" localSheetId="3">#REF!</definedName>
    <definedName name="Excel_BuiltIn_Print_Area_6_4_3" localSheetId="3">#REF!</definedName>
    <definedName name="Excel_BuiltIn_Print_Area_6_4_4" localSheetId="3">#REF!</definedName>
    <definedName name="Excel_BuiltIn_Print_Area_6_5_1" localSheetId="3">#REF!</definedName>
    <definedName name="Excel_BuiltIn_Print_Area_6_5_2" localSheetId="3">#REF!</definedName>
    <definedName name="Excel_BuiltIn_Print_Area_6_5_3" localSheetId="3">#REF!</definedName>
    <definedName name="Excel_BuiltIn_Print_Area_6_5_4" localSheetId="3">#REF!</definedName>
    <definedName name="Excel_BuiltIn_Print_Area_6_6_1" localSheetId="3">#REF!</definedName>
    <definedName name="Excel_BuiltIn_Print_Area_6_6_2" localSheetId="3">#REF!</definedName>
    <definedName name="Excel_BuiltIn_Print_Area_6_6_3" localSheetId="3">#REF!</definedName>
    <definedName name="Excel_BuiltIn_Print_Area_6_6_4" localSheetId="3">#REF!</definedName>
    <definedName name="Excel_BuiltIn_Print_Area_6_7_1" localSheetId="3">#REF!</definedName>
    <definedName name="Excel_BuiltIn_Print_Area_6_7_2" localSheetId="3">#REF!</definedName>
    <definedName name="Excel_BuiltIn_Print_Area_6_7_3" localSheetId="3">#REF!</definedName>
    <definedName name="Excel_BuiltIn_Print_Area_6_7_4" localSheetId="3">#REF!</definedName>
    <definedName name="Excel_BuiltIn_Print_Area_6_8_1" localSheetId="3">#REF!</definedName>
    <definedName name="Excel_BuiltIn_Print_Area_6_8_2" localSheetId="3">#REF!</definedName>
    <definedName name="Excel_BuiltIn_Print_Area_6_8_3" localSheetId="3">#REF!</definedName>
    <definedName name="Excel_BuiltIn_Print_Area_6_8_4" localSheetId="3">#REF!</definedName>
    <definedName name="Excel_BuiltIn_Print_Area_6_9_1" localSheetId="3">#REF!</definedName>
    <definedName name="Excel_BuiltIn_Print_Area_6_9_2" localSheetId="3">#REF!</definedName>
    <definedName name="Excel_BuiltIn_Print_Area_6_9_3" localSheetId="3">#REF!</definedName>
    <definedName name="Excel_BuiltIn_Print_Area_6_9_4" localSheetId="3">#REF!</definedName>
    <definedName name="Excel_BuiltIn_Print_Area_7_1_1" localSheetId="3">#REF!</definedName>
    <definedName name="Excel_BuiltIn_Print_Area_7_1_2" localSheetId="3">#REF!</definedName>
    <definedName name="Excel_BuiltIn_Print_Area_7_1_3" localSheetId="3">#REF!</definedName>
    <definedName name="Excel_BuiltIn_Print_Area_7_1_4" localSheetId="3">#REF!</definedName>
    <definedName name="Excel_BuiltIn_Print_Area_7_10_1" localSheetId="3">#REF!</definedName>
    <definedName name="Excel_BuiltIn_Print_Area_7_10_2" localSheetId="3">#REF!</definedName>
    <definedName name="Excel_BuiltIn_Print_Area_7_10_3" localSheetId="3">#REF!</definedName>
    <definedName name="Excel_BuiltIn_Print_Area_7_10_4" localSheetId="3">#REF!</definedName>
    <definedName name="Excel_BuiltIn_Print_Area_7_12_1" localSheetId="3">#REF!</definedName>
    <definedName name="Excel_BuiltIn_Print_Area_7_12_2" localSheetId="3">#REF!</definedName>
    <definedName name="Excel_BuiltIn_Print_Area_7_12_3" localSheetId="3">#REF!</definedName>
    <definedName name="Excel_BuiltIn_Print_Area_7_12_4" localSheetId="3">#REF!</definedName>
    <definedName name="Excel_BuiltIn_Print_Area_7_13_1" localSheetId="3">#REF!</definedName>
    <definedName name="Excel_BuiltIn_Print_Area_7_13_2" localSheetId="3">#REF!</definedName>
    <definedName name="Excel_BuiltIn_Print_Area_7_13_3" localSheetId="3">#REF!</definedName>
    <definedName name="Excel_BuiltIn_Print_Area_7_13_4" localSheetId="3">#REF!</definedName>
    <definedName name="Excel_BuiltIn_Print_Area_7_14_1" localSheetId="3">#REF!</definedName>
    <definedName name="Excel_BuiltIn_Print_Area_7_14_2" localSheetId="3">#REF!</definedName>
    <definedName name="Excel_BuiltIn_Print_Area_7_14_3" localSheetId="3">#REF!</definedName>
    <definedName name="Excel_BuiltIn_Print_Area_7_14_4" localSheetId="3">#REF!</definedName>
    <definedName name="Excel_BuiltIn_Print_Area_7_15_1" localSheetId="3">#REF!</definedName>
    <definedName name="Excel_BuiltIn_Print_Area_7_15_2" localSheetId="3">#REF!</definedName>
    <definedName name="Excel_BuiltIn_Print_Area_7_15_3" localSheetId="3">#REF!</definedName>
    <definedName name="Excel_BuiltIn_Print_Area_7_15_4" localSheetId="3">#REF!</definedName>
    <definedName name="Excel_BuiltIn_Print_Area_7_19_1" localSheetId="3">#REF!</definedName>
    <definedName name="Excel_BuiltIn_Print_Area_7_19_2" localSheetId="3">#REF!</definedName>
    <definedName name="Excel_BuiltIn_Print_Area_7_19_3" localSheetId="3">#REF!</definedName>
    <definedName name="Excel_BuiltIn_Print_Area_7_19_4" localSheetId="3">#REF!</definedName>
    <definedName name="Excel_BuiltIn_Print_Area_7_2_1" localSheetId="3">#REF!</definedName>
    <definedName name="Excel_BuiltIn_Print_Area_7_2_2" localSheetId="3">#REF!</definedName>
    <definedName name="Excel_BuiltIn_Print_Area_7_2_3" localSheetId="3">#REF!</definedName>
    <definedName name="Excel_BuiltIn_Print_Area_7_2_4" localSheetId="3">#REF!</definedName>
    <definedName name="Excel_BuiltIn_Print_Area_7_20_1" localSheetId="3">#REF!</definedName>
    <definedName name="Excel_BuiltIn_Print_Area_7_20_2" localSheetId="3">#REF!</definedName>
    <definedName name="Excel_BuiltIn_Print_Area_7_20_3" localSheetId="3">#REF!</definedName>
    <definedName name="Excel_BuiltIn_Print_Area_7_20_4" localSheetId="3">#REF!</definedName>
    <definedName name="Excel_BuiltIn_Print_Area_7_21_1" localSheetId="3">#REF!</definedName>
    <definedName name="Excel_BuiltIn_Print_Area_7_21_2" localSheetId="3">#REF!</definedName>
    <definedName name="Excel_BuiltIn_Print_Area_7_21_3" localSheetId="3">#REF!</definedName>
    <definedName name="Excel_BuiltIn_Print_Area_7_21_4" localSheetId="3">#REF!</definedName>
    <definedName name="Excel_BuiltIn_Print_Area_7_22_1" localSheetId="3">#REF!</definedName>
    <definedName name="Excel_BuiltIn_Print_Area_7_22_2" localSheetId="3">#REF!</definedName>
    <definedName name="Excel_BuiltIn_Print_Area_7_22_3" localSheetId="3">#REF!</definedName>
    <definedName name="Excel_BuiltIn_Print_Area_7_22_4" localSheetId="3">#REF!</definedName>
    <definedName name="Excel_BuiltIn_Print_Area_7_23_1" localSheetId="3">#REF!</definedName>
    <definedName name="Excel_BuiltIn_Print_Area_7_23_2" localSheetId="3">#REF!</definedName>
    <definedName name="Excel_BuiltIn_Print_Area_7_23_3" localSheetId="3">#REF!</definedName>
    <definedName name="Excel_BuiltIn_Print_Area_7_23_4" localSheetId="3">#REF!</definedName>
    <definedName name="Excel_BuiltIn_Print_Area_7_24_1" localSheetId="3">#REF!</definedName>
    <definedName name="Excel_BuiltIn_Print_Area_7_24_2" localSheetId="3">#REF!</definedName>
    <definedName name="Excel_BuiltIn_Print_Area_7_24_3" localSheetId="3">#REF!</definedName>
    <definedName name="Excel_BuiltIn_Print_Area_7_24_4" localSheetId="3">#REF!</definedName>
    <definedName name="Excel_BuiltIn_Print_Area_7_26_1" localSheetId="3">#REF!</definedName>
    <definedName name="Excel_BuiltIn_Print_Area_7_26_2" localSheetId="3">#REF!</definedName>
    <definedName name="Excel_BuiltIn_Print_Area_7_26_3" localSheetId="3">#REF!</definedName>
    <definedName name="Excel_BuiltIn_Print_Area_7_26_4" localSheetId="3">#REF!</definedName>
    <definedName name="Excel_BuiltIn_Print_Area_7_27_1" localSheetId="3">#REF!</definedName>
    <definedName name="Excel_BuiltIn_Print_Area_7_27_2" localSheetId="3">#REF!</definedName>
    <definedName name="Excel_BuiltIn_Print_Area_7_27_3" localSheetId="3">#REF!</definedName>
    <definedName name="Excel_BuiltIn_Print_Area_7_27_4" localSheetId="3">#REF!</definedName>
    <definedName name="Excel_BuiltIn_Print_Area_7_3_1" localSheetId="3">#REF!</definedName>
    <definedName name="Excel_BuiltIn_Print_Area_7_3_2" localSheetId="3">#REF!</definedName>
    <definedName name="Excel_BuiltIn_Print_Area_7_3_3" localSheetId="3">#REF!</definedName>
    <definedName name="Excel_BuiltIn_Print_Area_7_3_4" localSheetId="3">#REF!</definedName>
    <definedName name="Excel_BuiltIn_Print_Area_7_4_1" localSheetId="3">#REF!</definedName>
    <definedName name="Excel_BuiltIn_Print_Area_7_4_2" localSheetId="3">#REF!</definedName>
    <definedName name="Excel_BuiltIn_Print_Area_7_4_3" localSheetId="3">#REF!</definedName>
    <definedName name="Excel_BuiltIn_Print_Area_7_4_4" localSheetId="3">#REF!</definedName>
    <definedName name="Excel_BuiltIn_Print_Area_7_5_1" localSheetId="3">#REF!</definedName>
    <definedName name="Excel_BuiltIn_Print_Area_7_5_2" localSheetId="3">#REF!</definedName>
    <definedName name="Excel_BuiltIn_Print_Area_7_5_3" localSheetId="3">#REF!</definedName>
    <definedName name="Excel_BuiltIn_Print_Area_7_5_4" localSheetId="3">#REF!</definedName>
    <definedName name="Excel_BuiltIn_Print_Area_7_6_1" localSheetId="3">#REF!</definedName>
    <definedName name="Excel_BuiltIn_Print_Area_7_6_2" localSheetId="3">#REF!</definedName>
    <definedName name="Excel_BuiltIn_Print_Area_7_6_3" localSheetId="3">#REF!</definedName>
    <definedName name="Excel_BuiltIn_Print_Area_7_6_4" localSheetId="3">#REF!</definedName>
    <definedName name="Excel_BuiltIn_Print_Area_7_7_1" localSheetId="3">#REF!</definedName>
    <definedName name="Excel_BuiltIn_Print_Area_7_7_2" localSheetId="3">#REF!</definedName>
    <definedName name="Excel_BuiltIn_Print_Area_7_7_3" localSheetId="3">#REF!</definedName>
    <definedName name="Excel_BuiltIn_Print_Area_7_7_4" localSheetId="3">#REF!</definedName>
    <definedName name="Excel_BuiltIn_Print_Area_7_8_1" localSheetId="3">#REF!</definedName>
    <definedName name="Excel_BuiltIn_Print_Area_7_8_2" localSheetId="3">#REF!</definedName>
    <definedName name="Excel_BuiltIn_Print_Area_7_8_3" localSheetId="3">#REF!</definedName>
    <definedName name="Excel_BuiltIn_Print_Area_7_8_4" localSheetId="3">#REF!</definedName>
    <definedName name="Excel_BuiltIn_Print_Area_7_9_1" localSheetId="3">#REF!</definedName>
    <definedName name="Excel_BuiltIn_Print_Area_7_9_2" localSheetId="3">#REF!</definedName>
    <definedName name="Excel_BuiltIn_Print_Area_7_9_3" localSheetId="3">#REF!</definedName>
    <definedName name="Excel_BuiltIn_Print_Area_7_9_4" localSheetId="3">#REF!</definedName>
    <definedName name="Excel_BuiltIn_Print_Area_8_1_1" localSheetId="3">#REF!</definedName>
    <definedName name="Excel_BuiltIn_Print_Area_8_1_2" localSheetId="3">#REF!</definedName>
    <definedName name="Excel_BuiltIn_Print_Area_8_1_3" localSheetId="3">#REF!</definedName>
    <definedName name="Excel_BuiltIn_Print_Area_8_1_4" localSheetId="3">#REF!</definedName>
    <definedName name="Excel_BuiltIn_Print_Area_8_10_1" localSheetId="3">#REF!</definedName>
    <definedName name="Excel_BuiltIn_Print_Area_8_10_2" localSheetId="3">#REF!</definedName>
    <definedName name="Excel_BuiltIn_Print_Area_8_10_3" localSheetId="3">#REF!</definedName>
    <definedName name="Excel_BuiltIn_Print_Area_8_10_4" localSheetId="3">#REF!</definedName>
    <definedName name="Excel_BuiltIn_Print_Area_8_11_1" localSheetId="3">#REF!</definedName>
    <definedName name="Excel_BuiltIn_Print_Area_8_11_2" localSheetId="3">#REF!</definedName>
    <definedName name="Excel_BuiltIn_Print_Area_8_11_3" localSheetId="3">#REF!</definedName>
    <definedName name="Excel_BuiltIn_Print_Area_8_11_4" localSheetId="3">#REF!</definedName>
    <definedName name="Excel_BuiltIn_Print_Area_8_12_1" localSheetId="3">#REF!</definedName>
    <definedName name="Excel_BuiltIn_Print_Area_8_12_2" localSheetId="3">#REF!</definedName>
    <definedName name="Excel_BuiltIn_Print_Area_8_12_3" localSheetId="3">#REF!</definedName>
    <definedName name="Excel_BuiltIn_Print_Area_8_12_4" localSheetId="3">#REF!</definedName>
    <definedName name="Excel_BuiltIn_Print_Area_8_13_1" localSheetId="3">#REF!</definedName>
    <definedName name="Excel_BuiltIn_Print_Area_8_13_2" localSheetId="3">#REF!</definedName>
    <definedName name="Excel_BuiltIn_Print_Area_8_13_3" localSheetId="3">#REF!</definedName>
    <definedName name="Excel_BuiltIn_Print_Area_8_13_4" localSheetId="3">#REF!</definedName>
    <definedName name="Excel_BuiltIn_Print_Area_8_14_1" localSheetId="3">#REF!</definedName>
    <definedName name="Excel_BuiltIn_Print_Area_8_14_2" localSheetId="3">#REF!</definedName>
    <definedName name="Excel_BuiltIn_Print_Area_8_14_3" localSheetId="3">#REF!</definedName>
    <definedName name="Excel_BuiltIn_Print_Area_8_14_4" localSheetId="3">#REF!</definedName>
    <definedName name="Excel_BuiltIn_Print_Area_8_15_1" localSheetId="3">#REF!</definedName>
    <definedName name="Excel_BuiltIn_Print_Area_8_15_2" localSheetId="3">#REF!</definedName>
    <definedName name="Excel_BuiltIn_Print_Area_8_15_3" localSheetId="3">#REF!</definedName>
    <definedName name="Excel_BuiltIn_Print_Area_8_15_4" localSheetId="3">#REF!</definedName>
    <definedName name="Excel_BuiltIn_Print_Area_8_19_1" localSheetId="3">#REF!</definedName>
    <definedName name="Excel_BuiltIn_Print_Area_8_19_2" localSheetId="3">#REF!</definedName>
    <definedName name="Excel_BuiltIn_Print_Area_8_19_3" localSheetId="3">#REF!</definedName>
    <definedName name="Excel_BuiltIn_Print_Area_8_19_4" localSheetId="3">#REF!</definedName>
    <definedName name="Excel_BuiltIn_Print_Area_8_2_1" localSheetId="3">#REF!</definedName>
    <definedName name="Excel_BuiltIn_Print_Area_8_2_2" localSheetId="3">#REF!</definedName>
    <definedName name="Excel_BuiltIn_Print_Area_8_2_3" localSheetId="3">#REF!</definedName>
    <definedName name="Excel_BuiltIn_Print_Area_8_2_4" localSheetId="3">#REF!</definedName>
    <definedName name="Excel_BuiltIn_Print_Area_8_20_1" localSheetId="3">#REF!</definedName>
    <definedName name="Excel_BuiltIn_Print_Area_8_20_2" localSheetId="3">#REF!</definedName>
    <definedName name="Excel_BuiltIn_Print_Area_8_20_3" localSheetId="3">#REF!</definedName>
    <definedName name="Excel_BuiltIn_Print_Area_8_20_4" localSheetId="3">#REF!</definedName>
    <definedName name="Excel_BuiltIn_Print_Area_8_21_1" localSheetId="3">#REF!</definedName>
    <definedName name="Excel_BuiltIn_Print_Area_8_21_2" localSheetId="3">#REF!</definedName>
    <definedName name="Excel_BuiltIn_Print_Area_8_21_3" localSheetId="3">#REF!</definedName>
    <definedName name="Excel_BuiltIn_Print_Area_8_21_4" localSheetId="3">#REF!</definedName>
    <definedName name="Excel_BuiltIn_Print_Area_8_22_1" localSheetId="3">#REF!</definedName>
    <definedName name="Excel_BuiltIn_Print_Area_8_22_2" localSheetId="3">#REF!</definedName>
    <definedName name="Excel_BuiltIn_Print_Area_8_22_3" localSheetId="3">#REF!</definedName>
    <definedName name="Excel_BuiltIn_Print_Area_8_22_4" localSheetId="3">#REF!</definedName>
    <definedName name="Excel_BuiltIn_Print_Area_8_23_1" localSheetId="3">#REF!</definedName>
    <definedName name="Excel_BuiltIn_Print_Area_8_23_2" localSheetId="3">#REF!</definedName>
    <definedName name="Excel_BuiltIn_Print_Area_8_23_3" localSheetId="3">#REF!</definedName>
    <definedName name="Excel_BuiltIn_Print_Area_8_23_4" localSheetId="3">#REF!</definedName>
    <definedName name="Excel_BuiltIn_Print_Area_8_24_1" localSheetId="3">#REF!</definedName>
    <definedName name="Excel_BuiltIn_Print_Area_8_24_2" localSheetId="3">#REF!</definedName>
    <definedName name="Excel_BuiltIn_Print_Area_8_24_3" localSheetId="3">#REF!</definedName>
    <definedName name="Excel_BuiltIn_Print_Area_8_24_4" localSheetId="3">#REF!</definedName>
    <definedName name="Excel_BuiltIn_Print_Area_8_26_1" localSheetId="3">#REF!</definedName>
    <definedName name="Excel_BuiltIn_Print_Area_8_26_2" localSheetId="3">#REF!</definedName>
    <definedName name="Excel_BuiltIn_Print_Area_8_26_3" localSheetId="3">#REF!</definedName>
    <definedName name="Excel_BuiltIn_Print_Area_8_26_4" localSheetId="3">#REF!</definedName>
    <definedName name="Excel_BuiltIn_Print_Area_8_27_1" localSheetId="3">#REF!</definedName>
    <definedName name="Excel_BuiltIn_Print_Area_8_27_2" localSheetId="3">#REF!</definedName>
    <definedName name="Excel_BuiltIn_Print_Area_8_27_3" localSheetId="3">#REF!</definedName>
    <definedName name="Excel_BuiltIn_Print_Area_8_27_4" localSheetId="3">#REF!</definedName>
    <definedName name="Excel_BuiltIn_Print_Area_8_3_1" localSheetId="3">#REF!</definedName>
    <definedName name="Excel_BuiltIn_Print_Area_8_3_2" localSheetId="3">#REF!</definedName>
    <definedName name="Excel_BuiltIn_Print_Area_8_3_3" localSheetId="3">#REF!</definedName>
    <definedName name="Excel_BuiltIn_Print_Area_8_3_4" localSheetId="3">#REF!</definedName>
    <definedName name="Excel_BuiltIn_Print_Area_8_4_1" localSheetId="3">#REF!</definedName>
    <definedName name="Excel_BuiltIn_Print_Area_8_4_2" localSheetId="3">#REF!</definedName>
    <definedName name="Excel_BuiltIn_Print_Area_8_4_3" localSheetId="3">#REF!</definedName>
    <definedName name="Excel_BuiltIn_Print_Area_8_4_4" localSheetId="3">#REF!</definedName>
    <definedName name="Excel_BuiltIn_Print_Area_8_5_1" localSheetId="3">#REF!</definedName>
    <definedName name="Excel_BuiltIn_Print_Area_8_5_2" localSheetId="3">#REF!</definedName>
    <definedName name="Excel_BuiltIn_Print_Area_8_5_3" localSheetId="3">#REF!</definedName>
    <definedName name="Excel_BuiltIn_Print_Area_8_5_4" localSheetId="3">#REF!</definedName>
    <definedName name="Excel_BuiltIn_Print_Area_8_6_1" localSheetId="3">#REF!</definedName>
    <definedName name="Excel_BuiltIn_Print_Area_8_6_2" localSheetId="3">#REF!</definedName>
    <definedName name="Excel_BuiltIn_Print_Area_8_6_3" localSheetId="3">#REF!</definedName>
    <definedName name="Excel_BuiltIn_Print_Area_8_6_4" localSheetId="3">#REF!</definedName>
    <definedName name="Excel_BuiltIn_Print_Area_8_7_1" localSheetId="3">#REF!</definedName>
    <definedName name="Excel_BuiltIn_Print_Area_8_7_2" localSheetId="3">#REF!</definedName>
    <definedName name="Excel_BuiltIn_Print_Area_8_7_3" localSheetId="3">#REF!</definedName>
    <definedName name="Excel_BuiltIn_Print_Area_8_7_4" localSheetId="3">#REF!</definedName>
    <definedName name="Excel_BuiltIn_Print_Area_8_8_1" localSheetId="3">#REF!</definedName>
    <definedName name="Excel_BuiltIn_Print_Area_8_8_2" localSheetId="3">#REF!</definedName>
    <definedName name="Excel_BuiltIn_Print_Area_8_8_3" localSheetId="3">#REF!</definedName>
    <definedName name="Excel_BuiltIn_Print_Area_8_8_4" localSheetId="3">#REF!</definedName>
    <definedName name="Excel_BuiltIn_Print_Area_8_9_1" localSheetId="3">#REF!</definedName>
    <definedName name="Excel_BuiltIn_Print_Area_8_9_2" localSheetId="3">#REF!</definedName>
    <definedName name="Excel_BuiltIn_Print_Area_8_9_3" localSheetId="3">#REF!</definedName>
    <definedName name="Excel_BuiltIn_Print_Area_8_9_4" localSheetId="3">#REF!</definedName>
    <definedName name="Excel_BuiltIn_Print_Area_9_1_1" localSheetId="3">#REF!</definedName>
    <definedName name="Excel_BuiltIn_Print_Area_9_1_2" localSheetId="3">#REF!</definedName>
    <definedName name="Excel_BuiltIn_Print_Area_9_1_3" localSheetId="3">#REF!</definedName>
    <definedName name="Excel_BuiltIn_Print_Area_9_1_4" localSheetId="3">#REF!</definedName>
    <definedName name="Excel_BuiltIn_Print_Area_9_10_1" localSheetId="3">#REF!</definedName>
    <definedName name="Excel_BuiltIn_Print_Area_9_10_2" localSheetId="3">#REF!</definedName>
    <definedName name="Excel_BuiltIn_Print_Area_9_10_3" localSheetId="3">#REF!</definedName>
    <definedName name="Excel_BuiltIn_Print_Area_9_10_4" localSheetId="3">#REF!</definedName>
    <definedName name="Excel_BuiltIn_Print_Area_9_12_1" localSheetId="3">#REF!</definedName>
    <definedName name="Excel_BuiltIn_Print_Area_9_12_2" localSheetId="3">#REF!</definedName>
    <definedName name="Excel_BuiltIn_Print_Area_9_12_3" localSheetId="3">#REF!</definedName>
    <definedName name="Excel_BuiltIn_Print_Area_9_12_4" localSheetId="3">#REF!</definedName>
    <definedName name="Excel_BuiltIn_Print_Area_9_13_1" localSheetId="3">#REF!</definedName>
    <definedName name="Excel_BuiltIn_Print_Area_9_13_2" localSheetId="3">#REF!</definedName>
    <definedName name="Excel_BuiltIn_Print_Area_9_13_3" localSheetId="3">#REF!</definedName>
    <definedName name="Excel_BuiltIn_Print_Area_9_13_4" localSheetId="3">#REF!</definedName>
    <definedName name="Excel_BuiltIn_Print_Area_9_14_1" localSheetId="3">#REF!</definedName>
    <definedName name="Excel_BuiltIn_Print_Area_9_14_2" localSheetId="3">#REF!</definedName>
    <definedName name="Excel_BuiltIn_Print_Area_9_14_3" localSheetId="3">#REF!</definedName>
    <definedName name="Excel_BuiltIn_Print_Area_9_14_4" localSheetId="3">#REF!</definedName>
    <definedName name="Excel_BuiltIn_Print_Area_9_15_1" localSheetId="3">#REF!</definedName>
    <definedName name="Excel_BuiltIn_Print_Area_9_15_2" localSheetId="3">#REF!</definedName>
    <definedName name="Excel_BuiltIn_Print_Area_9_15_3" localSheetId="3">#REF!</definedName>
    <definedName name="Excel_BuiltIn_Print_Area_9_15_4" localSheetId="3">#REF!</definedName>
    <definedName name="Excel_BuiltIn_Print_Area_9_19_1" localSheetId="3">#REF!</definedName>
    <definedName name="Excel_BuiltIn_Print_Area_9_19_2" localSheetId="3">#REF!</definedName>
    <definedName name="Excel_BuiltIn_Print_Area_9_19_3" localSheetId="3">#REF!</definedName>
    <definedName name="Excel_BuiltIn_Print_Area_9_19_4" localSheetId="3">#REF!</definedName>
    <definedName name="Excel_BuiltIn_Print_Area_9_2_1" localSheetId="3">#REF!</definedName>
    <definedName name="Excel_BuiltIn_Print_Area_9_2_2" localSheetId="3">#REF!</definedName>
    <definedName name="Excel_BuiltIn_Print_Area_9_2_3" localSheetId="3">#REF!</definedName>
    <definedName name="Excel_BuiltIn_Print_Area_9_2_4" localSheetId="3">#REF!</definedName>
    <definedName name="Excel_BuiltIn_Print_Area_9_20_1" localSheetId="3">#REF!</definedName>
    <definedName name="Excel_BuiltIn_Print_Area_9_20_2" localSheetId="3">#REF!</definedName>
    <definedName name="Excel_BuiltIn_Print_Area_9_20_3" localSheetId="3">#REF!</definedName>
    <definedName name="Excel_BuiltIn_Print_Area_9_20_4" localSheetId="3">#REF!</definedName>
    <definedName name="Excel_BuiltIn_Print_Area_9_21_1" localSheetId="3">#REF!</definedName>
    <definedName name="Excel_BuiltIn_Print_Area_9_21_2" localSheetId="3">#REF!</definedName>
    <definedName name="Excel_BuiltIn_Print_Area_9_21_3" localSheetId="3">#REF!</definedName>
    <definedName name="Excel_BuiltIn_Print_Area_9_21_4" localSheetId="3">#REF!</definedName>
    <definedName name="Excel_BuiltIn_Print_Area_9_22_1" localSheetId="3">#REF!</definedName>
    <definedName name="Excel_BuiltIn_Print_Area_9_22_2" localSheetId="3">#REF!</definedName>
    <definedName name="Excel_BuiltIn_Print_Area_9_22_3" localSheetId="3">#REF!</definedName>
    <definedName name="Excel_BuiltIn_Print_Area_9_22_4" localSheetId="3">#REF!</definedName>
    <definedName name="Excel_BuiltIn_Print_Area_9_23_1" localSheetId="3">#REF!</definedName>
    <definedName name="Excel_BuiltIn_Print_Area_9_23_2" localSheetId="3">#REF!</definedName>
    <definedName name="Excel_BuiltIn_Print_Area_9_23_3" localSheetId="3">#REF!</definedName>
    <definedName name="Excel_BuiltIn_Print_Area_9_23_4" localSheetId="3">#REF!</definedName>
    <definedName name="Excel_BuiltIn_Print_Area_9_24_1" localSheetId="3">#REF!</definedName>
    <definedName name="Excel_BuiltIn_Print_Area_9_24_2" localSheetId="3">#REF!</definedName>
    <definedName name="Excel_BuiltIn_Print_Area_9_24_3" localSheetId="3">#REF!</definedName>
    <definedName name="Excel_BuiltIn_Print_Area_9_24_4" localSheetId="3">#REF!</definedName>
    <definedName name="Excel_BuiltIn_Print_Area_9_26_1" localSheetId="3">#REF!</definedName>
    <definedName name="Excel_BuiltIn_Print_Area_9_26_2" localSheetId="3">#REF!</definedName>
    <definedName name="Excel_BuiltIn_Print_Area_9_26_3" localSheetId="3">#REF!</definedName>
    <definedName name="Excel_BuiltIn_Print_Area_9_26_4" localSheetId="3">#REF!</definedName>
    <definedName name="Excel_BuiltIn_Print_Area_9_27_1" localSheetId="3">#REF!</definedName>
    <definedName name="Excel_BuiltIn_Print_Area_9_27_2" localSheetId="3">#REF!</definedName>
    <definedName name="Excel_BuiltIn_Print_Area_9_27_3" localSheetId="3">#REF!</definedName>
    <definedName name="Excel_BuiltIn_Print_Area_9_27_4" localSheetId="3">#REF!</definedName>
    <definedName name="Excel_BuiltIn_Print_Area_9_3_1" localSheetId="3">#REF!</definedName>
    <definedName name="Excel_BuiltIn_Print_Area_9_3_2" localSheetId="3">#REF!</definedName>
    <definedName name="Excel_BuiltIn_Print_Area_9_3_3" localSheetId="3">#REF!</definedName>
    <definedName name="Excel_BuiltIn_Print_Area_9_3_4" localSheetId="3">#REF!</definedName>
    <definedName name="Excel_BuiltIn_Print_Area_9_4_1" localSheetId="3">#REF!</definedName>
    <definedName name="Excel_BuiltIn_Print_Area_9_4_2" localSheetId="3">#REF!</definedName>
    <definedName name="Excel_BuiltIn_Print_Area_9_4_3" localSheetId="3">#REF!</definedName>
    <definedName name="Excel_BuiltIn_Print_Area_9_4_4" localSheetId="3">#REF!</definedName>
    <definedName name="Excel_BuiltIn_Print_Area_9_5_1" localSheetId="3">#REF!</definedName>
    <definedName name="Excel_BuiltIn_Print_Area_9_5_2" localSheetId="3">#REF!</definedName>
    <definedName name="Excel_BuiltIn_Print_Area_9_5_3" localSheetId="3">#REF!</definedName>
    <definedName name="Excel_BuiltIn_Print_Area_9_5_4" localSheetId="3">#REF!</definedName>
    <definedName name="Excel_BuiltIn_Print_Area_9_6_1" localSheetId="3">#REF!</definedName>
    <definedName name="Excel_BuiltIn_Print_Area_9_6_2" localSheetId="3">#REF!</definedName>
    <definedName name="Excel_BuiltIn_Print_Area_9_6_3" localSheetId="3">#REF!</definedName>
    <definedName name="Excel_BuiltIn_Print_Area_9_6_4" localSheetId="3">#REF!</definedName>
    <definedName name="Excel_BuiltIn_Print_Area_9_7_1" localSheetId="3">#REF!</definedName>
    <definedName name="Excel_BuiltIn_Print_Area_9_7_2" localSheetId="3">#REF!</definedName>
    <definedName name="Excel_BuiltIn_Print_Area_9_7_3" localSheetId="3">#REF!</definedName>
    <definedName name="Excel_BuiltIn_Print_Area_9_7_4" localSheetId="3">#REF!</definedName>
    <definedName name="Excel_BuiltIn_Print_Area_9_8_1" localSheetId="3">#REF!</definedName>
    <definedName name="Excel_BuiltIn_Print_Area_9_8_2" localSheetId="3">#REF!</definedName>
    <definedName name="Excel_BuiltIn_Print_Area_9_8_3" localSheetId="3">#REF!</definedName>
    <definedName name="Excel_BuiltIn_Print_Area_9_8_4" localSheetId="3">#REF!</definedName>
    <definedName name="Excel_BuiltIn_Print_Area_9_9_1" localSheetId="3">#REF!</definedName>
    <definedName name="Excel_BuiltIn_Print_Area_9_9_2" localSheetId="3">#REF!</definedName>
    <definedName name="Excel_BuiltIn_Print_Area_9_9_3" localSheetId="3">#REF!</definedName>
    <definedName name="Excel_BuiltIn_Print_Area_9_9_4" localSheetId="3">#REF!</definedName>
    <definedName name="EXCEL1024_1" localSheetId="3">#REF!</definedName>
    <definedName name="EXCEL1024_2" localSheetId="3">#REF!</definedName>
    <definedName name="EXCEL1024_3" localSheetId="3">#REF!</definedName>
    <definedName name="EXCEL1024_4" localSheetId="3">#REF!</definedName>
    <definedName name="F" localSheetId="3">#REF!</definedName>
    <definedName name="F_1" localSheetId="3">#REF!</definedName>
    <definedName name="F_2" localSheetId="3">#REF!</definedName>
    <definedName name="F_3" localSheetId="3">#REF!</definedName>
    <definedName name="F_4" localSheetId="3">#REF!</definedName>
    <definedName name="FrtPcktGauge" localSheetId="3">#REF!</definedName>
    <definedName name="FrtPcktGauge_19" localSheetId="3">#REF!</definedName>
    <definedName name="FrtPcktGauge_20" localSheetId="3">#REF!</definedName>
    <definedName name="FrtPcktMargin" localSheetId="3">#REF!</definedName>
    <definedName name="FrtPcktMargin_19" localSheetId="3">#REF!</definedName>
    <definedName name="FrtPcktMargin_20" localSheetId="3">#REF!</definedName>
    <definedName name="FrtPcktNeedles" localSheetId="3">#REF!</definedName>
    <definedName name="FrtPcktNeedles_19" localSheetId="3">#REF!</definedName>
    <definedName name="FrtPcktNeedles_20" localSheetId="3">#REF!</definedName>
    <definedName name="FrtPcktThread" localSheetId="3">#REF!</definedName>
    <definedName name="FrtPcktThread_19" localSheetId="3">#REF!</definedName>
    <definedName name="FrtPcktThread_20" localSheetId="3">#REF!</definedName>
    <definedName name="FULL_1" localSheetId="3">#REF!</definedName>
    <definedName name="FULL_19_1" localSheetId="3">#REF!</definedName>
    <definedName name="FULL_19_2" localSheetId="3">#REF!</definedName>
    <definedName name="FULL_19_3" localSheetId="3">#REF!</definedName>
    <definedName name="FULL_19_4" localSheetId="3">#REF!</definedName>
    <definedName name="FULL_2" localSheetId="3">#REF!</definedName>
    <definedName name="FULL_20_1" localSheetId="3">#REF!</definedName>
    <definedName name="FULL_20_2" localSheetId="3">#REF!</definedName>
    <definedName name="FULL_20_3" localSheetId="3">#REF!</definedName>
    <definedName name="FULL_20_4" localSheetId="3">#REF!</definedName>
    <definedName name="FULL_3" localSheetId="3">#REF!</definedName>
    <definedName name="gd_1" localSheetId="3">#REF!</definedName>
    <definedName name="gd_2" localSheetId="3">#REF!</definedName>
    <definedName name="gd_3" localSheetId="3">#REF!</definedName>
    <definedName name="gd_4" localSheetId="3">#REF!</definedName>
    <definedName name="gsd_1" localSheetId="3">#REF!</definedName>
    <definedName name="gsd_2" localSheetId="3">#REF!</definedName>
    <definedName name="gsd_3" localSheetId="3">#REF!</definedName>
    <definedName name="gsd_4" localSheetId="3">#REF!</definedName>
    <definedName name="gumpalan_1" localSheetId="3">#REF!</definedName>
    <definedName name="gumpalan_2" localSheetId="3">#REF!</definedName>
    <definedName name="gumpalan_3" localSheetId="3">#REF!</definedName>
    <definedName name="gumpalan_4" localSheetId="3">#REF!</definedName>
    <definedName name="gunun" localSheetId="3">#REF!</definedName>
    <definedName name="gunun_1" localSheetId="3">#REF!</definedName>
    <definedName name="gunun_2" localSheetId="3">#REF!</definedName>
    <definedName name="gunun_3" localSheetId="3">#REF!</definedName>
    <definedName name="gunun_4" localSheetId="3">#REF!</definedName>
    <definedName name="gununf" localSheetId="3">#REF!</definedName>
    <definedName name="gununf_1" localSheetId="3">#REF!</definedName>
    <definedName name="gununf_2" localSheetId="3">#REF!</definedName>
    <definedName name="gununf_3" localSheetId="3">#REF!</definedName>
    <definedName name="gununf_4" localSheetId="3">#REF!</definedName>
    <definedName name="gunung" localSheetId="3">#REF!</definedName>
    <definedName name="gunung_1" localSheetId="3">#REF!</definedName>
    <definedName name="gunung_2" localSheetId="3">#REF!</definedName>
    <definedName name="gunung_3" localSheetId="3">#REF!</definedName>
    <definedName name="gunung_4" localSheetId="3">#REF!</definedName>
    <definedName name="gununga" localSheetId="3">#REF!</definedName>
    <definedName name="gununga_1" localSheetId="3">#REF!</definedName>
    <definedName name="gununga_2" localSheetId="3">#REF!</definedName>
    <definedName name="gununga_3" localSheetId="3">#REF!</definedName>
    <definedName name="gununga_4" localSheetId="3">#REF!</definedName>
    <definedName name="gununguu" localSheetId="3">#REF!</definedName>
    <definedName name="gununguu_1" localSheetId="3">#REF!</definedName>
    <definedName name="gununguu_2" localSheetId="3">#REF!</definedName>
    <definedName name="gununguu_3" localSheetId="3">#REF!</definedName>
    <definedName name="gununguu_4" localSheetId="3">#REF!</definedName>
    <definedName name="JUM" localSheetId="3">#REF!</definedName>
    <definedName name="kakikuka" localSheetId="3">#REF!</definedName>
    <definedName name="kakikuka_1" localSheetId="3">#REF!</definedName>
    <definedName name="kakikuka_2" localSheetId="3">#REF!</definedName>
    <definedName name="kakikuka_3" localSheetId="3">#REF!</definedName>
    <definedName name="kakikuka_4" localSheetId="3">#REF!</definedName>
    <definedName name="L_1" localSheetId="3">#REF!</definedName>
    <definedName name="L_19_1" localSheetId="3">#REF!</definedName>
    <definedName name="L_19_2" localSheetId="3">#REF!</definedName>
    <definedName name="L_19_3" localSheetId="3">#REF!</definedName>
    <definedName name="L_19_4" localSheetId="3">#REF!</definedName>
    <definedName name="L_2" localSheetId="3">#REF!</definedName>
    <definedName name="L_20_1" localSheetId="3">#REF!</definedName>
    <definedName name="L_20_2" localSheetId="3">#REF!</definedName>
    <definedName name="L_20_3" localSheetId="3">#REF!</definedName>
    <definedName name="L_20_4" localSheetId="3">#REF!</definedName>
    <definedName name="L_3" localSheetId="3">#REF!</definedName>
    <definedName name="L_4" localSheetId="3">#REF!</definedName>
    <definedName name="Mantenance" localSheetId="3">#REF!</definedName>
    <definedName name="Mantenance_1" localSheetId="3">#REF!</definedName>
    <definedName name="Mantenance_2" localSheetId="3">#REF!</definedName>
    <definedName name="Mantenance_3" localSheetId="3">#REF!</definedName>
    <definedName name="Mantenance_4" localSheetId="3">#REF!</definedName>
    <definedName name="masalaha_1" localSheetId="3">#REF!</definedName>
    <definedName name="masalaha_2" localSheetId="3">#REF!</definedName>
    <definedName name="masalaha_3" localSheetId="3">#REF!</definedName>
    <definedName name="masalaha_4" localSheetId="3">#REF!</definedName>
    <definedName name="namas_1" localSheetId="3">#REF!</definedName>
    <definedName name="namas_2" localSheetId="3">#REF!</definedName>
    <definedName name="namas_3" localSheetId="3">#REF!</definedName>
    <definedName name="namas_4" localSheetId="3">#REF!</definedName>
    <definedName name="nanana" localSheetId="3">#REF!</definedName>
    <definedName name="nanana_1" localSheetId="3">#REF!</definedName>
    <definedName name="nanana_2" localSheetId="3">#REF!</definedName>
    <definedName name="nanana_3" localSheetId="3">#REF!</definedName>
    <definedName name="nanana_4" localSheetId="3">#REF!</definedName>
    <definedName name="overall" localSheetId="3">#REF!</definedName>
    <definedName name="overall_2" localSheetId="3">#REF!</definedName>
    <definedName name="overall_3" localSheetId="3">#REF!</definedName>
    <definedName name="overall_4" localSheetId="3">#REF!</definedName>
    <definedName name="_xlnm.Print_Area" localSheetId="3">'171'!$A$1:$S$87</definedName>
    <definedName name="qfile1" localSheetId="3">#REF!</definedName>
    <definedName name="qfile1_2" localSheetId="3">#REF!</definedName>
    <definedName name="qfile1_3" localSheetId="3">#REF!</definedName>
    <definedName name="qfile1_4" localSheetId="3">#REF!</definedName>
    <definedName name="qfile2" localSheetId="3">#REF!</definedName>
    <definedName name="qfile2_2" localSheetId="3">#REF!</definedName>
    <definedName name="qfile2_3" localSheetId="3">#REF!</definedName>
    <definedName name="qfile2_4" localSheetId="3">#REF!</definedName>
    <definedName name="QFile3" localSheetId="3">#REF!</definedName>
    <definedName name="QFile3_2" localSheetId="3">#REF!</definedName>
    <definedName name="QFile3_3" localSheetId="3">#REF!</definedName>
    <definedName name="QFile3_4" localSheetId="3">#REF!</definedName>
    <definedName name="RENOV" localSheetId="3">#REF!</definedName>
    <definedName name="s_1" localSheetId="3">#REF!</definedName>
    <definedName name="s_2" localSheetId="3">#REF!</definedName>
    <definedName name="s_3" localSheetId="3">#REF!</definedName>
    <definedName name="s_4" localSheetId="3">#REF!</definedName>
    <definedName name="sa" localSheetId="3">#REF!</definedName>
    <definedName name="sa_1" localSheetId="3">#REF!</definedName>
    <definedName name="sa_2" localSheetId="3">#REF!</definedName>
    <definedName name="sa_3" localSheetId="3">#REF!</definedName>
    <definedName name="sa_4" localSheetId="3">#REF!</definedName>
    <definedName name="SABUN" localSheetId="3">#REF!</definedName>
    <definedName name="SABUN_1" localSheetId="3">#REF!</definedName>
    <definedName name="SABUN_2" localSheetId="3">#REF!</definedName>
    <definedName name="SABUN_3" localSheetId="3">#REF!</definedName>
    <definedName name="SABUN_4" localSheetId="3">#REF!</definedName>
    <definedName name="sakit_1" localSheetId="3">#REF!</definedName>
    <definedName name="sakit_2" localSheetId="3">#REF!</definedName>
    <definedName name="sakit_3" localSheetId="3">#REF!</definedName>
    <definedName name="sakit_4" localSheetId="3">#REF!</definedName>
    <definedName name="sam" localSheetId="3">#REF!</definedName>
    <definedName name="sam_1" localSheetId="3">#REF!</definedName>
    <definedName name="sam_2" localSheetId="3">#REF!</definedName>
    <definedName name="sam_3" localSheetId="3">#REF!</definedName>
    <definedName name="sam_4" localSheetId="3">#REF!</definedName>
    <definedName name="samasamasam" localSheetId="3">#REF!</definedName>
    <definedName name="samasamasam_1" localSheetId="3">#REF!</definedName>
    <definedName name="samasamasam_2" localSheetId="3">#REF!</definedName>
    <definedName name="samasamasam_3" localSheetId="3">#REF!</definedName>
    <definedName name="samasamasam_4" localSheetId="3">#REF!</definedName>
    <definedName name="sampaikan" localSheetId="3">#REF!</definedName>
    <definedName name="sampaikan_1" localSheetId="3">#REF!</definedName>
    <definedName name="sampaikan_2" localSheetId="3">#REF!</definedName>
    <definedName name="sampaikan_3" localSheetId="3">#REF!</definedName>
    <definedName name="sampaikan_4" localSheetId="3">#REF!</definedName>
    <definedName name="sample" localSheetId="3">#REF!</definedName>
    <definedName name="sample_1" localSheetId="3">#REF!</definedName>
    <definedName name="sample_2" localSheetId="3">#REF!</definedName>
    <definedName name="sample_3" localSheetId="3">#REF!</definedName>
    <definedName name="sample_4" localSheetId="3">#REF!</definedName>
    <definedName name="sembarangan" localSheetId="3">#REF!</definedName>
    <definedName name="sembarangan_1" localSheetId="3">#REF!</definedName>
    <definedName name="sembarangan_2" localSheetId="3">#REF!</definedName>
    <definedName name="sembarangan_3" localSheetId="3">#REF!</definedName>
    <definedName name="sembarangan_4" localSheetId="3">#REF!</definedName>
    <definedName name="SEMBARNG" localSheetId="3">#REF!</definedName>
    <definedName name="SEMBARNG_1" localSheetId="3">#REF!</definedName>
    <definedName name="SEMBARNG_2" localSheetId="3">#REF!</definedName>
    <definedName name="SEMBARNG_3" localSheetId="3">#REF!</definedName>
    <definedName name="SEMBARNG_4" localSheetId="3">#REF!</definedName>
    <definedName name="Ssas_1" localSheetId="3">#REF!</definedName>
    <definedName name="Ssas_2" localSheetId="3">#REF!</definedName>
    <definedName name="Ssas_3" localSheetId="3">#REF!</definedName>
    <definedName name="Ssas_4" localSheetId="3">#REF!</definedName>
    <definedName name="Thread" localSheetId="3">#REF!</definedName>
    <definedName name="Thread_1" localSheetId="3">#REF!</definedName>
    <definedName name="Thread_15" localSheetId="3">#REF!</definedName>
    <definedName name="Thread_19" localSheetId="3">#REF!</definedName>
    <definedName name="Thread_2" localSheetId="3">#REF!</definedName>
    <definedName name="Thread_20" localSheetId="3">#REF!</definedName>
    <definedName name="Thread_22" localSheetId="3">#REF!</definedName>
    <definedName name="Thread_23" localSheetId="3">#REF!</definedName>
    <definedName name="Thread_5" localSheetId="3">#REF!</definedName>
    <definedName name="Thread_8" localSheetId="3">#REF!</definedName>
    <definedName name="VGJK" localSheetId="3">#REF!</definedName>
    <definedName name="VGJK_1" localSheetId="3">#REF!</definedName>
    <definedName name="VGJK_2" localSheetId="3">#REF!</definedName>
    <definedName name="VGJK_3" localSheetId="3">#REF!</definedName>
    <definedName name="VGJK_4" localSheetId="3">#REF!</definedName>
    <definedName name="WtchPcktAmount" localSheetId="3">#REF!</definedName>
    <definedName name="WtchPcktAmount_1" localSheetId="3">#REF!</definedName>
    <definedName name="WtchPcktAmount_15" localSheetId="3">#REF!</definedName>
    <definedName name="WtchPcktAmount_19" localSheetId="3">#REF!</definedName>
    <definedName name="WtchPcktAmount_2" localSheetId="3">#REF!</definedName>
    <definedName name="WtchPcktAmount_20" localSheetId="3">#REF!</definedName>
    <definedName name="WtchPcktAmount_22" localSheetId="3">#REF!</definedName>
    <definedName name="WtchPcktAmount_23" localSheetId="3">#REF!</definedName>
    <definedName name="WtchPcktAmount_5" localSheetId="3">#REF!</definedName>
    <definedName name="WtchPcktAmount_8" localSheetId="3">#REF!</definedName>
    <definedName name="WtchPcktGauge" localSheetId="3">#REF!</definedName>
    <definedName name="WtchPcktGauge_19" localSheetId="3">#REF!</definedName>
    <definedName name="WtchPcktGauge_20" localSheetId="3">#REF!</definedName>
    <definedName name="WtchPcktHemWidth" localSheetId="3">#REF!</definedName>
    <definedName name="WtchPcktHemWidth_19" localSheetId="3">#REF!</definedName>
    <definedName name="WtchPcktHemWidth_20" localSheetId="3">#REF!</definedName>
    <definedName name="WtchPcktLocation" localSheetId="3">#REF!</definedName>
    <definedName name="WtchPcktLocation_19" localSheetId="3">#REF!</definedName>
    <definedName name="WtchPcktLocation_20" localSheetId="3">#REF!</definedName>
    <definedName name="WtchPcktMargin" localSheetId="3">#REF!</definedName>
    <definedName name="WtchPcktMargin_19" localSheetId="3">#REF!</definedName>
    <definedName name="WtchPcktMargin_20" localSheetId="3">#REF!</definedName>
    <definedName name="WtchPcktSet" localSheetId="3">#REF!</definedName>
    <definedName name="WtchPcktSet_19" localSheetId="3">#REF!</definedName>
    <definedName name="WtchPcktSet_20" localSheetId="3">#REF!</definedName>
    <definedName name="WtchPcktThread" localSheetId="3">#REF!</definedName>
    <definedName name="WtchPcktThread_19" localSheetId="3">#REF!</definedName>
    <definedName name="WtchPcktThread_20" localSheetId="3">#REF!</definedName>
    <definedName name="YGGG" localSheetId="3">#REF!</definedName>
    <definedName name="YGGG_1" localSheetId="3">#REF!</definedName>
    <definedName name="YGGG_2" localSheetId="3">#REF!</definedName>
    <definedName name="YGGG_3" localSheetId="3">#REF!</definedName>
    <definedName name="YGGG_4" localSheetId="3">#REF!</definedName>
    <definedName name="yh_1" localSheetId="3">#REF!</definedName>
    <definedName name="yh_2" localSheetId="3">#REF!</definedName>
    <definedName name="yh_3" localSheetId="3">#REF!</definedName>
    <definedName name="yh_4" localSheetId="3">#REF!</definedName>
    <definedName name="a" localSheetId="2">#REF!</definedName>
    <definedName name="a_1" localSheetId="2">#REF!</definedName>
    <definedName name="a_2" localSheetId="2">#REF!</definedName>
    <definedName name="a_3" localSheetId="2">#REF!</definedName>
    <definedName name="a_4" localSheetId="2">#REF!</definedName>
    <definedName name="AA_1" localSheetId="2">#REF!</definedName>
    <definedName name="AA_2" localSheetId="2">#REF!</definedName>
    <definedName name="AA_3" localSheetId="2">#REF!</definedName>
    <definedName name="AA_4" localSheetId="2">#REF!</definedName>
    <definedName name="aaa_1" localSheetId="2">#REF!</definedName>
    <definedName name="aaa_2" localSheetId="2">#REF!</definedName>
    <definedName name="aaa_3" localSheetId="2">#REF!</definedName>
    <definedName name="aaa_4" localSheetId="2">#REF!</definedName>
    <definedName name="aaaaa_1" localSheetId="2">#REF!</definedName>
    <definedName name="aaaaa_2" localSheetId="2">#REF!</definedName>
    <definedName name="aaaaa_3" localSheetId="2">#REF!</definedName>
    <definedName name="aaaaa_4" localSheetId="2">#REF!</definedName>
    <definedName name="ada" localSheetId="2">#REF!</definedName>
    <definedName name="ada_1" localSheetId="2">#REF!</definedName>
    <definedName name="ada_2" localSheetId="2">#REF!</definedName>
    <definedName name="ada_3" localSheetId="2">#REF!</definedName>
    <definedName name="ada_4" localSheetId="2">#REF!</definedName>
    <definedName name="ADAad" localSheetId="2">#REF!</definedName>
    <definedName name="ADAad_1" localSheetId="2">#REF!</definedName>
    <definedName name="ADAad_2" localSheetId="2">#REF!</definedName>
    <definedName name="ADAad_3" localSheetId="2">#REF!</definedName>
    <definedName name="ADAad_4" localSheetId="2">#REF!</definedName>
    <definedName name="ASA_1" localSheetId="2">#REF!</definedName>
    <definedName name="ASA_19_1" localSheetId="2">#REF!</definedName>
    <definedName name="ASA_19_2" localSheetId="2">#REF!</definedName>
    <definedName name="ASA_19_3" localSheetId="2">#REF!</definedName>
    <definedName name="ASA_19_4" localSheetId="2">#REF!</definedName>
    <definedName name="ASA_2" localSheetId="2">#REF!</definedName>
    <definedName name="ASA_20_1" localSheetId="2">#REF!</definedName>
    <definedName name="ASA_20_2" localSheetId="2">#REF!</definedName>
    <definedName name="ASA_20_3" localSheetId="2">#REF!</definedName>
    <definedName name="ASA_20_4" localSheetId="2">#REF!</definedName>
    <definedName name="ASA_3" localSheetId="2">#REF!</definedName>
    <definedName name="BARU" localSheetId="2">#REF!</definedName>
    <definedName name="BB_1" localSheetId="2">#REF!</definedName>
    <definedName name="BB_2" localSheetId="2">#REF!</definedName>
    <definedName name="BB_3" localSheetId="2">#REF!</definedName>
    <definedName name="BB_4" localSheetId="2">#REF!</definedName>
    <definedName name="bermain" localSheetId="2">#REF!</definedName>
    <definedName name="bermain_1" localSheetId="2">#REF!</definedName>
    <definedName name="bermain_2" localSheetId="2">#REF!</definedName>
    <definedName name="bermain_3" localSheetId="2">#REF!</definedName>
    <definedName name="bermain_4" localSheetId="2">#REF!</definedName>
    <definedName name="bersam" localSheetId="2">#REF!</definedName>
    <definedName name="bersam_1" localSheetId="2">#REF!</definedName>
    <definedName name="bersam_2" localSheetId="2">#REF!</definedName>
    <definedName name="bersam_3" localSheetId="2">#REF!</definedName>
    <definedName name="bersam_4" localSheetId="2">#REF!</definedName>
    <definedName name="bersama_1" localSheetId="2">#REF!</definedName>
    <definedName name="bersama_2" localSheetId="2">#REF!</definedName>
    <definedName name="bersama_3" localSheetId="2">#REF!</definedName>
    <definedName name="bersama_4" localSheetId="2">#REF!</definedName>
    <definedName name="dale" localSheetId="2">#REF!</definedName>
    <definedName name="dale_19" localSheetId="2">#REF!</definedName>
    <definedName name="dale_20" localSheetId="2">#REF!</definedName>
    <definedName name="dddd_1" localSheetId="2">#REF!</definedName>
    <definedName name="dddd_2" localSheetId="2">#REF!</definedName>
    <definedName name="dddd_3" localSheetId="2">#REF!</definedName>
    <definedName name="dddd_4" localSheetId="2">#REF!</definedName>
    <definedName name="dddddddd_1" localSheetId="2">#REF!</definedName>
    <definedName name="dddddddd_2" localSheetId="2">#REF!</definedName>
    <definedName name="dddddddd_3" localSheetId="2">#REF!</definedName>
    <definedName name="dddddddd_4" localSheetId="2">#REF!</definedName>
    <definedName name="Excel_BuiltIn_Print_Area_13_1" localSheetId="2">#REF!</definedName>
    <definedName name="Excel_BuiltIn_Print_Area_13_2" localSheetId="2">#REF!</definedName>
    <definedName name="Excel_BuiltIn_Print_Area_13_3" localSheetId="2">#REF!</definedName>
    <definedName name="Excel_BuiltIn_Print_Area_2_1_1" localSheetId="2">#REF!</definedName>
    <definedName name="Excel_BuiltIn_Print_Area_2_1_2" localSheetId="2">#REF!</definedName>
    <definedName name="Excel_BuiltIn_Print_Area_2_1_3" localSheetId="2">#REF!</definedName>
    <definedName name="Excel_BuiltIn_Print_Area_2_1_4" localSheetId="2">#REF!</definedName>
    <definedName name="Excel_BuiltIn_Print_Area_2_10_1" localSheetId="2">#REF!</definedName>
    <definedName name="Excel_BuiltIn_Print_Area_2_10_2" localSheetId="2">#REF!</definedName>
    <definedName name="Excel_BuiltIn_Print_Area_2_10_3" localSheetId="2">#REF!</definedName>
    <definedName name="Excel_BuiltIn_Print_Area_2_10_4" localSheetId="2">#REF!</definedName>
    <definedName name="Excel_BuiltIn_Print_Area_2_12_1" localSheetId="2">#REF!</definedName>
    <definedName name="Excel_BuiltIn_Print_Area_2_12_2" localSheetId="2">#REF!</definedName>
    <definedName name="Excel_BuiltIn_Print_Area_2_12_3" localSheetId="2">#REF!</definedName>
    <definedName name="Excel_BuiltIn_Print_Area_2_12_4" localSheetId="2">#REF!</definedName>
    <definedName name="Excel_BuiltIn_Print_Area_2_13_1" localSheetId="2">#REF!</definedName>
    <definedName name="Excel_BuiltIn_Print_Area_2_13_2" localSheetId="2">#REF!</definedName>
    <definedName name="Excel_BuiltIn_Print_Area_2_13_3" localSheetId="2">#REF!</definedName>
    <definedName name="Excel_BuiltIn_Print_Area_2_13_4" localSheetId="2">#REF!</definedName>
    <definedName name="Excel_BuiltIn_Print_Area_2_14_1" localSheetId="2">#REF!</definedName>
    <definedName name="Excel_BuiltIn_Print_Area_2_14_2" localSheetId="2">#REF!</definedName>
    <definedName name="Excel_BuiltIn_Print_Area_2_14_3" localSheetId="2">#REF!</definedName>
    <definedName name="Excel_BuiltIn_Print_Area_2_14_4" localSheetId="2">#REF!</definedName>
    <definedName name="Excel_BuiltIn_Print_Area_2_15_1" localSheetId="2">#REF!</definedName>
    <definedName name="Excel_BuiltIn_Print_Area_2_15_2" localSheetId="2">#REF!</definedName>
    <definedName name="Excel_BuiltIn_Print_Area_2_15_3" localSheetId="2">#REF!</definedName>
    <definedName name="Excel_BuiltIn_Print_Area_2_15_4" localSheetId="2">#REF!</definedName>
    <definedName name="Excel_BuiltIn_Print_Area_2_19_1" localSheetId="2">#REF!</definedName>
    <definedName name="Excel_BuiltIn_Print_Area_2_19_2" localSheetId="2">#REF!</definedName>
    <definedName name="Excel_BuiltIn_Print_Area_2_19_3" localSheetId="2">#REF!</definedName>
    <definedName name="Excel_BuiltIn_Print_Area_2_19_4" localSheetId="2">#REF!</definedName>
    <definedName name="Excel_BuiltIn_Print_Area_2_2_1" localSheetId="2">#REF!</definedName>
    <definedName name="Excel_BuiltIn_Print_Area_2_2_2" localSheetId="2">#REF!</definedName>
    <definedName name="Excel_BuiltIn_Print_Area_2_2_3" localSheetId="2">#REF!</definedName>
    <definedName name="Excel_BuiltIn_Print_Area_2_2_4" localSheetId="2">#REF!</definedName>
    <definedName name="Excel_BuiltIn_Print_Area_2_20_1" localSheetId="2">#REF!</definedName>
    <definedName name="Excel_BuiltIn_Print_Area_2_20_2" localSheetId="2">#REF!</definedName>
    <definedName name="Excel_BuiltIn_Print_Area_2_20_3" localSheetId="2">#REF!</definedName>
    <definedName name="Excel_BuiltIn_Print_Area_2_20_4" localSheetId="2">#REF!</definedName>
    <definedName name="Excel_BuiltIn_Print_Area_2_21_1" localSheetId="2">#REF!</definedName>
    <definedName name="Excel_BuiltIn_Print_Area_2_21_2" localSheetId="2">#REF!</definedName>
    <definedName name="Excel_BuiltIn_Print_Area_2_21_3" localSheetId="2">#REF!</definedName>
    <definedName name="Excel_BuiltIn_Print_Area_2_21_4" localSheetId="2">#REF!</definedName>
    <definedName name="Excel_BuiltIn_Print_Area_2_22_1" localSheetId="2">#REF!</definedName>
    <definedName name="Excel_BuiltIn_Print_Area_2_22_2" localSheetId="2">#REF!</definedName>
    <definedName name="Excel_BuiltIn_Print_Area_2_22_3" localSheetId="2">#REF!</definedName>
    <definedName name="Excel_BuiltIn_Print_Area_2_22_4" localSheetId="2">#REF!</definedName>
    <definedName name="Excel_BuiltIn_Print_Area_2_23_1" localSheetId="2">#REF!</definedName>
    <definedName name="Excel_BuiltIn_Print_Area_2_23_2" localSheetId="2">#REF!</definedName>
    <definedName name="Excel_BuiltIn_Print_Area_2_23_3" localSheetId="2">#REF!</definedName>
    <definedName name="Excel_BuiltIn_Print_Area_2_23_4" localSheetId="2">#REF!</definedName>
    <definedName name="Excel_BuiltIn_Print_Area_2_24_1" localSheetId="2">#REF!</definedName>
    <definedName name="Excel_BuiltIn_Print_Area_2_24_2" localSheetId="2">#REF!</definedName>
    <definedName name="Excel_BuiltIn_Print_Area_2_24_3" localSheetId="2">#REF!</definedName>
    <definedName name="Excel_BuiltIn_Print_Area_2_24_4" localSheetId="2">#REF!</definedName>
    <definedName name="Excel_BuiltIn_Print_Area_2_26_1" localSheetId="2">#REF!</definedName>
    <definedName name="Excel_BuiltIn_Print_Area_2_26_2" localSheetId="2">#REF!</definedName>
    <definedName name="Excel_BuiltIn_Print_Area_2_26_3" localSheetId="2">#REF!</definedName>
    <definedName name="Excel_BuiltIn_Print_Area_2_26_4" localSheetId="2">#REF!</definedName>
    <definedName name="Excel_BuiltIn_Print_Area_2_27_1" localSheetId="2">#REF!</definedName>
    <definedName name="Excel_BuiltIn_Print_Area_2_27_2" localSheetId="2">#REF!</definedName>
    <definedName name="Excel_BuiltIn_Print_Area_2_27_3" localSheetId="2">#REF!</definedName>
    <definedName name="Excel_BuiltIn_Print_Area_2_27_4" localSheetId="2">#REF!</definedName>
    <definedName name="Excel_BuiltIn_Print_Area_2_3_1" localSheetId="2">#REF!</definedName>
    <definedName name="Excel_BuiltIn_Print_Area_2_3_2" localSheetId="2">#REF!</definedName>
    <definedName name="Excel_BuiltIn_Print_Area_2_3_3" localSheetId="2">#REF!</definedName>
    <definedName name="Excel_BuiltIn_Print_Area_2_3_4" localSheetId="2">#REF!</definedName>
    <definedName name="Excel_BuiltIn_Print_Area_2_4_1" localSheetId="2">#REF!</definedName>
    <definedName name="Excel_BuiltIn_Print_Area_2_4_2" localSheetId="2">#REF!</definedName>
    <definedName name="Excel_BuiltIn_Print_Area_2_4_3" localSheetId="2">#REF!</definedName>
    <definedName name="Excel_BuiltIn_Print_Area_2_4_4" localSheetId="2">#REF!</definedName>
    <definedName name="Excel_BuiltIn_Print_Area_2_5_1" localSheetId="2">#REF!</definedName>
    <definedName name="Excel_BuiltIn_Print_Area_2_5_2" localSheetId="2">#REF!</definedName>
    <definedName name="Excel_BuiltIn_Print_Area_2_5_3" localSheetId="2">#REF!</definedName>
    <definedName name="Excel_BuiltIn_Print_Area_2_5_4" localSheetId="2">#REF!</definedName>
    <definedName name="Excel_BuiltIn_Print_Area_2_6_1" localSheetId="2">#REF!</definedName>
    <definedName name="Excel_BuiltIn_Print_Area_2_6_2" localSheetId="2">#REF!</definedName>
    <definedName name="Excel_BuiltIn_Print_Area_2_6_3" localSheetId="2">#REF!</definedName>
    <definedName name="Excel_BuiltIn_Print_Area_2_6_4" localSheetId="2">#REF!</definedName>
    <definedName name="Excel_BuiltIn_Print_Area_2_7_1" localSheetId="2">#REF!</definedName>
    <definedName name="Excel_BuiltIn_Print_Area_2_7_2" localSheetId="2">#REF!</definedName>
    <definedName name="Excel_BuiltIn_Print_Area_2_7_3" localSheetId="2">#REF!</definedName>
    <definedName name="Excel_BuiltIn_Print_Area_2_7_4" localSheetId="2">#REF!</definedName>
    <definedName name="Excel_BuiltIn_Print_Area_2_8_1" localSheetId="2">#REF!</definedName>
    <definedName name="Excel_BuiltIn_Print_Area_2_8_2" localSheetId="2">#REF!</definedName>
    <definedName name="Excel_BuiltIn_Print_Area_2_8_3" localSheetId="2">#REF!</definedName>
    <definedName name="Excel_BuiltIn_Print_Area_2_8_4" localSheetId="2">#REF!</definedName>
    <definedName name="Excel_BuiltIn_Print_Area_2_9_1" localSheetId="2">#REF!</definedName>
    <definedName name="Excel_BuiltIn_Print_Area_2_9_2" localSheetId="2">#REF!</definedName>
    <definedName name="Excel_BuiltIn_Print_Area_2_9_3" localSheetId="2">#REF!</definedName>
    <definedName name="Excel_BuiltIn_Print_Area_2_9_4" localSheetId="2">#REF!</definedName>
    <definedName name="Excel_BuiltIn_Print_Area_3_1_1" localSheetId="2">#REF!</definedName>
    <definedName name="Excel_BuiltIn_Print_Area_3_1_2" localSheetId="2">#REF!</definedName>
    <definedName name="Excel_BuiltIn_Print_Area_3_1_3" localSheetId="2">#REF!</definedName>
    <definedName name="Excel_BuiltIn_Print_Area_3_1_4" localSheetId="2">#REF!</definedName>
    <definedName name="Excel_BuiltIn_Print_Area_3_10_1" localSheetId="2">#REF!</definedName>
    <definedName name="Excel_BuiltIn_Print_Area_3_10_2" localSheetId="2">#REF!</definedName>
    <definedName name="Excel_BuiltIn_Print_Area_3_10_3" localSheetId="2">#REF!</definedName>
    <definedName name="Excel_BuiltIn_Print_Area_3_10_4" localSheetId="2">#REF!</definedName>
    <definedName name="Excel_BuiltIn_Print_Area_3_12_1" localSheetId="2">#REF!</definedName>
    <definedName name="Excel_BuiltIn_Print_Area_3_12_2" localSheetId="2">#REF!</definedName>
    <definedName name="Excel_BuiltIn_Print_Area_3_12_3" localSheetId="2">#REF!</definedName>
    <definedName name="Excel_BuiltIn_Print_Area_3_12_4" localSheetId="2">#REF!</definedName>
    <definedName name="Excel_BuiltIn_Print_Area_3_13_1" localSheetId="2">#REF!</definedName>
    <definedName name="Excel_BuiltIn_Print_Area_3_13_2" localSheetId="2">#REF!</definedName>
    <definedName name="Excel_BuiltIn_Print_Area_3_13_3" localSheetId="2">#REF!</definedName>
    <definedName name="Excel_BuiltIn_Print_Area_3_13_4" localSheetId="2">#REF!</definedName>
    <definedName name="Excel_BuiltIn_Print_Area_3_14_1" localSheetId="2">#REF!</definedName>
    <definedName name="Excel_BuiltIn_Print_Area_3_14_2" localSheetId="2">#REF!</definedName>
    <definedName name="Excel_BuiltIn_Print_Area_3_14_3" localSheetId="2">#REF!</definedName>
    <definedName name="Excel_BuiltIn_Print_Area_3_14_4" localSheetId="2">#REF!</definedName>
    <definedName name="Excel_BuiltIn_Print_Area_3_15_1" localSheetId="2">#REF!</definedName>
    <definedName name="Excel_BuiltIn_Print_Area_3_15_2" localSheetId="2">#REF!</definedName>
    <definedName name="Excel_BuiltIn_Print_Area_3_15_3" localSheetId="2">#REF!</definedName>
    <definedName name="Excel_BuiltIn_Print_Area_3_15_4" localSheetId="2">#REF!</definedName>
    <definedName name="Excel_BuiltIn_Print_Area_3_19_1" localSheetId="2">#REF!</definedName>
    <definedName name="Excel_BuiltIn_Print_Area_3_19_2" localSheetId="2">#REF!</definedName>
    <definedName name="Excel_BuiltIn_Print_Area_3_19_3" localSheetId="2">#REF!</definedName>
    <definedName name="Excel_BuiltIn_Print_Area_3_19_4" localSheetId="2">#REF!</definedName>
    <definedName name="Excel_BuiltIn_Print_Area_3_2_1" localSheetId="2">#REF!</definedName>
    <definedName name="Excel_BuiltIn_Print_Area_3_2_2" localSheetId="2">#REF!</definedName>
    <definedName name="Excel_BuiltIn_Print_Area_3_2_3" localSheetId="2">#REF!</definedName>
    <definedName name="Excel_BuiltIn_Print_Area_3_2_4" localSheetId="2">#REF!</definedName>
    <definedName name="Excel_BuiltIn_Print_Area_3_20_1" localSheetId="2">#REF!</definedName>
    <definedName name="Excel_BuiltIn_Print_Area_3_20_2" localSheetId="2">#REF!</definedName>
    <definedName name="Excel_BuiltIn_Print_Area_3_20_3" localSheetId="2">#REF!</definedName>
    <definedName name="Excel_BuiltIn_Print_Area_3_20_4" localSheetId="2">#REF!</definedName>
    <definedName name="Excel_BuiltIn_Print_Area_3_21_1" localSheetId="2">#REF!</definedName>
    <definedName name="Excel_BuiltIn_Print_Area_3_21_2" localSheetId="2">#REF!</definedName>
    <definedName name="Excel_BuiltIn_Print_Area_3_21_3" localSheetId="2">#REF!</definedName>
    <definedName name="Excel_BuiltIn_Print_Area_3_21_4" localSheetId="2">#REF!</definedName>
    <definedName name="Excel_BuiltIn_Print_Area_3_22_1" localSheetId="2">#REF!</definedName>
    <definedName name="Excel_BuiltIn_Print_Area_3_22_2" localSheetId="2">#REF!</definedName>
    <definedName name="Excel_BuiltIn_Print_Area_3_22_3" localSheetId="2">#REF!</definedName>
    <definedName name="Excel_BuiltIn_Print_Area_3_22_4" localSheetId="2">#REF!</definedName>
    <definedName name="Excel_BuiltIn_Print_Area_3_23_1" localSheetId="2">#REF!</definedName>
    <definedName name="Excel_BuiltIn_Print_Area_3_23_2" localSheetId="2">#REF!</definedName>
    <definedName name="Excel_BuiltIn_Print_Area_3_23_3" localSheetId="2">#REF!</definedName>
    <definedName name="Excel_BuiltIn_Print_Area_3_23_4" localSheetId="2">#REF!</definedName>
    <definedName name="Excel_BuiltIn_Print_Area_3_24_1" localSheetId="2">#REF!</definedName>
    <definedName name="Excel_BuiltIn_Print_Area_3_24_2" localSheetId="2">#REF!</definedName>
    <definedName name="Excel_BuiltIn_Print_Area_3_24_3" localSheetId="2">#REF!</definedName>
    <definedName name="Excel_BuiltIn_Print_Area_3_24_4" localSheetId="2">#REF!</definedName>
    <definedName name="Excel_BuiltIn_Print_Area_3_26_1" localSheetId="2">#REF!</definedName>
    <definedName name="Excel_BuiltIn_Print_Area_3_26_2" localSheetId="2">#REF!</definedName>
    <definedName name="Excel_BuiltIn_Print_Area_3_26_3" localSheetId="2">#REF!</definedName>
    <definedName name="Excel_BuiltIn_Print_Area_3_26_4" localSheetId="2">#REF!</definedName>
    <definedName name="Excel_BuiltIn_Print_Area_3_27_1" localSheetId="2">#REF!</definedName>
    <definedName name="Excel_BuiltIn_Print_Area_3_27_2" localSheetId="2">#REF!</definedName>
    <definedName name="Excel_BuiltIn_Print_Area_3_27_3" localSheetId="2">#REF!</definedName>
    <definedName name="Excel_BuiltIn_Print_Area_3_27_4" localSheetId="2">#REF!</definedName>
    <definedName name="Excel_BuiltIn_Print_Area_3_3_1" localSheetId="2">#REF!</definedName>
    <definedName name="Excel_BuiltIn_Print_Area_3_3_2" localSheetId="2">#REF!</definedName>
    <definedName name="Excel_BuiltIn_Print_Area_3_3_3" localSheetId="2">#REF!</definedName>
    <definedName name="Excel_BuiltIn_Print_Area_3_3_4" localSheetId="2">#REF!</definedName>
    <definedName name="Excel_BuiltIn_Print_Area_3_4_1" localSheetId="2">#REF!</definedName>
    <definedName name="Excel_BuiltIn_Print_Area_3_4_2" localSheetId="2">#REF!</definedName>
    <definedName name="Excel_BuiltIn_Print_Area_3_4_3" localSheetId="2">#REF!</definedName>
    <definedName name="Excel_BuiltIn_Print_Area_3_4_4" localSheetId="2">#REF!</definedName>
    <definedName name="Excel_BuiltIn_Print_Area_3_5_1" localSheetId="2">#REF!</definedName>
    <definedName name="Excel_BuiltIn_Print_Area_3_5_2" localSheetId="2">#REF!</definedName>
    <definedName name="Excel_BuiltIn_Print_Area_3_5_3" localSheetId="2">#REF!</definedName>
    <definedName name="Excel_BuiltIn_Print_Area_3_5_4" localSheetId="2">#REF!</definedName>
    <definedName name="Excel_BuiltIn_Print_Area_3_6_1" localSheetId="2">#REF!</definedName>
    <definedName name="Excel_BuiltIn_Print_Area_3_6_2" localSheetId="2">#REF!</definedName>
    <definedName name="Excel_BuiltIn_Print_Area_3_6_3" localSheetId="2">#REF!</definedName>
    <definedName name="Excel_BuiltIn_Print_Area_3_6_4" localSheetId="2">#REF!</definedName>
    <definedName name="Excel_BuiltIn_Print_Area_3_7_1" localSheetId="2">#REF!</definedName>
    <definedName name="Excel_BuiltIn_Print_Area_3_7_2" localSheetId="2">#REF!</definedName>
    <definedName name="Excel_BuiltIn_Print_Area_3_7_3" localSheetId="2">#REF!</definedName>
    <definedName name="Excel_BuiltIn_Print_Area_3_7_4" localSheetId="2">#REF!</definedName>
    <definedName name="Excel_BuiltIn_Print_Area_3_8_1" localSheetId="2">#REF!</definedName>
    <definedName name="Excel_BuiltIn_Print_Area_3_8_2" localSheetId="2">#REF!</definedName>
    <definedName name="Excel_BuiltIn_Print_Area_3_8_3" localSheetId="2">#REF!</definedName>
    <definedName name="Excel_BuiltIn_Print_Area_3_8_4" localSheetId="2">#REF!</definedName>
    <definedName name="Excel_BuiltIn_Print_Area_3_9_1" localSheetId="2">#REF!</definedName>
    <definedName name="Excel_BuiltIn_Print_Area_3_9_2" localSheetId="2">#REF!</definedName>
    <definedName name="Excel_BuiltIn_Print_Area_3_9_3" localSheetId="2">#REF!</definedName>
    <definedName name="Excel_BuiltIn_Print_Area_3_9_4" localSheetId="2">#REF!</definedName>
    <definedName name="Excel_BuiltIn_Print_Area_4_1_1" localSheetId="2">#REF!</definedName>
    <definedName name="Excel_BuiltIn_Print_Area_4_1_2" localSheetId="2">#REF!</definedName>
    <definedName name="Excel_BuiltIn_Print_Area_4_1_3" localSheetId="2">#REF!</definedName>
    <definedName name="Excel_BuiltIn_Print_Area_4_1_4" localSheetId="2">#REF!</definedName>
    <definedName name="Excel_BuiltIn_Print_Area_4_10_1" localSheetId="2">#REF!</definedName>
    <definedName name="Excel_BuiltIn_Print_Area_4_10_2" localSheetId="2">#REF!</definedName>
    <definedName name="Excel_BuiltIn_Print_Area_4_10_3" localSheetId="2">#REF!</definedName>
    <definedName name="Excel_BuiltIn_Print_Area_4_10_4" localSheetId="2">#REF!</definedName>
    <definedName name="Excel_BuiltIn_Print_Area_4_12_1" localSheetId="2">#REF!</definedName>
    <definedName name="Excel_BuiltIn_Print_Area_4_12_2" localSheetId="2">#REF!</definedName>
    <definedName name="Excel_BuiltIn_Print_Area_4_12_3" localSheetId="2">#REF!</definedName>
    <definedName name="Excel_BuiltIn_Print_Area_4_12_4" localSheetId="2">#REF!</definedName>
    <definedName name="Excel_BuiltIn_Print_Area_4_13_1" localSheetId="2">#REF!</definedName>
    <definedName name="Excel_BuiltIn_Print_Area_4_13_2" localSheetId="2">#REF!</definedName>
    <definedName name="Excel_BuiltIn_Print_Area_4_13_3" localSheetId="2">#REF!</definedName>
    <definedName name="Excel_BuiltIn_Print_Area_4_13_4" localSheetId="2">#REF!</definedName>
    <definedName name="Excel_BuiltIn_Print_Area_4_14_1" localSheetId="2">#REF!</definedName>
    <definedName name="Excel_BuiltIn_Print_Area_4_14_2" localSheetId="2">#REF!</definedName>
    <definedName name="Excel_BuiltIn_Print_Area_4_14_3" localSheetId="2">#REF!</definedName>
    <definedName name="Excel_BuiltIn_Print_Area_4_14_4" localSheetId="2">#REF!</definedName>
    <definedName name="Excel_BuiltIn_Print_Area_4_15_1" localSheetId="2">#REF!</definedName>
    <definedName name="Excel_BuiltIn_Print_Area_4_15_2" localSheetId="2">#REF!</definedName>
    <definedName name="Excel_BuiltIn_Print_Area_4_15_3" localSheetId="2">#REF!</definedName>
    <definedName name="Excel_BuiltIn_Print_Area_4_15_4" localSheetId="2">#REF!</definedName>
    <definedName name="Excel_BuiltIn_Print_Area_4_19_1" localSheetId="2">#REF!</definedName>
    <definedName name="Excel_BuiltIn_Print_Area_4_19_2" localSheetId="2">#REF!</definedName>
    <definedName name="Excel_BuiltIn_Print_Area_4_19_3" localSheetId="2">#REF!</definedName>
    <definedName name="Excel_BuiltIn_Print_Area_4_19_4" localSheetId="2">#REF!</definedName>
    <definedName name="Excel_BuiltIn_Print_Area_4_2_1" localSheetId="2">#REF!</definedName>
    <definedName name="Excel_BuiltIn_Print_Area_4_2_2" localSheetId="2">#REF!</definedName>
    <definedName name="Excel_BuiltIn_Print_Area_4_2_3" localSheetId="2">#REF!</definedName>
    <definedName name="Excel_BuiltIn_Print_Area_4_2_4" localSheetId="2">#REF!</definedName>
    <definedName name="Excel_BuiltIn_Print_Area_4_20_1" localSheetId="2">#REF!</definedName>
    <definedName name="Excel_BuiltIn_Print_Area_4_20_2" localSheetId="2">#REF!</definedName>
    <definedName name="Excel_BuiltIn_Print_Area_4_20_3" localSheetId="2">#REF!</definedName>
    <definedName name="Excel_BuiltIn_Print_Area_4_20_4" localSheetId="2">#REF!</definedName>
    <definedName name="Excel_BuiltIn_Print_Area_4_21_1" localSheetId="2">#REF!</definedName>
    <definedName name="Excel_BuiltIn_Print_Area_4_21_2" localSheetId="2">#REF!</definedName>
    <definedName name="Excel_BuiltIn_Print_Area_4_21_3" localSheetId="2">#REF!</definedName>
    <definedName name="Excel_BuiltIn_Print_Area_4_21_4" localSheetId="2">#REF!</definedName>
    <definedName name="Excel_BuiltIn_Print_Area_4_22_1" localSheetId="2">#REF!</definedName>
    <definedName name="Excel_BuiltIn_Print_Area_4_22_2" localSheetId="2">#REF!</definedName>
    <definedName name="Excel_BuiltIn_Print_Area_4_22_3" localSheetId="2">#REF!</definedName>
    <definedName name="Excel_BuiltIn_Print_Area_4_22_4" localSheetId="2">#REF!</definedName>
    <definedName name="Excel_BuiltIn_Print_Area_4_23_1" localSheetId="2">#REF!</definedName>
    <definedName name="Excel_BuiltIn_Print_Area_4_23_2" localSheetId="2">#REF!</definedName>
    <definedName name="Excel_BuiltIn_Print_Area_4_23_3" localSheetId="2">#REF!</definedName>
    <definedName name="Excel_BuiltIn_Print_Area_4_23_4" localSheetId="2">#REF!</definedName>
    <definedName name="Excel_BuiltIn_Print_Area_4_24_1" localSheetId="2">#REF!</definedName>
    <definedName name="Excel_BuiltIn_Print_Area_4_24_2" localSheetId="2">#REF!</definedName>
    <definedName name="Excel_BuiltIn_Print_Area_4_24_3" localSheetId="2">#REF!</definedName>
    <definedName name="Excel_BuiltIn_Print_Area_4_24_4" localSheetId="2">#REF!</definedName>
    <definedName name="Excel_BuiltIn_Print_Area_4_26_1" localSheetId="2">#REF!</definedName>
    <definedName name="Excel_BuiltIn_Print_Area_4_26_2" localSheetId="2">#REF!</definedName>
    <definedName name="Excel_BuiltIn_Print_Area_4_26_3" localSheetId="2">#REF!</definedName>
    <definedName name="Excel_BuiltIn_Print_Area_4_26_4" localSheetId="2">#REF!</definedName>
    <definedName name="Excel_BuiltIn_Print_Area_4_27_1" localSheetId="2">#REF!</definedName>
    <definedName name="Excel_BuiltIn_Print_Area_4_27_2" localSheetId="2">#REF!</definedName>
    <definedName name="Excel_BuiltIn_Print_Area_4_27_3" localSheetId="2">#REF!</definedName>
    <definedName name="Excel_BuiltIn_Print_Area_4_27_4" localSheetId="2">#REF!</definedName>
    <definedName name="Excel_BuiltIn_Print_Area_4_3_1" localSheetId="2">#REF!</definedName>
    <definedName name="Excel_BuiltIn_Print_Area_4_3_2" localSheetId="2">#REF!</definedName>
    <definedName name="Excel_BuiltIn_Print_Area_4_3_3" localSheetId="2">#REF!</definedName>
    <definedName name="Excel_BuiltIn_Print_Area_4_3_4" localSheetId="2">#REF!</definedName>
    <definedName name="Excel_BuiltIn_Print_Area_4_4_1" localSheetId="2">#REF!</definedName>
    <definedName name="Excel_BuiltIn_Print_Area_4_4_2" localSheetId="2">#REF!</definedName>
    <definedName name="Excel_BuiltIn_Print_Area_4_4_3" localSheetId="2">#REF!</definedName>
    <definedName name="Excel_BuiltIn_Print_Area_4_4_4" localSheetId="2">#REF!</definedName>
    <definedName name="Excel_BuiltIn_Print_Area_4_5_1" localSheetId="2">#REF!</definedName>
    <definedName name="Excel_BuiltIn_Print_Area_4_5_2" localSheetId="2">#REF!</definedName>
    <definedName name="Excel_BuiltIn_Print_Area_4_5_3" localSheetId="2">#REF!</definedName>
    <definedName name="Excel_BuiltIn_Print_Area_4_5_4" localSheetId="2">#REF!</definedName>
    <definedName name="Excel_BuiltIn_Print_Area_4_6_1" localSheetId="2">#REF!</definedName>
    <definedName name="Excel_BuiltIn_Print_Area_4_6_2" localSheetId="2">#REF!</definedName>
    <definedName name="Excel_BuiltIn_Print_Area_4_6_3" localSheetId="2">#REF!</definedName>
    <definedName name="Excel_BuiltIn_Print_Area_4_6_4" localSheetId="2">#REF!</definedName>
    <definedName name="Excel_BuiltIn_Print_Area_4_7_1" localSheetId="2">#REF!</definedName>
    <definedName name="Excel_BuiltIn_Print_Area_4_7_2" localSheetId="2">#REF!</definedName>
    <definedName name="Excel_BuiltIn_Print_Area_4_7_3" localSheetId="2">#REF!</definedName>
    <definedName name="Excel_BuiltIn_Print_Area_4_7_4" localSheetId="2">#REF!</definedName>
    <definedName name="Excel_BuiltIn_Print_Area_4_8_1" localSheetId="2">#REF!</definedName>
    <definedName name="Excel_BuiltIn_Print_Area_4_8_2" localSheetId="2">#REF!</definedName>
    <definedName name="Excel_BuiltIn_Print_Area_4_8_3" localSheetId="2">#REF!</definedName>
    <definedName name="Excel_BuiltIn_Print_Area_4_8_4" localSheetId="2">#REF!</definedName>
    <definedName name="Excel_BuiltIn_Print_Area_4_9_1" localSheetId="2">#REF!</definedName>
    <definedName name="Excel_BuiltIn_Print_Area_4_9_2" localSheetId="2">#REF!</definedName>
    <definedName name="Excel_BuiltIn_Print_Area_4_9_3" localSheetId="2">#REF!</definedName>
    <definedName name="Excel_BuiltIn_Print_Area_4_9_4" localSheetId="2">#REF!</definedName>
    <definedName name="Excel_BuiltIn_Print_Area_5_1_1" localSheetId="2">#REF!</definedName>
    <definedName name="Excel_BuiltIn_Print_Area_5_1_2" localSheetId="2">#REF!</definedName>
    <definedName name="Excel_BuiltIn_Print_Area_5_1_3" localSheetId="2">#REF!</definedName>
    <definedName name="Excel_BuiltIn_Print_Area_5_1_4" localSheetId="2">#REF!</definedName>
    <definedName name="Excel_BuiltIn_Print_Area_5_10_1" localSheetId="2">#REF!</definedName>
    <definedName name="Excel_BuiltIn_Print_Area_5_10_2" localSheetId="2">#REF!</definedName>
    <definedName name="Excel_BuiltIn_Print_Area_5_10_3" localSheetId="2">#REF!</definedName>
    <definedName name="Excel_BuiltIn_Print_Area_5_10_4" localSheetId="2">#REF!</definedName>
    <definedName name="Excel_BuiltIn_Print_Area_5_12_1" localSheetId="2">#REF!</definedName>
    <definedName name="Excel_BuiltIn_Print_Area_5_12_2" localSheetId="2">#REF!</definedName>
    <definedName name="Excel_BuiltIn_Print_Area_5_12_3" localSheetId="2">#REF!</definedName>
    <definedName name="Excel_BuiltIn_Print_Area_5_12_4" localSheetId="2">#REF!</definedName>
    <definedName name="Excel_BuiltIn_Print_Area_5_13_1" localSheetId="2">#REF!</definedName>
    <definedName name="Excel_BuiltIn_Print_Area_5_13_2" localSheetId="2">#REF!</definedName>
    <definedName name="Excel_BuiltIn_Print_Area_5_13_3" localSheetId="2">#REF!</definedName>
    <definedName name="Excel_BuiltIn_Print_Area_5_13_4" localSheetId="2">#REF!</definedName>
    <definedName name="Excel_BuiltIn_Print_Area_5_14_1" localSheetId="2">#REF!</definedName>
    <definedName name="Excel_BuiltIn_Print_Area_5_14_2" localSheetId="2">#REF!</definedName>
    <definedName name="Excel_BuiltIn_Print_Area_5_14_3" localSheetId="2">#REF!</definedName>
    <definedName name="Excel_BuiltIn_Print_Area_5_14_4" localSheetId="2">#REF!</definedName>
    <definedName name="Excel_BuiltIn_Print_Area_5_15_1" localSheetId="2">#REF!</definedName>
    <definedName name="Excel_BuiltIn_Print_Area_5_15_2" localSheetId="2">#REF!</definedName>
    <definedName name="Excel_BuiltIn_Print_Area_5_15_3" localSheetId="2">#REF!</definedName>
    <definedName name="Excel_BuiltIn_Print_Area_5_15_4" localSheetId="2">#REF!</definedName>
    <definedName name="Excel_BuiltIn_Print_Area_5_19_1" localSheetId="2">#REF!</definedName>
    <definedName name="Excel_BuiltIn_Print_Area_5_19_2" localSheetId="2">#REF!</definedName>
    <definedName name="Excel_BuiltIn_Print_Area_5_19_3" localSheetId="2">#REF!</definedName>
    <definedName name="Excel_BuiltIn_Print_Area_5_19_4" localSheetId="2">#REF!</definedName>
    <definedName name="Excel_BuiltIn_Print_Area_5_2_1" localSheetId="2">#REF!</definedName>
    <definedName name="Excel_BuiltIn_Print_Area_5_2_2" localSheetId="2">#REF!</definedName>
    <definedName name="Excel_BuiltIn_Print_Area_5_2_3" localSheetId="2">#REF!</definedName>
    <definedName name="Excel_BuiltIn_Print_Area_5_2_4" localSheetId="2">#REF!</definedName>
    <definedName name="Excel_BuiltIn_Print_Area_5_20_1" localSheetId="2">#REF!</definedName>
    <definedName name="Excel_BuiltIn_Print_Area_5_20_2" localSheetId="2">#REF!</definedName>
    <definedName name="Excel_BuiltIn_Print_Area_5_20_3" localSheetId="2">#REF!</definedName>
    <definedName name="Excel_BuiltIn_Print_Area_5_20_4" localSheetId="2">#REF!</definedName>
    <definedName name="Excel_BuiltIn_Print_Area_5_21_1" localSheetId="2">#REF!</definedName>
    <definedName name="Excel_BuiltIn_Print_Area_5_21_2" localSheetId="2">#REF!</definedName>
    <definedName name="Excel_BuiltIn_Print_Area_5_21_3" localSheetId="2">#REF!</definedName>
    <definedName name="Excel_BuiltIn_Print_Area_5_21_4" localSheetId="2">#REF!</definedName>
    <definedName name="Excel_BuiltIn_Print_Area_5_22_1" localSheetId="2">#REF!</definedName>
    <definedName name="Excel_BuiltIn_Print_Area_5_22_2" localSheetId="2">#REF!</definedName>
    <definedName name="Excel_BuiltIn_Print_Area_5_22_3" localSheetId="2">#REF!</definedName>
    <definedName name="Excel_BuiltIn_Print_Area_5_22_4" localSheetId="2">#REF!</definedName>
    <definedName name="Excel_BuiltIn_Print_Area_5_23_1" localSheetId="2">#REF!</definedName>
    <definedName name="Excel_BuiltIn_Print_Area_5_23_2" localSheetId="2">#REF!</definedName>
    <definedName name="Excel_BuiltIn_Print_Area_5_23_3" localSheetId="2">#REF!</definedName>
    <definedName name="Excel_BuiltIn_Print_Area_5_23_4" localSheetId="2">#REF!</definedName>
    <definedName name="Excel_BuiltIn_Print_Area_5_24_1" localSheetId="2">#REF!</definedName>
    <definedName name="Excel_BuiltIn_Print_Area_5_24_2" localSheetId="2">#REF!</definedName>
    <definedName name="Excel_BuiltIn_Print_Area_5_24_3" localSheetId="2">#REF!</definedName>
    <definedName name="Excel_BuiltIn_Print_Area_5_24_4" localSheetId="2">#REF!</definedName>
    <definedName name="Excel_BuiltIn_Print_Area_5_26_1" localSheetId="2">#REF!</definedName>
    <definedName name="Excel_BuiltIn_Print_Area_5_26_2" localSheetId="2">#REF!</definedName>
    <definedName name="Excel_BuiltIn_Print_Area_5_26_3" localSheetId="2">#REF!</definedName>
    <definedName name="Excel_BuiltIn_Print_Area_5_26_4" localSheetId="2">#REF!</definedName>
    <definedName name="Excel_BuiltIn_Print_Area_5_27_1" localSheetId="2">#REF!</definedName>
    <definedName name="Excel_BuiltIn_Print_Area_5_27_2" localSheetId="2">#REF!</definedName>
    <definedName name="Excel_BuiltIn_Print_Area_5_27_3" localSheetId="2">#REF!</definedName>
    <definedName name="Excel_BuiltIn_Print_Area_5_27_4" localSheetId="2">#REF!</definedName>
    <definedName name="Excel_BuiltIn_Print_Area_5_3_1" localSheetId="2">#REF!</definedName>
    <definedName name="Excel_BuiltIn_Print_Area_5_3_2" localSheetId="2">#REF!</definedName>
    <definedName name="Excel_BuiltIn_Print_Area_5_3_3" localSheetId="2">#REF!</definedName>
    <definedName name="Excel_BuiltIn_Print_Area_5_3_4" localSheetId="2">#REF!</definedName>
    <definedName name="Excel_BuiltIn_Print_Area_5_4_1" localSheetId="2">#REF!</definedName>
    <definedName name="Excel_BuiltIn_Print_Area_5_4_2" localSheetId="2">#REF!</definedName>
    <definedName name="Excel_BuiltIn_Print_Area_5_4_3" localSheetId="2">#REF!</definedName>
    <definedName name="Excel_BuiltIn_Print_Area_5_4_4" localSheetId="2">#REF!</definedName>
    <definedName name="Excel_BuiltIn_Print_Area_5_5_1" localSheetId="2">#REF!</definedName>
    <definedName name="Excel_BuiltIn_Print_Area_5_5_2" localSheetId="2">#REF!</definedName>
    <definedName name="Excel_BuiltIn_Print_Area_5_5_3" localSheetId="2">#REF!</definedName>
    <definedName name="Excel_BuiltIn_Print_Area_5_5_4" localSheetId="2">#REF!</definedName>
    <definedName name="Excel_BuiltIn_Print_Area_5_6_1" localSheetId="2">#REF!</definedName>
    <definedName name="Excel_BuiltIn_Print_Area_5_6_2" localSheetId="2">#REF!</definedName>
    <definedName name="Excel_BuiltIn_Print_Area_5_6_3" localSheetId="2">#REF!</definedName>
    <definedName name="Excel_BuiltIn_Print_Area_5_6_4" localSheetId="2">#REF!</definedName>
    <definedName name="Excel_BuiltIn_Print_Area_5_7_1" localSheetId="2">#REF!</definedName>
    <definedName name="Excel_BuiltIn_Print_Area_5_7_2" localSheetId="2">#REF!</definedName>
    <definedName name="Excel_BuiltIn_Print_Area_5_7_3" localSheetId="2">#REF!</definedName>
    <definedName name="Excel_BuiltIn_Print_Area_5_7_4" localSheetId="2">#REF!</definedName>
    <definedName name="Excel_BuiltIn_Print_Area_5_8_1" localSheetId="2">#REF!</definedName>
    <definedName name="Excel_BuiltIn_Print_Area_5_8_2" localSheetId="2">#REF!</definedName>
    <definedName name="Excel_BuiltIn_Print_Area_5_8_3" localSheetId="2">#REF!</definedName>
    <definedName name="Excel_BuiltIn_Print_Area_5_8_4" localSheetId="2">#REF!</definedName>
    <definedName name="Excel_BuiltIn_Print_Area_5_9_1" localSheetId="2">#REF!</definedName>
    <definedName name="Excel_BuiltIn_Print_Area_5_9_2" localSheetId="2">#REF!</definedName>
    <definedName name="Excel_BuiltIn_Print_Area_5_9_3" localSheetId="2">#REF!</definedName>
    <definedName name="Excel_BuiltIn_Print_Area_5_9_4" localSheetId="2">#REF!</definedName>
    <definedName name="Excel_BuiltIn_Print_Area_6_1_1" localSheetId="2">#REF!</definedName>
    <definedName name="Excel_BuiltIn_Print_Area_6_1_2" localSheetId="2">#REF!</definedName>
    <definedName name="Excel_BuiltIn_Print_Area_6_1_3" localSheetId="2">#REF!</definedName>
    <definedName name="Excel_BuiltIn_Print_Area_6_1_4" localSheetId="2">#REF!</definedName>
    <definedName name="Excel_BuiltIn_Print_Area_6_10_1" localSheetId="2">#REF!</definedName>
    <definedName name="Excel_BuiltIn_Print_Area_6_10_2" localSheetId="2">#REF!</definedName>
    <definedName name="Excel_BuiltIn_Print_Area_6_10_3" localSheetId="2">#REF!</definedName>
    <definedName name="Excel_BuiltIn_Print_Area_6_10_4" localSheetId="2">#REF!</definedName>
    <definedName name="Excel_BuiltIn_Print_Area_6_12_1" localSheetId="2">#REF!</definedName>
    <definedName name="Excel_BuiltIn_Print_Area_6_12_2" localSheetId="2">#REF!</definedName>
    <definedName name="Excel_BuiltIn_Print_Area_6_12_3" localSheetId="2">#REF!</definedName>
    <definedName name="Excel_BuiltIn_Print_Area_6_12_4" localSheetId="2">#REF!</definedName>
    <definedName name="Excel_BuiltIn_Print_Area_6_13_1" localSheetId="2">#REF!</definedName>
    <definedName name="Excel_BuiltIn_Print_Area_6_13_2" localSheetId="2">#REF!</definedName>
    <definedName name="Excel_BuiltIn_Print_Area_6_13_3" localSheetId="2">#REF!</definedName>
    <definedName name="Excel_BuiltIn_Print_Area_6_13_4" localSheetId="2">#REF!</definedName>
    <definedName name="Excel_BuiltIn_Print_Area_6_14_1" localSheetId="2">#REF!</definedName>
    <definedName name="Excel_BuiltIn_Print_Area_6_14_2" localSheetId="2">#REF!</definedName>
    <definedName name="Excel_BuiltIn_Print_Area_6_14_3" localSheetId="2">#REF!</definedName>
    <definedName name="Excel_BuiltIn_Print_Area_6_14_4" localSheetId="2">#REF!</definedName>
    <definedName name="Excel_BuiltIn_Print_Area_6_15_1" localSheetId="2">#REF!</definedName>
    <definedName name="Excel_BuiltIn_Print_Area_6_15_2" localSheetId="2">#REF!</definedName>
    <definedName name="Excel_BuiltIn_Print_Area_6_15_3" localSheetId="2">#REF!</definedName>
    <definedName name="Excel_BuiltIn_Print_Area_6_15_4" localSheetId="2">#REF!</definedName>
    <definedName name="Excel_BuiltIn_Print_Area_6_19_1" localSheetId="2">#REF!</definedName>
    <definedName name="Excel_BuiltIn_Print_Area_6_19_2" localSheetId="2">#REF!</definedName>
    <definedName name="Excel_BuiltIn_Print_Area_6_19_3" localSheetId="2">#REF!</definedName>
    <definedName name="Excel_BuiltIn_Print_Area_6_19_4" localSheetId="2">#REF!</definedName>
    <definedName name="Excel_BuiltIn_Print_Area_6_2_1" localSheetId="2">#REF!</definedName>
    <definedName name="Excel_BuiltIn_Print_Area_6_2_2" localSheetId="2">#REF!</definedName>
    <definedName name="Excel_BuiltIn_Print_Area_6_2_3" localSheetId="2">#REF!</definedName>
    <definedName name="Excel_BuiltIn_Print_Area_6_2_4" localSheetId="2">#REF!</definedName>
    <definedName name="Excel_BuiltIn_Print_Area_6_20_1" localSheetId="2">#REF!</definedName>
    <definedName name="Excel_BuiltIn_Print_Area_6_20_2" localSheetId="2">#REF!</definedName>
    <definedName name="Excel_BuiltIn_Print_Area_6_20_3" localSheetId="2">#REF!</definedName>
    <definedName name="Excel_BuiltIn_Print_Area_6_20_4" localSheetId="2">#REF!</definedName>
    <definedName name="Excel_BuiltIn_Print_Area_6_21_1" localSheetId="2">#REF!</definedName>
    <definedName name="Excel_BuiltIn_Print_Area_6_21_2" localSheetId="2">#REF!</definedName>
    <definedName name="Excel_BuiltIn_Print_Area_6_21_3" localSheetId="2">#REF!</definedName>
    <definedName name="Excel_BuiltIn_Print_Area_6_21_4" localSheetId="2">#REF!</definedName>
    <definedName name="Excel_BuiltIn_Print_Area_6_22_1" localSheetId="2">#REF!</definedName>
    <definedName name="Excel_BuiltIn_Print_Area_6_22_2" localSheetId="2">#REF!</definedName>
    <definedName name="Excel_BuiltIn_Print_Area_6_22_3" localSheetId="2">#REF!</definedName>
    <definedName name="Excel_BuiltIn_Print_Area_6_22_4" localSheetId="2">#REF!</definedName>
    <definedName name="Excel_BuiltIn_Print_Area_6_23_1" localSheetId="2">#REF!</definedName>
    <definedName name="Excel_BuiltIn_Print_Area_6_23_2" localSheetId="2">#REF!</definedName>
    <definedName name="Excel_BuiltIn_Print_Area_6_23_3" localSheetId="2">#REF!</definedName>
    <definedName name="Excel_BuiltIn_Print_Area_6_23_4" localSheetId="2">#REF!</definedName>
    <definedName name="Excel_BuiltIn_Print_Area_6_24_1" localSheetId="2">#REF!</definedName>
    <definedName name="Excel_BuiltIn_Print_Area_6_24_2" localSheetId="2">#REF!</definedName>
    <definedName name="Excel_BuiltIn_Print_Area_6_24_3" localSheetId="2">#REF!</definedName>
    <definedName name="Excel_BuiltIn_Print_Area_6_24_4" localSheetId="2">#REF!</definedName>
    <definedName name="Excel_BuiltIn_Print_Area_6_26_1" localSheetId="2">#REF!</definedName>
    <definedName name="Excel_BuiltIn_Print_Area_6_26_2" localSheetId="2">#REF!</definedName>
    <definedName name="Excel_BuiltIn_Print_Area_6_26_3" localSheetId="2">#REF!</definedName>
    <definedName name="Excel_BuiltIn_Print_Area_6_26_4" localSheetId="2">#REF!</definedName>
    <definedName name="Excel_BuiltIn_Print_Area_6_27_1" localSheetId="2">#REF!</definedName>
    <definedName name="Excel_BuiltIn_Print_Area_6_27_2" localSheetId="2">#REF!</definedName>
    <definedName name="Excel_BuiltIn_Print_Area_6_27_3" localSheetId="2">#REF!</definedName>
    <definedName name="Excel_BuiltIn_Print_Area_6_27_4" localSheetId="2">#REF!</definedName>
    <definedName name="Excel_BuiltIn_Print_Area_6_3_1" localSheetId="2">#REF!</definedName>
    <definedName name="Excel_BuiltIn_Print_Area_6_3_2" localSheetId="2">#REF!</definedName>
    <definedName name="Excel_BuiltIn_Print_Area_6_3_3" localSheetId="2">#REF!</definedName>
    <definedName name="Excel_BuiltIn_Print_Area_6_3_4" localSheetId="2">#REF!</definedName>
    <definedName name="Excel_BuiltIn_Print_Area_6_4_1" localSheetId="2">#REF!</definedName>
    <definedName name="Excel_BuiltIn_Print_Area_6_4_2" localSheetId="2">#REF!</definedName>
    <definedName name="Excel_BuiltIn_Print_Area_6_4_3" localSheetId="2">#REF!</definedName>
    <definedName name="Excel_BuiltIn_Print_Area_6_4_4" localSheetId="2">#REF!</definedName>
    <definedName name="Excel_BuiltIn_Print_Area_6_5_1" localSheetId="2">#REF!</definedName>
    <definedName name="Excel_BuiltIn_Print_Area_6_5_2" localSheetId="2">#REF!</definedName>
    <definedName name="Excel_BuiltIn_Print_Area_6_5_3" localSheetId="2">#REF!</definedName>
    <definedName name="Excel_BuiltIn_Print_Area_6_5_4" localSheetId="2">#REF!</definedName>
    <definedName name="Excel_BuiltIn_Print_Area_6_6_1" localSheetId="2">#REF!</definedName>
    <definedName name="Excel_BuiltIn_Print_Area_6_6_2" localSheetId="2">#REF!</definedName>
    <definedName name="Excel_BuiltIn_Print_Area_6_6_3" localSheetId="2">#REF!</definedName>
    <definedName name="Excel_BuiltIn_Print_Area_6_6_4" localSheetId="2">#REF!</definedName>
    <definedName name="Excel_BuiltIn_Print_Area_6_7_1" localSheetId="2">#REF!</definedName>
    <definedName name="Excel_BuiltIn_Print_Area_6_7_2" localSheetId="2">#REF!</definedName>
    <definedName name="Excel_BuiltIn_Print_Area_6_7_3" localSheetId="2">#REF!</definedName>
    <definedName name="Excel_BuiltIn_Print_Area_6_7_4" localSheetId="2">#REF!</definedName>
    <definedName name="Excel_BuiltIn_Print_Area_6_8_1" localSheetId="2">#REF!</definedName>
    <definedName name="Excel_BuiltIn_Print_Area_6_8_2" localSheetId="2">#REF!</definedName>
    <definedName name="Excel_BuiltIn_Print_Area_6_8_3" localSheetId="2">#REF!</definedName>
    <definedName name="Excel_BuiltIn_Print_Area_6_8_4" localSheetId="2">#REF!</definedName>
    <definedName name="Excel_BuiltIn_Print_Area_6_9_1" localSheetId="2">#REF!</definedName>
    <definedName name="Excel_BuiltIn_Print_Area_6_9_2" localSheetId="2">#REF!</definedName>
    <definedName name="Excel_BuiltIn_Print_Area_6_9_3" localSheetId="2">#REF!</definedName>
    <definedName name="Excel_BuiltIn_Print_Area_6_9_4" localSheetId="2">#REF!</definedName>
    <definedName name="Excel_BuiltIn_Print_Area_7_1_1" localSheetId="2">#REF!</definedName>
    <definedName name="Excel_BuiltIn_Print_Area_7_1_2" localSheetId="2">#REF!</definedName>
    <definedName name="Excel_BuiltIn_Print_Area_7_1_3" localSheetId="2">#REF!</definedName>
    <definedName name="Excel_BuiltIn_Print_Area_7_1_4" localSheetId="2">#REF!</definedName>
    <definedName name="Excel_BuiltIn_Print_Area_7_10_1" localSheetId="2">#REF!</definedName>
    <definedName name="Excel_BuiltIn_Print_Area_7_10_2" localSheetId="2">#REF!</definedName>
    <definedName name="Excel_BuiltIn_Print_Area_7_10_3" localSheetId="2">#REF!</definedName>
    <definedName name="Excel_BuiltIn_Print_Area_7_10_4" localSheetId="2">#REF!</definedName>
    <definedName name="Excel_BuiltIn_Print_Area_7_12_1" localSheetId="2">#REF!</definedName>
    <definedName name="Excel_BuiltIn_Print_Area_7_12_2" localSheetId="2">#REF!</definedName>
    <definedName name="Excel_BuiltIn_Print_Area_7_12_3" localSheetId="2">#REF!</definedName>
    <definedName name="Excel_BuiltIn_Print_Area_7_12_4" localSheetId="2">#REF!</definedName>
    <definedName name="Excel_BuiltIn_Print_Area_7_13_1" localSheetId="2">#REF!</definedName>
    <definedName name="Excel_BuiltIn_Print_Area_7_13_2" localSheetId="2">#REF!</definedName>
    <definedName name="Excel_BuiltIn_Print_Area_7_13_3" localSheetId="2">#REF!</definedName>
    <definedName name="Excel_BuiltIn_Print_Area_7_13_4" localSheetId="2">#REF!</definedName>
    <definedName name="Excel_BuiltIn_Print_Area_7_14_1" localSheetId="2">#REF!</definedName>
    <definedName name="Excel_BuiltIn_Print_Area_7_14_2" localSheetId="2">#REF!</definedName>
    <definedName name="Excel_BuiltIn_Print_Area_7_14_3" localSheetId="2">#REF!</definedName>
    <definedName name="Excel_BuiltIn_Print_Area_7_14_4" localSheetId="2">#REF!</definedName>
    <definedName name="Excel_BuiltIn_Print_Area_7_15_1" localSheetId="2">#REF!</definedName>
    <definedName name="Excel_BuiltIn_Print_Area_7_15_2" localSheetId="2">#REF!</definedName>
    <definedName name="Excel_BuiltIn_Print_Area_7_15_3" localSheetId="2">#REF!</definedName>
    <definedName name="Excel_BuiltIn_Print_Area_7_15_4" localSheetId="2">#REF!</definedName>
    <definedName name="Excel_BuiltIn_Print_Area_7_19_1" localSheetId="2">#REF!</definedName>
    <definedName name="Excel_BuiltIn_Print_Area_7_19_2" localSheetId="2">#REF!</definedName>
    <definedName name="Excel_BuiltIn_Print_Area_7_19_3" localSheetId="2">#REF!</definedName>
    <definedName name="Excel_BuiltIn_Print_Area_7_19_4" localSheetId="2">#REF!</definedName>
    <definedName name="Excel_BuiltIn_Print_Area_7_2_1" localSheetId="2">#REF!</definedName>
    <definedName name="Excel_BuiltIn_Print_Area_7_2_2" localSheetId="2">#REF!</definedName>
    <definedName name="Excel_BuiltIn_Print_Area_7_2_3" localSheetId="2">#REF!</definedName>
    <definedName name="Excel_BuiltIn_Print_Area_7_2_4" localSheetId="2">#REF!</definedName>
    <definedName name="Excel_BuiltIn_Print_Area_7_20_1" localSheetId="2">#REF!</definedName>
    <definedName name="Excel_BuiltIn_Print_Area_7_20_2" localSheetId="2">#REF!</definedName>
    <definedName name="Excel_BuiltIn_Print_Area_7_20_3" localSheetId="2">#REF!</definedName>
    <definedName name="Excel_BuiltIn_Print_Area_7_20_4" localSheetId="2">#REF!</definedName>
    <definedName name="Excel_BuiltIn_Print_Area_7_21_1" localSheetId="2">#REF!</definedName>
    <definedName name="Excel_BuiltIn_Print_Area_7_21_2" localSheetId="2">#REF!</definedName>
    <definedName name="Excel_BuiltIn_Print_Area_7_21_3" localSheetId="2">#REF!</definedName>
    <definedName name="Excel_BuiltIn_Print_Area_7_21_4" localSheetId="2">#REF!</definedName>
    <definedName name="Excel_BuiltIn_Print_Area_7_22_1" localSheetId="2">#REF!</definedName>
    <definedName name="Excel_BuiltIn_Print_Area_7_22_2" localSheetId="2">#REF!</definedName>
    <definedName name="Excel_BuiltIn_Print_Area_7_22_3" localSheetId="2">#REF!</definedName>
    <definedName name="Excel_BuiltIn_Print_Area_7_22_4" localSheetId="2">#REF!</definedName>
    <definedName name="Excel_BuiltIn_Print_Area_7_23_1" localSheetId="2">#REF!</definedName>
    <definedName name="Excel_BuiltIn_Print_Area_7_23_2" localSheetId="2">#REF!</definedName>
    <definedName name="Excel_BuiltIn_Print_Area_7_23_3" localSheetId="2">#REF!</definedName>
    <definedName name="Excel_BuiltIn_Print_Area_7_23_4" localSheetId="2">#REF!</definedName>
    <definedName name="Excel_BuiltIn_Print_Area_7_24_1" localSheetId="2">#REF!</definedName>
    <definedName name="Excel_BuiltIn_Print_Area_7_24_2" localSheetId="2">#REF!</definedName>
    <definedName name="Excel_BuiltIn_Print_Area_7_24_3" localSheetId="2">#REF!</definedName>
    <definedName name="Excel_BuiltIn_Print_Area_7_24_4" localSheetId="2">#REF!</definedName>
    <definedName name="Excel_BuiltIn_Print_Area_7_26_1" localSheetId="2">#REF!</definedName>
    <definedName name="Excel_BuiltIn_Print_Area_7_26_2" localSheetId="2">#REF!</definedName>
    <definedName name="Excel_BuiltIn_Print_Area_7_26_3" localSheetId="2">#REF!</definedName>
    <definedName name="Excel_BuiltIn_Print_Area_7_26_4" localSheetId="2">#REF!</definedName>
    <definedName name="Excel_BuiltIn_Print_Area_7_27_1" localSheetId="2">#REF!</definedName>
    <definedName name="Excel_BuiltIn_Print_Area_7_27_2" localSheetId="2">#REF!</definedName>
    <definedName name="Excel_BuiltIn_Print_Area_7_27_3" localSheetId="2">#REF!</definedName>
    <definedName name="Excel_BuiltIn_Print_Area_7_27_4" localSheetId="2">#REF!</definedName>
    <definedName name="Excel_BuiltIn_Print_Area_7_3_1" localSheetId="2">#REF!</definedName>
    <definedName name="Excel_BuiltIn_Print_Area_7_3_2" localSheetId="2">#REF!</definedName>
    <definedName name="Excel_BuiltIn_Print_Area_7_3_3" localSheetId="2">#REF!</definedName>
    <definedName name="Excel_BuiltIn_Print_Area_7_3_4" localSheetId="2">#REF!</definedName>
    <definedName name="Excel_BuiltIn_Print_Area_7_4_1" localSheetId="2">#REF!</definedName>
    <definedName name="Excel_BuiltIn_Print_Area_7_4_2" localSheetId="2">#REF!</definedName>
    <definedName name="Excel_BuiltIn_Print_Area_7_4_3" localSheetId="2">#REF!</definedName>
    <definedName name="Excel_BuiltIn_Print_Area_7_4_4" localSheetId="2">#REF!</definedName>
    <definedName name="Excel_BuiltIn_Print_Area_7_5_1" localSheetId="2">#REF!</definedName>
    <definedName name="Excel_BuiltIn_Print_Area_7_5_2" localSheetId="2">#REF!</definedName>
    <definedName name="Excel_BuiltIn_Print_Area_7_5_3" localSheetId="2">#REF!</definedName>
    <definedName name="Excel_BuiltIn_Print_Area_7_5_4" localSheetId="2">#REF!</definedName>
    <definedName name="Excel_BuiltIn_Print_Area_7_6_1" localSheetId="2">#REF!</definedName>
    <definedName name="Excel_BuiltIn_Print_Area_7_6_2" localSheetId="2">#REF!</definedName>
    <definedName name="Excel_BuiltIn_Print_Area_7_6_3" localSheetId="2">#REF!</definedName>
    <definedName name="Excel_BuiltIn_Print_Area_7_6_4" localSheetId="2">#REF!</definedName>
    <definedName name="Excel_BuiltIn_Print_Area_7_7_1" localSheetId="2">#REF!</definedName>
    <definedName name="Excel_BuiltIn_Print_Area_7_7_2" localSheetId="2">#REF!</definedName>
    <definedName name="Excel_BuiltIn_Print_Area_7_7_3" localSheetId="2">#REF!</definedName>
    <definedName name="Excel_BuiltIn_Print_Area_7_7_4" localSheetId="2">#REF!</definedName>
    <definedName name="Excel_BuiltIn_Print_Area_7_8_1" localSheetId="2">#REF!</definedName>
    <definedName name="Excel_BuiltIn_Print_Area_7_8_2" localSheetId="2">#REF!</definedName>
    <definedName name="Excel_BuiltIn_Print_Area_7_8_3" localSheetId="2">#REF!</definedName>
    <definedName name="Excel_BuiltIn_Print_Area_7_8_4" localSheetId="2">#REF!</definedName>
    <definedName name="Excel_BuiltIn_Print_Area_7_9_1" localSheetId="2">#REF!</definedName>
    <definedName name="Excel_BuiltIn_Print_Area_7_9_2" localSheetId="2">#REF!</definedName>
    <definedName name="Excel_BuiltIn_Print_Area_7_9_3" localSheetId="2">#REF!</definedName>
    <definedName name="Excel_BuiltIn_Print_Area_7_9_4" localSheetId="2">#REF!</definedName>
    <definedName name="Excel_BuiltIn_Print_Area_8_1_1" localSheetId="2">#REF!</definedName>
    <definedName name="Excel_BuiltIn_Print_Area_8_1_2" localSheetId="2">#REF!</definedName>
    <definedName name="Excel_BuiltIn_Print_Area_8_1_3" localSheetId="2">#REF!</definedName>
    <definedName name="Excel_BuiltIn_Print_Area_8_1_4" localSheetId="2">#REF!</definedName>
    <definedName name="Excel_BuiltIn_Print_Area_8_10_1" localSheetId="2">#REF!</definedName>
    <definedName name="Excel_BuiltIn_Print_Area_8_10_2" localSheetId="2">#REF!</definedName>
    <definedName name="Excel_BuiltIn_Print_Area_8_10_3" localSheetId="2">#REF!</definedName>
    <definedName name="Excel_BuiltIn_Print_Area_8_10_4" localSheetId="2">#REF!</definedName>
    <definedName name="Excel_BuiltIn_Print_Area_8_11_1" localSheetId="2">#REF!</definedName>
    <definedName name="Excel_BuiltIn_Print_Area_8_11_2" localSheetId="2">#REF!</definedName>
    <definedName name="Excel_BuiltIn_Print_Area_8_11_3" localSheetId="2">#REF!</definedName>
    <definedName name="Excel_BuiltIn_Print_Area_8_11_4" localSheetId="2">#REF!</definedName>
    <definedName name="Excel_BuiltIn_Print_Area_8_12_1" localSheetId="2">#REF!</definedName>
    <definedName name="Excel_BuiltIn_Print_Area_8_12_2" localSheetId="2">#REF!</definedName>
    <definedName name="Excel_BuiltIn_Print_Area_8_12_3" localSheetId="2">#REF!</definedName>
    <definedName name="Excel_BuiltIn_Print_Area_8_12_4" localSheetId="2">#REF!</definedName>
    <definedName name="Excel_BuiltIn_Print_Area_8_13_1" localSheetId="2">#REF!</definedName>
    <definedName name="Excel_BuiltIn_Print_Area_8_13_2" localSheetId="2">#REF!</definedName>
    <definedName name="Excel_BuiltIn_Print_Area_8_13_3" localSheetId="2">#REF!</definedName>
    <definedName name="Excel_BuiltIn_Print_Area_8_13_4" localSheetId="2">#REF!</definedName>
    <definedName name="Excel_BuiltIn_Print_Area_8_14_1" localSheetId="2">#REF!</definedName>
    <definedName name="Excel_BuiltIn_Print_Area_8_14_2" localSheetId="2">#REF!</definedName>
    <definedName name="Excel_BuiltIn_Print_Area_8_14_3" localSheetId="2">#REF!</definedName>
    <definedName name="Excel_BuiltIn_Print_Area_8_14_4" localSheetId="2">#REF!</definedName>
    <definedName name="Excel_BuiltIn_Print_Area_8_15_1" localSheetId="2">#REF!</definedName>
    <definedName name="Excel_BuiltIn_Print_Area_8_15_2" localSheetId="2">#REF!</definedName>
    <definedName name="Excel_BuiltIn_Print_Area_8_15_3" localSheetId="2">#REF!</definedName>
    <definedName name="Excel_BuiltIn_Print_Area_8_15_4" localSheetId="2">#REF!</definedName>
    <definedName name="Excel_BuiltIn_Print_Area_8_19_1" localSheetId="2">#REF!</definedName>
    <definedName name="Excel_BuiltIn_Print_Area_8_19_2" localSheetId="2">#REF!</definedName>
    <definedName name="Excel_BuiltIn_Print_Area_8_19_3" localSheetId="2">#REF!</definedName>
    <definedName name="Excel_BuiltIn_Print_Area_8_19_4" localSheetId="2">#REF!</definedName>
    <definedName name="Excel_BuiltIn_Print_Area_8_2_1" localSheetId="2">#REF!</definedName>
    <definedName name="Excel_BuiltIn_Print_Area_8_2_2" localSheetId="2">#REF!</definedName>
    <definedName name="Excel_BuiltIn_Print_Area_8_2_3" localSheetId="2">#REF!</definedName>
    <definedName name="Excel_BuiltIn_Print_Area_8_2_4" localSheetId="2">#REF!</definedName>
    <definedName name="Excel_BuiltIn_Print_Area_8_20_1" localSheetId="2">#REF!</definedName>
    <definedName name="Excel_BuiltIn_Print_Area_8_20_2" localSheetId="2">#REF!</definedName>
    <definedName name="Excel_BuiltIn_Print_Area_8_20_3" localSheetId="2">#REF!</definedName>
    <definedName name="Excel_BuiltIn_Print_Area_8_20_4" localSheetId="2">#REF!</definedName>
    <definedName name="Excel_BuiltIn_Print_Area_8_21_1" localSheetId="2">#REF!</definedName>
    <definedName name="Excel_BuiltIn_Print_Area_8_21_2" localSheetId="2">#REF!</definedName>
    <definedName name="Excel_BuiltIn_Print_Area_8_21_3" localSheetId="2">#REF!</definedName>
    <definedName name="Excel_BuiltIn_Print_Area_8_21_4" localSheetId="2">#REF!</definedName>
    <definedName name="Excel_BuiltIn_Print_Area_8_22_1" localSheetId="2">#REF!</definedName>
    <definedName name="Excel_BuiltIn_Print_Area_8_22_2" localSheetId="2">#REF!</definedName>
    <definedName name="Excel_BuiltIn_Print_Area_8_22_3" localSheetId="2">#REF!</definedName>
    <definedName name="Excel_BuiltIn_Print_Area_8_22_4" localSheetId="2">#REF!</definedName>
    <definedName name="Excel_BuiltIn_Print_Area_8_23_1" localSheetId="2">#REF!</definedName>
    <definedName name="Excel_BuiltIn_Print_Area_8_23_2" localSheetId="2">#REF!</definedName>
    <definedName name="Excel_BuiltIn_Print_Area_8_23_3" localSheetId="2">#REF!</definedName>
    <definedName name="Excel_BuiltIn_Print_Area_8_23_4" localSheetId="2">#REF!</definedName>
    <definedName name="Excel_BuiltIn_Print_Area_8_24_1" localSheetId="2">#REF!</definedName>
    <definedName name="Excel_BuiltIn_Print_Area_8_24_2" localSheetId="2">#REF!</definedName>
    <definedName name="Excel_BuiltIn_Print_Area_8_24_3" localSheetId="2">#REF!</definedName>
    <definedName name="Excel_BuiltIn_Print_Area_8_24_4" localSheetId="2">#REF!</definedName>
    <definedName name="Excel_BuiltIn_Print_Area_8_26_1" localSheetId="2">#REF!</definedName>
    <definedName name="Excel_BuiltIn_Print_Area_8_26_2" localSheetId="2">#REF!</definedName>
    <definedName name="Excel_BuiltIn_Print_Area_8_26_3" localSheetId="2">#REF!</definedName>
    <definedName name="Excel_BuiltIn_Print_Area_8_26_4" localSheetId="2">#REF!</definedName>
    <definedName name="Excel_BuiltIn_Print_Area_8_27_1" localSheetId="2">#REF!</definedName>
    <definedName name="Excel_BuiltIn_Print_Area_8_27_2" localSheetId="2">#REF!</definedName>
    <definedName name="Excel_BuiltIn_Print_Area_8_27_3" localSheetId="2">#REF!</definedName>
    <definedName name="Excel_BuiltIn_Print_Area_8_27_4" localSheetId="2">#REF!</definedName>
    <definedName name="Excel_BuiltIn_Print_Area_8_3_1" localSheetId="2">#REF!</definedName>
    <definedName name="Excel_BuiltIn_Print_Area_8_3_2" localSheetId="2">#REF!</definedName>
    <definedName name="Excel_BuiltIn_Print_Area_8_3_3" localSheetId="2">#REF!</definedName>
    <definedName name="Excel_BuiltIn_Print_Area_8_3_4" localSheetId="2">#REF!</definedName>
    <definedName name="Excel_BuiltIn_Print_Area_8_4_1" localSheetId="2">#REF!</definedName>
    <definedName name="Excel_BuiltIn_Print_Area_8_4_2" localSheetId="2">#REF!</definedName>
    <definedName name="Excel_BuiltIn_Print_Area_8_4_3" localSheetId="2">#REF!</definedName>
    <definedName name="Excel_BuiltIn_Print_Area_8_4_4" localSheetId="2">#REF!</definedName>
    <definedName name="Excel_BuiltIn_Print_Area_8_5_1" localSheetId="2">#REF!</definedName>
    <definedName name="Excel_BuiltIn_Print_Area_8_5_2" localSheetId="2">#REF!</definedName>
    <definedName name="Excel_BuiltIn_Print_Area_8_5_3" localSheetId="2">#REF!</definedName>
    <definedName name="Excel_BuiltIn_Print_Area_8_5_4" localSheetId="2">#REF!</definedName>
    <definedName name="Excel_BuiltIn_Print_Area_8_6_1" localSheetId="2">#REF!</definedName>
    <definedName name="Excel_BuiltIn_Print_Area_8_6_2" localSheetId="2">#REF!</definedName>
    <definedName name="Excel_BuiltIn_Print_Area_8_6_3" localSheetId="2">#REF!</definedName>
    <definedName name="Excel_BuiltIn_Print_Area_8_6_4" localSheetId="2">#REF!</definedName>
    <definedName name="Excel_BuiltIn_Print_Area_8_7_1" localSheetId="2">#REF!</definedName>
    <definedName name="Excel_BuiltIn_Print_Area_8_7_2" localSheetId="2">#REF!</definedName>
    <definedName name="Excel_BuiltIn_Print_Area_8_7_3" localSheetId="2">#REF!</definedName>
    <definedName name="Excel_BuiltIn_Print_Area_8_7_4" localSheetId="2">#REF!</definedName>
    <definedName name="Excel_BuiltIn_Print_Area_8_8_1" localSheetId="2">#REF!</definedName>
    <definedName name="Excel_BuiltIn_Print_Area_8_8_2" localSheetId="2">#REF!</definedName>
    <definedName name="Excel_BuiltIn_Print_Area_8_8_3" localSheetId="2">#REF!</definedName>
    <definedName name="Excel_BuiltIn_Print_Area_8_8_4" localSheetId="2">#REF!</definedName>
    <definedName name="Excel_BuiltIn_Print_Area_8_9_1" localSheetId="2">#REF!</definedName>
    <definedName name="Excel_BuiltIn_Print_Area_8_9_2" localSheetId="2">#REF!</definedName>
    <definedName name="Excel_BuiltIn_Print_Area_8_9_3" localSheetId="2">#REF!</definedName>
    <definedName name="Excel_BuiltIn_Print_Area_8_9_4" localSheetId="2">#REF!</definedName>
    <definedName name="Excel_BuiltIn_Print_Area_9_1_1" localSheetId="2">#REF!</definedName>
    <definedName name="Excel_BuiltIn_Print_Area_9_1_2" localSheetId="2">#REF!</definedName>
    <definedName name="Excel_BuiltIn_Print_Area_9_1_3" localSheetId="2">#REF!</definedName>
    <definedName name="Excel_BuiltIn_Print_Area_9_1_4" localSheetId="2">#REF!</definedName>
    <definedName name="Excel_BuiltIn_Print_Area_9_10_1" localSheetId="2">#REF!</definedName>
    <definedName name="Excel_BuiltIn_Print_Area_9_10_2" localSheetId="2">#REF!</definedName>
    <definedName name="Excel_BuiltIn_Print_Area_9_10_3" localSheetId="2">#REF!</definedName>
    <definedName name="Excel_BuiltIn_Print_Area_9_10_4" localSheetId="2">#REF!</definedName>
    <definedName name="Excel_BuiltIn_Print_Area_9_12_1" localSheetId="2">#REF!</definedName>
    <definedName name="Excel_BuiltIn_Print_Area_9_12_2" localSheetId="2">#REF!</definedName>
    <definedName name="Excel_BuiltIn_Print_Area_9_12_3" localSheetId="2">#REF!</definedName>
    <definedName name="Excel_BuiltIn_Print_Area_9_12_4" localSheetId="2">#REF!</definedName>
    <definedName name="Excel_BuiltIn_Print_Area_9_13_1" localSheetId="2">#REF!</definedName>
    <definedName name="Excel_BuiltIn_Print_Area_9_13_2" localSheetId="2">#REF!</definedName>
    <definedName name="Excel_BuiltIn_Print_Area_9_13_3" localSheetId="2">#REF!</definedName>
    <definedName name="Excel_BuiltIn_Print_Area_9_13_4" localSheetId="2">#REF!</definedName>
    <definedName name="Excel_BuiltIn_Print_Area_9_14_1" localSheetId="2">#REF!</definedName>
    <definedName name="Excel_BuiltIn_Print_Area_9_14_2" localSheetId="2">#REF!</definedName>
    <definedName name="Excel_BuiltIn_Print_Area_9_14_3" localSheetId="2">#REF!</definedName>
    <definedName name="Excel_BuiltIn_Print_Area_9_14_4" localSheetId="2">#REF!</definedName>
    <definedName name="Excel_BuiltIn_Print_Area_9_15_1" localSheetId="2">#REF!</definedName>
    <definedName name="Excel_BuiltIn_Print_Area_9_15_2" localSheetId="2">#REF!</definedName>
    <definedName name="Excel_BuiltIn_Print_Area_9_15_3" localSheetId="2">#REF!</definedName>
    <definedName name="Excel_BuiltIn_Print_Area_9_15_4" localSheetId="2">#REF!</definedName>
    <definedName name="Excel_BuiltIn_Print_Area_9_19_1" localSheetId="2">#REF!</definedName>
    <definedName name="Excel_BuiltIn_Print_Area_9_19_2" localSheetId="2">#REF!</definedName>
    <definedName name="Excel_BuiltIn_Print_Area_9_19_3" localSheetId="2">#REF!</definedName>
    <definedName name="Excel_BuiltIn_Print_Area_9_19_4" localSheetId="2">#REF!</definedName>
    <definedName name="Excel_BuiltIn_Print_Area_9_2_1" localSheetId="2">#REF!</definedName>
    <definedName name="Excel_BuiltIn_Print_Area_9_2_2" localSheetId="2">#REF!</definedName>
    <definedName name="Excel_BuiltIn_Print_Area_9_2_3" localSheetId="2">#REF!</definedName>
    <definedName name="Excel_BuiltIn_Print_Area_9_2_4" localSheetId="2">#REF!</definedName>
    <definedName name="Excel_BuiltIn_Print_Area_9_20_1" localSheetId="2">#REF!</definedName>
    <definedName name="Excel_BuiltIn_Print_Area_9_20_2" localSheetId="2">#REF!</definedName>
    <definedName name="Excel_BuiltIn_Print_Area_9_20_3" localSheetId="2">#REF!</definedName>
    <definedName name="Excel_BuiltIn_Print_Area_9_20_4" localSheetId="2">#REF!</definedName>
    <definedName name="Excel_BuiltIn_Print_Area_9_21_1" localSheetId="2">#REF!</definedName>
    <definedName name="Excel_BuiltIn_Print_Area_9_21_2" localSheetId="2">#REF!</definedName>
    <definedName name="Excel_BuiltIn_Print_Area_9_21_3" localSheetId="2">#REF!</definedName>
    <definedName name="Excel_BuiltIn_Print_Area_9_21_4" localSheetId="2">#REF!</definedName>
    <definedName name="Excel_BuiltIn_Print_Area_9_22_1" localSheetId="2">#REF!</definedName>
    <definedName name="Excel_BuiltIn_Print_Area_9_22_2" localSheetId="2">#REF!</definedName>
    <definedName name="Excel_BuiltIn_Print_Area_9_22_3" localSheetId="2">#REF!</definedName>
    <definedName name="Excel_BuiltIn_Print_Area_9_22_4" localSheetId="2">#REF!</definedName>
    <definedName name="Excel_BuiltIn_Print_Area_9_23_1" localSheetId="2">#REF!</definedName>
    <definedName name="Excel_BuiltIn_Print_Area_9_23_2" localSheetId="2">#REF!</definedName>
    <definedName name="Excel_BuiltIn_Print_Area_9_23_3" localSheetId="2">#REF!</definedName>
    <definedName name="Excel_BuiltIn_Print_Area_9_23_4" localSheetId="2">#REF!</definedName>
    <definedName name="Excel_BuiltIn_Print_Area_9_24_1" localSheetId="2">#REF!</definedName>
    <definedName name="Excel_BuiltIn_Print_Area_9_24_2" localSheetId="2">#REF!</definedName>
    <definedName name="Excel_BuiltIn_Print_Area_9_24_3" localSheetId="2">#REF!</definedName>
    <definedName name="Excel_BuiltIn_Print_Area_9_24_4" localSheetId="2">#REF!</definedName>
    <definedName name="Excel_BuiltIn_Print_Area_9_26_1" localSheetId="2">#REF!</definedName>
    <definedName name="Excel_BuiltIn_Print_Area_9_26_2" localSheetId="2">#REF!</definedName>
    <definedName name="Excel_BuiltIn_Print_Area_9_26_3" localSheetId="2">#REF!</definedName>
    <definedName name="Excel_BuiltIn_Print_Area_9_26_4" localSheetId="2">#REF!</definedName>
    <definedName name="Excel_BuiltIn_Print_Area_9_27_1" localSheetId="2">#REF!</definedName>
    <definedName name="Excel_BuiltIn_Print_Area_9_27_2" localSheetId="2">#REF!</definedName>
    <definedName name="Excel_BuiltIn_Print_Area_9_27_3" localSheetId="2">#REF!</definedName>
    <definedName name="Excel_BuiltIn_Print_Area_9_27_4" localSheetId="2">#REF!</definedName>
    <definedName name="Excel_BuiltIn_Print_Area_9_3_1" localSheetId="2">#REF!</definedName>
    <definedName name="Excel_BuiltIn_Print_Area_9_3_2" localSheetId="2">#REF!</definedName>
    <definedName name="Excel_BuiltIn_Print_Area_9_3_3" localSheetId="2">#REF!</definedName>
    <definedName name="Excel_BuiltIn_Print_Area_9_3_4" localSheetId="2">#REF!</definedName>
    <definedName name="Excel_BuiltIn_Print_Area_9_4_1" localSheetId="2">#REF!</definedName>
    <definedName name="Excel_BuiltIn_Print_Area_9_4_2" localSheetId="2">#REF!</definedName>
    <definedName name="Excel_BuiltIn_Print_Area_9_4_3" localSheetId="2">#REF!</definedName>
    <definedName name="Excel_BuiltIn_Print_Area_9_4_4" localSheetId="2">#REF!</definedName>
    <definedName name="Excel_BuiltIn_Print_Area_9_5_1" localSheetId="2">#REF!</definedName>
    <definedName name="Excel_BuiltIn_Print_Area_9_5_2" localSheetId="2">#REF!</definedName>
    <definedName name="Excel_BuiltIn_Print_Area_9_5_3" localSheetId="2">#REF!</definedName>
    <definedName name="Excel_BuiltIn_Print_Area_9_5_4" localSheetId="2">#REF!</definedName>
    <definedName name="Excel_BuiltIn_Print_Area_9_6_1" localSheetId="2">#REF!</definedName>
    <definedName name="Excel_BuiltIn_Print_Area_9_6_2" localSheetId="2">#REF!</definedName>
    <definedName name="Excel_BuiltIn_Print_Area_9_6_3" localSheetId="2">#REF!</definedName>
    <definedName name="Excel_BuiltIn_Print_Area_9_6_4" localSheetId="2">#REF!</definedName>
    <definedName name="Excel_BuiltIn_Print_Area_9_7_1" localSheetId="2">#REF!</definedName>
    <definedName name="Excel_BuiltIn_Print_Area_9_7_2" localSheetId="2">#REF!</definedName>
    <definedName name="Excel_BuiltIn_Print_Area_9_7_3" localSheetId="2">#REF!</definedName>
    <definedName name="Excel_BuiltIn_Print_Area_9_7_4" localSheetId="2">#REF!</definedName>
    <definedName name="Excel_BuiltIn_Print_Area_9_8_1" localSheetId="2">#REF!</definedName>
    <definedName name="Excel_BuiltIn_Print_Area_9_8_2" localSheetId="2">#REF!</definedName>
    <definedName name="Excel_BuiltIn_Print_Area_9_8_3" localSheetId="2">#REF!</definedName>
    <definedName name="Excel_BuiltIn_Print_Area_9_8_4" localSheetId="2">#REF!</definedName>
    <definedName name="Excel_BuiltIn_Print_Area_9_9_1" localSheetId="2">#REF!</definedName>
    <definedName name="Excel_BuiltIn_Print_Area_9_9_2" localSheetId="2">#REF!</definedName>
    <definedName name="Excel_BuiltIn_Print_Area_9_9_3" localSheetId="2">#REF!</definedName>
    <definedName name="Excel_BuiltIn_Print_Area_9_9_4" localSheetId="2">#REF!</definedName>
    <definedName name="EXCEL1024_1" localSheetId="2">#REF!</definedName>
    <definedName name="EXCEL1024_2" localSheetId="2">#REF!</definedName>
    <definedName name="EXCEL1024_3" localSheetId="2">#REF!</definedName>
    <definedName name="EXCEL1024_4" localSheetId="2">#REF!</definedName>
    <definedName name="F" localSheetId="2">#REF!</definedName>
    <definedName name="F_1" localSheetId="2">#REF!</definedName>
    <definedName name="F_2" localSheetId="2">#REF!</definedName>
    <definedName name="F_3" localSheetId="2">#REF!</definedName>
    <definedName name="F_4" localSheetId="2">#REF!</definedName>
    <definedName name="FrtPcktGauge" localSheetId="2">#REF!</definedName>
    <definedName name="FrtPcktGauge_19" localSheetId="2">#REF!</definedName>
    <definedName name="FrtPcktGauge_20" localSheetId="2">#REF!</definedName>
    <definedName name="FrtPcktMargin" localSheetId="2">#REF!</definedName>
    <definedName name="FrtPcktMargin_19" localSheetId="2">#REF!</definedName>
    <definedName name="FrtPcktMargin_20" localSheetId="2">#REF!</definedName>
    <definedName name="FrtPcktNeedles" localSheetId="2">#REF!</definedName>
    <definedName name="FrtPcktNeedles_19" localSheetId="2">#REF!</definedName>
    <definedName name="FrtPcktNeedles_20" localSheetId="2">#REF!</definedName>
    <definedName name="FrtPcktThread" localSheetId="2">#REF!</definedName>
    <definedName name="FrtPcktThread_19" localSheetId="2">#REF!</definedName>
    <definedName name="FrtPcktThread_20" localSheetId="2">#REF!</definedName>
    <definedName name="FULL_1" localSheetId="2">#REF!</definedName>
    <definedName name="FULL_19_1" localSheetId="2">#REF!</definedName>
    <definedName name="FULL_19_2" localSheetId="2">#REF!</definedName>
    <definedName name="FULL_19_3" localSheetId="2">#REF!</definedName>
    <definedName name="FULL_19_4" localSheetId="2">#REF!</definedName>
    <definedName name="FULL_2" localSheetId="2">#REF!</definedName>
    <definedName name="FULL_20_1" localSheetId="2">#REF!</definedName>
    <definedName name="FULL_20_2" localSheetId="2">#REF!</definedName>
    <definedName name="FULL_20_3" localSheetId="2">#REF!</definedName>
    <definedName name="FULL_20_4" localSheetId="2">#REF!</definedName>
    <definedName name="FULL_3" localSheetId="2">#REF!</definedName>
    <definedName name="gd_1" localSheetId="2">#REF!</definedName>
    <definedName name="gd_2" localSheetId="2">#REF!</definedName>
    <definedName name="gd_3" localSheetId="2">#REF!</definedName>
    <definedName name="gd_4" localSheetId="2">#REF!</definedName>
    <definedName name="gsd_1" localSheetId="2">#REF!</definedName>
    <definedName name="gsd_2" localSheetId="2">#REF!</definedName>
    <definedName name="gsd_3" localSheetId="2">#REF!</definedName>
    <definedName name="gsd_4" localSheetId="2">#REF!</definedName>
    <definedName name="gumpalan_1" localSheetId="2">#REF!</definedName>
    <definedName name="gumpalan_2" localSheetId="2">#REF!</definedName>
    <definedName name="gumpalan_3" localSheetId="2">#REF!</definedName>
    <definedName name="gumpalan_4" localSheetId="2">#REF!</definedName>
    <definedName name="gunun" localSheetId="2">#REF!</definedName>
    <definedName name="gunun_1" localSheetId="2">#REF!</definedName>
    <definedName name="gunun_2" localSheetId="2">#REF!</definedName>
    <definedName name="gunun_3" localSheetId="2">#REF!</definedName>
    <definedName name="gunun_4" localSheetId="2">#REF!</definedName>
    <definedName name="gununf" localSheetId="2">#REF!</definedName>
    <definedName name="gununf_1" localSheetId="2">#REF!</definedName>
    <definedName name="gununf_2" localSheetId="2">#REF!</definedName>
    <definedName name="gununf_3" localSheetId="2">#REF!</definedName>
    <definedName name="gununf_4" localSheetId="2">#REF!</definedName>
    <definedName name="gunung" localSheetId="2">#REF!</definedName>
    <definedName name="gunung_1" localSheetId="2">#REF!</definedName>
    <definedName name="gunung_2" localSheetId="2">#REF!</definedName>
    <definedName name="gunung_3" localSheetId="2">#REF!</definedName>
    <definedName name="gunung_4" localSheetId="2">#REF!</definedName>
    <definedName name="gununga" localSheetId="2">#REF!</definedName>
    <definedName name="gununga_1" localSheetId="2">#REF!</definedName>
    <definedName name="gununga_2" localSheetId="2">#REF!</definedName>
    <definedName name="gununga_3" localSheetId="2">#REF!</definedName>
    <definedName name="gununga_4" localSheetId="2">#REF!</definedName>
    <definedName name="gununguu" localSheetId="2">#REF!</definedName>
    <definedName name="gununguu_1" localSheetId="2">#REF!</definedName>
    <definedName name="gununguu_2" localSheetId="2">#REF!</definedName>
    <definedName name="gununguu_3" localSheetId="2">#REF!</definedName>
    <definedName name="gununguu_4" localSheetId="2">#REF!</definedName>
    <definedName name="JUM" localSheetId="2">#REF!</definedName>
    <definedName name="kakikuka" localSheetId="2">#REF!</definedName>
    <definedName name="kakikuka_1" localSheetId="2">#REF!</definedName>
    <definedName name="kakikuka_2" localSheetId="2">#REF!</definedName>
    <definedName name="kakikuka_3" localSheetId="2">#REF!</definedName>
    <definedName name="kakikuka_4" localSheetId="2">#REF!</definedName>
    <definedName name="L_1" localSheetId="2">#REF!</definedName>
    <definedName name="L_19_1" localSheetId="2">#REF!</definedName>
    <definedName name="L_19_2" localSheetId="2">#REF!</definedName>
    <definedName name="L_19_3" localSheetId="2">#REF!</definedName>
    <definedName name="L_19_4" localSheetId="2">#REF!</definedName>
    <definedName name="L_2" localSheetId="2">#REF!</definedName>
    <definedName name="L_20_1" localSheetId="2">#REF!</definedName>
    <definedName name="L_20_2" localSheetId="2">#REF!</definedName>
    <definedName name="L_20_3" localSheetId="2">#REF!</definedName>
    <definedName name="L_20_4" localSheetId="2">#REF!</definedName>
    <definedName name="L_3" localSheetId="2">#REF!</definedName>
    <definedName name="L_4" localSheetId="2">#REF!</definedName>
    <definedName name="Mantenance" localSheetId="2">#REF!</definedName>
    <definedName name="Mantenance_1" localSheetId="2">#REF!</definedName>
    <definedName name="Mantenance_2" localSheetId="2">#REF!</definedName>
    <definedName name="Mantenance_3" localSheetId="2">#REF!</definedName>
    <definedName name="Mantenance_4" localSheetId="2">#REF!</definedName>
    <definedName name="masalaha_1" localSheetId="2">#REF!</definedName>
    <definedName name="masalaha_2" localSheetId="2">#REF!</definedName>
    <definedName name="masalaha_3" localSheetId="2">#REF!</definedName>
    <definedName name="masalaha_4" localSheetId="2">#REF!</definedName>
    <definedName name="namas_1" localSheetId="2">#REF!</definedName>
    <definedName name="namas_2" localSheetId="2">#REF!</definedName>
    <definedName name="namas_3" localSheetId="2">#REF!</definedName>
    <definedName name="namas_4" localSheetId="2">#REF!</definedName>
    <definedName name="nanana" localSheetId="2">#REF!</definedName>
    <definedName name="nanana_1" localSheetId="2">#REF!</definedName>
    <definedName name="nanana_2" localSheetId="2">#REF!</definedName>
    <definedName name="nanana_3" localSheetId="2">#REF!</definedName>
    <definedName name="nanana_4" localSheetId="2">#REF!</definedName>
    <definedName name="overall" localSheetId="2">#REF!</definedName>
    <definedName name="overall_2" localSheetId="2">#REF!</definedName>
    <definedName name="overall_3" localSheetId="2">#REF!</definedName>
    <definedName name="overall_4" localSheetId="2">#REF!</definedName>
    <definedName name="_xlnm.Print_Area" localSheetId="2">'144'!$A$1:$S$84</definedName>
    <definedName name="qfile1" localSheetId="2">#REF!</definedName>
    <definedName name="qfile1_2" localSheetId="2">#REF!</definedName>
    <definedName name="qfile1_3" localSheetId="2">#REF!</definedName>
    <definedName name="qfile1_4" localSheetId="2">#REF!</definedName>
    <definedName name="qfile2" localSheetId="2">#REF!</definedName>
    <definedName name="qfile2_2" localSheetId="2">#REF!</definedName>
    <definedName name="qfile2_3" localSheetId="2">#REF!</definedName>
    <definedName name="qfile2_4" localSheetId="2">#REF!</definedName>
    <definedName name="QFile3" localSheetId="2">#REF!</definedName>
    <definedName name="QFile3_2" localSheetId="2">#REF!</definedName>
    <definedName name="QFile3_3" localSheetId="2">#REF!</definedName>
    <definedName name="QFile3_4" localSheetId="2">#REF!</definedName>
    <definedName name="RENOV" localSheetId="2">#REF!</definedName>
    <definedName name="s_1" localSheetId="2">#REF!</definedName>
    <definedName name="s_2" localSheetId="2">#REF!</definedName>
    <definedName name="s_3" localSheetId="2">#REF!</definedName>
    <definedName name="s_4" localSheetId="2">#REF!</definedName>
    <definedName name="sa" localSheetId="2">#REF!</definedName>
    <definedName name="sa_1" localSheetId="2">#REF!</definedName>
    <definedName name="sa_2" localSheetId="2">#REF!</definedName>
    <definedName name="sa_3" localSheetId="2">#REF!</definedName>
    <definedName name="sa_4" localSheetId="2">#REF!</definedName>
    <definedName name="SABUN" localSheetId="2">#REF!</definedName>
    <definedName name="SABUN_1" localSheetId="2">#REF!</definedName>
    <definedName name="SABUN_2" localSheetId="2">#REF!</definedName>
    <definedName name="SABUN_3" localSheetId="2">#REF!</definedName>
    <definedName name="SABUN_4" localSheetId="2">#REF!</definedName>
    <definedName name="sakit_1" localSheetId="2">#REF!</definedName>
    <definedName name="sakit_2" localSheetId="2">#REF!</definedName>
    <definedName name="sakit_3" localSheetId="2">#REF!</definedName>
    <definedName name="sakit_4" localSheetId="2">#REF!</definedName>
    <definedName name="sam" localSheetId="2">#REF!</definedName>
    <definedName name="sam_1" localSheetId="2">#REF!</definedName>
    <definedName name="sam_2" localSheetId="2">#REF!</definedName>
    <definedName name="sam_3" localSheetId="2">#REF!</definedName>
    <definedName name="sam_4" localSheetId="2">#REF!</definedName>
    <definedName name="samasamasam" localSheetId="2">#REF!</definedName>
    <definedName name="samasamasam_1" localSheetId="2">#REF!</definedName>
    <definedName name="samasamasam_2" localSheetId="2">#REF!</definedName>
    <definedName name="samasamasam_3" localSheetId="2">#REF!</definedName>
    <definedName name="samasamasam_4" localSheetId="2">#REF!</definedName>
    <definedName name="sampaikan" localSheetId="2">#REF!</definedName>
    <definedName name="sampaikan_1" localSheetId="2">#REF!</definedName>
    <definedName name="sampaikan_2" localSheetId="2">#REF!</definedName>
    <definedName name="sampaikan_3" localSheetId="2">#REF!</definedName>
    <definedName name="sampaikan_4" localSheetId="2">#REF!</definedName>
    <definedName name="sample" localSheetId="2">#REF!</definedName>
    <definedName name="sample_1" localSheetId="2">#REF!</definedName>
    <definedName name="sample_2" localSheetId="2">#REF!</definedName>
    <definedName name="sample_3" localSheetId="2">#REF!</definedName>
    <definedName name="sample_4" localSheetId="2">#REF!</definedName>
    <definedName name="sembarangan" localSheetId="2">#REF!</definedName>
    <definedName name="sembarangan_1" localSheetId="2">#REF!</definedName>
    <definedName name="sembarangan_2" localSheetId="2">#REF!</definedName>
    <definedName name="sembarangan_3" localSheetId="2">#REF!</definedName>
    <definedName name="sembarangan_4" localSheetId="2">#REF!</definedName>
    <definedName name="SEMBARNG" localSheetId="2">#REF!</definedName>
    <definedName name="SEMBARNG_1" localSheetId="2">#REF!</definedName>
    <definedName name="SEMBARNG_2" localSheetId="2">#REF!</definedName>
    <definedName name="SEMBARNG_3" localSheetId="2">#REF!</definedName>
    <definedName name="SEMBARNG_4" localSheetId="2">#REF!</definedName>
    <definedName name="Ssas_1" localSheetId="2">#REF!</definedName>
    <definedName name="Ssas_2" localSheetId="2">#REF!</definedName>
    <definedName name="Ssas_3" localSheetId="2">#REF!</definedName>
    <definedName name="Ssas_4" localSheetId="2">#REF!</definedName>
    <definedName name="Thread" localSheetId="2">#REF!</definedName>
    <definedName name="Thread_1" localSheetId="2">#REF!</definedName>
    <definedName name="Thread_15" localSheetId="2">#REF!</definedName>
    <definedName name="Thread_19" localSheetId="2">#REF!</definedName>
    <definedName name="Thread_2" localSheetId="2">#REF!</definedName>
    <definedName name="Thread_20" localSheetId="2">#REF!</definedName>
    <definedName name="Thread_22" localSheetId="2">#REF!</definedName>
    <definedName name="Thread_23" localSheetId="2">#REF!</definedName>
    <definedName name="Thread_5" localSheetId="2">#REF!</definedName>
    <definedName name="Thread_8" localSheetId="2">#REF!</definedName>
    <definedName name="VGJK" localSheetId="2">#REF!</definedName>
    <definedName name="VGJK_1" localSheetId="2">#REF!</definedName>
    <definedName name="VGJK_2" localSheetId="2">#REF!</definedName>
    <definedName name="VGJK_3" localSheetId="2">#REF!</definedName>
    <definedName name="VGJK_4" localSheetId="2">#REF!</definedName>
    <definedName name="WtchPcktAmount" localSheetId="2">#REF!</definedName>
    <definedName name="WtchPcktAmount_1" localSheetId="2">#REF!</definedName>
    <definedName name="WtchPcktAmount_15" localSheetId="2">#REF!</definedName>
    <definedName name="WtchPcktAmount_19" localSheetId="2">#REF!</definedName>
    <definedName name="WtchPcktAmount_2" localSheetId="2">#REF!</definedName>
    <definedName name="WtchPcktAmount_20" localSheetId="2">#REF!</definedName>
    <definedName name="WtchPcktAmount_22" localSheetId="2">#REF!</definedName>
    <definedName name="WtchPcktAmount_23" localSheetId="2">#REF!</definedName>
    <definedName name="WtchPcktAmount_5" localSheetId="2">#REF!</definedName>
    <definedName name="WtchPcktAmount_8" localSheetId="2">#REF!</definedName>
    <definedName name="WtchPcktGauge" localSheetId="2">#REF!</definedName>
    <definedName name="WtchPcktGauge_19" localSheetId="2">#REF!</definedName>
    <definedName name="WtchPcktGauge_20" localSheetId="2">#REF!</definedName>
    <definedName name="WtchPcktHemWidth" localSheetId="2">#REF!</definedName>
    <definedName name="WtchPcktHemWidth_19" localSheetId="2">#REF!</definedName>
    <definedName name="WtchPcktHemWidth_20" localSheetId="2">#REF!</definedName>
    <definedName name="WtchPcktLocation" localSheetId="2">#REF!</definedName>
    <definedName name="WtchPcktLocation_19" localSheetId="2">#REF!</definedName>
    <definedName name="WtchPcktLocation_20" localSheetId="2">#REF!</definedName>
    <definedName name="WtchPcktMargin" localSheetId="2">#REF!</definedName>
    <definedName name="WtchPcktMargin_19" localSheetId="2">#REF!</definedName>
    <definedName name="WtchPcktMargin_20" localSheetId="2">#REF!</definedName>
    <definedName name="WtchPcktSet" localSheetId="2">#REF!</definedName>
    <definedName name="WtchPcktSet_19" localSheetId="2">#REF!</definedName>
    <definedName name="WtchPcktSet_20" localSheetId="2">#REF!</definedName>
    <definedName name="WtchPcktThread" localSheetId="2">#REF!</definedName>
    <definedName name="WtchPcktThread_19" localSheetId="2">#REF!</definedName>
    <definedName name="WtchPcktThread_20" localSheetId="2">#REF!</definedName>
    <definedName name="YGGG" localSheetId="2">#REF!</definedName>
    <definedName name="YGGG_1" localSheetId="2">#REF!</definedName>
    <definedName name="YGGG_2" localSheetId="2">#REF!</definedName>
    <definedName name="YGGG_3" localSheetId="2">#REF!</definedName>
    <definedName name="YGGG_4" localSheetId="2">#REF!</definedName>
    <definedName name="yh_1" localSheetId="2">#REF!</definedName>
    <definedName name="yh_2" localSheetId="2">#REF!</definedName>
    <definedName name="yh_3" localSheetId="2">#REF!</definedName>
    <definedName name="yh_4" localSheetId="2">#REF!</definedName>
    <definedName name="a" localSheetId="5">#REF!</definedName>
    <definedName name="a_1" localSheetId="5">#REF!</definedName>
    <definedName name="a_2" localSheetId="5">#REF!</definedName>
    <definedName name="a_3" localSheetId="5">#REF!</definedName>
    <definedName name="a_4" localSheetId="5">#REF!</definedName>
    <definedName name="AA_1" localSheetId="5">#REF!</definedName>
    <definedName name="AA_2" localSheetId="5">#REF!</definedName>
    <definedName name="AA_3" localSheetId="5">#REF!</definedName>
    <definedName name="AA_4" localSheetId="5">#REF!</definedName>
    <definedName name="aaa_1" localSheetId="5">#REF!</definedName>
    <definedName name="aaa_2" localSheetId="5">#REF!</definedName>
    <definedName name="aaa_3" localSheetId="5">#REF!</definedName>
    <definedName name="aaa_4" localSheetId="5">#REF!</definedName>
    <definedName name="aaaaa_1" localSheetId="5">#REF!</definedName>
    <definedName name="aaaaa_2" localSheetId="5">#REF!</definedName>
    <definedName name="aaaaa_3" localSheetId="5">#REF!</definedName>
    <definedName name="aaaaa_4" localSheetId="5">#REF!</definedName>
    <definedName name="ada" localSheetId="5">#REF!</definedName>
    <definedName name="ada_1" localSheetId="5">#REF!</definedName>
    <definedName name="ada_2" localSheetId="5">#REF!</definedName>
    <definedName name="ada_3" localSheetId="5">#REF!</definedName>
    <definedName name="ada_4" localSheetId="5">#REF!</definedName>
    <definedName name="ADAad" localSheetId="5">#REF!</definedName>
    <definedName name="ADAad_1" localSheetId="5">#REF!</definedName>
    <definedName name="ADAad_2" localSheetId="5">#REF!</definedName>
    <definedName name="ADAad_3" localSheetId="5">#REF!</definedName>
    <definedName name="ADAad_4" localSheetId="5">#REF!</definedName>
    <definedName name="ASA_1" localSheetId="5">#REF!</definedName>
    <definedName name="ASA_19_1" localSheetId="5">#REF!</definedName>
    <definedName name="ASA_19_2" localSheetId="5">#REF!</definedName>
    <definedName name="ASA_19_3" localSheetId="5">#REF!</definedName>
    <definedName name="ASA_19_4" localSheetId="5">#REF!</definedName>
    <definedName name="ASA_2" localSheetId="5">#REF!</definedName>
    <definedName name="ASA_20_1" localSheetId="5">#REF!</definedName>
    <definedName name="ASA_20_2" localSheetId="5">#REF!</definedName>
    <definedName name="ASA_20_3" localSheetId="5">#REF!</definedName>
    <definedName name="ASA_20_4" localSheetId="5">#REF!</definedName>
    <definedName name="ASA_3" localSheetId="5">#REF!</definedName>
    <definedName name="BARU" localSheetId="5">#REF!</definedName>
    <definedName name="BB_1" localSheetId="5">#REF!</definedName>
    <definedName name="BB_2" localSheetId="5">#REF!</definedName>
    <definedName name="BB_3" localSheetId="5">#REF!</definedName>
    <definedName name="BB_4" localSheetId="5">#REF!</definedName>
    <definedName name="bermain" localSheetId="5">#REF!</definedName>
    <definedName name="bermain_1" localSheetId="5">#REF!</definedName>
    <definedName name="bermain_2" localSheetId="5">#REF!</definedName>
    <definedName name="bermain_3" localSheetId="5">#REF!</definedName>
    <definedName name="bermain_4" localSheetId="5">#REF!</definedName>
    <definedName name="bersam" localSheetId="5">#REF!</definedName>
    <definedName name="bersam_1" localSheetId="5">#REF!</definedName>
    <definedName name="bersam_2" localSheetId="5">#REF!</definedName>
    <definedName name="bersam_3" localSheetId="5">#REF!</definedName>
    <definedName name="bersam_4" localSheetId="5">#REF!</definedName>
    <definedName name="bersama_1" localSheetId="5">#REF!</definedName>
    <definedName name="bersama_2" localSheetId="5">#REF!</definedName>
    <definedName name="bersama_3" localSheetId="5">#REF!</definedName>
    <definedName name="bersama_4" localSheetId="5">#REF!</definedName>
    <definedName name="dale" localSheetId="5">#REF!</definedName>
    <definedName name="dale_19" localSheetId="5">#REF!</definedName>
    <definedName name="dale_20" localSheetId="5">#REF!</definedName>
    <definedName name="dddd_1" localSheetId="5">#REF!</definedName>
    <definedName name="dddd_2" localSheetId="5">#REF!</definedName>
    <definedName name="dddd_3" localSheetId="5">#REF!</definedName>
    <definedName name="dddd_4" localSheetId="5">#REF!</definedName>
    <definedName name="dddddddd_1" localSheetId="5">#REF!</definedName>
    <definedName name="dddddddd_2" localSheetId="5">#REF!</definedName>
    <definedName name="dddddddd_3" localSheetId="5">#REF!</definedName>
    <definedName name="dddddddd_4" localSheetId="5">#REF!</definedName>
    <definedName name="Excel_BuiltIn_Print_Area_13_1" localSheetId="5">#REF!</definedName>
    <definedName name="Excel_BuiltIn_Print_Area_13_2" localSheetId="5">#REF!</definedName>
    <definedName name="Excel_BuiltIn_Print_Area_13_3" localSheetId="5">#REF!</definedName>
    <definedName name="Excel_BuiltIn_Print_Area_2_1_1" localSheetId="5">#REF!</definedName>
    <definedName name="Excel_BuiltIn_Print_Area_2_1_2" localSheetId="5">#REF!</definedName>
    <definedName name="Excel_BuiltIn_Print_Area_2_1_3" localSheetId="5">#REF!</definedName>
    <definedName name="Excel_BuiltIn_Print_Area_2_1_4" localSheetId="5">#REF!</definedName>
    <definedName name="Excel_BuiltIn_Print_Area_2_10_1" localSheetId="5">#REF!</definedName>
    <definedName name="Excel_BuiltIn_Print_Area_2_10_2" localSheetId="5">#REF!</definedName>
    <definedName name="Excel_BuiltIn_Print_Area_2_10_3" localSheetId="5">#REF!</definedName>
    <definedName name="Excel_BuiltIn_Print_Area_2_10_4" localSheetId="5">#REF!</definedName>
    <definedName name="Excel_BuiltIn_Print_Area_2_12_1" localSheetId="5">#REF!</definedName>
    <definedName name="Excel_BuiltIn_Print_Area_2_12_2" localSheetId="5">#REF!</definedName>
    <definedName name="Excel_BuiltIn_Print_Area_2_12_3" localSheetId="5">#REF!</definedName>
    <definedName name="Excel_BuiltIn_Print_Area_2_12_4" localSheetId="5">#REF!</definedName>
    <definedName name="Excel_BuiltIn_Print_Area_2_13_1" localSheetId="5">#REF!</definedName>
    <definedName name="Excel_BuiltIn_Print_Area_2_13_2" localSheetId="5">#REF!</definedName>
    <definedName name="Excel_BuiltIn_Print_Area_2_13_3" localSheetId="5">#REF!</definedName>
    <definedName name="Excel_BuiltIn_Print_Area_2_13_4" localSheetId="5">#REF!</definedName>
    <definedName name="Excel_BuiltIn_Print_Area_2_14_1" localSheetId="5">#REF!</definedName>
    <definedName name="Excel_BuiltIn_Print_Area_2_14_2" localSheetId="5">#REF!</definedName>
    <definedName name="Excel_BuiltIn_Print_Area_2_14_3" localSheetId="5">#REF!</definedName>
    <definedName name="Excel_BuiltIn_Print_Area_2_14_4" localSheetId="5">#REF!</definedName>
    <definedName name="Excel_BuiltIn_Print_Area_2_15_1" localSheetId="5">#REF!</definedName>
    <definedName name="Excel_BuiltIn_Print_Area_2_15_2" localSheetId="5">#REF!</definedName>
    <definedName name="Excel_BuiltIn_Print_Area_2_15_3" localSheetId="5">#REF!</definedName>
    <definedName name="Excel_BuiltIn_Print_Area_2_15_4" localSheetId="5">#REF!</definedName>
    <definedName name="Excel_BuiltIn_Print_Area_2_19_1" localSheetId="5">#REF!</definedName>
    <definedName name="Excel_BuiltIn_Print_Area_2_19_2" localSheetId="5">#REF!</definedName>
    <definedName name="Excel_BuiltIn_Print_Area_2_19_3" localSheetId="5">#REF!</definedName>
    <definedName name="Excel_BuiltIn_Print_Area_2_19_4" localSheetId="5">#REF!</definedName>
    <definedName name="Excel_BuiltIn_Print_Area_2_2_1" localSheetId="5">#REF!</definedName>
    <definedName name="Excel_BuiltIn_Print_Area_2_2_2" localSheetId="5">#REF!</definedName>
    <definedName name="Excel_BuiltIn_Print_Area_2_2_3" localSheetId="5">#REF!</definedName>
    <definedName name="Excel_BuiltIn_Print_Area_2_2_4" localSheetId="5">#REF!</definedName>
    <definedName name="Excel_BuiltIn_Print_Area_2_20_1" localSheetId="5">#REF!</definedName>
    <definedName name="Excel_BuiltIn_Print_Area_2_20_2" localSheetId="5">#REF!</definedName>
    <definedName name="Excel_BuiltIn_Print_Area_2_20_3" localSheetId="5">#REF!</definedName>
    <definedName name="Excel_BuiltIn_Print_Area_2_20_4" localSheetId="5">#REF!</definedName>
    <definedName name="Excel_BuiltIn_Print_Area_2_21_1" localSheetId="5">#REF!</definedName>
    <definedName name="Excel_BuiltIn_Print_Area_2_21_2" localSheetId="5">#REF!</definedName>
    <definedName name="Excel_BuiltIn_Print_Area_2_21_3" localSheetId="5">#REF!</definedName>
    <definedName name="Excel_BuiltIn_Print_Area_2_21_4" localSheetId="5">#REF!</definedName>
    <definedName name="Excel_BuiltIn_Print_Area_2_22_1" localSheetId="5">#REF!</definedName>
    <definedName name="Excel_BuiltIn_Print_Area_2_22_2" localSheetId="5">#REF!</definedName>
    <definedName name="Excel_BuiltIn_Print_Area_2_22_3" localSheetId="5">#REF!</definedName>
    <definedName name="Excel_BuiltIn_Print_Area_2_22_4" localSheetId="5">#REF!</definedName>
    <definedName name="Excel_BuiltIn_Print_Area_2_23_1" localSheetId="5">#REF!</definedName>
    <definedName name="Excel_BuiltIn_Print_Area_2_23_2" localSheetId="5">#REF!</definedName>
    <definedName name="Excel_BuiltIn_Print_Area_2_23_3" localSheetId="5">#REF!</definedName>
    <definedName name="Excel_BuiltIn_Print_Area_2_23_4" localSheetId="5">#REF!</definedName>
    <definedName name="Excel_BuiltIn_Print_Area_2_24_1" localSheetId="5">#REF!</definedName>
    <definedName name="Excel_BuiltIn_Print_Area_2_24_2" localSheetId="5">#REF!</definedName>
    <definedName name="Excel_BuiltIn_Print_Area_2_24_3" localSheetId="5">#REF!</definedName>
    <definedName name="Excel_BuiltIn_Print_Area_2_24_4" localSheetId="5">#REF!</definedName>
    <definedName name="Excel_BuiltIn_Print_Area_2_26_1" localSheetId="5">#REF!</definedName>
    <definedName name="Excel_BuiltIn_Print_Area_2_26_2" localSheetId="5">#REF!</definedName>
    <definedName name="Excel_BuiltIn_Print_Area_2_26_3" localSheetId="5">#REF!</definedName>
    <definedName name="Excel_BuiltIn_Print_Area_2_26_4" localSheetId="5">#REF!</definedName>
    <definedName name="Excel_BuiltIn_Print_Area_2_27_1" localSheetId="5">#REF!</definedName>
    <definedName name="Excel_BuiltIn_Print_Area_2_27_2" localSheetId="5">#REF!</definedName>
    <definedName name="Excel_BuiltIn_Print_Area_2_27_3" localSheetId="5">#REF!</definedName>
    <definedName name="Excel_BuiltIn_Print_Area_2_27_4" localSheetId="5">#REF!</definedName>
    <definedName name="Excel_BuiltIn_Print_Area_2_3_1" localSheetId="5">#REF!</definedName>
    <definedName name="Excel_BuiltIn_Print_Area_2_3_2" localSheetId="5">#REF!</definedName>
    <definedName name="Excel_BuiltIn_Print_Area_2_3_3" localSheetId="5">#REF!</definedName>
    <definedName name="Excel_BuiltIn_Print_Area_2_3_4" localSheetId="5">#REF!</definedName>
    <definedName name="Excel_BuiltIn_Print_Area_2_4_1" localSheetId="5">#REF!</definedName>
    <definedName name="Excel_BuiltIn_Print_Area_2_4_2" localSheetId="5">#REF!</definedName>
    <definedName name="Excel_BuiltIn_Print_Area_2_4_3" localSheetId="5">#REF!</definedName>
    <definedName name="Excel_BuiltIn_Print_Area_2_4_4" localSheetId="5">#REF!</definedName>
    <definedName name="Excel_BuiltIn_Print_Area_2_5_1" localSheetId="5">#REF!</definedName>
    <definedName name="Excel_BuiltIn_Print_Area_2_5_2" localSheetId="5">#REF!</definedName>
    <definedName name="Excel_BuiltIn_Print_Area_2_5_3" localSheetId="5">#REF!</definedName>
    <definedName name="Excel_BuiltIn_Print_Area_2_5_4" localSheetId="5">#REF!</definedName>
    <definedName name="Excel_BuiltIn_Print_Area_2_6_1" localSheetId="5">#REF!</definedName>
    <definedName name="Excel_BuiltIn_Print_Area_2_6_2" localSheetId="5">#REF!</definedName>
    <definedName name="Excel_BuiltIn_Print_Area_2_6_3" localSheetId="5">#REF!</definedName>
    <definedName name="Excel_BuiltIn_Print_Area_2_6_4" localSheetId="5">#REF!</definedName>
    <definedName name="Excel_BuiltIn_Print_Area_2_7_1" localSheetId="5">#REF!</definedName>
    <definedName name="Excel_BuiltIn_Print_Area_2_7_2" localSheetId="5">#REF!</definedName>
    <definedName name="Excel_BuiltIn_Print_Area_2_7_3" localSheetId="5">#REF!</definedName>
    <definedName name="Excel_BuiltIn_Print_Area_2_7_4" localSheetId="5">#REF!</definedName>
    <definedName name="Excel_BuiltIn_Print_Area_2_8_1" localSheetId="5">#REF!</definedName>
    <definedName name="Excel_BuiltIn_Print_Area_2_8_2" localSheetId="5">#REF!</definedName>
    <definedName name="Excel_BuiltIn_Print_Area_2_8_3" localSheetId="5">#REF!</definedName>
    <definedName name="Excel_BuiltIn_Print_Area_2_8_4" localSheetId="5">#REF!</definedName>
    <definedName name="Excel_BuiltIn_Print_Area_2_9_1" localSheetId="5">#REF!</definedName>
    <definedName name="Excel_BuiltIn_Print_Area_2_9_2" localSheetId="5">#REF!</definedName>
    <definedName name="Excel_BuiltIn_Print_Area_2_9_3" localSheetId="5">#REF!</definedName>
    <definedName name="Excel_BuiltIn_Print_Area_2_9_4" localSheetId="5">#REF!</definedName>
    <definedName name="Excel_BuiltIn_Print_Area_3_1_1" localSheetId="5">#REF!</definedName>
    <definedName name="Excel_BuiltIn_Print_Area_3_1_2" localSheetId="5">#REF!</definedName>
    <definedName name="Excel_BuiltIn_Print_Area_3_1_3" localSheetId="5">#REF!</definedName>
    <definedName name="Excel_BuiltIn_Print_Area_3_1_4" localSheetId="5">#REF!</definedName>
    <definedName name="Excel_BuiltIn_Print_Area_3_10_1" localSheetId="5">#REF!</definedName>
    <definedName name="Excel_BuiltIn_Print_Area_3_10_2" localSheetId="5">#REF!</definedName>
    <definedName name="Excel_BuiltIn_Print_Area_3_10_3" localSheetId="5">#REF!</definedName>
    <definedName name="Excel_BuiltIn_Print_Area_3_10_4" localSheetId="5">#REF!</definedName>
    <definedName name="Excel_BuiltIn_Print_Area_3_12_1" localSheetId="5">#REF!</definedName>
    <definedName name="Excel_BuiltIn_Print_Area_3_12_2" localSheetId="5">#REF!</definedName>
    <definedName name="Excel_BuiltIn_Print_Area_3_12_3" localSheetId="5">#REF!</definedName>
    <definedName name="Excel_BuiltIn_Print_Area_3_12_4" localSheetId="5">#REF!</definedName>
    <definedName name="Excel_BuiltIn_Print_Area_3_13_1" localSheetId="5">#REF!</definedName>
    <definedName name="Excel_BuiltIn_Print_Area_3_13_2" localSheetId="5">#REF!</definedName>
    <definedName name="Excel_BuiltIn_Print_Area_3_13_3" localSheetId="5">#REF!</definedName>
    <definedName name="Excel_BuiltIn_Print_Area_3_13_4" localSheetId="5">#REF!</definedName>
    <definedName name="Excel_BuiltIn_Print_Area_3_14_1" localSheetId="5">#REF!</definedName>
    <definedName name="Excel_BuiltIn_Print_Area_3_14_2" localSheetId="5">#REF!</definedName>
    <definedName name="Excel_BuiltIn_Print_Area_3_14_3" localSheetId="5">#REF!</definedName>
    <definedName name="Excel_BuiltIn_Print_Area_3_14_4" localSheetId="5">#REF!</definedName>
    <definedName name="Excel_BuiltIn_Print_Area_3_15_1" localSheetId="5">#REF!</definedName>
    <definedName name="Excel_BuiltIn_Print_Area_3_15_2" localSheetId="5">#REF!</definedName>
    <definedName name="Excel_BuiltIn_Print_Area_3_15_3" localSheetId="5">#REF!</definedName>
    <definedName name="Excel_BuiltIn_Print_Area_3_15_4" localSheetId="5">#REF!</definedName>
    <definedName name="Excel_BuiltIn_Print_Area_3_19_1" localSheetId="5">#REF!</definedName>
    <definedName name="Excel_BuiltIn_Print_Area_3_19_2" localSheetId="5">#REF!</definedName>
    <definedName name="Excel_BuiltIn_Print_Area_3_19_3" localSheetId="5">#REF!</definedName>
    <definedName name="Excel_BuiltIn_Print_Area_3_19_4" localSheetId="5">#REF!</definedName>
    <definedName name="Excel_BuiltIn_Print_Area_3_2_1" localSheetId="5">#REF!</definedName>
    <definedName name="Excel_BuiltIn_Print_Area_3_2_2" localSheetId="5">#REF!</definedName>
    <definedName name="Excel_BuiltIn_Print_Area_3_2_3" localSheetId="5">#REF!</definedName>
    <definedName name="Excel_BuiltIn_Print_Area_3_2_4" localSheetId="5">#REF!</definedName>
    <definedName name="Excel_BuiltIn_Print_Area_3_20_1" localSheetId="5">#REF!</definedName>
    <definedName name="Excel_BuiltIn_Print_Area_3_20_2" localSheetId="5">#REF!</definedName>
    <definedName name="Excel_BuiltIn_Print_Area_3_20_3" localSheetId="5">#REF!</definedName>
    <definedName name="Excel_BuiltIn_Print_Area_3_20_4" localSheetId="5">#REF!</definedName>
    <definedName name="Excel_BuiltIn_Print_Area_3_21_1" localSheetId="5">#REF!</definedName>
    <definedName name="Excel_BuiltIn_Print_Area_3_21_2" localSheetId="5">#REF!</definedName>
    <definedName name="Excel_BuiltIn_Print_Area_3_21_3" localSheetId="5">#REF!</definedName>
    <definedName name="Excel_BuiltIn_Print_Area_3_21_4" localSheetId="5">#REF!</definedName>
    <definedName name="Excel_BuiltIn_Print_Area_3_22_1" localSheetId="5">#REF!</definedName>
    <definedName name="Excel_BuiltIn_Print_Area_3_22_2" localSheetId="5">#REF!</definedName>
    <definedName name="Excel_BuiltIn_Print_Area_3_22_3" localSheetId="5">#REF!</definedName>
    <definedName name="Excel_BuiltIn_Print_Area_3_22_4" localSheetId="5">#REF!</definedName>
    <definedName name="Excel_BuiltIn_Print_Area_3_23_1" localSheetId="5">#REF!</definedName>
    <definedName name="Excel_BuiltIn_Print_Area_3_23_2" localSheetId="5">#REF!</definedName>
    <definedName name="Excel_BuiltIn_Print_Area_3_23_3" localSheetId="5">#REF!</definedName>
    <definedName name="Excel_BuiltIn_Print_Area_3_23_4" localSheetId="5">#REF!</definedName>
    <definedName name="Excel_BuiltIn_Print_Area_3_24_1" localSheetId="5">#REF!</definedName>
    <definedName name="Excel_BuiltIn_Print_Area_3_24_2" localSheetId="5">#REF!</definedName>
    <definedName name="Excel_BuiltIn_Print_Area_3_24_3" localSheetId="5">#REF!</definedName>
    <definedName name="Excel_BuiltIn_Print_Area_3_24_4" localSheetId="5">#REF!</definedName>
    <definedName name="Excel_BuiltIn_Print_Area_3_26_1" localSheetId="5">#REF!</definedName>
    <definedName name="Excel_BuiltIn_Print_Area_3_26_2" localSheetId="5">#REF!</definedName>
    <definedName name="Excel_BuiltIn_Print_Area_3_26_3" localSheetId="5">#REF!</definedName>
    <definedName name="Excel_BuiltIn_Print_Area_3_26_4" localSheetId="5">#REF!</definedName>
    <definedName name="Excel_BuiltIn_Print_Area_3_27_1" localSheetId="5">#REF!</definedName>
    <definedName name="Excel_BuiltIn_Print_Area_3_27_2" localSheetId="5">#REF!</definedName>
    <definedName name="Excel_BuiltIn_Print_Area_3_27_3" localSheetId="5">#REF!</definedName>
    <definedName name="Excel_BuiltIn_Print_Area_3_27_4" localSheetId="5">#REF!</definedName>
    <definedName name="Excel_BuiltIn_Print_Area_3_3_1" localSheetId="5">#REF!</definedName>
    <definedName name="Excel_BuiltIn_Print_Area_3_3_2" localSheetId="5">#REF!</definedName>
    <definedName name="Excel_BuiltIn_Print_Area_3_3_3" localSheetId="5">#REF!</definedName>
    <definedName name="Excel_BuiltIn_Print_Area_3_3_4" localSheetId="5">#REF!</definedName>
    <definedName name="Excel_BuiltIn_Print_Area_3_4_1" localSheetId="5">#REF!</definedName>
    <definedName name="Excel_BuiltIn_Print_Area_3_4_2" localSheetId="5">#REF!</definedName>
    <definedName name="Excel_BuiltIn_Print_Area_3_4_3" localSheetId="5">#REF!</definedName>
    <definedName name="Excel_BuiltIn_Print_Area_3_4_4" localSheetId="5">#REF!</definedName>
    <definedName name="Excel_BuiltIn_Print_Area_3_5_1" localSheetId="5">#REF!</definedName>
    <definedName name="Excel_BuiltIn_Print_Area_3_5_2" localSheetId="5">#REF!</definedName>
    <definedName name="Excel_BuiltIn_Print_Area_3_5_3" localSheetId="5">#REF!</definedName>
    <definedName name="Excel_BuiltIn_Print_Area_3_5_4" localSheetId="5">#REF!</definedName>
    <definedName name="Excel_BuiltIn_Print_Area_3_6_1" localSheetId="5">#REF!</definedName>
    <definedName name="Excel_BuiltIn_Print_Area_3_6_2" localSheetId="5">#REF!</definedName>
    <definedName name="Excel_BuiltIn_Print_Area_3_6_3" localSheetId="5">#REF!</definedName>
    <definedName name="Excel_BuiltIn_Print_Area_3_6_4" localSheetId="5">#REF!</definedName>
    <definedName name="Excel_BuiltIn_Print_Area_3_7_1" localSheetId="5">#REF!</definedName>
    <definedName name="Excel_BuiltIn_Print_Area_3_7_2" localSheetId="5">#REF!</definedName>
    <definedName name="Excel_BuiltIn_Print_Area_3_7_3" localSheetId="5">#REF!</definedName>
    <definedName name="Excel_BuiltIn_Print_Area_3_7_4" localSheetId="5">#REF!</definedName>
    <definedName name="Excel_BuiltIn_Print_Area_3_8_1" localSheetId="5">#REF!</definedName>
    <definedName name="Excel_BuiltIn_Print_Area_3_8_2" localSheetId="5">#REF!</definedName>
    <definedName name="Excel_BuiltIn_Print_Area_3_8_3" localSheetId="5">#REF!</definedName>
    <definedName name="Excel_BuiltIn_Print_Area_3_8_4" localSheetId="5">#REF!</definedName>
    <definedName name="Excel_BuiltIn_Print_Area_3_9_1" localSheetId="5">#REF!</definedName>
    <definedName name="Excel_BuiltIn_Print_Area_3_9_2" localSheetId="5">#REF!</definedName>
    <definedName name="Excel_BuiltIn_Print_Area_3_9_3" localSheetId="5">#REF!</definedName>
    <definedName name="Excel_BuiltIn_Print_Area_3_9_4" localSheetId="5">#REF!</definedName>
    <definedName name="Excel_BuiltIn_Print_Area_4_1_1" localSheetId="5">#REF!</definedName>
    <definedName name="Excel_BuiltIn_Print_Area_4_1_2" localSheetId="5">#REF!</definedName>
    <definedName name="Excel_BuiltIn_Print_Area_4_1_3" localSheetId="5">#REF!</definedName>
    <definedName name="Excel_BuiltIn_Print_Area_4_1_4" localSheetId="5">#REF!</definedName>
    <definedName name="Excel_BuiltIn_Print_Area_4_10_1" localSheetId="5">#REF!</definedName>
    <definedName name="Excel_BuiltIn_Print_Area_4_10_2" localSheetId="5">#REF!</definedName>
    <definedName name="Excel_BuiltIn_Print_Area_4_10_3" localSheetId="5">#REF!</definedName>
    <definedName name="Excel_BuiltIn_Print_Area_4_10_4" localSheetId="5">#REF!</definedName>
    <definedName name="Excel_BuiltIn_Print_Area_4_12_1" localSheetId="5">#REF!</definedName>
    <definedName name="Excel_BuiltIn_Print_Area_4_12_2" localSheetId="5">#REF!</definedName>
    <definedName name="Excel_BuiltIn_Print_Area_4_12_3" localSheetId="5">#REF!</definedName>
    <definedName name="Excel_BuiltIn_Print_Area_4_12_4" localSheetId="5">#REF!</definedName>
    <definedName name="Excel_BuiltIn_Print_Area_4_13_1" localSheetId="5">#REF!</definedName>
    <definedName name="Excel_BuiltIn_Print_Area_4_13_2" localSheetId="5">#REF!</definedName>
    <definedName name="Excel_BuiltIn_Print_Area_4_13_3" localSheetId="5">#REF!</definedName>
    <definedName name="Excel_BuiltIn_Print_Area_4_13_4" localSheetId="5">#REF!</definedName>
    <definedName name="Excel_BuiltIn_Print_Area_4_14_1" localSheetId="5">#REF!</definedName>
    <definedName name="Excel_BuiltIn_Print_Area_4_14_2" localSheetId="5">#REF!</definedName>
    <definedName name="Excel_BuiltIn_Print_Area_4_14_3" localSheetId="5">#REF!</definedName>
    <definedName name="Excel_BuiltIn_Print_Area_4_14_4" localSheetId="5">#REF!</definedName>
    <definedName name="Excel_BuiltIn_Print_Area_4_15_1" localSheetId="5">#REF!</definedName>
    <definedName name="Excel_BuiltIn_Print_Area_4_15_2" localSheetId="5">#REF!</definedName>
    <definedName name="Excel_BuiltIn_Print_Area_4_15_3" localSheetId="5">#REF!</definedName>
    <definedName name="Excel_BuiltIn_Print_Area_4_15_4" localSheetId="5">#REF!</definedName>
    <definedName name="Excel_BuiltIn_Print_Area_4_19_1" localSheetId="5">#REF!</definedName>
    <definedName name="Excel_BuiltIn_Print_Area_4_19_2" localSheetId="5">#REF!</definedName>
    <definedName name="Excel_BuiltIn_Print_Area_4_19_3" localSheetId="5">#REF!</definedName>
    <definedName name="Excel_BuiltIn_Print_Area_4_19_4" localSheetId="5">#REF!</definedName>
    <definedName name="Excel_BuiltIn_Print_Area_4_2_1" localSheetId="5">#REF!</definedName>
    <definedName name="Excel_BuiltIn_Print_Area_4_2_2" localSheetId="5">#REF!</definedName>
    <definedName name="Excel_BuiltIn_Print_Area_4_2_3" localSheetId="5">#REF!</definedName>
    <definedName name="Excel_BuiltIn_Print_Area_4_2_4" localSheetId="5">#REF!</definedName>
    <definedName name="Excel_BuiltIn_Print_Area_4_20_1" localSheetId="5">#REF!</definedName>
    <definedName name="Excel_BuiltIn_Print_Area_4_20_2" localSheetId="5">#REF!</definedName>
    <definedName name="Excel_BuiltIn_Print_Area_4_20_3" localSheetId="5">#REF!</definedName>
    <definedName name="Excel_BuiltIn_Print_Area_4_20_4" localSheetId="5">#REF!</definedName>
    <definedName name="Excel_BuiltIn_Print_Area_4_21_1" localSheetId="5">#REF!</definedName>
    <definedName name="Excel_BuiltIn_Print_Area_4_21_2" localSheetId="5">#REF!</definedName>
    <definedName name="Excel_BuiltIn_Print_Area_4_21_3" localSheetId="5">#REF!</definedName>
    <definedName name="Excel_BuiltIn_Print_Area_4_21_4" localSheetId="5">#REF!</definedName>
    <definedName name="Excel_BuiltIn_Print_Area_4_22_1" localSheetId="5">#REF!</definedName>
    <definedName name="Excel_BuiltIn_Print_Area_4_22_2" localSheetId="5">#REF!</definedName>
    <definedName name="Excel_BuiltIn_Print_Area_4_22_3" localSheetId="5">#REF!</definedName>
    <definedName name="Excel_BuiltIn_Print_Area_4_22_4" localSheetId="5">#REF!</definedName>
    <definedName name="Excel_BuiltIn_Print_Area_4_23_1" localSheetId="5">#REF!</definedName>
    <definedName name="Excel_BuiltIn_Print_Area_4_23_2" localSheetId="5">#REF!</definedName>
    <definedName name="Excel_BuiltIn_Print_Area_4_23_3" localSheetId="5">#REF!</definedName>
    <definedName name="Excel_BuiltIn_Print_Area_4_23_4" localSheetId="5">#REF!</definedName>
    <definedName name="Excel_BuiltIn_Print_Area_4_24_1" localSheetId="5">#REF!</definedName>
    <definedName name="Excel_BuiltIn_Print_Area_4_24_2" localSheetId="5">#REF!</definedName>
    <definedName name="Excel_BuiltIn_Print_Area_4_24_3" localSheetId="5">#REF!</definedName>
    <definedName name="Excel_BuiltIn_Print_Area_4_24_4" localSheetId="5">#REF!</definedName>
    <definedName name="Excel_BuiltIn_Print_Area_4_26_1" localSheetId="5">#REF!</definedName>
    <definedName name="Excel_BuiltIn_Print_Area_4_26_2" localSheetId="5">#REF!</definedName>
    <definedName name="Excel_BuiltIn_Print_Area_4_26_3" localSheetId="5">#REF!</definedName>
    <definedName name="Excel_BuiltIn_Print_Area_4_26_4" localSheetId="5">#REF!</definedName>
    <definedName name="Excel_BuiltIn_Print_Area_4_27_1" localSheetId="5">#REF!</definedName>
    <definedName name="Excel_BuiltIn_Print_Area_4_27_2" localSheetId="5">#REF!</definedName>
    <definedName name="Excel_BuiltIn_Print_Area_4_27_3" localSheetId="5">#REF!</definedName>
    <definedName name="Excel_BuiltIn_Print_Area_4_27_4" localSheetId="5">#REF!</definedName>
    <definedName name="Excel_BuiltIn_Print_Area_4_3_1" localSheetId="5">#REF!</definedName>
    <definedName name="Excel_BuiltIn_Print_Area_4_3_2" localSheetId="5">#REF!</definedName>
    <definedName name="Excel_BuiltIn_Print_Area_4_3_3" localSheetId="5">#REF!</definedName>
    <definedName name="Excel_BuiltIn_Print_Area_4_3_4" localSheetId="5">#REF!</definedName>
    <definedName name="Excel_BuiltIn_Print_Area_4_4_1" localSheetId="5">#REF!</definedName>
    <definedName name="Excel_BuiltIn_Print_Area_4_4_2" localSheetId="5">#REF!</definedName>
    <definedName name="Excel_BuiltIn_Print_Area_4_4_3" localSheetId="5">#REF!</definedName>
    <definedName name="Excel_BuiltIn_Print_Area_4_4_4" localSheetId="5">#REF!</definedName>
    <definedName name="Excel_BuiltIn_Print_Area_4_5_1" localSheetId="5">#REF!</definedName>
    <definedName name="Excel_BuiltIn_Print_Area_4_5_2" localSheetId="5">#REF!</definedName>
    <definedName name="Excel_BuiltIn_Print_Area_4_5_3" localSheetId="5">#REF!</definedName>
    <definedName name="Excel_BuiltIn_Print_Area_4_5_4" localSheetId="5">#REF!</definedName>
    <definedName name="Excel_BuiltIn_Print_Area_4_6_1" localSheetId="5">#REF!</definedName>
    <definedName name="Excel_BuiltIn_Print_Area_4_6_2" localSheetId="5">#REF!</definedName>
    <definedName name="Excel_BuiltIn_Print_Area_4_6_3" localSheetId="5">#REF!</definedName>
    <definedName name="Excel_BuiltIn_Print_Area_4_6_4" localSheetId="5">#REF!</definedName>
    <definedName name="Excel_BuiltIn_Print_Area_4_7_1" localSheetId="5">#REF!</definedName>
    <definedName name="Excel_BuiltIn_Print_Area_4_7_2" localSheetId="5">#REF!</definedName>
    <definedName name="Excel_BuiltIn_Print_Area_4_7_3" localSheetId="5">#REF!</definedName>
    <definedName name="Excel_BuiltIn_Print_Area_4_7_4" localSheetId="5">#REF!</definedName>
    <definedName name="Excel_BuiltIn_Print_Area_4_8_1" localSheetId="5">#REF!</definedName>
    <definedName name="Excel_BuiltIn_Print_Area_4_8_2" localSheetId="5">#REF!</definedName>
    <definedName name="Excel_BuiltIn_Print_Area_4_8_3" localSheetId="5">#REF!</definedName>
    <definedName name="Excel_BuiltIn_Print_Area_4_8_4" localSheetId="5">#REF!</definedName>
    <definedName name="Excel_BuiltIn_Print_Area_4_9_1" localSheetId="5">#REF!</definedName>
    <definedName name="Excel_BuiltIn_Print_Area_4_9_2" localSheetId="5">#REF!</definedName>
    <definedName name="Excel_BuiltIn_Print_Area_4_9_3" localSheetId="5">#REF!</definedName>
    <definedName name="Excel_BuiltIn_Print_Area_4_9_4" localSheetId="5">#REF!</definedName>
    <definedName name="Excel_BuiltIn_Print_Area_5_1_1" localSheetId="5">#REF!</definedName>
    <definedName name="Excel_BuiltIn_Print_Area_5_1_2" localSheetId="5">#REF!</definedName>
    <definedName name="Excel_BuiltIn_Print_Area_5_1_3" localSheetId="5">#REF!</definedName>
    <definedName name="Excel_BuiltIn_Print_Area_5_1_4" localSheetId="5">#REF!</definedName>
    <definedName name="Excel_BuiltIn_Print_Area_5_10_1" localSheetId="5">#REF!</definedName>
    <definedName name="Excel_BuiltIn_Print_Area_5_10_2" localSheetId="5">#REF!</definedName>
    <definedName name="Excel_BuiltIn_Print_Area_5_10_3" localSheetId="5">#REF!</definedName>
    <definedName name="Excel_BuiltIn_Print_Area_5_10_4" localSheetId="5">#REF!</definedName>
    <definedName name="Excel_BuiltIn_Print_Area_5_12_1" localSheetId="5">#REF!</definedName>
    <definedName name="Excel_BuiltIn_Print_Area_5_12_2" localSheetId="5">#REF!</definedName>
    <definedName name="Excel_BuiltIn_Print_Area_5_12_3" localSheetId="5">#REF!</definedName>
    <definedName name="Excel_BuiltIn_Print_Area_5_12_4" localSheetId="5">#REF!</definedName>
    <definedName name="Excel_BuiltIn_Print_Area_5_13_1" localSheetId="5">#REF!</definedName>
    <definedName name="Excel_BuiltIn_Print_Area_5_13_2" localSheetId="5">#REF!</definedName>
    <definedName name="Excel_BuiltIn_Print_Area_5_13_3" localSheetId="5">#REF!</definedName>
    <definedName name="Excel_BuiltIn_Print_Area_5_13_4" localSheetId="5">#REF!</definedName>
    <definedName name="Excel_BuiltIn_Print_Area_5_14_1" localSheetId="5">#REF!</definedName>
    <definedName name="Excel_BuiltIn_Print_Area_5_14_2" localSheetId="5">#REF!</definedName>
    <definedName name="Excel_BuiltIn_Print_Area_5_14_3" localSheetId="5">#REF!</definedName>
    <definedName name="Excel_BuiltIn_Print_Area_5_14_4" localSheetId="5">#REF!</definedName>
    <definedName name="Excel_BuiltIn_Print_Area_5_15_1" localSheetId="5">#REF!</definedName>
    <definedName name="Excel_BuiltIn_Print_Area_5_15_2" localSheetId="5">#REF!</definedName>
    <definedName name="Excel_BuiltIn_Print_Area_5_15_3" localSheetId="5">#REF!</definedName>
    <definedName name="Excel_BuiltIn_Print_Area_5_15_4" localSheetId="5">#REF!</definedName>
    <definedName name="Excel_BuiltIn_Print_Area_5_19_1" localSheetId="5">#REF!</definedName>
    <definedName name="Excel_BuiltIn_Print_Area_5_19_2" localSheetId="5">#REF!</definedName>
    <definedName name="Excel_BuiltIn_Print_Area_5_19_3" localSheetId="5">#REF!</definedName>
    <definedName name="Excel_BuiltIn_Print_Area_5_19_4" localSheetId="5">#REF!</definedName>
    <definedName name="Excel_BuiltIn_Print_Area_5_2_1" localSheetId="5">#REF!</definedName>
    <definedName name="Excel_BuiltIn_Print_Area_5_2_2" localSheetId="5">#REF!</definedName>
    <definedName name="Excel_BuiltIn_Print_Area_5_2_3" localSheetId="5">#REF!</definedName>
    <definedName name="Excel_BuiltIn_Print_Area_5_2_4" localSheetId="5">#REF!</definedName>
    <definedName name="Excel_BuiltIn_Print_Area_5_20_1" localSheetId="5">#REF!</definedName>
    <definedName name="Excel_BuiltIn_Print_Area_5_20_2" localSheetId="5">#REF!</definedName>
    <definedName name="Excel_BuiltIn_Print_Area_5_20_3" localSheetId="5">#REF!</definedName>
    <definedName name="Excel_BuiltIn_Print_Area_5_20_4" localSheetId="5">#REF!</definedName>
    <definedName name="Excel_BuiltIn_Print_Area_5_21_1" localSheetId="5">#REF!</definedName>
    <definedName name="Excel_BuiltIn_Print_Area_5_21_2" localSheetId="5">#REF!</definedName>
    <definedName name="Excel_BuiltIn_Print_Area_5_21_3" localSheetId="5">#REF!</definedName>
    <definedName name="Excel_BuiltIn_Print_Area_5_21_4" localSheetId="5">#REF!</definedName>
    <definedName name="Excel_BuiltIn_Print_Area_5_22_1" localSheetId="5">#REF!</definedName>
    <definedName name="Excel_BuiltIn_Print_Area_5_22_2" localSheetId="5">#REF!</definedName>
    <definedName name="Excel_BuiltIn_Print_Area_5_22_3" localSheetId="5">#REF!</definedName>
    <definedName name="Excel_BuiltIn_Print_Area_5_22_4" localSheetId="5">#REF!</definedName>
    <definedName name="Excel_BuiltIn_Print_Area_5_23_1" localSheetId="5">#REF!</definedName>
    <definedName name="Excel_BuiltIn_Print_Area_5_23_2" localSheetId="5">#REF!</definedName>
    <definedName name="Excel_BuiltIn_Print_Area_5_23_3" localSheetId="5">#REF!</definedName>
    <definedName name="Excel_BuiltIn_Print_Area_5_23_4" localSheetId="5">#REF!</definedName>
    <definedName name="Excel_BuiltIn_Print_Area_5_24_1" localSheetId="5">#REF!</definedName>
    <definedName name="Excel_BuiltIn_Print_Area_5_24_2" localSheetId="5">#REF!</definedName>
    <definedName name="Excel_BuiltIn_Print_Area_5_24_3" localSheetId="5">#REF!</definedName>
    <definedName name="Excel_BuiltIn_Print_Area_5_24_4" localSheetId="5">#REF!</definedName>
    <definedName name="Excel_BuiltIn_Print_Area_5_26_1" localSheetId="5">#REF!</definedName>
    <definedName name="Excel_BuiltIn_Print_Area_5_26_2" localSheetId="5">#REF!</definedName>
    <definedName name="Excel_BuiltIn_Print_Area_5_26_3" localSheetId="5">#REF!</definedName>
    <definedName name="Excel_BuiltIn_Print_Area_5_26_4" localSheetId="5">#REF!</definedName>
    <definedName name="Excel_BuiltIn_Print_Area_5_27_1" localSheetId="5">#REF!</definedName>
    <definedName name="Excel_BuiltIn_Print_Area_5_27_2" localSheetId="5">#REF!</definedName>
    <definedName name="Excel_BuiltIn_Print_Area_5_27_3" localSheetId="5">#REF!</definedName>
    <definedName name="Excel_BuiltIn_Print_Area_5_27_4" localSheetId="5">#REF!</definedName>
    <definedName name="Excel_BuiltIn_Print_Area_5_3_1" localSheetId="5">#REF!</definedName>
    <definedName name="Excel_BuiltIn_Print_Area_5_3_2" localSheetId="5">#REF!</definedName>
    <definedName name="Excel_BuiltIn_Print_Area_5_3_3" localSheetId="5">#REF!</definedName>
    <definedName name="Excel_BuiltIn_Print_Area_5_3_4" localSheetId="5">#REF!</definedName>
    <definedName name="Excel_BuiltIn_Print_Area_5_4_1" localSheetId="5">#REF!</definedName>
    <definedName name="Excel_BuiltIn_Print_Area_5_4_2" localSheetId="5">#REF!</definedName>
    <definedName name="Excel_BuiltIn_Print_Area_5_4_3" localSheetId="5">#REF!</definedName>
    <definedName name="Excel_BuiltIn_Print_Area_5_4_4" localSheetId="5">#REF!</definedName>
    <definedName name="Excel_BuiltIn_Print_Area_5_5_1" localSheetId="5">#REF!</definedName>
    <definedName name="Excel_BuiltIn_Print_Area_5_5_2" localSheetId="5">#REF!</definedName>
    <definedName name="Excel_BuiltIn_Print_Area_5_5_3" localSheetId="5">#REF!</definedName>
    <definedName name="Excel_BuiltIn_Print_Area_5_5_4" localSheetId="5">#REF!</definedName>
    <definedName name="Excel_BuiltIn_Print_Area_5_6_1" localSheetId="5">#REF!</definedName>
    <definedName name="Excel_BuiltIn_Print_Area_5_6_2" localSheetId="5">#REF!</definedName>
    <definedName name="Excel_BuiltIn_Print_Area_5_6_3" localSheetId="5">#REF!</definedName>
    <definedName name="Excel_BuiltIn_Print_Area_5_6_4" localSheetId="5">#REF!</definedName>
    <definedName name="Excel_BuiltIn_Print_Area_5_7_1" localSheetId="5">#REF!</definedName>
    <definedName name="Excel_BuiltIn_Print_Area_5_7_2" localSheetId="5">#REF!</definedName>
    <definedName name="Excel_BuiltIn_Print_Area_5_7_3" localSheetId="5">#REF!</definedName>
    <definedName name="Excel_BuiltIn_Print_Area_5_7_4" localSheetId="5">#REF!</definedName>
    <definedName name="Excel_BuiltIn_Print_Area_5_8_1" localSheetId="5">#REF!</definedName>
    <definedName name="Excel_BuiltIn_Print_Area_5_8_2" localSheetId="5">#REF!</definedName>
    <definedName name="Excel_BuiltIn_Print_Area_5_8_3" localSheetId="5">#REF!</definedName>
    <definedName name="Excel_BuiltIn_Print_Area_5_8_4" localSheetId="5">#REF!</definedName>
    <definedName name="Excel_BuiltIn_Print_Area_5_9_1" localSheetId="5">#REF!</definedName>
    <definedName name="Excel_BuiltIn_Print_Area_5_9_2" localSheetId="5">#REF!</definedName>
    <definedName name="Excel_BuiltIn_Print_Area_5_9_3" localSheetId="5">#REF!</definedName>
    <definedName name="Excel_BuiltIn_Print_Area_5_9_4" localSheetId="5">#REF!</definedName>
    <definedName name="Excel_BuiltIn_Print_Area_6_1_1" localSheetId="5">#REF!</definedName>
    <definedName name="Excel_BuiltIn_Print_Area_6_1_2" localSheetId="5">#REF!</definedName>
    <definedName name="Excel_BuiltIn_Print_Area_6_1_3" localSheetId="5">#REF!</definedName>
    <definedName name="Excel_BuiltIn_Print_Area_6_1_4" localSheetId="5">#REF!</definedName>
    <definedName name="Excel_BuiltIn_Print_Area_6_10_1" localSheetId="5">#REF!</definedName>
    <definedName name="Excel_BuiltIn_Print_Area_6_10_2" localSheetId="5">#REF!</definedName>
    <definedName name="Excel_BuiltIn_Print_Area_6_10_3" localSheetId="5">#REF!</definedName>
    <definedName name="Excel_BuiltIn_Print_Area_6_10_4" localSheetId="5">#REF!</definedName>
    <definedName name="Excel_BuiltIn_Print_Area_6_12_1" localSheetId="5">#REF!</definedName>
    <definedName name="Excel_BuiltIn_Print_Area_6_12_2" localSheetId="5">#REF!</definedName>
    <definedName name="Excel_BuiltIn_Print_Area_6_12_3" localSheetId="5">#REF!</definedName>
    <definedName name="Excel_BuiltIn_Print_Area_6_12_4" localSheetId="5">#REF!</definedName>
    <definedName name="Excel_BuiltIn_Print_Area_6_13_1" localSheetId="5">#REF!</definedName>
    <definedName name="Excel_BuiltIn_Print_Area_6_13_2" localSheetId="5">#REF!</definedName>
    <definedName name="Excel_BuiltIn_Print_Area_6_13_3" localSheetId="5">#REF!</definedName>
    <definedName name="Excel_BuiltIn_Print_Area_6_13_4" localSheetId="5">#REF!</definedName>
    <definedName name="Excel_BuiltIn_Print_Area_6_14_1" localSheetId="5">#REF!</definedName>
    <definedName name="Excel_BuiltIn_Print_Area_6_14_2" localSheetId="5">#REF!</definedName>
    <definedName name="Excel_BuiltIn_Print_Area_6_14_3" localSheetId="5">#REF!</definedName>
    <definedName name="Excel_BuiltIn_Print_Area_6_14_4" localSheetId="5">#REF!</definedName>
    <definedName name="Excel_BuiltIn_Print_Area_6_15_1" localSheetId="5">#REF!</definedName>
    <definedName name="Excel_BuiltIn_Print_Area_6_15_2" localSheetId="5">#REF!</definedName>
    <definedName name="Excel_BuiltIn_Print_Area_6_15_3" localSheetId="5">#REF!</definedName>
    <definedName name="Excel_BuiltIn_Print_Area_6_15_4" localSheetId="5">#REF!</definedName>
    <definedName name="Excel_BuiltIn_Print_Area_6_19_1" localSheetId="5">#REF!</definedName>
    <definedName name="Excel_BuiltIn_Print_Area_6_19_2" localSheetId="5">#REF!</definedName>
    <definedName name="Excel_BuiltIn_Print_Area_6_19_3" localSheetId="5">#REF!</definedName>
    <definedName name="Excel_BuiltIn_Print_Area_6_19_4" localSheetId="5">#REF!</definedName>
    <definedName name="Excel_BuiltIn_Print_Area_6_2_1" localSheetId="5">#REF!</definedName>
    <definedName name="Excel_BuiltIn_Print_Area_6_2_2" localSheetId="5">#REF!</definedName>
    <definedName name="Excel_BuiltIn_Print_Area_6_2_3" localSheetId="5">#REF!</definedName>
    <definedName name="Excel_BuiltIn_Print_Area_6_2_4" localSheetId="5">#REF!</definedName>
    <definedName name="Excel_BuiltIn_Print_Area_6_20_1" localSheetId="5">#REF!</definedName>
    <definedName name="Excel_BuiltIn_Print_Area_6_20_2" localSheetId="5">#REF!</definedName>
    <definedName name="Excel_BuiltIn_Print_Area_6_20_3" localSheetId="5">#REF!</definedName>
    <definedName name="Excel_BuiltIn_Print_Area_6_20_4" localSheetId="5">#REF!</definedName>
    <definedName name="Excel_BuiltIn_Print_Area_6_21_1" localSheetId="5">#REF!</definedName>
    <definedName name="Excel_BuiltIn_Print_Area_6_21_2" localSheetId="5">#REF!</definedName>
    <definedName name="Excel_BuiltIn_Print_Area_6_21_3" localSheetId="5">#REF!</definedName>
    <definedName name="Excel_BuiltIn_Print_Area_6_21_4" localSheetId="5">#REF!</definedName>
    <definedName name="Excel_BuiltIn_Print_Area_6_22_1" localSheetId="5">#REF!</definedName>
    <definedName name="Excel_BuiltIn_Print_Area_6_22_2" localSheetId="5">#REF!</definedName>
    <definedName name="Excel_BuiltIn_Print_Area_6_22_3" localSheetId="5">#REF!</definedName>
    <definedName name="Excel_BuiltIn_Print_Area_6_22_4" localSheetId="5">#REF!</definedName>
    <definedName name="Excel_BuiltIn_Print_Area_6_23_1" localSheetId="5">#REF!</definedName>
    <definedName name="Excel_BuiltIn_Print_Area_6_23_2" localSheetId="5">#REF!</definedName>
    <definedName name="Excel_BuiltIn_Print_Area_6_23_3" localSheetId="5">#REF!</definedName>
    <definedName name="Excel_BuiltIn_Print_Area_6_23_4" localSheetId="5">#REF!</definedName>
    <definedName name="Excel_BuiltIn_Print_Area_6_24_1" localSheetId="5">#REF!</definedName>
    <definedName name="Excel_BuiltIn_Print_Area_6_24_2" localSheetId="5">#REF!</definedName>
    <definedName name="Excel_BuiltIn_Print_Area_6_24_3" localSheetId="5">#REF!</definedName>
    <definedName name="Excel_BuiltIn_Print_Area_6_24_4" localSheetId="5">#REF!</definedName>
    <definedName name="Excel_BuiltIn_Print_Area_6_26_1" localSheetId="5">#REF!</definedName>
    <definedName name="Excel_BuiltIn_Print_Area_6_26_2" localSheetId="5">#REF!</definedName>
    <definedName name="Excel_BuiltIn_Print_Area_6_26_3" localSheetId="5">#REF!</definedName>
    <definedName name="Excel_BuiltIn_Print_Area_6_26_4" localSheetId="5">#REF!</definedName>
    <definedName name="Excel_BuiltIn_Print_Area_6_27_1" localSheetId="5">#REF!</definedName>
    <definedName name="Excel_BuiltIn_Print_Area_6_27_2" localSheetId="5">#REF!</definedName>
    <definedName name="Excel_BuiltIn_Print_Area_6_27_3" localSheetId="5">#REF!</definedName>
    <definedName name="Excel_BuiltIn_Print_Area_6_27_4" localSheetId="5">#REF!</definedName>
    <definedName name="Excel_BuiltIn_Print_Area_6_3_1" localSheetId="5">#REF!</definedName>
    <definedName name="Excel_BuiltIn_Print_Area_6_3_2" localSheetId="5">#REF!</definedName>
    <definedName name="Excel_BuiltIn_Print_Area_6_3_3" localSheetId="5">#REF!</definedName>
    <definedName name="Excel_BuiltIn_Print_Area_6_3_4" localSheetId="5">#REF!</definedName>
    <definedName name="Excel_BuiltIn_Print_Area_6_4_1" localSheetId="5">#REF!</definedName>
    <definedName name="Excel_BuiltIn_Print_Area_6_4_2" localSheetId="5">#REF!</definedName>
    <definedName name="Excel_BuiltIn_Print_Area_6_4_3" localSheetId="5">#REF!</definedName>
    <definedName name="Excel_BuiltIn_Print_Area_6_4_4" localSheetId="5">#REF!</definedName>
    <definedName name="Excel_BuiltIn_Print_Area_6_5_1" localSheetId="5">#REF!</definedName>
    <definedName name="Excel_BuiltIn_Print_Area_6_5_2" localSheetId="5">#REF!</definedName>
    <definedName name="Excel_BuiltIn_Print_Area_6_5_3" localSheetId="5">#REF!</definedName>
    <definedName name="Excel_BuiltIn_Print_Area_6_5_4" localSheetId="5">#REF!</definedName>
    <definedName name="Excel_BuiltIn_Print_Area_6_6_1" localSheetId="5">#REF!</definedName>
    <definedName name="Excel_BuiltIn_Print_Area_6_6_2" localSheetId="5">#REF!</definedName>
    <definedName name="Excel_BuiltIn_Print_Area_6_6_3" localSheetId="5">#REF!</definedName>
    <definedName name="Excel_BuiltIn_Print_Area_6_6_4" localSheetId="5">#REF!</definedName>
    <definedName name="Excel_BuiltIn_Print_Area_6_7_1" localSheetId="5">#REF!</definedName>
    <definedName name="Excel_BuiltIn_Print_Area_6_7_2" localSheetId="5">#REF!</definedName>
    <definedName name="Excel_BuiltIn_Print_Area_6_7_3" localSheetId="5">#REF!</definedName>
    <definedName name="Excel_BuiltIn_Print_Area_6_7_4" localSheetId="5">#REF!</definedName>
    <definedName name="Excel_BuiltIn_Print_Area_6_8_1" localSheetId="5">#REF!</definedName>
    <definedName name="Excel_BuiltIn_Print_Area_6_8_2" localSheetId="5">#REF!</definedName>
    <definedName name="Excel_BuiltIn_Print_Area_6_8_3" localSheetId="5">#REF!</definedName>
    <definedName name="Excel_BuiltIn_Print_Area_6_8_4" localSheetId="5">#REF!</definedName>
    <definedName name="Excel_BuiltIn_Print_Area_6_9_1" localSheetId="5">#REF!</definedName>
    <definedName name="Excel_BuiltIn_Print_Area_6_9_2" localSheetId="5">#REF!</definedName>
    <definedName name="Excel_BuiltIn_Print_Area_6_9_3" localSheetId="5">#REF!</definedName>
    <definedName name="Excel_BuiltIn_Print_Area_6_9_4" localSheetId="5">#REF!</definedName>
    <definedName name="Excel_BuiltIn_Print_Area_7_1_1" localSheetId="5">#REF!</definedName>
    <definedName name="Excel_BuiltIn_Print_Area_7_1_2" localSheetId="5">#REF!</definedName>
    <definedName name="Excel_BuiltIn_Print_Area_7_1_3" localSheetId="5">#REF!</definedName>
    <definedName name="Excel_BuiltIn_Print_Area_7_1_4" localSheetId="5">#REF!</definedName>
    <definedName name="Excel_BuiltIn_Print_Area_7_10_1" localSheetId="5">#REF!</definedName>
    <definedName name="Excel_BuiltIn_Print_Area_7_10_2" localSheetId="5">#REF!</definedName>
    <definedName name="Excel_BuiltIn_Print_Area_7_10_3" localSheetId="5">#REF!</definedName>
    <definedName name="Excel_BuiltIn_Print_Area_7_10_4" localSheetId="5">#REF!</definedName>
    <definedName name="Excel_BuiltIn_Print_Area_7_12_1" localSheetId="5">#REF!</definedName>
    <definedName name="Excel_BuiltIn_Print_Area_7_12_2" localSheetId="5">#REF!</definedName>
    <definedName name="Excel_BuiltIn_Print_Area_7_12_3" localSheetId="5">#REF!</definedName>
    <definedName name="Excel_BuiltIn_Print_Area_7_12_4" localSheetId="5">#REF!</definedName>
    <definedName name="Excel_BuiltIn_Print_Area_7_13_1" localSheetId="5">#REF!</definedName>
    <definedName name="Excel_BuiltIn_Print_Area_7_13_2" localSheetId="5">#REF!</definedName>
    <definedName name="Excel_BuiltIn_Print_Area_7_13_3" localSheetId="5">#REF!</definedName>
    <definedName name="Excel_BuiltIn_Print_Area_7_13_4" localSheetId="5">#REF!</definedName>
    <definedName name="Excel_BuiltIn_Print_Area_7_14_1" localSheetId="5">#REF!</definedName>
    <definedName name="Excel_BuiltIn_Print_Area_7_14_2" localSheetId="5">#REF!</definedName>
    <definedName name="Excel_BuiltIn_Print_Area_7_14_3" localSheetId="5">#REF!</definedName>
    <definedName name="Excel_BuiltIn_Print_Area_7_14_4" localSheetId="5">#REF!</definedName>
    <definedName name="Excel_BuiltIn_Print_Area_7_15_1" localSheetId="5">#REF!</definedName>
    <definedName name="Excel_BuiltIn_Print_Area_7_15_2" localSheetId="5">#REF!</definedName>
    <definedName name="Excel_BuiltIn_Print_Area_7_15_3" localSheetId="5">#REF!</definedName>
    <definedName name="Excel_BuiltIn_Print_Area_7_15_4" localSheetId="5">#REF!</definedName>
    <definedName name="Excel_BuiltIn_Print_Area_7_19_1" localSheetId="5">#REF!</definedName>
    <definedName name="Excel_BuiltIn_Print_Area_7_19_2" localSheetId="5">#REF!</definedName>
    <definedName name="Excel_BuiltIn_Print_Area_7_19_3" localSheetId="5">#REF!</definedName>
    <definedName name="Excel_BuiltIn_Print_Area_7_19_4" localSheetId="5">#REF!</definedName>
    <definedName name="Excel_BuiltIn_Print_Area_7_2_1" localSheetId="5">#REF!</definedName>
    <definedName name="Excel_BuiltIn_Print_Area_7_2_2" localSheetId="5">#REF!</definedName>
    <definedName name="Excel_BuiltIn_Print_Area_7_2_3" localSheetId="5">#REF!</definedName>
    <definedName name="Excel_BuiltIn_Print_Area_7_2_4" localSheetId="5">#REF!</definedName>
    <definedName name="Excel_BuiltIn_Print_Area_7_20_1" localSheetId="5">#REF!</definedName>
    <definedName name="Excel_BuiltIn_Print_Area_7_20_2" localSheetId="5">#REF!</definedName>
    <definedName name="Excel_BuiltIn_Print_Area_7_20_3" localSheetId="5">#REF!</definedName>
    <definedName name="Excel_BuiltIn_Print_Area_7_20_4" localSheetId="5">#REF!</definedName>
    <definedName name="Excel_BuiltIn_Print_Area_7_21_1" localSheetId="5">#REF!</definedName>
    <definedName name="Excel_BuiltIn_Print_Area_7_21_2" localSheetId="5">#REF!</definedName>
    <definedName name="Excel_BuiltIn_Print_Area_7_21_3" localSheetId="5">#REF!</definedName>
    <definedName name="Excel_BuiltIn_Print_Area_7_21_4" localSheetId="5">#REF!</definedName>
    <definedName name="Excel_BuiltIn_Print_Area_7_22_1" localSheetId="5">#REF!</definedName>
    <definedName name="Excel_BuiltIn_Print_Area_7_22_2" localSheetId="5">#REF!</definedName>
    <definedName name="Excel_BuiltIn_Print_Area_7_22_3" localSheetId="5">#REF!</definedName>
    <definedName name="Excel_BuiltIn_Print_Area_7_22_4" localSheetId="5">#REF!</definedName>
    <definedName name="Excel_BuiltIn_Print_Area_7_23_1" localSheetId="5">#REF!</definedName>
    <definedName name="Excel_BuiltIn_Print_Area_7_23_2" localSheetId="5">#REF!</definedName>
    <definedName name="Excel_BuiltIn_Print_Area_7_23_3" localSheetId="5">#REF!</definedName>
    <definedName name="Excel_BuiltIn_Print_Area_7_23_4" localSheetId="5">#REF!</definedName>
    <definedName name="Excel_BuiltIn_Print_Area_7_24_1" localSheetId="5">#REF!</definedName>
    <definedName name="Excel_BuiltIn_Print_Area_7_24_2" localSheetId="5">#REF!</definedName>
    <definedName name="Excel_BuiltIn_Print_Area_7_24_3" localSheetId="5">#REF!</definedName>
    <definedName name="Excel_BuiltIn_Print_Area_7_24_4" localSheetId="5">#REF!</definedName>
    <definedName name="Excel_BuiltIn_Print_Area_7_26_1" localSheetId="5">#REF!</definedName>
    <definedName name="Excel_BuiltIn_Print_Area_7_26_2" localSheetId="5">#REF!</definedName>
    <definedName name="Excel_BuiltIn_Print_Area_7_26_3" localSheetId="5">#REF!</definedName>
    <definedName name="Excel_BuiltIn_Print_Area_7_26_4" localSheetId="5">#REF!</definedName>
    <definedName name="Excel_BuiltIn_Print_Area_7_27_1" localSheetId="5">#REF!</definedName>
    <definedName name="Excel_BuiltIn_Print_Area_7_27_2" localSheetId="5">#REF!</definedName>
    <definedName name="Excel_BuiltIn_Print_Area_7_27_3" localSheetId="5">#REF!</definedName>
    <definedName name="Excel_BuiltIn_Print_Area_7_27_4" localSheetId="5">#REF!</definedName>
    <definedName name="Excel_BuiltIn_Print_Area_7_3_1" localSheetId="5">#REF!</definedName>
    <definedName name="Excel_BuiltIn_Print_Area_7_3_2" localSheetId="5">#REF!</definedName>
    <definedName name="Excel_BuiltIn_Print_Area_7_3_3" localSheetId="5">#REF!</definedName>
    <definedName name="Excel_BuiltIn_Print_Area_7_3_4" localSheetId="5">#REF!</definedName>
    <definedName name="Excel_BuiltIn_Print_Area_7_4_1" localSheetId="5">#REF!</definedName>
    <definedName name="Excel_BuiltIn_Print_Area_7_4_2" localSheetId="5">#REF!</definedName>
    <definedName name="Excel_BuiltIn_Print_Area_7_4_3" localSheetId="5">#REF!</definedName>
    <definedName name="Excel_BuiltIn_Print_Area_7_4_4" localSheetId="5">#REF!</definedName>
    <definedName name="Excel_BuiltIn_Print_Area_7_5_1" localSheetId="5">#REF!</definedName>
    <definedName name="Excel_BuiltIn_Print_Area_7_5_2" localSheetId="5">#REF!</definedName>
    <definedName name="Excel_BuiltIn_Print_Area_7_5_3" localSheetId="5">#REF!</definedName>
    <definedName name="Excel_BuiltIn_Print_Area_7_5_4" localSheetId="5">#REF!</definedName>
    <definedName name="Excel_BuiltIn_Print_Area_7_6_1" localSheetId="5">#REF!</definedName>
    <definedName name="Excel_BuiltIn_Print_Area_7_6_2" localSheetId="5">#REF!</definedName>
    <definedName name="Excel_BuiltIn_Print_Area_7_6_3" localSheetId="5">#REF!</definedName>
    <definedName name="Excel_BuiltIn_Print_Area_7_6_4" localSheetId="5">#REF!</definedName>
    <definedName name="Excel_BuiltIn_Print_Area_7_7_1" localSheetId="5">#REF!</definedName>
    <definedName name="Excel_BuiltIn_Print_Area_7_7_2" localSheetId="5">#REF!</definedName>
    <definedName name="Excel_BuiltIn_Print_Area_7_7_3" localSheetId="5">#REF!</definedName>
    <definedName name="Excel_BuiltIn_Print_Area_7_7_4" localSheetId="5">#REF!</definedName>
    <definedName name="Excel_BuiltIn_Print_Area_7_8_1" localSheetId="5">#REF!</definedName>
    <definedName name="Excel_BuiltIn_Print_Area_7_8_2" localSheetId="5">#REF!</definedName>
    <definedName name="Excel_BuiltIn_Print_Area_7_8_3" localSheetId="5">#REF!</definedName>
    <definedName name="Excel_BuiltIn_Print_Area_7_8_4" localSheetId="5">#REF!</definedName>
    <definedName name="Excel_BuiltIn_Print_Area_7_9_1" localSheetId="5">#REF!</definedName>
    <definedName name="Excel_BuiltIn_Print_Area_7_9_2" localSheetId="5">#REF!</definedName>
    <definedName name="Excel_BuiltIn_Print_Area_7_9_3" localSheetId="5">#REF!</definedName>
    <definedName name="Excel_BuiltIn_Print_Area_7_9_4" localSheetId="5">#REF!</definedName>
    <definedName name="Excel_BuiltIn_Print_Area_8_1_1" localSheetId="5">#REF!</definedName>
    <definedName name="Excel_BuiltIn_Print_Area_8_1_2" localSheetId="5">#REF!</definedName>
    <definedName name="Excel_BuiltIn_Print_Area_8_1_3" localSheetId="5">#REF!</definedName>
    <definedName name="Excel_BuiltIn_Print_Area_8_1_4" localSheetId="5">#REF!</definedName>
    <definedName name="Excel_BuiltIn_Print_Area_8_10_1" localSheetId="5">#REF!</definedName>
    <definedName name="Excel_BuiltIn_Print_Area_8_10_2" localSheetId="5">#REF!</definedName>
    <definedName name="Excel_BuiltIn_Print_Area_8_10_3" localSheetId="5">#REF!</definedName>
    <definedName name="Excel_BuiltIn_Print_Area_8_10_4" localSheetId="5">#REF!</definedName>
    <definedName name="Excel_BuiltIn_Print_Area_8_11_1" localSheetId="5">#REF!</definedName>
    <definedName name="Excel_BuiltIn_Print_Area_8_11_2" localSheetId="5">#REF!</definedName>
    <definedName name="Excel_BuiltIn_Print_Area_8_11_3" localSheetId="5">#REF!</definedName>
    <definedName name="Excel_BuiltIn_Print_Area_8_11_4" localSheetId="5">#REF!</definedName>
    <definedName name="Excel_BuiltIn_Print_Area_8_12_1" localSheetId="5">#REF!</definedName>
    <definedName name="Excel_BuiltIn_Print_Area_8_12_2" localSheetId="5">#REF!</definedName>
    <definedName name="Excel_BuiltIn_Print_Area_8_12_3" localSheetId="5">#REF!</definedName>
    <definedName name="Excel_BuiltIn_Print_Area_8_12_4" localSheetId="5">#REF!</definedName>
    <definedName name="Excel_BuiltIn_Print_Area_8_13_1" localSheetId="5">#REF!</definedName>
    <definedName name="Excel_BuiltIn_Print_Area_8_13_2" localSheetId="5">#REF!</definedName>
    <definedName name="Excel_BuiltIn_Print_Area_8_13_3" localSheetId="5">#REF!</definedName>
    <definedName name="Excel_BuiltIn_Print_Area_8_13_4" localSheetId="5">#REF!</definedName>
    <definedName name="Excel_BuiltIn_Print_Area_8_14_1" localSheetId="5">#REF!</definedName>
    <definedName name="Excel_BuiltIn_Print_Area_8_14_2" localSheetId="5">#REF!</definedName>
    <definedName name="Excel_BuiltIn_Print_Area_8_14_3" localSheetId="5">#REF!</definedName>
    <definedName name="Excel_BuiltIn_Print_Area_8_14_4" localSheetId="5">#REF!</definedName>
    <definedName name="Excel_BuiltIn_Print_Area_8_15_1" localSheetId="5">#REF!</definedName>
    <definedName name="Excel_BuiltIn_Print_Area_8_15_2" localSheetId="5">#REF!</definedName>
    <definedName name="Excel_BuiltIn_Print_Area_8_15_3" localSheetId="5">#REF!</definedName>
    <definedName name="Excel_BuiltIn_Print_Area_8_15_4" localSheetId="5">#REF!</definedName>
    <definedName name="Excel_BuiltIn_Print_Area_8_19_1" localSheetId="5">#REF!</definedName>
    <definedName name="Excel_BuiltIn_Print_Area_8_19_2" localSheetId="5">#REF!</definedName>
    <definedName name="Excel_BuiltIn_Print_Area_8_19_3" localSheetId="5">#REF!</definedName>
    <definedName name="Excel_BuiltIn_Print_Area_8_19_4" localSheetId="5">#REF!</definedName>
    <definedName name="Excel_BuiltIn_Print_Area_8_2_1" localSheetId="5">#REF!</definedName>
    <definedName name="Excel_BuiltIn_Print_Area_8_2_2" localSheetId="5">#REF!</definedName>
    <definedName name="Excel_BuiltIn_Print_Area_8_2_3" localSheetId="5">#REF!</definedName>
    <definedName name="Excel_BuiltIn_Print_Area_8_2_4" localSheetId="5">#REF!</definedName>
    <definedName name="Excel_BuiltIn_Print_Area_8_20_1" localSheetId="5">#REF!</definedName>
    <definedName name="Excel_BuiltIn_Print_Area_8_20_2" localSheetId="5">#REF!</definedName>
    <definedName name="Excel_BuiltIn_Print_Area_8_20_3" localSheetId="5">#REF!</definedName>
    <definedName name="Excel_BuiltIn_Print_Area_8_20_4" localSheetId="5">#REF!</definedName>
    <definedName name="Excel_BuiltIn_Print_Area_8_21_1" localSheetId="5">#REF!</definedName>
    <definedName name="Excel_BuiltIn_Print_Area_8_21_2" localSheetId="5">#REF!</definedName>
    <definedName name="Excel_BuiltIn_Print_Area_8_21_3" localSheetId="5">#REF!</definedName>
    <definedName name="Excel_BuiltIn_Print_Area_8_21_4" localSheetId="5">#REF!</definedName>
    <definedName name="Excel_BuiltIn_Print_Area_8_22_1" localSheetId="5">#REF!</definedName>
    <definedName name="Excel_BuiltIn_Print_Area_8_22_2" localSheetId="5">#REF!</definedName>
    <definedName name="Excel_BuiltIn_Print_Area_8_22_3" localSheetId="5">#REF!</definedName>
    <definedName name="Excel_BuiltIn_Print_Area_8_22_4" localSheetId="5">#REF!</definedName>
    <definedName name="Excel_BuiltIn_Print_Area_8_23_1" localSheetId="5">#REF!</definedName>
    <definedName name="Excel_BuiltIn_Print_Area_8_23_2" localSheetId="5">#REF!</definedName>
    <definedName name="Excel_BuiltIn_Print_Area_8_23_3" localSheetId="5">#REF!</definedName>
    <definedName name="Excel_BuiltIn_Print_Area_8_23_4" localSheetId="5">#REF!</definedName>
    <definedName name="Excel_BuiltIn_Print_Area_8_24_1" localSheetId="5">#REF!</definedName>
    <definedName name="Excel_BuiltIn_Print_Area_8_24_2" localSheetId="5">#REF!</definedName>
    <definedName name="Excel_BuiltIn_Print_Area_8_24_3" localSheetId="5">#REF!</definedName>
    <definedName name="Excel_BuiltIn_Print_Area_8_24_4" localSheetId="5">#REF!</definedName>
    <definedName name="Excel_BuiltIn_Print_Area_8_26_1" localSheetId="5">#REF!</definedName>
    <definedName name="Excel_BuiltIn_Print_Area_8_26_2" localSheetId="5">#REF!</definedName>
    <definedName name="Excel_BuiltIn_Print_Area_8_26_3" localSheetId="5">#REF!</definedName>
    <definedName name="Excel_BuiltIn_Print_Area_8_26_4" localSheetId="5">#REF!</definedName>
    <definedName name="Excel_BuiltIn_Print_Area_8_27_1" localSheetId="5">#REF!</definedName>
    <definedName name="Excel_BuiltIn_Print_Area_8_27_2" localSheetId="5">#REF!</definedName>
    <definedName name="Excel_BuiltIn_Print_Area_8_27_3" localSheetId="5">#REF!</definedName>
    <definedName name="Excel_BuiltIn_Print_Area_8_27_4" localSheetId="5">#REF!</definedName>
    <definedName name="Excel_BuiltIn_Print_Area_8_3_1" localSheetId="5">#REF!</definedName>
    <definedName name="Excel_BuiltIn_Print_Area_8_3_2" localSheetId="5">#REF!</definedName>
    <definedName name="Excel_BuiltIn_Print_Area_8_3_3" localSheetId="5">#REF!</definedName>
    <definedName name="Excel_BuiltIn_Print_Area_8_3_4" localSheetId="5">#REF!</definedName>
    <definedName name="Excel_BuiltIn_Print_Area_8_4_1" localSheetId="5">#REF!</definedName>
    <definedName name="Excel_BuiltIn_Print_Area_8_4_2" localSheetId="5">#REF!</definedName>
    <definedName name="Excel_BuiltIn_Print_Area_8_4_3" localSheetId="5">#REF!</definedName>
    <definedName name="Excel_BuiltIn_Print_Area_8_4_4" localSheetId="5">#REF!</definedName>
    <definedName name="Excel_BuiltIn_Print_Area_8_5_1" localSheetId="5">#REF!</definedName>
    <definedName name="Excel_BuiltIn_Print_Area_8_5_2" localSheetId="5">#REF!</definedName>
    <definedName name="Excel_BuiltIn_Print_Area_8_5_3" localSheetId="5">#REF!</definedName>
    <definedName name="Excel_BuiltIn_Print_Area_8_5_4" localSheetId="5">#REF!</definedName>
    <definedName name="Excel_BuiltIn_Print_Area_8_6_1" localSheetId="5">#REF!</definedName>
    <definedName name="Excel_BuiltIn_Print_Area_8_6_2" localSheetId="5">#REF!</definedName>
    <definedName name="Excel_BuiltIn_Print_Area_8_6_3" localSheetId="5">#REF!</definedName>
    <definedName name="Excel_BuiltIn_Print_Area_8_6_4" localSheetId="5">#REF!</definedName>
    <definedName name="Excel_BuiltIn_Print_Area_8_7_1" localSheetId="5">#REF!</definedName>
    <definedName name="Excel_BuiltIn_Print_Area_8_7_2" localSheetId="5">#REF!</definedName>
    <definedName name="Excel_BuiltIn_Print_Area_8_7_3" localSheetId="5">#REF!</definedName>
    <definedName name="Excel_BuiltIn_Print_Area_8_7_4" localSheetId="5">#REF!</definedName>
    <definedName name="Excel_BuiltIn_Print_Area_8_8_1" localSheetId="5">#REF!</definedName>
    <definedName name="Excel_BuiltIn_Print_Area_8_8_2" localSheetId="5">#REF!</definedName>
    <definedName name="Excel_BuiltIn_Print_Area_8_8_3" localSheetId="5">#REF!</definedName>
    <definedName name="Excel_BuiltIn_Print_Area_8_8_4" localSheetId="5">#REF!</definedName>
    <definedName name="Excel_BuiltIn_Print_Area_8_9_1" localSheetId="5">#REF!</definedName>
    <definedName name="Excel_BuiltIn_Print_Area_8_9_2" localSheetId="5">#REF!</definedName>
    <definedName name="Excel_BuiltIn_Print_Area_8_9_3" localSheetId="5">#REF!</definedName>
    <definedName name="Excel_BuiltIn_Print_Area_8_9_4" localSheetId="5">#REF!</definedName>
    <definedName name="Excel_BuiltIn_Print_Area_9_1_1" localSheetId="5">#REF!</definedName>
    <definedName name="Excel_BuiltIn_Print_Area_9_1_2" localSheetId="5">#REF!</definedName>
    <definedName name="Excel_BuiltIn_Print_Area_9_1_3" localSheetId="5">#REF!</definedName>
    <definedName name="Excel_BuiltIn_Print_Area_9_1_4" localSheetId="5">#REF!</definedName>
    <definedName name="Excel_BuiltIn_Print_Area_9_10_1" localSheetId="5">#REF!</definedName>
    <definedName name="Excel_BuiltIn_Print_Area_9_10_2" localSheetId="5">#REF!</definedName>
    <definedName name="Excel_BuiltIn_Print_Area_9_10_3" localSheetId="5">#REF!</definedName>
    <definedName name="Excel_BuiltIn_Print_Area_9_10_4" localSheetId="5">#REF!</definedName>
    <definedName name="Excel_BuiltIn_Print_Area_9_12_1" localSheetId="5">#REF!</definedName>
    <definedName name="Excel_BuiltIn_Print_Area_9_12_2" localSheetId="5">#REF!</definedName>
    <definedName name="Excel_BuiltIn_Print_Area_9_12_3" localSheetId="5">#REF!</definedName>
    <definedName name="Excel_BuiltIn_Print_Area_9_12_4" localSheetId="5">#REF!</definedName>
    <definedName name="Excel_BuiltIn_Print_Area_9_13_1" localSheetId="5">#REF!</definedName>
    <definedName name="Excel_BuiltIn_Print_Area_9_13_2" localSheetId="5">#REF!</definedName>
    <definedName name="Excel_BuiltIn_Print_Area_9_13_3" localSheetId="5">#REF!</definedName>
    <definedName name="Excel_BuiltIn_Print_Area_9_13_4" localSheetId="5">#REF!</definedName>
    <definedName name="Excel_BuiltIn_Print_Area_9_14_1" localSheetId="5">#REF!</definedName>
    <definedName name="Excel_BuiltIn_Print_Area_9_14_2" localSheetId="5">#REF!</definedName>
    <definedName name="Excel_BuiltIn_Print_Area_9_14_3" localSheetId="5">#REF!</definedName>
    <definedName name="Excel_BuiltIn_Print_Area_9_14_4" localSheetId="5">#REF!</definedName>
    <definedName name="Excel_BuiltIn_Print_Area_9_15_1" localSheetId="5">#REF!</definedName>
    <definedName name="Excel_BuiltIn_Print_Area_9_15_2" localSheetId="5">#REF!</definedName>
    <definedName name="Excel_BuiltIn_Print_Area_9_15_3" localSheetId="5">#REF!</definedName>
    <definedName name="Excel_BuiltIn_Print_Area_9_15_4" localSheetId="5">#REF!</definedName>
    <definedName name="Excel_BuiltIn_Print_Area_9_19_1" localSheetId="5">#REF!</definedName>
    <definedName name="Excel_BuiltIn_Print_Area_9_19_2" localSheetId="5">#REF!</definedName>
    <definedName name="Excel_BuiltIn_Print_Area_9_19_3" localSheetId="5">#REF!</definedName>
    <definedName name="Excel_BuiltIn_Print_Area_9_19_4" localSheetId="5">#REF!</definedName>
    <definedName name="Excel_BuiltIn_Print_Area_9_2_1" localSheetId="5">#REF!</definedName>
    <definedName name="Excel_BuiltIn_Print_Area_9_2_2" localSheetId="5">#REF!</definedName>
    <definedName name="Excel_BuiltIn_Print_Area_9_2_3" localSheetId="5">#REF!</definedName>
    <definedName name="Excel_BuiltIn_Print_Area_9_2_4" localSheetId="5">#REF!</definedName>
    <definedName name="Excel_BuiltIn_Print_Area_9_20_1" localSheetId="5">#REF!</definedName>
    <definedName name="Excel_BuiltIn_Print_Area_9_20_2" localSheetId="5">#REF!</definedName>
    <definedName name="Excel_BuiltIn_Print_Area_9_20_3" localSheetId="5">#REF!</definedName>
    <definedName name="Excel_BuiltIn_Print_Area_9_20_4" localSheetId="5">#REF!</definedName>
    <definedName name="Excel_BuiltIn_Print_Area_9_21_1" localSheetId="5">#REF!</definedName>
    <definedName name="Excel_BuiltIn_Print_Area_9_21_2" localSheetId="5">#REF!</definedName>
    <definedName name="Excel_BuiltIn_Print_Area_9_21_3" localSheetId="5">#REF!</definedName>
    <definedName name="Excel_BuiltIn_Print_Area_9_21_4" localSheetId="5">#REF!</definedName>
    <definedName name="Excel_BuiltIn_Print_Area_9_22_1" localSheetId="5">#REF!</definedName>
    <definedName name="Excel_BuiltIn_Print_Area_9_22_2" localSheetId="5">#REF!</definedName>
    <definedName name="Excel_BuiltIn_Print_Area_9_22_3" localSheetId="5">#REF!</definedName>
    <definedName name="Excel_BuiltIn_Print_Area_9_22_4" localSheetId="5">#REF!</definedName>
    <definedName name="Excel_BuiltIn_Print_Area_9_23_1" localSheetId="5">#REF!</definedName>
    <definedName name="Excel_BuiltIn_Print_Area_9_23_2" localSheetId="5">#REF!</definedName>
    <definedName name="Excel_BuiltIn_Print_Area_9_23_3" localSheetId="5">#REF!</definedName>
    <definedName name="Excel_BuiltIn_Print_Area_9_23_4" localSheetId="5">#REF!</definedName>
    <definedName name="Excel_BuiltIn_Print_Area_9_24_1" localSheetId="5">#REF!</definedName>
    <definedName name="Excel_BuiltIn_Print_Area_9_24_2" localSheetId="5">#REF!</definedName>
    <definedName name="Excel_BuiltIn_Print_Area_9_24_3" localSheetId="5">#REF!</definedName>
    <definedName name="Excel_BuiltIn_Print_Area_9_24_4" localSheetId="5">#REF!</definedName>
    <definedName name="Excel_BuiltIn_Print_Area_9_26_1" localSheetId="5">#REF!</definedName>
    <definedName name="Excel_BuiltIn_Print_Area_9_26_2" localSheetId="5">#REF!</definedName>
    <definedName name="Excel_BuiltIn_Print_Area_9_26_3" localSheetId="5">#REF!</definedName>
    <definedName name="Excel_BuiltIn_Print_Area_9_26_4" localSheetId="5">#REF!</definedName>
    <definedName name="Excel_BuiltIn_Print_Area_9_27_1" localSheetId="5">#REF!</definedName>
    <definedName name="Excel_BuiltIn_Print_Area_9_27_2" localSheetId="5">#REF!</definedName>
    <definedName name="Excel_BuiltIn_Print_Area_9_27_3" localSheetId="5">#REF!</definedName>
    <definedName name="Excel_BuiltIn_Print_Area_9_27_4" localSheetId="5">#REF!</definedName>
    <definedName name="Excel_BuiltIn_Print_Area_9_3_1" localSheetId="5">#REF!</definedName>
    <definedName name="Excel_BuiltIn_Print_Area_9_3_2" localSheetId="5">#REF!</definedName>
    <definedName name="Excel_BuiltIn_Print_Area_9_3_3" localSheetId="5">#REF!</definedName>
    <definedName name="Excel_BuiltIn_Print_Area_9_3_4" localSheetId="5">#REF!</definedName>
    <definedName name="Excel_BuiltIn_Print_Area_9_4_1" localSheetId="5">#REF!</definedName>
    <definedName name="Excel_BuiltIn_Print_Area_9_4_2" localSheetId="5">#REF!</definedName>
    <definedName name="Excel_BuiltIn_Print_Area_9_4_3" localSheetId="5">#REF!</definedName>
    <definedName name="Excel_BuiltIn_Print_Area_9_4_4" localSheetId="5">#REF!</definedName>
    <definedName name="Excel_BuiltIn_Print_Area_9_5_1" localSheetId="5">#REF!</definedName>
    <definedName name="Excel_BuiltIn_Print_Area_9_5_2" localSheetId="5">#REF!</definedName>
    <definedName name="Excel_BuiltIn_Print_Area_9_5_3" localSheetId="5">#REF!</definedName>
    <definedName name="Excel_BuiltIn_Print_Area_9_5_4" localSheetId="5">#REF!</definedName>
    <definedName name="Excel_BuiltIn_Print_Area_9_6_1" localSheetId="5">#REF!</definedName>
    <definedName name="Excel_BuiltIn_Print_Area_9_6_2" localSheetId="5">#REF!</definedName>
    <definedName name="Excel_BuiltIn_Print_Area_9_6_3" localSheetId="5">#REF!</definedName>
    <definedName name="Excel_BuiltIn_Print_Area_9_6_4" localSheetId="5">#REF!</definedName>
    <definedName name="Excel_BuiltIn_Print_Area_9_7_1" localSheetId="5">#REF!</definedName>
    <definedName name="Excel_BuiltIn_Print_Area_9_7_2" localSheetId="5">#REF!</definedName>
    <definedName name="Excel_BuiltIn_Print_Area_9_7_3" localSheetId="5">#REF!</definedName>
    <definedName name="Excel_BuiltIn_Print_Area_9_7_4" localSheetId="5">#REF!</definedName>
    <definedName name="Excel_BuiltIn_Print_Area_9_8_1" localSheetId="5">#REF!</definedName>
    <definedName name="Excel_BuiltIn_Print_Area_9_8_2" localSheetId="5">#REF!</definedName>
    <definedName name="Excel_BuiltIn_Print_Area_9_8_3" localSheetId="5">#REF!</definedName>
    <definedName name="Excel_BuiltIn_Print_Area_9_8_4" localSheetId="5">#REF!</definedName>
    <definedName name="Excel_BuiltIn_Print_Area_9_9_1" localSheetId="5">#REF!</definedName>
    <definedName name="Excel_BuiltIn_Print_Area_9_9_2" localSheetId="5">#REF!</definedName>
    <definedName name="Excel_BuiltIn_Print_Area_9_9_3" localSheetId="5">#REF!</definedName>
    <definedName name="Excel_BuiltIn_Print_Area_9_9_4" localSheetId="5">#REF!</definedName>
    <definedName name="EXCEL1024_1" localSheetId="5">#REF!</definedName>
    <definedName name="EXCEL1024_2" localSheetId="5">#REF!</definedName>
    <definedName name="EXCEL1024_3" localSheetId="5">#REF!</definedName>
    <definedName name="EXCEL1024_4" localSheetId="5">#REF!</definedName>
    <definedName name="F" localSheetId="5">#REF!</definedName>
    <definedName name="F_1" localSheetId="5">#REF!</definedName>
    <definedName name="F_2" localSheetId="5">#REF!</definedName>
    <definedName name="F_3" localSheetId="5">#REF!</definedName>
    <definedName name="F_4" localSheetId="5">#REF!</definedName>
    <definedName name="FrtPcktGauge" localSheetId="5">#REF!</definedName>
    <definedName name="FrtPcktGauge_19" localSheetId="5">#REF!</definedName>
    <definedName name="FrtPcktGauge_20" localSheetId="5">#REF!</definedName>
    <definedName name="FrtPcktMargin" localSheetId="5">#REF!</definedName>
    <definedName name="FrtPcktMargin_19" localSheetId="5">#REF!</definedName>
    <definedName name="FrtPcktMargin_20" localSheetId="5">#REF!</definedName>
    <definedName name="FrtPcktNeedles" localSheetId="5">#REF!</definedName>
    <definedName name="FrtPcktNeedles_19" localSheetId="5">#REF!</definedName>
    <definedName name="FrtPcktNeedles_20" localSheetId="5">#REF!</definedName>
    <definedName name="FrtPcktThread" localSheetId="5">#REF!</definedName>
    <definedName name="FrtPcktThread_19" localSheetId="5">#REF!</definedName>
    <definedName name="FrtPcktThread_20" localSheetId="5">#REF!</definedName>
    <definedName name="FULL_1" localSheetId="5">#REF!</definedName>
    <definedName name="FULL_19_1" localSheetId="5">#REF!</definedName>
    <definedName name="FULL_19_2" localSheetId="5">#REF!</definedName>
    <definedName name="FULL_19_3" localSheetId="5">#REF!</definedName>
    <definedName name="FULL_19_4" localSheetId="5">#REF!</definedName>
    <definedName name="FULL_2" localSheetId="5">#REF!</definedName>
    <definedName name="FULL_20_1" localSheetId="5">#REF!</definedName>
    <definedName name="FULL_20_2" localSheetId="5">#REF!</definedName>
    <definedName name="FULL_20_3" localSheetId="5">#REF!</definedName>
    <definedName name="FULL_20_4" localSheetId="5">#REF!</definedName>
    <definedName name="FULL_3" localSheetId="5">#REF!</definedName>
    <definedName name="gd_1" localSheetId="5">#REF!</definedName>
    <definedName name="gd_2" localSheetId="5">#REF!</definedName>
    <definedName name="gd_3" localSheetId="5">#REF!</definedName>
    <definedName name="gd_4" localSheetId="5">#REF!</definedName>
    <definedName name="gsd_1" localSheetId="5">#REF!</definedName>
    <definedName name="gsd_2" localSheetId="5">#REF!</definedName>
    <definedName name="gsd_3" localSheetId="5">#REF!</definedName>
    <definedName name="gsd_4" localSheetId="5">#REF!</definedName>
    <definedName name="gumpalan_1" localSheetId="5">#REF!</definedName>
    <definedName name="gumpalan_2" localSheetId="5">#REF!</definedName>
    <definedName name="gumpalan_3" localSheetId="5">#REF!</definedName>
    <definedName name="gumpalan_4" localSheetId="5">#REF!</definedName>
    <definedName name="gunun" localSheetId="5">#REF!</definedName>
    <definedName name="gunun_1" localSheetId="5">#REF!</definedName>
    <definedName name="gunun_2" localSheetId="5">#REF!</definedName>
    <definedName name="gunun_3" localSheetId="5">#REF!</definedName>
    <definedName name="gunun_4" localSheetId="5">#REF!</definedName>
    <definedName name="gununf" localSheetId="5">#REF!</definedName>
    <definedName name="gununf_1" localSheetId="5">#REF!</definedName>
    <definedName name="gununf_2" localSheetId="5">#REF!</definedName>
    <definedName name="gununf_3" localSheetId="5">#REF!</definedName>
    <definedName name="gununf_4" localSheetId="5">#REF!</definedName>
    <definedName name="gunung" localSheetId="5">#REF!</definedName>
    <definedName name="gunung_1" localSheetId="5">#REF!</definedName>
    <definedName name="gunung_2" localSheetId="5">#REF!</definedName>
    <definedName name="gunung_3" localSheetId="5">#REF!</definedName>
    <definedName name="gunung_4" localSheetId="5">#REF!</definedName>
    <definedName name="gununga" localSheetId="5">#REF!</definedName>
    <definedName name="gununga_1" localSheetId="5">#REF!</definedName>
    <definedName name="gununga_2" localSheetId="5">#REF!</definedName>
    <definedName name="gununga_3" localSheetId="5">#REF!</definedName>
    <definedName name="gununga_4" localSheetId="5">#REF!</definedName>
    <definedName name="gununguu" localSheetId="5">#REF!</definedName>
    <definedName name="gununguu_1" localSheetId="5">#REF!</definedName>
    <definedName name="gununguu_2" localSheetId="5">#REF!</definedName>
    <definedName name="gununguu_3" localSheetId="5">#REF!</definedName>
    <definedName name="gununguu_4" localSheetId="5">#REF!</definedName>
    <definedName name="JUM" localSheetId="5">#REF!</definedName>
    <definedName name="kakikuka" localSheetId="5">#REF!</definedName>
    <definedName name="kakikuka_1" localSheetId="5">#REF!</definedName>
    <definedName name="kakikuka_2" localSheetId="5">#REF!</definedName>
    <definedName name="kakikuka_3" localSheetId="5">#REF!</definedName>
    <definedName name="kakikuka_4" localSheetId="5">#REF!</definedName>
    <definedName name="L_1" localSheetId="5">#REF!</definedName>
    <definedName name="L_19_1" localSheetId="5">#REF!</definedName>
    <definedName name="L_19_2" localSheetId="5">#REF!</definedName>
    <definedName name="L_19_3" localSheetId="5">#REF!</definedName>
    <definedName name="L_19_4" localSheetId="5">#REF!</definedName>
    <definedName name="L_2" localSheetId="5">#REF!</definedName>
    <definedName name="L_20_1" localSheetId="5">#REF!</definedName>
    <definedName name="L_20_2" localSheetId="5">#REF!</definedName>
    <definedName name="L_20_3" localSheetId="5">#REF!</definedName>
    <definedName name="L_20_4" localSheetId="5">#REF!</definedName>
    <definedName name="L_3" localSheetId="5">#REF!</definedName>
    <definedName name="L_4" localSheetId="5">#REF!</definedName>
    <definedName name="Mantenance" localSheetId="5">#REF!</definedName>
    <definedName name="Mantenance_1" localSheetId="5">#REF!</definedName>
    <definedName name="Mantenance_2" localSheetId="5">#REF!</definedName>
    <definedName name="Mantenance_3" localSheetId="5">#REF!</definedName>
    <definedName name="Mantenance_4" localSheetId="5">#REF!</definedName>
    <definedName name="masalaha_1" localSheetId="5">#REF!</definedName>
    <definedName name="masalaha_2" localSheetId="5">#REF!</definedName>
    <definedName name="masalaha_3" localSheetId="5">#REF!</definedName>
    <definedName name="masalaha_4" localSheetId="5">#REF!</definedName>
    <definedName name="namas_1" localSheetId="5">#REF!</definedName>
    <definedName name="namas_2" localSheetId="5">#REF!</definedName>
    <definedName name="namas_3" localSheetId="5">#REF!</definedName>
    <definedName name="namas_4" localSheetId="5">#REF!</definedName>
    <definedName name="nanana" localSheetId="5">#REF!</definedName>
    <definedName name="nanana_1" localSheetId="5">#REF!</definedName>
    <definedName name="nanana_2" localSheetId="5">#REF!</definedName>
    <definedName name="nanana_3" localSheetId="5">#REF!</definedName>
    <definedName name="nanana_4" localSheetId="5">#REF!</definedName>
    <definedName name="overall" localSheetId="5">#REF!</definedName>
    <definedName name="overall_2" localSheetId="5">#REF!</definedName>
    <definedName name="overall_3" localSheetId="5">#REF!</definedName>
    <definedName name="overall_4" localSheetId="5">#REF!</definedName>
    <definedName name="_xlnm.Print_Area" localSheetId="5">'330'!$A$1:$S$78</definedName>
    <definedName name="qfile1" localSheetId="5">#REF!</definedName>
    <definedName name="qfile1_2" localSheetId="5">#REF!</definedName>
    <definedName name="qfile1_3" localSheetId="5">#REF!</definedName>
    <definedName name="qfile1_4" localSheetId="5">#REF!</definedName>
    <definedName name="qfile2" localSheetId="5">#REF!</definedName>
    <definedName name="qfile2_2" localSheetId="5">#REF!</definedName>
    <definedName name="qfile2_3" localSheetId="5">#REF!</definedName>
    <definedName name="qfile2_4" localSheetId="5">#REF!</definedName>
    <definedName name="QFile3" localSheetId="5">#REF!</definedName>
    <definedName name="QFile3_2" localSheetId="5">#REF!</definedName>
    <definedName name="QFile3_3" localSheetId="5">#REF!</definedName>
    <definedName name="QFile3_4" localSheetId="5">#REF!</definedName>
    <definedName name="RENOV" localSheetId="5">#REF!</definedName>
    <definedName name="s_1" localSheetId="5">#REF!</definedName>
    <definedName name="s_2" localSheetId="5">#REF!</definedName>
    <definedName name="s_3" localSheetId="5">#REF!</definedName>
    <definedName name="s_4" localSheetId="5">#REF!</definedName>
    <definedName name="sa" localSheetId="5">#REF!</definedName>
    <definedName name="sa_1" localSheetId="5">#REF!</definedName>
    <definedName name="sa_2" localSheetId="5">#REF!</definedName>
    <definedName name="sa_3" localSheetId="5">#REF!</definedName>
    <definedName name="sa_4" localSheetId="5">#REF!</definedName>
    <definedName name="SABUN" localSheetId="5">#REF!</definedName>
    <definedName name="SABUN_1" localSheetId="5">#REF!</definedName>
    <definedName name="SABUN_2" localSheetId="5">#REF!</definedName>
    <definedName name="SABUN_3" localSheetId="5">#REF!</definedName>
    <definedName name="SABUN_4" localSheetId="5">#REF!</definedName>
    <definedName name="sakit_1" localSheetId="5">#REF!</definedName>
    <definedName name="sakit_2" localSheetId="5">#REF!</definedName>
    <definedName name="sakit_3" localSheetId="5">#REF!</definedName>
    <definedName name="sakit_4" localSheetId="5">#REF!</definedName>
    <definedName name="sam" localSheetId="5">#REF!</definedName>
    <definedName name="sam_1" localSheetId="5">#REF!</definedName>
    <definedName name="sam_2" localSheetId="5">#REF!</definedName>
    <definedName name="sam_3" localSheetId="5">#REF!</definedName>
    <definedName name="sam_4" localSheetId="5">#REF!</definedName>
    <definedName name="samasamasam" localSheetId="5">#REF!</definedName>
    <definedName name="samasamasam_1" localSheetId="5">#REF!</definedName>
    <definedName name="samasamasam_2" localSheetId="5">#REF!</definedName>
    <definedName name="samasamasam_3" localSheetId="5">#REF!</definedName>
    <definedName name="samasamasam_4" localSheetId="5">#REF!</definedName>
    <definedName name="sampaikan" localSheetId="5">#REF!</definedName>
    <definedName name="sampaikan_1" localSheetId="5">#REF!</definedName>
    <definedName name="sampaikan_2" localSheetId="5">#REF!</definedName>
    <definedName name="sampaikan_3" localSheetId="5">#REF!</definedName>
    <definedName name="sampaikan_4" localSheetId="5">#REF!</definedName>
    <definedName name="sample" localSheetId="5">#REF!</definedName>
    <definedName name="sample_1" localSheetId="5">#REF!</definedName>
    <definedName name="sample_2" localSheetId="5">#REF!</definedName>
    <definedName name="sample_3" localSheetId="5">#REF!</definedName>
    <definedName name="sample_4" localSheetId="5">#REF!</definedName>
    <definedName name="sembarangan" localSheetId="5">#REF!</definedName>
    <definedName name="sembarangan_1" localSheetId="5">#REF!</definedName>
    <definedName name="sembarangan_2" localSheetId="5">#REF!</definedName>
    <definedName name="sembarangan_3" localSheetId="5">#REF!</definedName>
    <definedName name="sembarangan_4" localSheetId="5">#REF!</definedName>
    <definedName name="SEMBARNG" localSheetId="5">#REF!</definedName>
    <definedName name="SEMBARNG_1" localSheetId="5">#REF!</definedName>
    <definedName name="SEMBARNG_2" localSheetId="5">#REF!</definedName>
    <definedName name="SEMBARNG_3" localSheetId="5">#REF!</definedName>
    <definedName name="SEMBARNG_4" localSheetId="5">#REF!</definedName>
    <definedName name="Ssas_1" localSheetId="5">#REF!</definedName>
    <definedName name="Ssas_2" localSheetId="5">#REF!</definedName>
    <definedName name="Ssas_3" localSheetId="5">#REF!</definedName>
    <definedName name="Ssas_4" localSheetId="5">#REF!</definedName>
    <definedName name="Thread" localSheetId="5">#REF!</definedName>
    <definedName name="Thread_1" localSheetId="5">#REF!</definedName>
    <definedName name="Thread_15" localSheetId="5">#REF!</definedName>
    <definedName name="Thread_19" localSheetId="5">#REF!</definedName>
    <definedName name="Thread_2" localSheetId="5">#REF!</definedName>
    <definedName name="Thread_20" localSheetId="5">#REF!</definedName>
    <definedName name="Thread_22" localSheetId="5">#REF!</definedName>
    <definedName name="Thread_23" localSheetId="5">#REF!</definedName>
    <definedName name="Thread_5" localSheetId="5">#REF!</definedName>
    <definedName name="Thread_8" localSheetId="5">#REF!</definedName>
    <definedName name="VGJK" localSheetId="5">#REF!</definedName>
    <definedName name="VGJK_1" localSheetId="5">#REF!</definedName>
    <definedName name="VGJK_2" localSheetId="5">#REF!</definedName>
    <definedName name="VGJK_3" localSheetId="5">#REF!</definedName>
    <definedName name="VGJK_4" localSheetId="5">#REF!</definedName>
    <definedName name="WtchPcktAmount" localSheetId="5">#REF!</definedName>
    <definedName name="WtchPcktAmount_1" localSheetId="5">#REF!</definedName>
    <definedName name="WtchPcktAmount_15" localSheetId="5">#REF!</definedName>
    <definedName name="WtchPcktAmount_19" localSheetId="5">#REF!</definedName>
    <definedName name="WtchPcktAmount_2" localSheetId="5">#REF!</definedName>
    <definedName name="WtchPcktAmount_20" localSheetId="5">#REF!</definedName>
    <definedName name="WtchPcktAmount_22" localSheetId="5">#REF!</definedName>
    <definedName name="WtchPcktAmount_23" localSheetId="5">#REF!</definedName>
    <definedName name="WtchPcktAmount_5" localSheetId="5">#REF!</definedName>
    <definedName name="WtchPcktAmount_8" localSheetId="5">#REF!</definedName>
    <definedName name="WtchPcktGauge" localSheetId="5">#REF!</definedName>
    <definedName name="WtchPcktGauge_19" localSheetId="5">#REF!</definedName>
    <definedName name="WtchPcktGauge_20" localSheetId="5">#REF!</definedName>
    <definedName name="WtchPcktHemWidth" localSheetId="5">#REF!</definedName>
    <definedName name="WtchPcktHemWidth_19" localSheetId="5">#REF!</definedName>
    <definedName name="WtchPcktHemWidth_20" localSheetId="5">#REF!</definedName>
    <definedName name="WtchPcktLocation" localSheetId="5">#REF!</definedName>
    <definedName name="WtchPcktLocation_19" localSheetId="5">#REF!</definedName>
    <definedName name="WtchPcktLocation_20" localSheetId="5">#REF!</definedName>
    <definedName name="WtchPcktMargin" localSheetId="5">#REF!</definedName>
    <definedName name="WtchPcktMargin_19" localSheetId="5">#REF!</definedName>
    <definedName name="WtchPcktMargin_20" localSheetId="5">#REF!</definedName>
    <definedName name="WtchPcktSet" localSheetId="5">#REF!</definedName>
    <definedName name="WtchPcktSet_19" localSheetId="5">#REF!</definedName>
    <definedName name="WtchPcktSet_20" localSheetId="5">#REF!</definedName>
    <definedName name="WtchPcktThread" localSheetId="5">#REF!</definedName>
    <definedName name="WtchPcktThread_19" localSheetId="5">#REF!</definedName>
    <definedName name="WtchPcktThread_20" localSheetId="5">#REF!</definedName>
    <definedName name="YGGG" localSheetId="5">#REF!</definedName>
    <definedName name="YGGG_1" localSheetId="5">#REF!</definedName>
    <definedName name="YGGG_2" localSheetId="5">#REF!</definedName>
    <definedName name="YGGG_3" localSheetId="5">#REF!</definedName>
    <definedName name="YGGG_4" localSheetId="5">#REF!</definedName>
    <definedName name="yh_1" localSheetId="5">#REF!</definedName>
    <definedName name="yh_2" localSheetId="5">#REF!</definedName>
    <definedName name="yh_3" localSheetId="5">#REF!</definedName>
    <definedName name="yh_4" localSheetId="5">#REF!</definedName>
    <definedName name="Print_Area_2" localSheetId="6">#REF!</definedName>
    <definedName name="YGGG" localSheetId="6">#REF!</definedName>
    <definedName name="a" localSheetId="6">#REF!</definedName>
    <definedName name="bermain" localSheetId="6">#REF!</definedName>
    <definedName name="ada" localSheetId="6">#REF!</definedName>
    <definedName name="ADAad" localSheetId="6">#REF!</definedName>
    <definedName name="bersam" localSheetId="6">#REF!</definedName>
    <definedName name="F" localSheetId="6">#REF!</definedName>
    <definedName name="gunun" localSheetId="6">#REF!</definedName>
    <definedName name="gununf" localSheetId="6">#REF!</definedName>
    <definedName name="gunung" localSheetId="6">#REF!</definedName>
    <definedName name="gununga" localSheetId="6">#REF!</definedName>
    <definedName name="gununguu" localSheetId="6">#REF!</definedName>
    <definedName name="kakikuka" localSheetId="6">#REF!</definedName>
    <definedName name="Mantenance" localSheetId="6">#REF!</definedName>
    <definedName name="nanana" localSheetId="6">#REF!</definedName>
    <definedName name="overall" localSheetId="6">#REF!</definedName>
    <definedName name="qfile1" localSheetId="6">#REF!</definedName>
    <definedName name="qfile2" localSheetId="6">#REF!</definedName>
    <definedName name="QFile3" localSheetId="6">#REF!</definedName>
    <definedName name="sa" localSheetId="6">#REF!</definedName>
    <definedName name="SABUN" localSheetId="6">#REF!</definedName>
    <definedName name="sam" localSheetId="6">#REF!</definedName>
    <definedName name="samasamasam" localSheetId="6">#REF!</definedName>
    <definedName name="sampaikan" localSheetId="6">#REF!</definedName>
    <definedName name="sample" localSheetId="6">#REF!</definedName>
    <definedName name="sembarangan" localSheetId="6">#REF!</definedName>
    <definedName name="SEMBARNG" localSheetId="6">#REF!</definedName>
    <definedName name="VGJK" localSheetId="6">#REF!</definedName>
    <definedName name="BARU" localSheetId="6">#REF!</definedName>
    <definedName name="dale" localSheetId="6">#REF!</definedName>
    <definedName name="dale_19" localSheetId="6">#REF!</definedName>
    <definedName name="dale_20" localSheetId="6">#REF!</definedName>
    <definedName name="FrtPcktGauge" localSheetId="6">#REF!</definedName>
    <definedName name="FrtPcktGauge_19" localSheetId="6">#REF!</definedName>
    <definedName name="FrtPcktGauge_20" localSheetId="6">#REF!</definedName>
    <definedName name="FrtPcktMargin" localSheetId="6">#REF!</definedName>
    <definedName name="FrtPcktMargin_19" localSheetId="6">#REF!</definedName>
    <definedName name="FrtPcktMargin_20" localSheetId="6">#REF!</definedName>
    <definedName name="FrtPcktNeedles" localSheetId="6">#REF!</definedName>
    <definedName name="FrtPcktNeedles_19" localSheetId="6">#REF!</definedName>
    <definedName name="FrtPcktNeedles_20" localSheetId="6">#REF!</definedName>
    <definedName name="FrtPcktThread" localSheetId="6">#REF!</definedName>
    <definedName name="FrtPcktThread_19" localSheetId="6">#REF!</definedName>
    <definedName name="FrtPcktThread_20" localSheetId="6">#REF!</definedName>
    <definedName name="JUM" localSheetId="6">#REF!</definedName>
    <definedName name="_xlnm.Print_Area" localSheetId="6">'331'!$A$1:$S$91</definedName>
    <definedName name="RENOV" localSheetId="6">#REF!</definedName>
    <definedName name="Thread" localSheetId="6">#REF!</definedName>
    <definedName name="Thread_1" localSheetId="6">#REF!</definedName>
    <definedName name="Thread_15" localSheetId="6">#REF!</definedName>
    <definedName name="Thread_19" localSheetId="6">#REF!</definedName>
    <definedName name="Thread_2" localSheetId="6">#REF!</definedName>
    <definedName name="Thread_20" localSheetId="6">#REF!</definedName>
    <definedName name="Thread_22" localSheetId="6">#REF!</definedName>
    <definedName name="Thread_23" localSheetId="6">#REF!</definedName>
    <definedName name="Thread_5" localSheetId="6">#REF!</definedName>
    <definedName name="Thread_8" localSheetId="6">#REF!</definedName>
    <definedName name="WtchPcktAmount" localSheetId="6">#REF!</definedName>
    <definedName name="WtchPcktAmount_1" localSheetId="6">#REF!</definedName>
    <definedName name="WtchPcktAmount_15" localSheetId="6">#REF!</definedName>
    <definedName name="WtchPcktAmount_19" localSheetId="6">#REF!</definedName>
    <definedName name="WtchPcktAmount_2" localSheetId="6">#REF!</definedName>
    <definedName name="WtchPcktAmount_20" localSheetId="6">#REF!</definedName>
    <definedName name="WtchPcktAmount_22" localSheetId="6">#REF!</definedName>
    <definedName name="WtchPcktAmount_23" localSheetId="6">#REF!</definedName>
    <definedName name="WtchPcktAmount_5" localSheetId="6">#REF!</definedName>
    <definedName name="WtchPcktAmount_8" localSheetId="6">#REF!</definedName>
    <definedName name="WtchPcktGauge" localSheetId="6">#REF!</definedName>
    <definedName name="WtchPcktGauge_19" localSheetId="6">#REF!</definedName>
    <definedName name="WtchPcktGauge_20" localSheetId="6">#REF!</definedName>
    <definedName name="WtchPcktHemWidth" localSheetId="6">#REF!</definedName>
    <definedName name="WtchPcktHemWidth_19" localSheetId="6">#REF!</definedName>
    <definedName name="WtchPcktHemWidth_20" localSheetId="6">#REF!</definedName>
    <definedName name="WtchPcktLocation" localSheetId="6">#REF!</definedName>
    <definedName name="WtchPcktLocation_19" localSheetId="6">#REF!</definedName>
    <definedName name="WtchPcktLocation_20" localSheetId="6">#REF!</definedName>
    <definedName name="WtchPcktMargin" localSheetId="6">#REF!</definedName>
    <definedName name="WtchPcktMargin_19" localSheetId="6">#REF!</definedName>
    <definedName name="WtchPcktMargin_20" localSheetId="6">#REF!</definedName>
    <definedName name="WtchPcktSet" localSheetId="6">#REF!</definedName>
    <definedName name="WtchPcktSet_19" localSheetId="6">#REF!</definedName>
    <definedName name="WtchPcktSet_20" localSheetId="6">#REF!</definedName>
    <definedName name="WtchPcktThread" localSheetId="6">#REF!</definedName>
    <definedName name="WtchPcktThread_19" localSheetId="6">#REF!</definedName>
    <definedName name="WtchPcktThread_20" localSheetId="6">#REF!</definedName>
    <definedName name="aaaaa_1" localSheetId="6">#REF!</definedName>
    <definedName name="aaaaa_2" localSheetId="6">#REF!</definedName>
    <definedName name="aaaaa_3" localSheetId="6">#REF!</definedName>
    <definedName name="aaaaa_4" localSheetId="6">#REF!</definedName>
    <definedName name="aaa_1" localSheetId="6">#REF!</definedName>
    <definedName name="aaa_2" localSheetId="6">#REF!</definedName>
    <definedName name="aaa_3" localSheetId="6">#REF!</definedName>
    <definedName name="aaa_4" localSheetId="6">#REF!</definedName>
    <definedName name="AA_1" localSheetId="6">#REF!</definedName>
    <definedName name="AA_2" localSheetId="6">#REF!</definedName>
    <definedName name="AA_3" localSheetId="6">#REF!</definedName>
    <definedName name="AA_4" localSheetId="6">#REF!</definedName>
    <definedName name="ADAad_1" localSheetId="6">#REF!</definedName>
    <definedName name="ADAad_2" localSheetId="6">#REF!</definedName>
    <definedName name="ADAad_3" localSheetId="6">#REF!</definedName>
    <definedName name="ADAad_4" localSheetId="6">#REF!</definedName>
    <definedName name="ada_1" localSheetId="6">#REF!</definedName>
    <definedName name="ada_2" localSheetId="6">#REF!</definedName>
    <definedName name="ada_3" localSheetId="6">#REF!</definedName>
    <definedName name="ada_4" localSheetId="6">#REF!</definedName>
    <definedName name="ASA_1" localSheetId="6">#REF!</definedName>
    <definedName name="ASA_19_1" localSheetId="6">#REF!</definedName>
    <definedName name="ASA_19_2" localSheetId="6">#REF!</definedName>
    <definedName name="ASA_19_3" localSheetId="6">#REF!</definedName>
    <definedName name="ASA_19_4" localSheetId="6">#REF!</definedName>
    <definedName name="ASA_2" localSheetId="6">#REF!</definedName>
    <definedName name="ASA_20_1" localSheetId="6">#REF!</definedName>
    <definedName name="ASA_20_2" localSheetId="6">#REF!</definedName>
    <definedName name="ASA_20_3" localSheetId="6">#REF!</definedName>
    <definedName name="ASA_20_4" localSheetId="6">#REF!</definedName>
    <definedName name="ASA_3" localSheetId="6">#REF!</definedName>
    <definedName name="a_1" localSheetId="6">#REF!</definedName>
    <definedName name="a_2" localSheetId="6">#REF!</definedName>
    <definedName name="a_3" localSheetId="6">#REF!</definedName>
    <definedName name="a_4" localSheetId="6">#REF!</definedName>
    <definedName name="BB_1" localSheetId="6">#REF!</definedName>
    <definedName name="BB_2" localSheetId="6">#REF!</definedName>
    <definedName name="BB_3" localSheetId="6">#REF!</definedName>
    <definedName name="BB_4" localSheetId="6">#REF!</definedName>
    <definedName name="bermain_1" localSheetId="6">#REF!</definedName>
    <definedName name="bermain_2" localSheetId="6">#REF!</definedName>
    <definedName name="bermain_3" localSheetId="6">#REF!</definedName>
    <definedName name="bermain_4" localSheetId="6">#REF!</definedName>
    <definedName name="bersama_1" localSheetId="6">#REF!</definedName>
    <definedName name="bersama_2" localSheetId="6">#REF!</definedName>
    <definedName name="bersama_3" localSheetId="6">#REF!</definedName>
    <definedName name="bersama_4" localSheetId="6">#REF!</definedName>
    <definedName name="bersam_1" localSheetId="6">#REF!</definedName>
    <definedName name="bersam_2" localSheetId="6">#REF!</definedName>
    <definedName name="bersam_3" localSheetId="6">#REF!</definedName>
    <definedName name="bersam_4" localSheetId="6">#REF!</definedName>
    <definedName name="dddddddd_1" localSheetId="6">#REF!</definedName>
    <definedName name="dddddddd_2" localSheetId="6">#REF!</definedName>
    <definedName name="dddddddd_3" localSheetId="6">#REF!</definedName>
    <definedName name="dddddddd_4" localSheetId="6">#REF!</definedName>
    <definedName name="dddd_1" localSheetId="6">#REF!</definedName>
    <definedName name="dddd_2" localSheetId="6">#REF!</definedName>
    <definedName name="dddd_3" localSheetId="6">#REF!</definedName>
    <definedName name="dddd_4" localSheetId="6">#REF!</definedName>
    <definedName name="EXCEL1024_1" localSheetId="6">#REF!</definedName>
    <definedName name="EXCEL1024_2" localSheetId="6">#REF!</definedName>
    <definedName name="EXCEL1024_3" localSheetId="6">#REF!</definedName>
    <definedName name="EXCEL1024_4" localSheetId="6">#REF!</definedName>
    <definedName name="Excel_BuiltIn_Print_Area_13_1" localSheetId="6">#REF!</definedName>
    <definedName name="Excel_BuiltIn_Print_Area_13_2" localSheetId="6">#REF!</definedName>
    <definedName name="Excel_BuiltIn_Print_Area_13_3" localSheetId="6">#REF!</definedName>
    <definedName name="Excel_BuiltIn_Print_Area_2_10_1" localSheetId="6">#REF!</definedName>
    <definedName name="Excel_BuiltIn_Print_Area_2_10_2" localSheetId="6">#REF!</definedName>
    <definedName name="Excel_BuiltIn_Print_Area_2_10_3" localSheetId="6">#REF!</definedName>
    <definedName name="Excel_BuiltIn_Print_Area_2_10_4" localSheetId="6">#REF!</definedName>
    <definedName name="Excel_BuiltIn_Print_Area_2_12_1" localSheetId="6">#REF!</definedName>
    <definedName name="Excel_BuiltIn_Print_Area_2_12_2" localSheetId="6">#REF!</definedName>
    <definedName name="Excel_BuiltIn_Print_Area_2_12_3" localSheetId="6">#REF!</definedName>
    <definedName name="Excel_BuiltIn_Print_Area_2_12_4" localSheetId="6">#REF!</definedName>
    <definedName name="Excel_BuiltIn_Print_Area_2_13_1" localSheetId="6">#REF!</definedName>
    <definedName name="Excel_BuiltIn_Print_Area_2_13_2" localSheetId="6">#REF!</definedName>
    <definedName name="Excel_BuiltIn_Print_Area_2_13_3" localSheetId="6">#REF!</definedName>
    <definedName name="Excel_BuiltIn_Print_Area_2_13_4" localSheetId="6">#REF!</definedName>
    <definedName name="Excel_BuiltIn_Print_Area_2_14_1" localSheetId="6">#REF!</definedName>
    <definedName name="Excel_BuiltIn_Print_Area_2_14_2" localSheetId="6">#REF!</definedName>
    <definedName name="Excel_BuiltIn_Print_Area_2_14_3" localSheetId="6">#REF!</definedName>
    <definedName name="Excel_BuiltIn_Print_Area_2_14_4" localSheetId="6">#REF!</definedName>
    <definedName name="Excel_BuiltIn_Print_Area_2_15_1" localSheetId="6">#REF!</definedName>
    <definedName name="Excel_BuiltIn_Print_Area_2_15_2" localSheetId="6">#REF!</definedName>
    <definedName name="Excel_BuiltIn_Print_Area_2_15_3" localSheetId="6">#REF!</definedName>
    <definedName name="Excel_BuiltIn_Print_Area_2_15_4" localSheetId="6">#REF!</definedName>
    <definedName name="Excel_BuiltIn_Print_Area_2_19_1" localSheetId="6">#REF!</definedName>
    <definedName name="Excel_BuiltIn_Print_Area_2_19_2" localSheetId="6">#REF!</definedName>
    <definedName name="Excel_BuiltIn_Print_Area_2_19_3" localSheetId="6">#REF!</definedName>
    <definedName name="Excel_BuiltIn_Print_Area_2_19_4" localSheetId="6">#REF!</definedName>
    <definedName name="Excel_BuiltIn_Print_Area_2_1_1" localSheetId="6">#REF!</definedName>
    <definedName name="Excel_BuiltIn_Print_Area_2_1_2" localSheetId="6">#REF!</definedName>
    <definedName name="Excel_BuiltIn_Print_Area_2_1_3" localSheetId="6">#REF!</definedName>
    <definedName name="Excel_BuiltIn_Print_Area_2_1_4" localSheetId="6">#REF!</definedName>
    <definedName name="Excel_BuiltIn_Print_Area_2_20_1" localSheetId="6">#REF!</definedName>
    <definedName name="Excel_BuiltIn_Print_Area_2_20_2" localSheetId="6">#REF!</definedName>
    <definedName name="Excel_BuiltIn_Print_Area_2_20_3" localSheetId="6">#REF!</definedName>
    <definedName name="Excel_BuiltIn_Print_Area_2_20_4" localSheetId="6">#REF!</definedName>
    <definedName name="Excel_BuiltIn_Print_Area_2_21_1" localSheetId="6">#REF!</definedName>
    <definedName name="Excel_BuiltIn_Print_Area_2_21_2" localSheetId="6">#REF!</definedName>
    <definedName name="Excel_BuiltIn_Print_Area_2_21_3" localSheetId="6">#REF!</definedName>
    <definedName name="Excel_BuiltIn_Print_Area_2_21_4" localSheetId="6">#REF!</definedName>
    <definedName name="Excel_BuiltIn_Print_Area_2_22_1" localSheetId="6">#REF!</definedName>
    <definedName name="Excel_BuiltIn_Print_Area_2_22_2" localSheetId="6">#REF!</definedName>
    <definedName name="Excel_BuiltIn_Print_Area_2_22_3" localSheetId="6">#REF!</definedName>
    <definedName name="Excel_BuiltIn_Print_Area_2_22_4" localSheetId="6">#REF!</definedName>
    <definedName name="Excel_BuiltIn_Print_Area_2_23_1" localSheetId="6">#REF!</definedName>
    <definedName name="Excel_BuiltIn_Print_Area_2_23_2" localSheetId="6">#REF!</definedName>
    <definedName name="Excel_BuiltIn_Print_Area_2_23_3" localSheetId="6">#REF!</definedName>
    <definedName name="Excel_BuiltIn_Print_Area_2_23_4" localSheetId="6">#REF!</definedName>
    <definedName name="Excel_BuiltIn_Print_Area_2_24_1" localSheetId="6">#REF!</definedName>
    <definedName name="Excel_BuiltIn_Print_Area_2_24_2" localSheetId="6">#REF!</definedName>
    <definedName name="Excel_BuiltIn_Print_Area_2_24_3" localSheetId="6">#REF!</definedName>
    <definedName name="Excel_BuiltIn_Print_Area_2_24_4" localSheetId="6">#REF!</definedName>
    <definedName name="Excel_BuiltIn_Print_Area_2_26_1" localSheetId="6">#REF!</definedName>
    <definedName name="Excel_BuiltIn_Print_Area_2_26_2" localSheetId="6">#REF!</definedName>
    <definedName name="Excel_BuiltIn_Print_Area_2_26_3" localSheetId="6">#REF!</definedName>
    <definedName name="Excel_BuiltIn_Print_Area_2_26_4" localSheetId="6">#REF!</definedName>
    <definedName name="Excel_BuiltIn_Print_Area_2_27_1" localSheetId="6">#REF!</definedName>
    <definedName name="Excel_BuiltIn_Print_Area_2_27_2" localSheetId="6">#REF!</definedName>
    <definedName name="Excel_BuiltIn_Print_Area_2_27_3" localSheetId="6">#REF!</definedName>
    <definedName name="Excel_BuiltIn_Print_Area_2_27_4" localSheetId="6">#REF!</definedName>
    <definedName name="Excel_BuiltIn_Print_Area_2_2_1" localSheetId="6">#REF!</definedName>
    <definedName name="Excel_BuiltIn_Print_Area_2_2_2" localSheetId="6">#REF!</definedName>
    <definedName name="Excel_BuiltIn_Print_Area_2_2_3" localSheetId="6">#REF!</definedName>
    <definedName name="Excel_BuiltIn_Print_Area_2_2_4" localSheetId="6">#REF!</definedName>
    <definedName name="Excel_BuiltIn_Print_Area_2_3_1" localSheetId="6">#REF!</definedName>
    <definedName name="Excel_BuiltIn_Print_Area_2_3_2" localSheetId="6">#REF!</definedName>
    <definedName name="Excel_BuiltIn_Print_Area_2_3_3" localSheetId="6">#REF!</definedName>
    <definedName name="Excel_BuiltIn_Print_Area_2_3_4" localSheetId="6">#REF!</definedName>
    <definedName name="Excel_BuiltIn_Print_Area_2_4_1" localSheetId="6">#REF!</definedName>
    <definedName name="Excel_BuiltIn_Print_Area_2_4_2" localSheetId="6">#REF!</definedName>
    <definedName name="Excel_BuiltIn_Print_Area_2_4_3" localSheetId="6">#REF!</definedName>
    <definedName name="Excel_BuiltIn_Print_Area_2_4_4" localSheetId="6">#REF!</definedName>
    <definedName name="Excel_BuiltIn_Print_Area_2_5_1" localSheetId="6">#REF!</definedName>
    <definedName name="Excel_BuiltIn_Print_Area_2_5_2" localSheetId="6">#REF!</definedName>
    <definedName name="Excel_BuiltIn_Print_Area_2_5_3" localSheetId="6">#REF!</definedName>
    <definedName name="Excel_BuiltIn_Print_Area_2_5_4" localSheetId="6">#REF!</definedName>
    <definedName name="Excel_BuiltIn_Print_Area_2_6_1" localSheetId="6">#REF!</definedName>
    <definedName name="Excel_BuiltIn_Print_Area_2_6_2" localSheetId="6">#REF!</definedName>
    <definedName name="Excel_BuiltIn_Print_Area_2_6_3" localSheetId="6">#REF!</definedName>
    <definedName name="Excel_BuiltIn_Print_Area_2_6_4" localSheetId="6">#REF!</definedName>
    <definedName name="Excel_BuiltIn_Print_Area_2_7_1" localSheetId="6">#REF!</definedName>
    <definedName name="Excel_BuiltIn_Print_Area_2_7_2" localSheetId="6">#REF!</definedName>
    <definedName name="Excel_BuiltIn_Print_Area_2_7_3" localSheetId="6">#REF!</definedName>
    <definedName name="Excel_BuiltIn_Print_Area_2_7_4" localSheetId="6">#REF!</definedName>
    <definedName name="Excel_BuiltIn_Print_Area_2_8_1" localSheetId="6">#REF!</definedName>
    <definedName name="Excel_BuiltIn_Print_Area_2_8_2" localSheetId="6">#REF!</definedName>
    <definedName name="Excel_BuiltIn_Print_Area_2_8_3" localSheetId="6">#REF!</definedName>
    <definedName name="Excel_BuiltIn_Print_Area_2_8_4" localSheetId="6">#REF!</definedName>
    <definedName name="Excel_BuiltIn_Print_Area_2_9_1" localSheetId="6">#REF!</definedName>
    <definedName name="Excel_BuiltIn_Print_Area_2_9_2" localSheetId="6">#REF!</definedName>
    <definedName name="Excel_BuiltIn_Print_Area_2_9_3" localSheetId="6">#REF!</definedName>
    <definedName name="Excel_BuiltIn_Print_Area_2_9_4" localSheetId="6">#REF!</definedName>
    <definedName name="Excel_BuiltIn_Print_Area_3_10_1" localSheetId="6">#REF!</definedName>
    <definedName name="Excel_BuiltIn_Print_Area_3_10_2" localSheetId="6">#REF!</definedName>
    <definedName name="Excel_BuiltIn_Print_Area_3_10_3" localSheetId="6">#REF!</definedName>
    <definedName name="Excel_BuiltIn_Print_Area_3_10_4" localSheetId="6">#REF!</definedName>
    <definedName name="Excel_BuiltIn_Print_Area_3_12_1" localSheetId="6">#REF!</definedName>
    <definedName name="Excel_BuiltIn_Print_Area_3_12_2" localSheetId="6">#REF!</definedName>
    <definedName name="Excel_BuiltIn_Print_Area_3_12_3" localSheetId="6">#REF!</definedName>
    <definedName name="Excel_BuiltIn_Print_Area_3_12_4" localSheetId="6">#REF!</definedName>
    <definedName name="Excel_BuiltIn_Print_Area_3_13_1" localSheetId="6">#REF!</definedName>
    <definedName name="Excel_BuiltIn_Print_Area_3_13_2" localSheetId="6">#REF!</definedName>
    <definedName name="Excel_BuiltIn_Print_Area_3_13_3" localSheetId="6">#REF!</definedName>
    <definedName name="Excel_BuiltIn_Print_Area_3_13_4" localSheetId="6">#REF!</definedName>
    <definedName name="Excel_BuiltIn_Print_Area_3_14_1" localSheetId="6">#REF!</definedName>
    <definedName name="Excel_BuiltIn_Print_Area_3_14_2" localSheetId="6">#REF!</definedName>
    <definedName name="Excel_BuiltIn_Print_Area_3_14_3" localSheetId="6">#REF!</definedName>
    <definedName name="Excel_BuiltIn_Print_Area_3_14_4" localSheetId="6">#REF!</definedName>
    <definedName name="Excel_BuiltIn_Print_Area_3_15_1" localSheetId="6">#REF!</definedName>
    <definedName name="Excel_BuiltIn_Print_Area_3_15_2" localSheetId="6">#REF!</definedName>
    <definedName name="Excel_BuiltIn_Print_Area_3_15_3" localSheetId="6">#REF!</definedName>
    <definedName name="Excel_BuiltIn_Print_Area_3_15_4" localSheetId="6">#REF!</definedName>
    <definedName name="Excel_BuiltIn_Print_Area_3_19_1" localSheetId="6">#REF!</definedName>
    <definedName name="Excel_BuiltIn_Print_Area_3_19_2" localSheetId="6">#REF!</definedName>
    <definedName name="Excel_BuiltIn_Print_Area_3_19_3" localSheetId="6">#REF!</definedName>
    <definedName name="Excel_BuiltIn_Print_Area_3_19_4" localSheetId="6">#REF!</definedName>
    <definedName name="Excel_BuiltIn_Print_Area_3_1_1" localSheetId="6">#REF!</definedName>
    <definedName name="Excel_BuiltIn_Print_Area_3_1_2" localSheetId="6">#REF!</definedName>
    <definedName name="Excel_BuiltIn_Print_Area_3_1_3" localSheetId="6">#REF!</definedName>
    <definedName name="Excel_BuiltIn_Print_Area_3_1_4" localSheetId="6">#REF!</definedName>
    <definedName name="Excel_BuiltIn_Print_Area_3_20_1" localSheetId="6">#REF!</definedName>
    <definedName name="Excel_BuiltIn_Print_Area_3_20_2" localSheetId="6">#REF!</definedName>
    <definedName name="Excel_BuiltIn_Print_Area_3_20_3" localSheetId="6">#REF!</definedName>
    <definedName name="Excel_BuiltIn_Print_Area_3_20_4" localSheetId="6">#REF!</definedName>
    <definedName name="Excel_BuiltIn_Print_Area_3_21_1" localSheetId="6">#REF!</definedName>
    <definedName name="Excel_BuiltIn_Print_Area_3_21_2" localSheetId="6">#REF!</definedName>
    <definedName name="Excel_BuiltIn_Print_Area_3_21_3" localSheetId="6">#REF!</definedName>
    <definedName name="Excel_BuiltIn_Print_Area_3_21_4" localSheetId="6">#REF!</definedName>
    <definedName name="Excel_BuiltIn_Print_Area_3_22_1" localSheetId="6">#REF!</definedName>
    <definedName name="Excel_BuiltIn_Print_Area_3_22_2" localSheetId="6">#REF!</definedName>
    <definedName name="Excel_BuiltIn_Print_Area_3_22_3" localSheetId="6">#REF!</definedName>
    <definedName name="Excel_BuiltIn_Print_Area_3_22_4" localSheetId="6">#REF!</definedName>
    <definedName name="Excel_BuiltIn_Print_Area_3_23_1" localSheetId="6">#REF!</definedName>
    <definedName name="Excel_BuiltIn_Print_Area_3_23_2" localSheetId="6">#REF!</definedName>
    <definedName name="Excel_BuiltIn_Print_Area_3_23_3" localSheetId="6">#REF!</definedName>
    <definedName name="Excel_BuiltIn_Print_Area_3_23_4" localSheetId="6">#REF!</definedName>
    <definedName name="Excel_BuiltIn_Print_Area_3_24_1" localSheetId="6">#REF!</definedName>
    <definedName name="Excel_BuiltIn_Print_Area_3_24_2" localSheetId="6">#REF!</definedName>
    <definedName name="Excel_BuiltIn_Print_Area_3_24_3" localSheetId="6">#REF!</definedName>
    <definedName name="Excel_BuiltIn_Print_Area_3_24_4" localSheetId="6">#REF!</definedName>
    <definedName name="Excel_BuiltIn_Print_Area_3_26_1" localSheetId="6">#REF!</definedName>
    <definedName name="Excel_BuiltIn_Print_Area_3_26_2" localSheetId="6">#REF!</definedName>
    <definedName name="Excel_BuiltIn_Print_Area_3_26_3" localSheetId="6">#REF!</definedName>
    <definedName name="Excel_BuiltIn_Print_Area_3_26_4" localSheetId="6">#REF!</definedName>
    <definedName name="Excel_BuiltIn_Print_Area_3_27_1" localSheetId="6">#REF!</definedName>
    <definedName name="Excel_BuiltIn_Print_Area_3_27_2" localSheetId="6">#REF!</definedName>
    <definedName name="Excel_BuiltIn_Print_Area_3_27_3" localSheetId="6">#REF!</definedName>
    <definedName name="Excel_BuiltIn_Print_Area_3_27_4" localSheetId="6">#REF!</definedName>
    <definedName name="Excel_BuiltIn_Print_Area_3_2_1" localSheetId="6">#REF!</definedName>
    <definedName name="Excel_BuiltIn_Print_Area_3_2_2" localSheetId="6">#REF!</definedName>
    <definedName name="Excel_BuiltIn_Print_Area_3_2_3" localSheetId="6">#REF!</definedName>
    <definedName name="Excel_BuiltIn_Print_Area_3_2_4" localSheetId="6">#REF!</definedName>
    <definedName name="Excel_BuiltIn_Print_Area_3_3_1" localSheetId="6">#REF!</definedName>
    <definedName name="Excel_BuiltIn_Print_Area_3_3_2" localSheetId="6">#REF!</definedName>
    <definedName name="Excel_BuiltIn_Print_Area_3_3_3" localSheetId="6">#REF!</definedName>
    <definedName name="Excel_BuiltIn_Print_Area_3_3_4" localSheetId="6">#REF!</definedName>
    <definedName name="Excel_BuiltIn_Print_Area_3_4_1" localSheetId="6">#REF!</definedName>
    <definedName name="Excel_BuiltIn_Print_Area_3_4_2" localSheetId="6">#REF!</definedName>
    <definedName name="Excel_BuiltIn_Print_Area_3_4_3" localSheetId="6">#REF!</definedName>
    <definedName name="Excel_BuiltIn_Print_Area_3_4_4" localSheetId="6">#REF!</definedName>
    <definedName name="Excel_BuiltIn_Print_Area_3_5_1" localSheetId="6">#REF!</definedName>
    <definedName name="Excel_BuiltIn_Print_Area_3_5_2" localSheetId="6">#REF!</definedName>
    <definedName name="Excel_BuiltIn_Print_Area_3_5_3" localSheetId="6">#REF!</definedName>
    <definedName name="Excel_BuiltIn_Print_Area_3_5_4" localSheetId="6">#REF!</definedName>
    <definedName name="Excel_BuiltIn_Print_Area_3_6_1" localSheetId="6">#REF!</definedName>
    <definedName name="Excel_BuiltIn_Print_Area_3_6_2" localSheetId="6">#REF!</definedName>
    <definedName name="Excel_BuiltIn_Print_Area_3_6_3" localSheetId="6">#REF!</definedName>
    <definedName name="Excel_BuiltIn_Print_Area_3_6_4" localSheetId="6">#REF!</definedName>
    <definedName name="Excel_BuiltIn_Print_Area_3_7_1" localSheetId="6">#REF!</definedName>
    <definedName name="Excel_BuiltIn_Print_Area_3_7_2" localSheetId="6">#REF!</definedName>
    <definedName name="Excel_BuiltIn_Print_Area_3_7_3" localSheetId="6">#REF!</definedName>
    <definedName name="Excel_BuiltIn_Print_Area_3_7_4" localSheetId="6">#REF!</definedName>
    <definedName name="Excel_BuiltIn_Print_Area_3_8_1" localSheetId="6">#REF!</definedName>
    <definedName name="Excel_BuiltIn_Print_Area_3_8_2" localSheetId="6">#REF!</definedName>
    <definedName name="Excel_BuiltIn_Print_Area_3_8_3" localSheetId="6">#REF!</definedName>
    <definedName name="Excel_BuiltIn_Print_Area_3_8_4" localSheetId="6">#REF!</definedName>
    <definedName name="Excel_BuiltIn_Print_Area_3_9_1" localSheetId="6">#REF!</definedName>
    <definedName name="Excel_BuiltIn_Print_Area_3_9_2" localSheetId="6">#REF!</definedName>
    <definedName name="Excel_BuiltIn_Print_Area_3_9_3" localSheetId="6">#REF!</definedName>
    <definedName name="Excel_BuiltIn_Print_Area_3_9_4" localSheetId="6">#REF!</definedName>
    <definedName name="Excel_BuiltIn_Print_Area_4_10_1" localSheetId="6">#REF!</definedName>
    <definedName name="Excel_BuiltIn_Print_Area_4_10_2" localSheetId="6">#REF!</definedName>
    <definedName name="Excel_BuiltIn_Print_Area_4_10_3" localSheetId="6">#REF!</definedName>
    <definedName name="Excel_BuiltIn_Print_Area_4_10_4" localSheetId="6">#REF!</definedName>
    <definedName name="Excel_BuiltIn_Print_Area_4_12_1" localSheetId="6">#REF!</definedName>
    <definedName name="Excel_BuiltIn_Print_Area_4_12_2" localSheetId="6">#REF!</definedName>
    <definedName name="Excel_BuiltIn_Print_Area_4_12_3" localSheetId="6">#REF!</definedName>
    <definedName name="Excel_BuiltIn_Print_Area_4_12_4" localSheetId="6">#REF!</definedName>
    <definedName name="Excel_BuiltIn_Print_Area_4_13_1" localSheetId="6">#REF!</definedName>
    <definedName name="Excel_BuiltIn_Print_Area_4_13_2" localSheetId="6">#REF!</definedName>
    <definedName name="Excel_BuiltIn_Print_Area_4_13_3" localSheetId="6">#REF!</definedName>
    <definedName name="Excel_BuiltIn_Print_Area_4_13_4" localSheetId="6">#REF!</definedName>
    <definedName name="Excel_BuiltIn_Print_Area_4_14_1" localSheetId="6">#REF!</definedName>
    <definedName name="Excel_BuiltIn_Print_Area_4_14_2" localSheetId="6">#REF!</definedName>
    <definedName name="Excel_BuiltIn_Print_Area_4_14_3" localSheetId="6">#REF!</definedName>
    <definedName name="Excel_BuiltIn_Print_Area_4_14_4" localSheetId="6">#REF!</definedName>
    <definedName name="Excel_BuiltIn_Print_Area_4_15_1" localSheetId="6">#REF!</definedName>
    <definedName name="Excel_BuiltIn_Print_Area_4_15_2" localSheetId="6">#REF!</definedName>
    <definedName name="Excel_BuiltIn_Print_Area_4_15_3" localSheetId="6">#REF!</definedName>
    <definedName name="Excel_BuiltIn_Print_Area_4_15_4" localSheetId="6">#REF!</definedName>
    <definedName name="Excel_BuiltIn_Print_Area_4_19_1" localSheetId="6">#REF!</definedName>
    <definedName name="Excel_BuiltIn_Print_Area_4_19_2" localSheetId="6">#REF!</definedName>
    <definedName name="Excel_BuiltIn_Print_Area_4_19_3" localSheetId="6">#REF!</definedName>
    <definedName name="Excel_BuiltIn_Print_Area_4_19_4" localSheetId="6">#REF!</definedName>
    <definedName name="Excel_BuiltIn_Print_Area_4_1_1" localSheetId="6">#REF!</definedName>
    <definedName name="Excel_BuiltIn_Print_Area_4_1_2" localSheetId="6">#REF!</definedName>
    <definedName name="Excel_BuiltIn_Print_Area_4_1_3" localSheetId="6">#REF!</definedName>
    <definedName name="Excel_BuiltIn_Print_Area_4_1_4" localSheetId="6">#REF!</definedName>
    <definedName name="Excel_BuiltIn_Print_Area_4_20_1" localSheetId="6">#REF!</definedName>
    <definedName name="Excel_BuiltIn_Print_Area_4_20_2" localSheetId="6">#REF!</definedName>
    <definedName name="Excel_BuiltIn_Print_Area_4_20_3" localSheetId="6">#REF!</definedName>
    <definedName name="Excel_BuiltIn_Print_Area_4_20_4" localSheetId="6">#REF!</definedName>
    <definedName name="Excel_BuiltIn_Print_Area_4_21_1" localSheetId="6">#REF!</definedName>
    <definedName name="Excel_BuiltIn_Print_Area_4_21_2" localSheetId="6">#REF!</definedName>
    <definedName name="Excel_BuiltIn_Print_Area_4_21_3" localSheetId="6">#REF!</definedName>
    <definedName name="Excel_BuiltIn_Print_Area_4_21_4" localSheetId="6">#REF!</definedName>
    <definedName name="Excel_BuiltIn_Print_Area_4_22_1" localSheetId="6">#REF!</definedName>
    <definedName name="Excel_BuiltIn_Print_Area_4_22_2" localSheetId="6">#REF!</definedName>
    <definedName name="Excel_BuiltIn_Print_Area_4_22_3" localSheetId="6">#REF!</definedName>
    <definedName name="Excel_BuiltIn_Print_Area_4_22_4" localSheetId="6">#REF!</definedName>
    <definedName name="Excel_BuiltIn_Print_Area_4_23_1" localSheetId="6">#REF!</definedName>
    <definedName name="Excel_BuiltIn_Print_Area_4_23_2" localSheetId="6">#REF!</definedName>
    <definedName name="Excel_BuiltIn_Print_Area_4_23_3" localSheetId="6">#REF!</definedName>
    <definedName name="Excel_BuiltIn_Print_Area_4_23_4" localSheetId="6">#REF!</definedName>
    <definedName name="Excel_BuiltIn_Print_Area_4_24_1" localSheetId="6">#REF!</definedName>
    <definedName name="Excel_BuiltIn_Print_Area_4_24_2" localSheetId="6">#REF!</definedName>
    <definedName name="Excel_BuiltIn_Print_Area_4_24_3" localSheetId="6">#REF!</definedName>
    <definedName name="Excel_BuiltIn_Print_Area_4_24_4" localSheetId="6">#REF!</definedName>
    <definedName name="Excel_BuiltIn_Print_Area_4_26_1" localSheetId="6">#REF!</definedName>
    <definedName name="Excel_BuiltIn_Print_Area_4_26_2" localSheetId="6">#REF!</definedName>
    <definedName name="Excel_BuiltIn_Print_Area_4_26_3" localSheetId="6">#REF!</definedName>
    <definedName name="Excel_BuiltIn_Print_Area_4_26_4" localSheetId="6">#REF!</definedName>
    <definedName name="Excel_BuiltIn_Print_Area_4_27_1" localSheetId="6">#REF!</definedName>
    <definedName name="Excel_BuiltIn_Print_Area_4_27_2" localSheetId="6">#REF!</definedName>
    <definedName name="Excel_BuiltIn_Print_Area_4_27_3" localSheetId="6">#REF!</definedName>
    <definedName name="Excel_BuiltIn_Print_Area_4_27_4" localSheetId="6">#REF!</definedName>
    <definedName name="Excel_BuiltIn_Print_Area_4_2_1" localSheetId="6">#REF!</definedName>
    <definedName name="Excel_BuiltIn_Print_Area_4_2_2" localSheetId="6">#REF!</definedName>
    <definedName name="Excel_BuiltIn_Print_Area_4_2_3" localSheetId="6">#REF!</definedName>
    <definedName name="Excel_BuiltIn_Print_Area_4_2_4" localSheetId="6">#REF!</definedName>
    <definedName name="Excel_BuiltIn_Print_Area_4_3_1" localSheetId="6">#REF!</definedName>
    <definedName name="Excel_BuiltIn_Print_Area_4_3_2" localSheetId="6">#REF!</definedName>
    <definedName name="Excel_BuiltIn_Print_Area_4_3_3" localSheetId="6">#REF!</definedName>
    <definedName name="Excel_BuiltIn_Print_Area_4_3_4" localSheetId="6">#REF!</definedName>
    <definedName name="Excel_BuiltIn_Print_Area_4_4_1" localSheetId="6">#REF!</definedName>
    <definedName name="Excel_BuiltIn_Print_Area_4_4_2" localSheetId="6">#REF!</definedName>
    <definedName name="Excel_BuiltIn_Print_Area_4_4_3" localSheetId="6">#REF!</definedName>
    <definedName name="Excel_BuiltIn_Print_Area_4_4_4" localSheetId="6">#REF!</definedName>
    <definedName name="Excel_BuiltIn_Print_Area_4_5_1" localSheetId="6">#REF!</definedName>
    <definedName name="Excel_BuiltIn_Print_Area_4_5_2" localSheetId="6">#REF!</definedName>
    <definedName name="Excel_BuiltIn_Print_Area_4_5_3" localSheetId="6">#REF!</definedName>
    <definedName name="Excel_BuiltIn_Print_Area_4_5_4" localSheetId="6">#REF!</definedName>
    <definedName name="Excel_BuiltIn_Print_Area_4_6_1" localSheetId="6">#REF!</definedName>
    <definedName name="Excel_BuiltIn_Print_Area_4_6_2" localSheetId="6">#REF!</definedName>
    <definedName name="Excel_BuiltIn_Print_Area_4_6_3" localSheetId="6">#REF!</definedName>
    <definedName name="Excel_BuiltIn_Print_Area_4_6_4" localSheetId="6">#REF!</definedName>
    <definedName name="Excel_BuiltIn_Print_Area_4_7_1" localSheetId="6">#REF!</definedName>
    <definedName name="Excel_BuiltIn_Print_Area_4_7_2" localSheetId="6">#REF!</definedName>
    <definedName name="Excel_BuiltIn_Print_Area_4_7_3" localSheetId="6">#REF!</definedName>
    <definedName name="Excel_BuiltIn_Print_Area_4_7_4" localSheetId="6">#REF!</definedName>
    <definedName name="Excel_BuiltIn_Print_Area_4_8_1" localSheetId="6">#REF!</definedName>
    <definedName name="Excel_BuiltIn_Print_Area_4_8_2" localSheetId="6">#REF!</definedName>
    <definedName name="Excel_BuiltIn_Print_Area_4_8_3" localSheetId="6">#REF!</definedName>
    <definedName name="Excel_BuiltIn_Print_Area_4_8_4" localSheetId="6">#REF!</definedName>
    <definedName name="Excel_BuiltIn_Print_Area_4_9_1" localSheetId="6">#REF!</definedName>
    <definedName name="Excel_BuiltIn_Print_Area_4_9_2" localSheetId="6">#REF!</definedName>
    <definedName name="Excel_BuiltIn_Print_Area_4_9_3" localSheetId="6">#REF!</definedName>
    <definedName name="Excel_BuiltIn_Print_Area_4_9_4" localSheetId="6">#REF!</definedName>
    <definedName name="Excel_BuiltIn_Print_Area_5_10_1" localSheetId="6">#REF!</definedName>
    <definedName name="Excel_BuiltIn_Print_Area_5_10_2" localSheetId="6">#REF!</definedName>
    <definedName name="Excel_BuiltIn_Print_Area_5_10_3" localSheetId="6">#REF!</definedName>
    <definedName name="Excel_BuiltIn_Print_Area_5_10_4" localSheetId="6">#REF!</definedName>
    <definedName name="Excel_BuiltIn_Print_Area_5_12_1" localSheetId="6">#REF!</definedName>
    <definedName name="Excel_BuiltIn_Print_Area_5_12_2" localSheetId="6">#REF!</definedName>
    <definedName name="Excel_BuiltIn_Print_Area_5_12_3" localSheetId="6">#REF!</definedName>
    <definedName name="Excel_BuiltIn_Print_Area_5_12_4" localSheetId="6">#REF!</definedName>
    <definedName name="Excel_BuiltIn_Print_Area_5_13_1" localSheetId="6">#REF!</definedName>
    <definedName name="Excel_BuiltIn_Print_Area_5_13_2" localSheetId="6">#REF!</definedName>
    <definedName name="Excel_BuiltIn_Print_Area_5_13_3" localSheetId="6">#REF!</definedName>
    <definedName name="Excel_BuiltIn_Print_Area_5_13_4" localSheetId="6">#REF!</definedName>
    <definedName name="Excel_BuiltIn_Print_Area_5_14_1" localSheetId="6">#REF!</definedName>
    <definedName name="Excel_BuiltIn_Print_Area_5_14_2" localSheetId="6">#REF!</definedName>
    <definedName name="Excel_BuiltIn_Print_Area_5_14_3" localSheetId="6">#REF!</definedName>
    <definedName name="Excel_BuiltIn_Print_Area_5_14_4" localSheetId="6">#REF!</definedName>
    <definedName name="Excel_BuiltIn_Print_Area_5_15_1" localSheetId="6">#REF!</definedName>
    <definedName name="Excel_BuiltIn_Print_Area_5_15_2" localSheetId="6">#REF!</definedName>
    <definedName name="Excel_BuiltIn_Print_Area_5_15_3" localSheetId="6">#REF!</definedName>
    <definedName name="Excel_BuiltIn_Print_Area_5_15_4" localSheetId="6">#REF!</definedName>
    <definedName name="Excel_BuiltIn_Print_Area_5_19_1" localSheetId="6">#REF!</definedName>
    <definedName name="Excel_BuiltIn_Print_Area_5_19_2" localSheetId="6">#REF!</definedName>
    <definedName name="Excel_BuiltIn_Print_Area_5_19_3" localSheetId="6">#REF!</definedName>
    <definedName name="Excel_BuiltIn_Print_Area_5_19_4" localSheetId="6">#REF!</definedName>
    <definedName name="Excel_BuiltIn_Print_Area_5_1_1" localSheetId="6">#REF!</definedName>
    <definedName name="Excel_BuiltIn_Print_Area_5_1_2" localSheetId="6">#REF!</definedName>
    <definedName name="Excel_BuiltIn_Print_Area_5_1_3" localSheetId="6">#REF!</definedName>
    <definedName name="Excel_BuiltIn_Print_Area_5_1_4" localSheetId="6">#REF!</definedName>
    <definedName name="Excel_BuiltIn_Print_Area_5_20_1" localSheetId="6">#REF!</definedName>
    <definedName name="Excel_BuiltIn_Print_Area_5_20_2" localSheetId="6">#REF!</definedName>
    <definedName name="Excel_BuiltIn_Print_Area_5_20_3" localSheetId="6">#REF!</definedName>
    <definedName name="Excel_BuiltIn_Print_Area_5_20_4" localSheetId="6">#REF!</definedName>
    <definedName name="Excel_BuiltIn_Print_Area_5_21_1" localSheetId="6">#REF!</definedName>
    <definedName name="Excel_BuiltIn_Print_Area_5_21_2" localSheetId="6">#REF!</definedName>
    <definedName name="Excel_BuiltIn_Print_Area_5_21_3" localSheetId="6">#REF!</definedName>
    <definedName name="Excel_BuiltIn_Print_Area_5_21_4" localSheetId="6">#REF!</definedName>
    <definedName name="Excel_BuiltIn_Print_Area_5_22_1" localSheetId="6">#REF!</definedName>
    <definedName name="Excel_BuiltIn_Print_Area_5_22_2" localSheetId="6">#REF!</definedName>
    <definedName name="Excel_BuiltIn_Print_Area_5_22_3" localSheetId="6">#REF!</definedName>
    <definedName name="Excel_BuiltIn_Print_Area_5_22_4" localSheetId="6">#REF!</definedName>
    <definedName name="Excel_BuiltIn_Print_Area_5_23_1" localSheetId="6">#REF!</definedName>
    <definedName name="Excel_BuiltIn_Print_Area_5_23_2" localSheetId="6">#REF!</definedName>
    <definedName name="Excel_BuiltIn_Print_Area_5_23_3" localSheetId="6">#REF!</definedName>
    <definedName name="Excel_BuiltIn_Print_Area_5_23_4" localSheetId="6">#REF!</definedName>
    <definedName name="Excel_BuiltIn_Print_Area_5_24_1" localSheetId="6">#REF!</definedName>
    <definedName name="Excel_BuiltIn_Print_Area_5_24_2" localSheetId="6">#REF!</definedName>
    <definedName name="Excel_BuiltIn_Print_Area_5_24_3" localSheetId="6">#REF!</definedName>
    <definedName name="Excel_BuiltIn_Print_Area_5_24_4" localSheetId="6">#REF!</definedName>
    <definedName name="Excel_BuiltIn_Print_Area_5_26_1" localSheetId="6">#REF!</definedName>
    <definedName name="Excel_BuiltIn_Print_Area_5_26_2" localSheetId="6">#REF!</definedName>
    <definedName name="Excel_BuiltIn_Print_Area_5_26_3" localSheetId="6">#REF!</definedName>
    <definedName name="Excel_BuiltIn_Print_Area_5_26_4" localSheetId="6">#REF!</definedName>
    <definedName name="Excel_BuiltIn_Print_Area_5_27_1" localSheetId="6">#REF!</definedName>
    <definedName name="Excel_BuiltIn_Print_Area_5_27_2" localSheetId="6">#REF!</definedName>
    <definedName name="Excel_BuiltIn_Print_Area_5_27_3" localSheetId="6">#REF!</definedName>
    <definedName name="Excel_BuiltIn_Print_Area_5_27_4" localSheetId="6">#REF!</definedName>
    <definedName name="Excel_BuiltIn_Print_Area_5_2_1" localSheetId="6">#REF!</definedName>
    <definedName name="Excel_BuiltIn_Print_Area_5_2_2" localSheetId="6">#REF!</definedName>
    <definedName name="Excel_BuiltIn_Print_Area_5_2_3" localSheetId="6">#REF!</definedName>
    <definedName name="Excel_BuiltIn_Print_Area_5_2_4" localSheetId="6">#REF!</definedName>
    <definedName name="Excel_BuiltIn_Print_Area_5_3_1" localSheetId="6">#REF!</definedName>
    <definedName name="Excel_BuiltIn_Print_Area_5_3_2" localSheetId="6">#REF!</definedName>
    <definedName name="Excel_BuiltIn_Print_Area_5_3_3" localSheetId="6">#REF!</definedName>
    <definedName name="Excel_BuiltIn_Print_Area_5_3_4" localSheetId="6">#REF!</definedName>
    <definedName name="Excel_BuiltIn_Print_Area_5_4_1" localSheetId="6">#REF!</definedName>
    <definedName name="Excel_BuiltIn_Print_Area_5_4_2" localSheetId="6">#REF!</definedName>
    <definedName name="Excel_BuiltIn_Print_Area_5_4_3" localSheetId="6">#REF!</definedName>
    <definedName name="Excel_BuiltIn_Print_Area_5_4_4" localSheetId="6">#REF!</definedName>
    <definedName name="Excel_BuiltIn_Print_Area_5_5_1" localSheetId="6">#REF!</definedName>
    <definedName name="Excel_BuiltIn_Print_Area_5_5_2" localSheetId="6">#REF!</definedName>
    <definedName name="Excel_BuiltIn_Print_Area_5_5_3" localSheetId="6">#REF!</definedName>
    <definedName name="Excel_BuiltIn_Print_Area_5_5_4" localSheetId="6">#REF!</definedName>
    <definedName name="Excel_BuiltIn_Print_Area_5_6_1" localSheetId="6">#REF!</definedName>
    <definedName name="Excel_BuiltIn_Print_Area_5_6_2" localSheetId="6">#REF!</definedName>
    <definedName name="Excel_BuiltIn_Print_Area_5_6_3" localSheetId="6">#REF!</definedName>
    <definedName name="Excel_BuiltIn_Print_Area_5_6_4" localSheetId="6">#REF!</definedName>
    <definedName name="Excel_BuiltIn_Print_Area_5_7_1" localSheetId="6">#REF!</definedName>
    <definedName name="Excel_BuiltIn_Print_Area_5_7_2" localSheetId="6">#REF!</definedName>
    <definedName name="Excel_BuiltIn_Print_Area_5_7_3" localSheetId="6">#REF!</definedName>
    <definedName name="Excel_BuiltIn_Print_Area_5_7_4" localSheetId="6">#REF!</definedName>
    <definedName name="Excel_BuiltIn_Print_Area_5_8_1" localSheetId="6">#REF!</definedName>
    <definedName name="Excel_BuiltIn_Print_Area_5_8_2" localSheetId="6">#REF!</definedName>
    <definedName name="Excel_BuiltIn_Print_Area_5_8_3" localSheetId="6">#REF!</definedName>
    <definedName name="Excel_BuiltIn_Print_Area_5_8_4" localSheetId="6">#REF!</definedName>
    <definedName name="Excel_BuiltIn_Print_Area_5_9_1" localSheetId="6">#REF!</definedName>
    <definedName name="Excel_BuiltIn_Print_Area_5_9_2" localSheetId="6">#REF!</definedName>
    <definedName name="Excel_BuiltIn_Print_Area_5_9_3" localSheetId="6">#REF!</definedName>
    <definedName name="Excel_BuiltIn_Print_Area_5_9_4" localSheetId="6">#REF!</definedName>
    <definedName name="Excel_BuiltIn_Print_Area_6_10_1" localSheetId="6">#REF!</definedName>
    <definedName name="Excel_BuiltIn_Print_Area_6_10_2" localSheetId="6">#REF!</definedName>
    <definedName name="Excel_BuiltIn_Print_Area_6_10_3" localSheetId="6">#REF!</definedName>
    <definedName name="Excel_BuiltIn_Print_Area_6_10_4" localSheetId="6">#REF!</definedName>
    <definedName name="Excel_BuiltIn_Print_Area_6_12_1" localSheetId="6">#REF!</definedName>
    <definedName name="Excel_BuiltIn_Print_Area_6_12_2" localSheetId="6">#REF!</definedName>
    <definedName name="Excel_BuiltIn_Print_Area_6_12_3" localSheetId="6">#REF!</definedName>
    <definedName name="Excel_BuiltIn_Print_Area_6_12_4" localSheetId="6">#REF!</definedName>
    <definedName name="Excel_BuiltIn_Print_Area_6_13_1" localSheetId="6">#REF!</definedName>
    <definedName name="Excel_BuiltIn_Print_Area_6_13_2" localSheetId="6">#REF!</definedName>
    <definedName name="Excel_BuiltIn_Print_Area_6_13_3" localSheetId="6">#REF!</definedName>
    <definedName name="Excel_BuiltIn_Print_Area_6_13_4" localSheetId="6">#REF!</definedName>
    <definedName name="Excel_BuiltIn_Print_Area_6_14_1" localSheetId="6">#REF!</definedName>
    <definedName name="Excel_BuiltIn_Print_Area_6_14_2" localSheetId="6">#REF!</definedName>
    <definedName name="Excel_BuiltIn_Print_Area_6_14_3" localSheetId="6">#REF!</definedName>
    <definedName name="Excel_BuiltIn_Print_Area_6_14_4" localSheetId="6">#REF!</definedName>
    <definedName name="Excel_BuiltIn_Print_Area_6_15_1" localSheetId="6">#REF!</definedName>
    <definedName name="Excel_BuiltIn_Print_Area_6_15_2" localSheetId="6">#REF!</definedName>
    <definedName name="Excel_BuiltIn_Print_Area_6_15_3" localSheetId="6">#REF!</definedName>
    <definedName name="Excel_BuiltIn_Print_Area_6_15_4" localSheetId="6">#REF!</definedName>
    <definedName name="Excel_BuiltIn_Print_Area_6_19_1" localSheetId="6">#REF!</definedName>
    <definedName name="Excel_BuiltIn_Print_Area_6_19_2" localSheetId="6">#REF!</definedName>
    <definedName name="Excel_BuiltIn_Print_Area_6_19_3" localSheetId="6">#REF!</definedName>
    <definedName name="Excel_BuiltIn_Print_Area_6_19_4" localSheetId="6">#REF!</definedName>
    <definedName name="Excel_BuiltIn_Print_Area_6_1_1" localSheetId="6">#REF!</definedName>
    <definedName name="Excel_BuiltIn_Print_Area_6_1_2" localSheetId="6">#REF!</definedName>
    <definedName name="Excel_BuiltIn_Print_Area_6_1_3" localSheetId="6">#REF!</definedName>
    <definedName name="Excel_BuiltIn_Print_Area_6_1_4" localSheetId="6">#REF!</definedName>
    <definedName name="Excel_BuiltIn_Print_Area_6_20_1" localSheetId="6">#REF!</definedName>
    <definedName name="Excel_BuiltIn_Print_Area_6_20_2" localSheetId="6">#REF!</definedName>
    <definedName name="Excel_BuiltIn_Print_Area_6_20_3" localSheetId="6">#REF!</definedName>
    <definedName name="Excel_BuiltIn_Print_Area_6_20_4" localSheetId="6">#REF!</definedName>
    <definedName name="Excel_BuiltIn_Print_Area_6_21_1" localSheetId="6">#REF!</definedName>
    <definedName name="Excel_BuiltIn_Print_Area_6_21_2" localSheetId="6">#REF!</definedName>
    <definedName name="Excel_BuiltIn_Print_Area_6_21_3" localSheetId="6">#REF!</definedName>
    <definedName name="Excel_BuiltIn_Print_Area_6_21_4" localSheetId="6">#REF!</definedName>
    <definedName name="Excel_BuiltIn_Print_Area_6_22_1" localSheetId="6">#REF!</definedName>
    <definedName name="Excel_BuiltIn_Print_Area_6_22_2" localSheetId="6">#REF!</definedName>
    <definedName name="Excel_BuiltIn_Print_Area_6_22_3" localSheetId="6">#REF!</definedName>
    <definedName name="Excel_BuiltIn_Print_Area_6_22_4" localSheetId="6">#REF!</definedName>
    <definedName name="Excel_BuiltIn_Print_Area_6_23_1" localSheetId="6">#REF!</definedName>
    <definedName name="Excel_BuiltIn_Print_Area_6_23_2" localSheetId="6">#REF!</definedName>
    <definedName name="Excel_BuiltIn_Print_Area_6_23_3" localSheetId="6">#REF!</definedName>
    <definedName name="Excel_BuiltIn_Print_Area_6_23_4" localSheetId="6">#REF!</definedName>
    <definedName name="Excel_BuiltIn_Print_Area_6_24_1" localSheetId="6">#REF!</definedName>
    <definedName name="Excel_BuiltIn_Print_Area_6_24_2" localSheetId="6">#REF!</definedName>
    <definedName name="Excel_BuiltIn_Print_Area_6_24_3" localSheetId="6">#REF!</definedName>
    <definedName name="Excel_BuiltIn_Print_Area_6_24_4" localSheetId="6">#REF!</definedName>
    <definedName name="Excel_BuiltIn_Print_Area_6_26_1" localSheetId="6">#REF!</definedName>
    <definedName name="Excel_BuiltIn_Print_Area_6_26_2" localSheetId="6">#REF!</definedName>
    <definedName name="Excel_BuiltIn_Print_Area_6_26_3" localSheetId="6">#REF!</definedName>
    <definedName name="Excel_BuiltIn_Print_Area_6_26_4" localSheetId="6">#REF!</definedName>
    <definedName name="Excel_BuiltIn_Print_Area_6_27_1" localSheetId="6">#REF!</definedName>
    <definedName name="Excel_BuiltIn_Print_Area_6_27_2" localSheetId="6">#REF!</definedName>
    <definedName name="Excel_BuiltIn_Print_Area_6_27_3" localSheetId="6">#REF!</definedName>
    <definedName name="Excel_BuiltIn_Print_Area_6_27_4" localSheetId="6">#REF!</definedName>
    <definedName name="Excel_BuiltIn_Print_Area_6_2_1" localSheetId="6">#REF!</definedName>
    <definedName name="Excel_BuiltIn_Print_Area_6_2_2" localSheetId="6">#REF!</definedName>
    <definedName name="Excel_BuiltIn_Print_Area_6_2_3" localSheetId="6">#REF!</definedName>
    <definedName name="Excel_BuiltIn_Print_Area_6_2_4" localSheetId="6">#REF!</definedName>
    <definedName name="Excel_BuiltIn_Print_Area_6_3_1" localSheetId="6">#REF!</definedName>
    <definedName name="Excel_BuiltIn_Print_Area_6_3_2" localSheetId="6">#REF!</definedName>
    <definedName name="Excel_BuiltIn_Print_Area_6_3_3" localSheetId="6">#REF!</definedName>
    <definedName name="Excel_BuiltIn_Print_Area_6_3_4" localSheetId="6">#REF!</definedName>
    <definedName name="Excel_BuiltIn_Print_Area_6_4_1" localSheetId="6">#REF!</definedName>
    <definedName name="Excel_BuiltIn_Print_Area_6_4_2" localSheetId="6">#REF!</definedName>
    <definedName name="Excel_BuiltIn_Print_Area_6_4_3" localSheetId="6">#REF!</definedName>
    <definedName name="Excel_BuiltIn_Print_Area_6_4_4" localSheetId="6">#REF!</definedName>
    <definedName name="Excel_BuiltIn_Print_Area_6_5_1" localSheetId="6">#REF!</definedName>
    <definedName name="Excel_BuiltIn_Print_Area_6_5_2" localSheetId="6">#REF!</definedName>
    <definedName name="Excel_BuiltIn_Print_Area_6_5_3" localSheetId="6">#REF!</definedName>
    <definedName name="Excel_BuiltIn_Print_Area_6_5_4" localSheetId="6">#REF!</definedName>
    <definedName name="Excel_BuiltIn_Print_Area_6_6_1" localSheetId="6">#REF!</definedName>
    <definedName name="Excel_BuiltIn_Print_Area_6_6_2" localSheetId="6">#REF!</definedName>
    <definedName name="Excel_BuiltIn_Print_Area_6_6_3" localSheetId="6">#REF!</definedName>
    <definedName name="Excel_BuiltIn_Print_Area_6_6_4" localSheetId="6">#REF!</definedName>
    <definedName name="Excel_BuiltIn_Print_Area_6_7_1" localSheetId="6">#REF!</definedName>
    <definedName name="Excel_BuiltIn_Print_Area_6_7_2" localSheetId="6">#REF!</definedName>
    <definedName name="Excel_BuiltIn_Print_Area_6_7_3" localSheetId="6">#REF!</definedName>
    <definedName name="Excel_BuiltIn_Print_Area_6_7_4" localSheetId="6">#REF!</definedName>
    <definedName name="Excel_BuiltIn_Print_Area_6_8_1" localSheetId="6">#REF!</definedName>
    <definedName name="Excel_BuiltIn_Print_Area_6_8_2" localSheetId="6">#REF!</definedName>
    <definedName name="Excel_BuiltIn_Print_Area_6_8_3" localSheetId="6">#REF!</definedName>
    <definedName name="Excel_BuiltIn_Print_Area_6_8_4" localSheetId="6">#REF!</definedName>
    <definedName name="Excel_BuiltIn_Print_Area_6_9_1" localSheetId="6">#REF!</definedName>
    <definedName name="Excel_BuiltIn_Print_Area_6_9_2" localSheetId="6">#REF!</definedName>
    <definedName name="Excel_BuiltIn_Print_Area_6_9_3" localSheetId="6">#REF!</definedName>
    <definedName name="Excel_BuiltIn_Print_Area_6_9_4" localSheetId="6">#REF!</definedName>
    <definedName name="Excel_BuiltIn_Print_Area_7_10_1" localSheetId="6">#REF!</definedName>
    <definedName name="Excel_BuiltIn_Print_Area_7_10_2" localSheetId="6">#REF!</definedName>
    <definedName name="Excel_BuiltIn_Print_Area_7_10_3" localSheetId="6">#REF!</definedName>
    <definedName name="Excel_BuiltIn_Print_Area_7_10_4" localSheetId="6">#REF!</definedName>
    <definedName name="Excel_BuiltIn_Print_Area_7_12_1" localSheetId="6">#REF!</definedName>
    <definedName name="Excel_BuiltIn_Print_Area_7_12_2" localSheetId="6">#REF!</definedName>
    <definedName name="Excel_BuiltIn_Print_Area_7_12_3" localSheetId="6">#REF!</definedName>
    <definedName name="Excel_BuiltIn_Print_Area_7_12_4" localSheetId="6">#REF!</definedName>
    <definedName name="Excel_BuiltIn_Print_Area_7_13_1" localSheetId="6">#REF!</definedName>
    <definedName name="Excel_BuiltIn_Print_Area_7_13_2" localSheetId="6">#REF!</definedName>
    <definedName name="Excel_BuiltIn_Print_Area_7_13_3" localSheetId="6">#REF!</definedName>
    <definedName name="Excel_BuiltIn_Print_Area_7_13_4" localSheetId="6">#REF!</definedName>
    <definedName name="Excel_BuiltIn_Print_Area_7_14_1" localSheetId="6">#REF!</definedName>
    <definedName name="Excel_BuiltIn_Print_Area_7_14_2" localSheetId="6">#REF!</definedName>
    <definedName name="Excel_BuiltIn_Print_Area_7_14_3" localSheetId="6">#REF!</definedName>
    <definedName name="Excel_BuiltIn_Print_Area_7_14_4" localSheetId="6">#REF!</definedName>
    <definedName name="Excel_BuiltIn_Print_Area_7_15_1" localSheetId="6">#REF!</definedName>
    <definedName name="Excel_BuiltIn_Print_Area_7_15_2" localSheetId="6">#REF!</definedName>
    <definedName name="Excel_BuiltIn_Print_Area_7_15_3" localSheetId="6">#REF!</definedName>
    <definedName name="Excel_BuiltIn_Print_Area_7_15_4" localSheetId="6">#REF!</definedName>
    <definedName name="Excel_BuiltIn_Print_Area_7_19_1" localSheetId="6">#REF!</definedName>
    <definedName name="Excel_BuiltIn_Print_Area_7_19_2" localSheetId="6">#REF!</definedName>
    <definedName name="Excel_BuiltIn_Print_Area_7_19_3" localSheetId="6">#REF!</definedName>
    <definedName name="Excel_BuiltIn_Print_Area_7_19_4" localSheetId="6">#REF!</definedName>
    <definedName name="Excel_BuiltIn_Print_Area_7_1_1" localSheetId="6">#REF!</definedName>
    <definedName name="Excel_BuiltIn_Print_Area_7_1_2" localSheetId="6">#REF!</definedName>
    <definedName name="Excel_BuiltIn_Print_Area_7_1_3" localSheetId="6">#REF!</definedName>
    <definedName name="Excel_BuiltIn_Print_Area_7_1_4" localSheetId="6">#REF!</definedName>
    <definedName name="Excel_BuiltIn_Print_Area_7_20_1" localSheetId="6">#REF!</definedName>
    <definedName name="Excel_BuiltIn_Print_Area_7_20_2" localSheetId="6">#REF!</definedName>
    <definedName name="Excel_BuiltIn_Print_Area_7_20_3" localSheetId="6">#REF!</definedName>
    <definedName name="Excel_BuiltIn_Print_Area_7_20_4" localSheetId="6">#REF!</definedName>
    <definedName name="Excel_BuiltIn_Print_Area_7_21_1" localSheetId="6">#REF!</definedName>
    <definedName name="Excel_BuiltIn_Print_Area_7_21_2" localSheetId="6">#REF!</definedName>
    <definedName name="Excel_BuiltIn_Print_Area_7_21_3" localSheetId="6">#REF!</definedName>
    <definedName name="Excel_BuiltIn_Print_Area_7_21_4" localSheetId="6">#REF!</definedName>
    <definedName name="Excel_BuiltIn_Print_Area_7_22_1" localSheetId="6">#REF!</definedName>
    <definedName name="Excel_BuiltIn_Print_Area_7_22_2" localSheetId="6">#REF!</definedName>
    <definedName name="Excel_BuiltIn_Print_Area_7_22_3" localSheetId="6">#REF!</definedName>
    <definedName name="Excel_BuiltIn_Print_Area_7_22_4" localSheetId="6">#REF!</definedName>
    <definedName name="Excel_BuiltIn_Print_Area_7_23_1" localSheetId="6">#REF!</definedName>
    <definedName name="Excel_BuiltIn_Print_Area_7_23_2" localSheetId="6">#REF!</definedName>
    <definedName name="Excel_BuiltIn_Print_Area_7_23_3" localSheetId="6">#REF!</definedName>
    <definedName name="Excel_BuiltIn_Print_Area_7_23_4" localSheetId="6">#REF!</definedName>
    <definedName name="Excel_BuiltIn_Print_Area_7_24_1" localSheetId="6">#REF!</definedName>
    <definedName name="Excel_BuiltIn_Print_Area_7_24_2" localSheetId="6">#REF!</definedName>
    <definedName name="Excel_BuiltIn_Print_Area_7_24_3" localSheetId="6">#REF!</definedName>
    <definedName name="Excel_BuiltIn_Print_Area_7_24_4" localSheetId="6">#REF!</definedName>
    <definedName name="Excel_BuiltIn_Print_Area_7_26_1" localSheetId="6">#REF!</definedName>
    <definedName name="Excel_BuiltIn_Print_Area_7_26_2" localSheetId="6">#REF!</definedName>
    <definedName name="Excel_BuiltIn_Print_Area_7_26_3" localSheetId="6">#REF!</definedName>
    <definedName name="Excel_BuiltIn_Print_Area_7_26_4" localSheetId="6">#REF!</definedName>
    <definedName name="Excel_BuiltIn_Print_Area_7_27_1" localSheetId="6">#REF!</definedName>
    <definedName name="Excel_BuiltIn_Print_Area_7_27_2" localSheetId="6">#REF!</definedName>
    <definedName name="Excel_BuiltIn_Print_Area_7_27_3" localSheetId="6">#REF!</definedName>
    <definedName name="Excel_BuiltIn_Print_Area_7_27_4" localSheetId="6">#REF!</definedName>
    <definedName name="Excel_BuiltIn_Print_Area_7_2_1" localSheetId="6">#REF!</definedName>
    <definedName name="Excel_BuiltIn_Print_Area_7_2_2" localSheetId="6">#REF!</definedName>
    <definedName name="Excel_BuiltIn_Print_Area_7_2_3" localSheetId="6">#REF!</definedName>
    <definedName name="Excel_BuiltIn_Print_Area_7_2_4" localSheetId="6">#REF!</definedName>
    <definedName name="Excel_BuiltIn_Print_Area_7_3_1" localSheetId="6">#REF!</definedName>
    <definedName name="Excel_BuiltIn_Print_Area_7_3_2" localSheetId="6">#REF!</definedName>
    <definedName name="Excel_BuiltIn_Print_Area_7_3_3" localSheetId="6">#REF!</definedName>
    <definedName name="Excel_BuiltIn_Print_Area_7_3_4" localSheetId="6">#REF!</definedName>
    <definedName name="Excel_BuiltIn_Print_Area_7_4_1" localSheetId="6">#REF!</definedName>
    <definedName name="Excel_BuiltIn_Print_Area_7_4_2" localSheetId="6">#REF!</definedName>
    <definedName name="Excel_BuiltIn_Print_Area_7_4_3" localSheetId="6">#REF!</definedName>
    <definedName name="Excel_BuiltIn_Print_Area_7_4_4" localSheetId="6">#REF!</definedName>
    <definedName name="Excel_BuiltIn_Print_Area_7_5_1" localSheetId="6">#REF!</definedName>
    <definedName name="Excel_BuiltIn_Print_Area_7_5_2" localSheetId="6">#REF!</definedName>
    <definedName name="Excel_BuiltIn_Print_Area_7_5_3" localSheetId="6">#REF!</definedName>
    <definedName name="Excel_BuiltIn_Print_Area_7_5_4" localSheetId="6">#REF!</definedName>
    <definedName name="Excel_BuiltIn_Print_Area_7_6_1" localSheetId="6">#REF!</definedName>
    <definedName name="Excel_BuiltIn_Print_Area_7_6_2" localSheetId="6">#REF!</definedName>
    <definedName name="Excel_BuiltIn_Print_Area_7_6_3" localSheetId="6">#REF!</definedName>
    <definedName name="Excel_BuiltIn_Print_Area_7_6_4" localSheetId="6">#REF!</definedName>
    <definedName name="Excel_BuiltIn_Print_Area_7_7_1" localSheetId="6">#REF!</definedName>
    <definedName name="Excel_BuiltIn_Print_Area_7_7_2" localSheetId="6">#REF!</definedName>
    <definedName name="Excel_BuiltIn_Print_Area_7_7_3" localSheetId="6">#REF!</definedName>
    <definedName name="Excel_BuiltIn_Print_Area_7_7_4" localSheetId="6">#REF!</definedName>
    <definedName name="Excel_BuiltIn_Print_Area_7_8_1" localSheetId="6">#REF!</definedName>
    <definedName name="Excel_BuiltIn_Print_Area_7_8_2" localSheetId="6">#REF!</definedName>
    <definedName name="Excel_BuiltIn_Print_Area_7_8_3" localSheetId="6">#REF!</definedName>
    <definedName name="Excel_BuiltIn_Print_Area_7_8_4" localSheetId="6">#REF!</definedName>
    <definedName name="Excel_BuiltIn_Print_Area_7_9_1" localSheetId="6">#REF!</definedName>
    <definedName name="Excel_BuiltIn_Print_Area_7_9_2" localSheetId="6">#REF!</definedName>
    <definedName name="Excel_BuiltIn_Print_Area_7_9_3" localSheetId="6">#REF!</definedName>
    <definedName name="Excel_BuiltIn_Print_Area_7_9_4" localSheetId="6">#REF!</definedName>
    <definedName name="Excel_BuiltIn_Print_Area_8_10_1" localSheetId="6">#REF!</definedName>
    <definedName name="Excel_BuiltIn_Print_Area_8_10_2" localSheetId="6">#REF!</definedName>
    <definedName name="Excel_BuiltIn_Print_Area_8_10_3" localSheetId="6">#REF!</definedName>
    <definedName name="Excel_BuiltIn_Print_Area_8_10_4" localSheetId="6">#REF!</definedName>
    <definedName name="Excel_BuiltIn_Print_Area_8_11_1" localSheetId="6">#REF!</definedName>
    <definedName name="Excel_BuiltIn_Print_Area_8_11_2" localSheetId="6">#REF!</definedName>
    <definedName name="Excel_BuiltIn_Print_Area_8_11_3" localSheetId="6">#REF!</definedName>
    <definedName name="Excel_BuiltIn_Print_Area_8_11_4" localSheetId="6">#REF!</definedName>
    <definedName name="Excel_BuiltIn_Print_Area_8_12_1" localSheetId="6">#REF!</definedName>
    <definedName name="Excel_BuiltIn_Print_Area_8_12_2" localSheetId="6">#REF!</definedName>
    <definedName name="Excel_BuiltIn_Print_Area_8_12_3" localSheetId="6">#REF!</definedName>
    <definedName name="Excel_BuiltIn_Print_Area_8_12_4" localSheetId="6">#REF!</definedName>
    <definedName name="Excel_BuiltIn_Print_Area_8_13_1" localSheetId="6">#REF!</definedName>
    <definedName name="Excel_BuiltIn_Print_Area_8_13_2" localSheetId="6">#REF!</definedName>
    <definedName name="Excel_BuiltIn_Print_Area_8_13_3" localSheetId="6">#REF!</definedName>
    <definedName name="Excel_BuiltIn_Print_Area_8_13_4" localSheetId="6">#REF!</definedName>
    <definedName name="Excel_BuiltIn_Print_Area_8_14_1" localSheetId="6">#REF!</definedName>
    <definedName name="Excel_BuiltIn_Print_Area_8_14_2" localSheetId="6">#REF!</definedName>
    <definedName name="Excel_BuiltIn_Print_Area_8_14_3" localSheetId="6">#REF!</definedName>
    <definedName name="Excel_BuiltIn_Print_Area_8_14_4" localSheetId="6">#REF!</definedName>
    <definedName name="Excel_BuiltIn_Print_Area_8_15_1" localSheetId="6">#REF!</definedName>
    <definedName name="Excel_BuiltIn_Print_Area_8_15_2" localSheetId="6">#REF!</definedName>
    <definedName name="Excel_BuiltIn_Print_Area_8_15_3" localSheetId="6">#REF!</definedName>
    <definedName name="Excel_BuiltIn_Print_Area_8_15_4" localSheetId="6">#REF!</definedName>
    <definedName name="Excel_BuiltIn_Print_Area_8_19_1" localSheetId="6">#REF!</definedName>
    <definedName name="Excel_BuiltIn_Print_Area_8_19_2" localSheetId="6">#REF!</definedName>
    <definedName name="Excel_BuiltIn_Print_Area_8_19_3" localSheetId="6">#REF!</definedName>
    <definedName name="Excel_BuiltIn_Print_Area_8_19_4" localSheetId="6">#REF!</definedName>
    <definedName name="Excel_BuiltIn_Print_Area_8_1_1" localSheetId="6">#REF!</definedName>
    <definedName name="Excel_BuiltIn_Print_Area_8_1_2" localSheetId="6">#REF!</definedName>
    <definedName name="Excel_BuiltIn_Print_Area_8_1_3" localSheetId="6">#REF!</definedName>
    <definedName name="Excel_BuiltIn_Print_Area_8_1_4" localSheetId="6">#REF!</definedName>
    <definedName name="Excel_BuiltIn_Print_Area_8_20_1" localSheetId="6">#REF!</definedName>
    <definedName name="Excel_BuiltIn_Print_Area_8_20_2" localSheetId="6">#REF!</definedName>
    <definedName name="Excel_BuiltIn_Print_Area_8_20_3" localSheetId="6">#REF!</definedName>
    <definedName name="Excel_BuiltIn_Print_Area_8_20_4" localSheetId="6">#REF!</definedName>
    <definedName name="Excel_BuiltIn_Print_Area_8_21_1" localSheetId="6">#REF!</definedName>
    <definedName name="Excel_BuiltIn_Print_Area_8_21_2" localSheetId="6">#REF!</definedName>
    <definedName name="Excel_BuiltIn_Print_Area_8_21_3" localSheetId="6">#REF!</definedName>
    <definedName name="Excel_BuiltIn_Print_Area_8_21_4" localSheetId="6">#REF!</definedName>
    <definedName name="Excel_BuiltIn_Print_Area_8_22_1" localSheetId="6">#REF!</definedName>
    <definedName name="Excel_BuiltIn_Print_Area_8_22_2" localSheetId="6">#REF!</definedName>
    <definedName name="Excel_BuiltIn_Print_Area_8_22_3" localSheetId="6">#REF!</definedName>
    <definedName name="Excel_BuiltIn_Print_Area_8_22_4" localSheetId="6">#REF!</definedName>
    <definedName name="Excel_BuiltIn_Print_Area_8_23_1" localSheetId="6">#REF!</definedName>
    <definedName name="Excel_BuiltIn_Print_Area_8_23_2" localSheetId="6">#REF!</definedName>
    <definedName name="Excel_BuiltIn_Print_Area_8_23_3" localSheetId="6">#REF!</definedName>
    <definedName name="Excel_BuiltIn_Print_Area_8_23_4" localSheetId="6">#REF!</definedName>
    <definedName name="Excel_BuiltIn_Print_Area_8_24_1" localSheetId="6">#REF!</definedName>
    <definedName name="Excel_BuiltIn_Print_Area_8_24_2" localSheetId="6">#REF!</definedName>
    <definedName name="Excel_BuiltIn_Print_Area_8_24_3" localSheetId="6">#REF!</definedName>
    <definedName name="Excel_BuiltIn_Print_Area_8_24_4" localSheetId="6">#REF!</definedName>
    <definedName name="Excel_BuiltIn_Print_Area_8_26_1" localSheetId="6">#REF!</definedName>
    <definedName name="Excel_BuiltIn_Print_Area_8_26_2" localSheetId="6">#REF!</definedName>
    <definedName name="Excel_BuiltIn_Print_Area_8_26_3" localSheetId="6">#REF!</definedName>
    <definedName name="Excel_BuiltIn_Print_Area_8_26_4" localSheetId="6">#REF!</definedName>
    <definedName name="Excel_BuiltIn_Print_Area_8_27_1" localSheetId="6">#REF!</definedName>
    <definedName name="Excel_BuiltIn_Print_Area_8_27_2" localSheetId="6">#REF!</definedName>
    <definedName name="Excel_BuiltIn_Print_Area_8_27_3" localSheetId="6">#REF!</definedName>
    <definedName name="Excel_BuiltIn_Print_Area_8_27_4" localSheetId="6">#REF!</definedName>
    <definedName name="Excel_BuiltIn_Print_Area_8_2_1" localSheetId="6">#REF!</definedName>
    <definedName name="Excel_BuiltIn_Print_Area_8_2_2" localSheetId="6">#REF!</definedName>
    <definedName name="Excel_BuiltIn_Print_Area_8_2_3" localSheetId="6">#REF!</definedName>
    <definedName name="Excel_BuiltIn_Print_Area_8_2_4" localSheetId="6">#REF!</definedName>
    <definedName name="Excel_BuiltIn_Print_Area_8_3_1" localSheetId="6">#REF!</definedName>
    <definedName name="Excel_BuiltIn_Print_Area_8_3_2" localSheetId="6">#REF!</definedName>
    <definedName name="Excel_BuiltIn_Print_Area_8_3_3" localSheetId="6">#REF!</definedName>
    <definedName name="Excel_BuiltIn_Print_Area_8_3_4" localSheetId="6">#REF!</definedName>
    <definedName name="Excel_BuiltIn_Print_Area_8_4_1" localSheetId="6">#REF!</definedName>
    <definedName name="Excel_BuiltIn_Print_Area_8_4_2" localSheetId="6">#REF!</definedName>
    <definedName name="Excel_BuiltIn_Print_Area_8_4_3" localSheetId="6">#REF!</definedName>
    <definedName name="Excel_BuiltIn_Print_Area_8_4_4" localSheetId="6">#REF!</definedName>
    <definedName name="Excel_BuiltIn_Print_Area_8_5_1" localSheetId="6">#REF!</definedName>
    <definedName name="Excel_BuiltIn_Print_Area_8_5_2" localSheetId="6">#REF!</definedName>
    <definedName name="Excel_BuiltIn_Print_Area_8_5_3" localSheetId="6">#REF!</definedName>
    <definedName name="Excel_BuiltIn_Print_Area_8_5_4" localSheetId="6">#REF!</definedName>
    <definedName name="Excel_BuiltIn_Print_Area_8_6_1" localSheetId="6">#REF!</definedName>
    <definedName name="Excel_BuiltIn_Print_Area_8_6_2" localSheetId="6">#REF!</definedName>
    <definedName name="Excel_BuiltIn_Print_Area_8_6_3" localSheetId="6">#REF!</definedName>
    <definedName name="Excel_BuiltIn_Print_Area_8_6_4" localSheetId="6">#REF!</definedName>
    <definedName name="Excel_BuiltIn_Print_Area_8_7_1" localSheetId="6">#REF!</definedName>
    <definedName name="Excel_BuiltIn_Print_Area_8_7_2" localSheetId="6">#REF!</definedName>
    <definedName name="Excel_BuiltIn_Print_Area_8_7_3" localSheetId="6">#REF!</definedName>
    <definedName name="Excel_BuiltIn_Print_Area_8_7_4" localSheetId="6">#REF!</definedName>
    <definedName name="Excel_BuiltIn_Print_Area_8_8_1" localSheetId="6">#REF!</definedName>
    <definedName name="Excel_BuiltIn_Print_Area_8_8_2" localSheetId="6">#REF!</definedName>
    <definedName name="Excel_BuiltIn_Print_Area_8_8_3" localSheetId="6">#REF!</definedName>
    <definedName name="Excel_BuiltIn_Print_Area_8_8_4" localSheetId="6">#REF!</definedName>
    <definedName name="Excel_BuiltIn_Print_Area_8_9_1" localSheetId="6">#REF!</definedName>
    <definedName name="Excel_BuiltIn_Print_Area_8_9_2" localSheetId="6">#REF!</definedName>
    <definedName name="Excel_BuiltIn_Print_Area_8_9_3" localSheetId="6">#REF!</definedName>
    <definedName name="Excel_BuiltIn_Print_Area_8_9_4" localSheetId="6">#REF!</definedName>
    <definedName name="Excel_BuiltIn_Print_Area_9_10_1" localSheetId="6">#REF!</definedName>
    <definedName name="Excel_BuiltIn_Print_Area_9_10_2" localSheetId="6">#REF!</definedName>
    <definedName name="Excel_BuiltIn_Print_Area_9_10_3" localSheetId="6">#REF!</definedName>
    <definedName name="Excel_BuiltIn_Print_Area_9_10_4" localSheetId="6">#REF!</definedName>
    <definedName name="Excel_BuiltIn_Print_Area_9_12_1" localSheetId="6">#REF!</definedName>
    <definedName name="Excel_BuiltIn_Print_Area_9_12_2" localSheetId="6">#REF!</definedName>
    <definedName name="Excel_BuiltIn_Print_Area_9_12_3" localSheetId="6">#REF!</definedName>
    <definedName name="Excel_BuiltIn_Print_Area_9_12_4" localSheetId="6">#REF!</definedName>
    <definedName name="Excel_BuiltIn_Print_Area_9_13_1" localSheetId="6">#REF!</definedName>
    <definedName name="Excel_BuiltIn_Print_Area_9_13_2" localSheetId="6">#REF!</definedName>
    <definedName name="Excel_BuiltIn_Print_Area_9_13_3" localSheetId="6">#REF!</definedName>
    <definedName name="Excel_BuiltIn_Print_Area_9_13_4" localSheetId="6">#REF!</definedName>
    <definedName name="Excel_BuiltIn_Print_Area_9_14_1" localSheetId="6">#REF!</definedName>
    <definedName name="Excel_BuiltIn_Print_Area_9_14_2" localSheetId="6">#REF!</definedName>
    <definedName name="Excel_BuiltIn_Print_Area_9_14_3" localSheetId="6">#REF!</definedName>
    <definedName name="Excel_BuiltIn_Print_Area_9_14_4" localSheetId="6">#REF!</definedName>
    <definedName name="Excel_BuiltIn_Print_Area_9_15_1" localSheetId="6">#REF!</definedName>
    <definedName name="Excel_BuiltIn_Print_Area_9_15_2" localSheetId="6">#REF!</definedName>
    <definedName name="Excel_BuiltIn_Print_Area_9_15_3" localSheetId="6">#REF!</definedName>
    <definedName name="Excel_BuiltIn_Print_Area_9_15_4" localSheetId="6">#REF!</definedName>
    <definedName name="Excel_BuiltIn_Print_Area_9_19_1" localSheetId="6">#REF!</definedName>
    <definedName name="Excel_BuiltIn_Print_Area_9_19_2" localSheetId="6">#REF!</definedName>
    <definedName name="Excel_BuiltIn_Print_Area_9_19_3" localSheetId="6">#REF!</definedName>
    <definedName name="Excel_BuiltIn_Print_Area_9_19_4" localSheetId="6">#REF!</definedName>
    <definedName name="Excel_BuiltIn_Print_Area_9_1_1" localSheetId="6">#REF!</definedName>
    <definedName name="Excel_BuiltIn_Print_Area_9_1_2" localSheetId="6">#REF!</definedName>
    <definedName name="Excel_BuiltIn_Print_Area_9_1_3" localSheetId="6">#REF!</definedName>
    <definedName name="Excel_BuiltIn_Print_Area_9_1_4" localSheetId="6">#REF!</definedName>
    <definedName name="Excel_BuiltIn_Print_Area_9_20_1" localSheetId="6">#REF!</definedName>
    <definedName name="Excel_BuiltIn_Print_Area_9_20_2" localSheetId="6">#REF!</definedName>
    <definedName name="Excel_BuiltIn_Print_Area_9_20_3" localSheetId="6">#REF!</definedName>
    <definedName name="Excel_BuiltIn_Print_Area_9_20_4" localSheetId="6">#REF!</definedName>
    <definedName name="Excel_BuiltIn_Print_Area_9_21_1" localSheetId="6">#REF!</definedName>
    <definedName name="Excel_BuiltIn_Print_Area_9_21_2" localSheetId="6">#REF!</definedName>
    <definedName name="Excel_BuiltIn_Print_Area_9_21_3" localSheetId="6">#REF!</definedName>
    <definedName name="Excel_BuiltIn_Print_Area_9_21_4" localSheetId="6">#REF!</definedName>
    <definedName name="Excel_BuiltIn_Print_Area_9_22_1" localSheetId="6">#REF!</definedName>
    <definedName name="Excel_BuiltIn_Print_Area_9_22_2" localSheetId="6">#REF!</definedName>
    <definedName name="Excel_BuiltIn_Print_Area_9_22_3" localSheetId="6">#REF!</definedName>
    <definedName name="Excel_BuiltIn_Print_Area_9_22_4" localSheetId="6">#REF!</definedName>
    <definedName name="Excel_BuiltIn_Print_Area_9_23_1" localSheetId="6">#REF!</definedName>
    <definedName name="Excel_BuiltIn_Print_Area_9_23_2" localSheetId="6">#REF!</definedName>
    <definedName name="Excel_BuiltIn_Print_Area_9_23_3" localSheetId="6">#REF!</definedName>
    <definedName name="Excel_BuiltIn_Print_Area_9_23_4" localSheetId="6">#REF!</definedName>
    <definedName name="Excel_BuiltIn_Print_Area_9_24_1" localSheetId="6">#REF!</definedName>
    <definedName name="Excel_BuiltIn_Print_Area_9_24_2" localSheetId="6">#REF!</definedName>
    <definedName name="Excel_BuiltIn_Print_Area_9_24_3" localSheetId="6">#REF!</definedName>
    <definedName name="Excel_BuiltIn_Print_Area_9_24_4" localSheetId="6">#REF!</definedName>
    <definedName name="Excel_BuiltIn_Print_Area_9_26_1" localSheetId="6">#REF!</definedName>
    <definedName name="Excel_BuiltIn_Print_Area_9_26_2" localSheetId="6">#REF!</definedName>
    <definedName name="Excel_BuiltIn_Print_Area_9_26_3" localSheetId="6">#REF!</definedName>
    <definedName name="Excel_BuiltIn_Print_Area_9_26_4" localSheetId="6">#REF!</definedName>
    <definedName name="Excel_BuiltIn_Print_Area_9_27_1" localSheetId="6">#REF!</definedName>
    <definedName name="Excel_BuiltIn_Print_Area_9_27_2" localSheetId="6">#REF!</definedName>
    <definedName name="Excel_BuiltIn_Print_Area_9_27_3" localSheetId="6">#REF!</definedName>
    <definedName name="Excel_BuiltIn_Print_Area_9_27_4" localSheetId="6">#REF!</definedName>
    <definedName name="Excel_BuiltIn_Print_Area_9_2_1" localSheetId="6">#REF!</definedName>
    <definedName name="Excel_BuiltIn_Print_Area_9_2_2" localSheetId="6">#REF!</definedName>
    <definedName name="Excel_BuiltIn_Print_Area_9_2_3" localSheetId="6">#REF!</definedName>
    <definedName name="Excel_BuiltIn_Print_Area_9_2_4" localSheetId="6">#REF!</definedName>
    <definedName name="Excel_BuiltIn_Print_Area_9_3_1" localSheetId="6">#REF!</definedName>
    <definedName name="Excel_BuiltIn_Print_Area_9_3_2" localSheetId="6">#REF!</definedName>
    <definedName name="Excel_BuiltIn_Print_Area_9_3_3" localSheetId="6">#REF!</definedName>
    <definedName name="Excel_BuiltIn_Print_Area_9_3_4" localSheetId="6">#REF!</definedName>
    <definedName name="Excel_BuiltIn_Print_Area_9_4_1" localSheetId="6">#REF!</definedName>
    <definedName name="Excel_BuiltIn_Print_Area_9_4_2" localSheetId="6">#REF!</definedName>
    <definedName name="Excel_BuiltIn_Print_Area_9_4_3" localSheetId="6">#REF!</definedName>
    <definedName name="Excel_BuiltIn_Print_Area_9_4_4" localSheetId="6">#REF!</definedName>
    <definedName name="Excel_BuiltIn_Print_Area_9_5_1" localSheetId="6">#REF!</definedName>
    <definedName name="Excel_BuiltIn_Print_Area_9_5_2" localSheetId="6">#REF!</definedName>
    <definedName name="Excel_BuiltIn_Print_Area_9_5_3" localSheetId="6">#REF!</definedName>
    <definedName name="Excel_BuiltIn_Print_Area_9_5_4" localSheetId="6">#REF!</definedName>
    <definedName name="Excel_BuiltIn_Print_Area_9_6_1" localSheetId="6">#REF!</definedName>
    <definedName name="Excel_BuiltIn_Print_Area_9_6_2" localSheetId="6">#REF!</definedName>
    <definedName name="Excel_BuiltIn_Print_Area_9_6_3" localSheetId="6">#REF!</definedName>
    <definedName name="Excel_BuiltIn_Print_Area_9_6_4" localSheetId="6">#REF!</definedName>
    <definedName name="Excel_BuiltIn_Print_Area_9_7_1" localSheetId="6">#REF!</definedName>
    <definedName name="Excel_BuiltIn_Print_Area_9_7_2" localSheetId="6">#REF!</definedName>
    <definedName name="Excel_BuiltIn_Print_Area_9_7_3" localSheetId="6">#REF!</definedName>
    <definedName name="Excel_BuiltIn_Print_Area_9_7_4" localSheetId="6">#REF!</definedName>
    <definedName name="Excel_BuiltIn_Print_Area_9_8_1" localSheetId="6">#REF!</definedName>
    <definedName name="Excel_BuiltIn_Print_Area_9_8_2" localSheetId="6">#REF!</definedName>
    <definedName name="Excel_BuiltIn_Print_Area_9_8_3" localSheetId="6">#REF!</definedName>
    <definedName name="Excel_BuiltIn_Print_Area_9_8_4" localSheetId="6">#REF!</definedName>
    <definedName name="Excel_BuiltIn_Print_Area_9_9_1" localSheetId="6">#REF!</definedName>
    <definedName name="Excel_BuiltIn_Print_Area_9_9_2" localSheetId="6">#REF!</definedName>
    <definedName name="Excel_BuiltIn_Print_Area_9_9_3" localSheetId="6">#REF!</definedName>
    <definedName name="Excel_BuiltIn_Print_Area_9_9_4" localSheetId="6">#REF!</definedName>
    <definedName name="FULL_1" localSheetId="6">#REF!</definedName>
    <definedName name="FULL_19_1" localSheetId="6">#REF!</definedName>
    <definedName name="FULL_19_2" localSheetId="6">#REF!</definedName>
    <definedName name="FULL_19_3" localSheetId="6">#REF!</definedName>
    <definedName name="FULL_19_4" localSheetId="6">#REF!</definedName>
    <definedName name="FULL_2" localSheetId="6">#REF!</definedName>
    <definedName name="FULL_20_1" localSheetId="6">#REF!</definedName>
    <definedName name="FULL_20_2" localSheetId="6">#REF!</definedName>
    <definedName name="FULL_20_3" localSheetId="6">#REF!</definedName>
    <definedName name="FULL_20_4" localSheetId="6">#REF!</definedName>
    <definedName name="FULL_3" localSheetId="6">#REF!</definedName>
    <definedName name="F_1" localSheetId="6">#REF!</definedName>
    <definedName name="F_2" localSheetId="6">#REF!</definedName>
    <definedName name="F_3" localSheetId="6">#REF!</definedName>
    <definedName name="F_4" localSheetId="6">#REF!</definedName>
    <definedName name="gd_1" localSheetId="6">#REF!</definedName>
    <definedName name="gd_2" localSheetId="6">#REF!</definedName>
    <definedName name="gd_3" localSheetId="6">#REF!</definedName>
    <definedName name="gd_4" localSheetId="6">#REF!</definedName>
    <definedName name="gsd_1" localSheetId="6">#REF!</definedName>
    <definedName name="gsd_2" localSheetId="6">#REF!</definedName>
    <definedName name="gsd_3" localSheetId="6">#REF!</definedName>
    <definedName name="gsd_4" localSheetId="6">#REF!</definedName>
    <definedName name="gumpalan_1" localSheetId="6">#REF!</definedName>
    <definedName name="gumpalan_2" localSheetId="6">#REF!</definedName>
    <definedName name="gumpalan_3" localSheetId="6">#REF!</definedName>
    <definedName name="gumpalan_4" localSheetId="6">#REF!</definedName>
    <definedName name="gununf_1" localSheetId="6">#REF!</definedName>
    <definedName name="gununf_2" localSheetId="6">#REF!</definedName>
    <definedName name="gununf_3" localSheetId="6">#REF!</definedName>
    <definedName name="gununf_4" localSheetId="6">#REF!</definedName>
    <definedName name="gununga_1" localSheetId="6">#REF!</definedName>
    <definedName name="gununga_2" localSheetId="6">#REF!</definedName>
    <definedName name="gununga_3" localSheetId="6">#REF!</definedName>
    <definedName name="gununga_4" localSheetId="6">#REF!</definedName>
    <definedName name="gununguu_1" localSheetId="6">#REF!</definedName>
    <definedName name="gununguu_2" localSheetId="6">#REF!</definedName>
    <definedName name="gununguu_3" localSheetId="6">#REF!</definedName>
    <definedName name="gununguu_4" localSheetId="6">#REF!</definedName>
    <definedName name="gunung_1" localSheetId="6">#REF!</definedName>
    <definedName name="gunung_2" localSheetId="6">#REF!</definedName>
    <definedName name="gunung_3" localSheetId="6">#REF!</definedName>
    <definedName name="gunung_4" localSheetId="6">#REF!</definedName>
    <definedName name="gunun_1" localSheetId="6">#REF!</definedName>
    <definedName name="gunun_2" localSheetId="6">#REF!</definedName>
    <definedName name="gunun_3" localSheetId="6">#REF!</definedName>
    <definedName name="gunun_4" localSheetId="6">#REF!</definedName>
    <definedName name="kakikuka_1" localSheetId="6">#REF!</definedName>
    <definedName name="kakikuka_2" localSheetId="6">#REF!</definedName>
    <definedName name="kakikuka_3" localSheetId="6">#REF!</definedName>
    <definedName name="kakikuka_4" localSheetId="6">#REF!</definedName>
    <definedName name="L_1" localSheetId="6">#REF!</definedName>
    <definedName name="L_19_1" localSheetId="6">#REF!</definedName>
    <definedName name="L_19_2" localSheetId="6">#REF!</definedName>
    <definedName name="L_19_3" localSheetId="6">#REF!</definedName>
    <definedName name="L_19_4" localSheetId="6">#REF!</definedName>
    <definedName name="L_2" localSheetId="6">#REF!</definedName>
    <definedName name="L_20_1" localSheetId="6">#REF!</definedName>
    <definedName name="L_20_2" localSheetId="6">#REF!</definedName>
    <definedName name="L_20_3" localSheetId="6">#REF!</definedName>
    <definedName name="L_20_4" localSheetId="6">#REF!</definedName>
    <definedName name="L_3" localSheetId="6">#REF!</definedName>
    <definedName name="L_4" localSheetId="6">#REF!</definedName>
    <definedName name="Mantenance_1" localSheetId="6">#REF!</definedName>
    <definedName name="Mantenance_2" localSheetId="6">#REF!</definedName>
    <definedName name="Mantenance_3" localSheetId="6">#REF!</definedName>
    <definedName name="Mantenance_4" localSheetId="6">#REF!</definedName>
    <definedName name="masalaha_1" localSheetId="6">#REF!</definedName>
    <definedName name="masalaha_2" localSheetId="6">#REF!</definedName>
    <definedName name="masalaha_3" localSheetId="6">#REF!</definedName>
    <definedName name="masalaha_4" localSheetId="6">#REF!</definedName>
    <definedName name="namas_1" localSheetId="6">#REF!</definedName>
    <definedName name="namas_2" localSheetId="6">#REF!</definedName>
    <definedName name="namas_3" localSheetId="6">#REF!</definedName>
    <definedName name="namas_4" localSheetId="6">#REF!</definedName>
    <definedName name="nanana_1" localSheetId="6">#REF!</definedName>
    <definedName name="nanana_2" localSheetId="6">#REF!</definedName>
    <definedName name="nanana_3" localSheetId="6">#REF!</definedName>
    <definedName name="nanana_4" localSheetId="6">#REF!</definedName>
    <definedName name="overall_2" localSheetId="6">#REF!</definedName>
    <definedName name="overall_3" localSheetId="6">#REF!</definedName>
    <definedName name="overall_4" localSheetId="6">#REF!</definedName>
    <definedName name="qfile1_2" localSheetId="6">#REF!</definedName>
    <definedName name="qfile1_3" localSheetId="6">#REF!</definedName>
    <definedName name="qfile1_4" localSheetId="6">#REF!</definedName>
    <definedName name="qfile2_2" localSheetId="6">#REF!</definedName>
    <definedName name="qfile2_3" localSheetId="6">#REF!</definedName>
    <definedName name="qfile2_4" localSheetId="6">#REF!</definedName>
    <definedName name="QFile3_2" localSheetId="6">#REF!</definedName>
    <definedName name="QFile3_3" localSheetId="6">#REF!</definedName>
    <definedName name="QFile3_4" localSheetId="6">#REF!</definedName>
    <definedName name="SABUN_1" localSheetId="6">#REF!</definedName>
    <definedName name="SABUN_2" localSheetId="6">#REF!</definedName>
    <definedName name="SABUN_3" localSheetId="6">#REF!</definedName>
    <definedName name="SABUN_4" localSheetId="6">#REF!</definedName>
    <definedName name="sakit_1" localSheetId="6">#REF!</definedName>
    <definedName name="sakit_2" localSheetId="6">#REF!</definedName>
    <definedName name="sakit_3" localSheetId="6">#REF!</definedName>
    <definedName name="sakit_4" localSheetId="6">#REF!</definedName>
    <definedName name="samasamasam_1" localSheetId="6">#REF!</definedName>
    <definedName name="samasamasam_2" localSheetId="6">#REF!</definedName>
    <definedName name="samasamasam_3" localSheetId="6">#REF!</definedName>
    <definedName name="samasamasam_4" localSheetId="6">#REF!</definedName>
    <definedName name="sampaikan_1" localSheetId="6">#REF!</definedName>
    <definedName name="sampaikan_2" localSheetId="6">#REF!</definedName>
    <definedName name="sampaikan_3" localSheetId="6">#REF!</definedName>
    <definedName name="sampaikan_4" localSheetId="6">#REF!</definedName>
    <definedName name="sample_1" localSheetId="6">#REF!</definedName>
    <definedName name="sample_2" localSheetId="6">#REF!</definedName>
    <definedName name="sample_3" localSheetId="6">#REF!</definedName>
    <definedName name="sample_4" localSheetId="6">#REF!</definedName>
    <definedName name="sam_1" localSheetId="6">#REF!</definedName>
    <definedName name="sam_2" localSheetId="6">#REF!</definedName>
    <definedName name="sam_3" localSheetId="6">#REF!</definedName>
    <definedName name="sam_4" localSheetId="6">#REF!</definedName>
    <definedName name="sa_1" localSheetId="6">#REF!</definedName>
    <definedName name="sa_2" localSheetId="6">#REF!</definedName>
    <definedName name="sa_3" localSheetId="6">#REF!</definedName>
    <definedName name="sa_4" localSheetId="6">#REF!</definedName>
    <definedName name="sembarangan_1" localSheetId="6">#REF!</definedName>
    <definedName name="sembarangan_2" localSheetId="6">#REF!</definedName>
    <definedName name="sembarangan_3" localSheetId="6">#REF!</definedName>
    <definedName name="sembarangan_4" localSheetId="6">#REF!</definedName>
    <definedName name="SEMBARNG_1" localSheetId="6">#REF!</definedName>
    <definedName name="SEMBARNG_2" localSheetId="6">#REF!</definedName>
    <definedName name="SEMBARNG_3" localSheetId="6">#REF!</definedName>
    <definedName name="SEMBARNG_4" localSheetId="6">#REF!</definedName>
    <definedName name="Ssas_1" localSheetId="6">#REF!</definedName>
    <definedName name="Ssas_2" localSheetId="6">#REF!</definedName>
    <definedName name="Ssas_3" localSheetId="6">#REF!</definedName>
    <definedName name="Ssas_4" localSheetId="6">#REF!</definedName>
    <definedName name="s_1" localSheetId="6">#REF!</definedName>
    <definedName name="s_2" localSheetId="6">#REF!</definedName>
    <definedName name="s_3" localSheetId="6">#REF!</definedName>
    <definedName name="s_4" localSheetId="6">#REF!</definedName>
    <definedName name="VGJK_1" localSheetId="6">#REF!</definedName>
    <definedName name="VGJK_2" localSheetId="6">#REF!</definedName>
    <definedName name="VGJK_3" localSheetId="6">#REF!</definedName>
    <definedName name="VGJK_4" localSheetId="6">#REF!</definedName>
    <definedName name="YGGG_1" localSheetId="6">#REF!</definedName>
    <definedName name="YGGG_2" localSheetId="6">#REF!</definedName>
    <definedName name="YGGG_3" localSheetId="6">#REF!</definedName>
    <definedName name="YGGG_4" localSheetId="6">#REF!</definedName>
    <definedName name="yh_1" localSheetId="6">#REF!</definedName>
    <definedName name="yh_2" localSheetId="6">#REF!</definedName>
    <definedName name="yh_3" localSheetId="6">#REF!</definedName>
    <definedName name="yh_4" localSheetId="6">#REF!</definedName>
    <definedName name="a" localSheetId="0">#REF!</definedName>
    <definedName name="a_1" localSheetId="0">#REF!</definedName>
    <definedName name="a_2" localSheetId="0">#REF!</definedName>
    <definedName name="a_3" localSheetId="0">#REF!</definedName>
    <definedName name="a_4" localSheetId="0">#REF!</definedName>
    <definedName name="AA_1" localSheetId="0">#REF!</definedName>
    <definedName name="AA_2" localSheetId="0">#REF!</definedName>
    <definedName name="AA_3" localSheetId="0">#REF!</definedName>
    <definedName name="AA_4" localSheetId="0">#REF!</definedName>
    <definedName name="aaa_1" localSheetId="0">#REF!</definedName>
    <definedName name="aaa_2" localSheetId="0">#REF!</definedName>
    <definedName name="aaa_3" localSheetId="0">#REF!</definedName>
    <definedName name="aaa_4" localSheetId="0">#REF!</definedName>
    <definedName name="aaaaa_1" localSheetId="0">#REF!</definedName>
    <definedName name="aaaaa_2" localSheetId="0">#REF!</definedName>
    <definedName name="aaaaa_3" localSheetId="0">#REF!</definedName>
    <definedName name="aaaaa_4" localSheetId="0">#REF!</definedName>
    <definedName name="ada" localSheetId="0">#REF!</definedName>
    <definedName name="ada_1" localSheetId="0">#REF!</definedName>
    <definedName name="ada_2" localSheetId="0">#REF!</definedName>
    <definedName name="ada_3" localSheetId="0">#REF!</definedName>
    <definedName name="ada_4" localSheetId="0">#REF!</definedName>
    <definedName name="ADAad" localSheetId="0">#REF!</definedName>
    <definedName name="ADAad_1" localSheetId="0">#REF!</definedName>
    <definedName name="ADAad_2" localSheetId="0">#REF!</definedName>
    <definedName name="ADAad_3" localSheetId="0">#REF!</definedName>
    <definedName name="ADAad_4" localSheetId="0">#REF!</definedName>
    <definedName name="ASA_1" localSheetId="0">#REF!</definedName>
    <definedName name="ASA_19_1" localSheetId="0">#REF!</definedName>
    <definedName name="ASA_19_2" localSheetId="0">#REF!</definedName>
    <definedName name="ASA_19_3" localSheetId="0">#REF!</definedName>
    <definedName name="ASA_19_4" localSheetId="0">#REF!</definedName>
    <definedName name="ASA_2" localSheetId="0">#REF!</definedName>
    <definedName name="ASA_20_1" localSheetId="0">#REF!</definedName>
    <definedName name="ASA_20_2" localSheetId="0">#REF!</definedName>
    <definedName name="ASA_20_3" localSheetId="0">#REF!</definedName>
    <definedName name="ASA_20_4" localSheetId="0">#REF!</definedName>
    <definedName name="ASA_3" localSheetId="0">#REF!</definedName>
    <definedName name="BARU" localSheetId="0">#REF!</definedName>
    <definedName name="BB_1" localSheetId="0">#REF!</definedName>
    <definedName name="BB_2" localSheetId="0">#REF!</definedName>
    <definedName name="BB_3" localSheetId="0">#REF!</definedName>
    <definedName name="BB_4" localSheetId="0">#REF!</definedName>
    <definedName name="bermain" localSheetId="0">#REF!</definedName>
    <definedName name="bermain_1" localSheetId="0">#REF!</definedName>
    <definedName name="bermain_2" localSheetId="0">#REF!</definedName>
    <definedName name="bermain_3" localSheetId="0">#REF!</definedName>
    <definedName name="bermain_4" localSheetId="0">#REF!</definedName>
    <definedName name="bersam" localSheetId="0">#REF!</definedName>
    <definedName name="bersam_1" localSheetId="0">#REF!</definedName>
    <definedName name="bersam_2" localSheetId="0">#REF!</definedName>
    <definedName name="bersam_3" localSheetId="0">#REF!</definedName>
    <definedName name="bersam_4" localSheetId="0">#REF!</definedName>
    <definedName name="bersama_1" localSheetId="0">#REF!</definedName>
    <definedName name="bersama_2" localSheetId="0">#REF!</definedName>
    <definedName name="bersama_3" localSheetId="0">#REF!</definedName>
    <definedName name="bersama_4" localSheetId="0">#REF!</definedName>
    <definedName name="dale" localSheetId="0">#REF!</definedName>
    <definedName name="dale_19" localSheetId="0">#REF!</definedName>
    <definedName name="dale_20" localSheetId="0">#REF!</definedName>
    <definedName name="dddd_1" localSheetId="0">#REF!</definedName>
    <definedName name="dddd_2" localSheetId="0">#REF!</definedName>
    <definedName name="dddd_3" localSheetId="0">#REF!</definedName>
    <definedName name="dddd_4" localSheetId="0">#REF!</definedName>
    <definedName name="dddddddd_1" localSheetId="0">#REF!</definedName>
    <definedName name="dddddddd_2" localSheetId="0">#REF!</definedName>
    <definedName name="dddddddd_3" localSheetId="0">#REF!</definedName>
    <definedName name="dddddddd_4" localSheetId="0">#REF!</definedName>
    <definedName name="Excel_BuiltIn_Print_Area_13_1" localSheetId="0">#REF!</definedName>
    <definedName name="Excel_BuiltIn_Print_Area_13_2" localSheetId="0">#REF!</definedName>
    <definedName name="Excel_BuiltIn_Print_Area_13_3" localSheetId="0">#REF!</definedName>
    <definedName name="Excel_BuiltIn_Print_Area_2_1_1" localSheetId="0">#REF!</definedName>
    <definedName name="Excel_BuiltIn_Print_Area_2_1_2" localSheetId="0">#REF!</definedName>
    <definedName name="Excel_BuiltIn_Print_Area_2_1_3" localSheetId="0">#REF!</definedName>
    <definedName name="Excel_BuiltIn_Print_Area_2_1_4" localSheetId="0">#REF!</definedName>
    <definedName name="Excel_BuiltIn_Print_Area_2_10_1" localSheetId="0">#REF!</definedName>
    <definedName name="Excel_BuiltIn_Print_Area_2_10_2" localSheetId="0">#REF!</definedName>
    <definedName name="Excel_BuiltIn_Print_Area_2_10_3" localSheetId="0">#REF!</definedName>
    <definedName name="Excel_BuiltIn_Print_Area_2_10_4" localSheetId="0">#REF!</definedName>
    <definedName name="Excel_BuiltIn_Print_Area_2_12_1" localSheetId="0">#REF!</definedName>
    <definedName name="Excel_BuiltIn_Print_Area_2_12_2" localSheetId="0">#REF!</definedName>
    <definedName name="Excel_BuiltIn_Print_Area_2_12_3" localSheetId="0">#REF!</definedName>
    <definedName name="Excel_BuiltIn_Print_Area_2_12_4" localSheetId="0">#REF!</definedName>
    <definedName name="Excel_BuiltIn_Print_Area_2_13_1" localSheetId="0">#REF!</definedName>
    <definedName name="Excel_BuiltIn_Print_Area_2_13_2" localSheetId="0">#REF!</definedName>
    <definedName name="Excel_BuiltIn_Print_Area_2_13_3" localSheetId="0">#REF!</definedName>
    <definedName name="Excel_BuiltIn_Print_Area_2_13_4" localSheetId="0">#REF!</definedName>
    <definedName name="Excel_BuiltIn_Print_Area_2_14_1" localSheetId="0">#REF!</definedName>
    <definedName name="Excel_BuiltIn_Print_Area_2_14_2" localSheetId="0">#REF!</definedName>
    <definedName name="Excel_BuiltIn_Print_Area_2_14_3" localSheetId="0">#REF!</definedName>
    <definedName name="Excel_BuiltIn_Print_Area_2_14_4" localSheetId="0">#REF!</definedName>
    <definedName name="Excel_BuiltIn_Print_Area_2_15_1" localSheetId="0">#REF!</definedName>
    <definedName name="Excel_BuiltIn_Print_Area_2_15_2" localSheetId="0">#REF!</definedName>
    <definedName name="Excel_BuiltIn_Print_Area_2_15_3" localSheetId="0">#REF!</definedName>
    <definedName name="Excel_BuiltIn_Print_Area_2_15_4" localSheetId="0">#REF!</definedName>
    <definedName name="Excel_BuiltIn_Print_Area_2_19_1" localSheetId="0">#REF!</definedName>
    <definedName name="Excel_BuiltIn_Print_Area_2_19_2" localSheetId="0">#REF!</definedName>
    <definedName name="Excel_BuiltIn_Print_Area_2_19_3" localSheetId="0">#REF!</definedName>
    <definedName name="Excel_BuiltIn_Print_Area_2_19_4" localSheetId="0">#REF!</definedName>
    <definedName name="Excel_BuiltIn_Print_Area_2_2_1" localSheetId="0">#REF!</definedName>
    <definedName name="Excel_BuiltIn_Print_Area_2_2_2" localSheetId="0">#REF!</definedName>
    <definedName name="Excel_BuiltIn_Print_Area_2_2_3" localSheetId="0">#REF!</definedName>
    <definedName name="Excel_BuiltIn_Print_Area_2_2_4" localSheetId="0">#REF!</definedName>
    <definedName name="Excel_BuiltIn_Print_Area_2_20_1" localSheetId="0">#REF!</definedName>
    <definedName name="Excel_BuiltIn_Print_Area_2_20_2" localSheetId="0">#REF!</definedName>
    <definedName name="Excel_BuiltIn_Print_Area_2_20_3" localSheetId="0">#REF!</definedName>
    <definedName name="Excel_BuiltIn_Print_Area_2_20_4" localSheetId="0">#REF!</definedName>
    <definedName name="Excel_BuiltIn_Print_Area_2_21_1" localSheetId="0">#REF!</definedName>
    <definedName name="Excel_BuiltIn_Print_Area_2_21_2" localSheetId="0">#REF!</definedName>
    <definedName name="Excel_BuiltIn_Print_Area_2_21_3" localSheetId="0">#REF!</definedName>
    <definedName name="Excel_BuiltIn_Print_Area_2_21_4" localSheetId="0">#REF!</definedName>
    <definedName name="Excel_BuiltIn_Print_Area_2_22_1" localSheetId="0">#REF!</definedName>
    <definedName name="Excel_BuiltIn_Print_Area_2_22_2" localSheetId="0">#REF!</definedName>
    <definedName name="Excel_BuiltIn_Print_Area_2_22_3" localSheetId="0">#REF!</definedName>
    <definedName name="Excel_BuiltIn_Print_Area_2_22_4" localSheetId="0">#REF!</definedName>
    <definedName name="Excel_BuiltIn_Print_Area_2_23_1" localSheetId="0">#REF!</definedName>
    <definedName name="Excel_BuiltIn_Print_Area_2_23_2" localSheetId="0">#REF!</definedName>
    <definedName name="Excel_BuiltIn_Print_Area_2_23_3" localSheetId="0">#REF!</definedName>
    <definedName name="Excel_BuiltIn_Print_Area_2_23_4" localSheetId="0">#REF!</definedName>
    <definedName name="Excel_BuiltIn_Print_Area_2_24_1" localSheetId="0">#REF!</definedName>
    <definedName name="Excel_BuiltIn_Print_Area_2_24_2" localSheetId="0">#REF!</definedName>
    <definedName name="Excel_BuiltIn_Print_Area_2_24_3" localSheetId="0">#REF!</definedName>
    <definedName name="Excel_BuiltIn_Print_Area_2_24_4" localSheetId="0">#REF!</definedName>
    <definedName name="Excel_BuiltIn_Print_Area_2_26_1" localSheetId="0">#REF!</definedName>
    <definedName name="Excel_BuiltIn_Print_Area_2_26_2" localSheetId="0">#REF!</definedName>
    <definedName name="Excel_BuiltIn_Print_Area_2_26_3" localSheetId="0">#REF!</definedName>
    <definedName name="Excel_BuiltIn_Print_Area_2_26_4" localSheetId="0">#REF!</definedName>
    <definedName name="Excel_BuiltIn_Print_Area_2_27_1" localSheetId="0">#REF!</definedName>
    <definedName name="Excel_BuiltIn_Print_Area_2_27_2" localSheetId="0">#REF!</definedName>
    <definedName name="Excel_BuiltIn_Print_Area_2_27_3" localSheetId="0">#REF!</definedName>
    <definedName name="Excel_BuiltIn_Print_Area_2_27_4" localSheetId="0">#REF!</definedName>
    <definedName name="Excel_BuiltIn_Print_Area_2_3_1" localSheetId="0">#REF!</definedName>
    <definedName name="Excel_BuiltIn_Print_Area_2_3_2" localSheetId="0">#REF!</definedName>
    <definedName name="Excel_BuiltIn_Print_Area_2_3_3" localSheetId="0">#REF!</definedName>
    <definedName name="Excel_BuiltIn_Print_Area_2_3_4" localSheetId="0">#REF!</definedName>
    <definedName name="Excel_BuiltIn_Print_Area_2_4_1" localSheetId="0">#REF!</definedName>
    <definedName name="Excel_BuiltIn_Print_Area_2_4_2" localSheetId="0">#REF!</definedName>
    <definedName name="Excel_BuiltIn_Print_Area_2_4_3" localSheetId="0">#REF!</definedName>
    <definedName name="Excel_BuiltIn_Print_Area_2_4_4" localSheetId="0">#REF!</definedName>
    <definedName name="Excel_BuiltIn_Print_Area_2_5_1" localSheetId="0">#REF!</definedName>
    <definedName name="Excel_BuiltIn_Print_Area_2_5_2" localSheetId="0">#REF!</definedName>
    <definedName name="Excel_BuiltIn_Print_Area_2_5_3" localSheetId="0">#REF!</definedName>
    <definedName name="Excel_BuiltIn_Print_Area_2_5_4" localSheetId="0">#REF!</definedName>
    <definedName name="Excel_BuiltIn_Print_Area_2_6_1" localSheetId="0">#REF!</definedName>
    <definedName name="Excel_BuiltIn_Print_Area_2_6_2" localSheetId="0">#REF!</definedName>
    <definedName name="Excel_BuiltIn_Print_Area_2_6_3" localSheetId="0">#REF!</definedName>
    <definedName name="Excel_BuiltIn_Print_Area_2_6_4" localSheetId="0">#REF!</definedName>
    <definedName name="Excel_BuiltIn_Print_Area_2_7_1" localSheetId="0">#REF!</definedName>
    <definedName name="Excel_BuiltIn_Print_Area_2_7_2" localSheetId="0">#REF!</definedName>
    <definedName name="Excel_BuiltIn_Print_Area_2_7_3" localSheetId="0">#REF!</definedName>
    <definedName name="Excel_BuiltIn_Print_Area_2_7_4" localSheetId="0">#REF!</definedName>
    <definedName name="Excel_BuiltIn_Print_Area_2_8_1" localSheetId="0">#REF!</definedName>
    <definedName name="Excel_BuiltIn_Print_Area_2_8_2" localSheetId="0">#REF!</definedName>
    <definedName name="Excel_BuiltIn_Print_Area_2_8_3" localSheetId="0">#REF!</definedName>
    <definedName name="Excel_BuiltIn_Print_Area_2_8_4" localSheetId="0">#REF!</definedName>
    <definedName name="Excel_BuiltIn_Print_Area_2_9_1" localSheetId="0">#REF!</definedName>
    <definedName name="Excel_BuiltIn_Print_Area_2_9_2" localSheetId="0">#REF!</definedName>
    <definedName name="Excel_BuiltIn_Print_Area_2_9_3" localSheetId="0">#REF!</definedName>
    <definedName name="Excel_BuiltIn_Print_Area_2_9_4" localSheetId="0">#REF!</definedName>
    <definedName name="Excel_BuiltIn_Print_Area_3_1_1" localSheetId="0">#REF!</definedName>
    <definedName name="Excel_BuiltIn_Print_Area_3_1_2" localSheetId="0">#REF!</definedName>
    <definedName name="Excel_BuiltIn_Print_Area_3_1_3" localSheetId="0">#REF!</definedName>
    <definedName name="Excel_BuiltIn_Print_Area_3_1_4" localSheetId="0">#REF!</definedName>
    <definedName name="Excel_BuiltIn_Print_Area_3_10_1" localSheetId="0">#REF!</definedName>
    <definedName name="Excel_BuiltIn_Print_Area_3_10_2" localSheetId="0">#REF!</definedName>
    <definedName name="Excel_BuiltIn_Print_Area_3_10_3" localSheetId="0">#REF!</definedName>
    <definedName name="Excel_BuiltIn_Print_Area_3_10_4" localSheetId="0">#REF!</definedName>
    <definedName name="Excel_BuiltIn_Print_Area_3_12_1" localSheetId="0">#REF!</definedName>
    <definedName name="Excel_BuiltIn_Print_Area_3_12_2" localSheetId="0">#REF!</definedName>
    <definedName name="Excel_BuiltIn_Print_Area_3_12_3" localSheetId="0">#REF!</definedName>
    <definedName name="Excel_BuiltIn_Print_Area_3_12_4" localSheetId="0">#REF!</definedName>
    <definedName name="Excel_BuiltIn_Print_Area_3_13_1" localSheetId="0">#REF!</definedName>
    <definedName name="Excel_BuiltIn_Print_Area_3_13_2" localSheetId="0">#REF!</definedName>
    <definedName name="Excel_BuiltIn_Print_Area_3_13_3" localSheetId="0">#REF!</definedName>
    <definedName name="Excel_BuiltIn_Print_Area_3_13_4" localSheetId="0">#REF!</definedName>
    <definedName name="Excel_BuiltIn_Print_Area_3_14_1" localSheetId="0">#REF!</definedName>
    <definedName name="Excel_BuiltIn_Print_Area_3_14_2" localSheetId="0">#REF!</definedName>
    <definedName name="Excel_BuiltIn_Print_Area_3_14_3" localSheetId="0">#REF!</definedName>
    <definedName name="Excel_BuiltIn_Print_Area_3_14_4" localSheetId="0">#REF!</definedName>
    <definedName name="Excel_BuiltIn_Print_Area_3_15_1" localSheetId="0">#REF!</definedName>
    <definedName name="Excel_BuiltIn_Print_Area_3_15_2" localSheetId="0">#REF!</definedName>
    <definedName name="Excel_BuiltIn_Print_Area_3_15_3" localSheetId="0">#REF!</definedName>
    <definedName name="Excel_BuiltIn_Print_Area_3_15_4" localSheetId="0">#REF!</definedName>
    <definedName name="Excel_BuiltIn_Print_Area_3_19_1" localSheetId="0">#REF!</definedName>
    <definedName name="Excel_BuiltIn_Print_Area_3_19_2" localSheetId="0">#REF!</definedName>
    <definedName name="Excel_BuiltIn_Print_Area_3_19_3" localSheetId="0">#REF!</definedName>
    <definedName name="Excel_BuiltIn_Print_Area_3_19_4" localSheetId="0">#REF!</definedName>
    <definedName name="Excel_BuiltIn_Print_Area_3_2_1" localSheetId="0">#REF!</definedName>
    <definedName name="Excel_BuiltIn_Print_Area_3_2_2" localSheetId="0">#REF!</definedName>
    <definedName name="Excel_BuiltIn_Print_Area_3_2_3" localSheetId="0">#REF!</definedName>
    <definedName name="Excel_BuiltIn_Print_Area_3_2_4" localSheetId="0">#REF!</definedName>
    <definedName name="Excel_BuiltIn_Print_Area_3_20_1" localSheetId="0">#REF!</definedName>
    <definedName name="Excel_BuiltIn_Print_Area_3_20_2" localSheetId="0">#REF!</definedName>
    <definedName name="Excel_BuiltIn_Print_Area_3_20_3" localSheetId="0">#REF!</definedName>
    <definedName name="Excel_BuiltIn_Print_Area_3_20_4" localSheetId="0">#REF!</definedName>
    <definedName name="Excel_BuiltIn_Print_Area_3_21_1" localSheetId="0">#REF!</definedName>
    <definedName name="Excel_BuiltIn_Print_Area_3_21_2" localSheetId="0">#REF!</definedName>
    <definedName name="Excel_BuiltIn_Print_Area_3_21_3" localSheetId="0">#REF!</definedName>
    <definedName name="Excel_BuiltIn_Print_Area_3_21_4" localSheetId="0">#REF!</definedName>
    <definedName name="Excel_BuiltIn_Print_Area_3_22_1" localSheetId="0">#REF!</definedName>
    <definedName name="Excel_BuiltIn_Print_Area_3_22_2" localSheetId="0">#REF!</definedName>
    <definedName name="Excel_BuiltIn_Print_Area_3_22_3" localSheetId="0">#REF!</definedName>
    <definedName name="Excel_BuiltIn_Print_Area_3_22_4" localSheetId="0">#REF!</definedName>
    <definedName name="Excel_BuiltIn_Print_Area_3_23_1" localSheetId="0">#REF!</definedName>
    <definedName name="Excel_BuiltIn_Print_Area_3_23_2" localSheetId="0">#REF!</definedName>
    <definedName name="Excel_BuiltIn_Print_Area_3_23_3" localSheetId="0">#REF!</definedName>
    <definedName name="Excel_BuiltIn_Print_Area_3_23_4" localSheetId="0">#REF!</definedName>
    <definedName name="Excel_BuiltIn_Print_Area_3_24_1" localSheetId="0">#REF!</definedName>
    <definedName name="Excel_BuiltIn_Print_Area_3_24_2" localSheetId="0">#REF!</definedName>
    <definedName name="Excel_BuiltIn_Print_Area_3_24_3" localSheetId="0">#REF!</definedName>
    <definedName name="Excel_BuiltIn_Print_Area_3_24_4" localSheetId="0">#REF!</definedName>
    <definedName name="Excel_BuiltIn_Print_Area_3_26_1" localSheetId="0">#REF!</definedName>
    <definedName name="Excel_BuiltIn_Print_Area_3_26_2" localSheetId="0">#REF!</definedName>
    <definedName name="Excel_BuiltIn_Print_Area_3_26_3" localSheetId="0">#REF!</definedName>
    <definedName name="Excel_BuiltIn_Print_Area_3_26_4" localSheetId="0">#REF!</definedName>
    <definedName name="Excel_BuiltIn_Print_Area_3_27_1" localSheetId="0">#REF!</definedName>
    <definedName name="Excel_BuiltIn_Print_Area_3_27_2" localSheetId="0">#REF!</definedName>
    <definedName name="Excel_BuiltIn_Print_Area_3_27_3" localSheetId="0">#REF!</definedName>
    <definedName name="Excel_BuiltIn_Print_Area_3_27_4" localSheetId="0">#REF!</definedName>
    <definedName name="Excel_BuiltIn_Print_Area_3_3_1" localSheetId="0">#REF!</definedName>
    <definedName name="Excel_BuiltIn_Print_Area_3_3_2" localSheetId="0">#REF!</definedName>
    <definedName name="Excel_BuiltIn_Print_Area_3_3_3" localSheetId="0">#REF!</definedName>
    <definedName name="Excel_BuiltIn_Print_Area_3_3_4" localSheetId="0">#REF!</definedName>
    <definedName name="Excel_BuiltIn_Print_Area_3_4_1" localSheetId="0">#REF!</definedName>
    <definedName name="Excel_BuiltIn_Print_Area_3_4_2" localSheetId="0">#REF!</definedName>
    <definedName name="Excel_BuiltIn_Print_Area_3_4_3" localSheetId="0">#REF!</definedName>
    <definedName name="Excel_BuiltIn_Print_Area_3_4_4" localSheetId="0">#REF!</definedName>
    <definedName name="Excel_BuiltIn_Print_Area_3_5_1" localSheetId="0">#REF!</definedName>
    <definedName name="Excel_BuiltIn_Print_Area_3_5_2" localSheetId="0">#REF!</definedName>
    <definedName name="Excel_BuiltIn_Print_Area_3_5_3" localSheetId="0">#REF!</definedName>
    <definedName name="Excel_BuiltIn_Print_Area_3_5_4" localSheetId="0">#REF!</definedName>
    <definedName name="Excel_BuiltIn_Print_Area_3_6_1" localSheetId="0">#REF!</definedName>
    <definedName name="Excel_BuiltIn_Print_Area_3_6_2" localSheetId="0">#REF!</definedName>
    <definedName name="Excel_BuiltIn_Print_Area_3_6_3" localSheetId="0">#REF!</definedName>
    <definedName name="Excel_BuiltIn_Print_Area_3_6_4" localSheetId="0">#REF!</definedName>
    <definedName name="Excel_BuiltIn_Print_Area_3_7_1" localSheetId="0">#REF!</definedName>
    <definedName name="Excel_BuiltIn_Print_Area_3_7_2" localSheetId="0">#REF!</definedName>
    <definedName name="Excel_BuiltIn_Print_Area_3_7_3" localSheetId="0">#REF!</definedName>
    <definedName name="Excel_BuiltIn_Print_Area_3_7_4" localSheetId="0">#REF!</definedName>
    <definedName name="Excel_BuiltIn_Print_Area_3_8_1" localSheetId="0">#REF!</definedName>
    <definedName name="Excel_BuiltIn_Print_Area_3_8_2" localSheetId="0">#REF!</definedName>
    <definedName name="Excel_BuiltIn_Print_Area_3_8_3" localSheetId="0">#REF!</definedName>
    <definedName name="Excel_BuiltIn_Print_Area_3_8_4" localSheetId="0">#REF!</definedName>
    <definedName name="Excel_BuiltIn_Print_Area_3_9_1" localSheetId="0">#REF!</definedName>
    <definedName name="Excel_BuiltIn_Print_Area_3_9_2" localSheetId="0">#REF!</definedName>
    <definedName name="Excel_BuiltIn_Print_Area_3_9_3" localSheetId="0">#REF!</definedName>
    <definedName name="Excel_BuiltIn_Print_Area_3_9_4" localSheetId="0">#REF!</definedName>
    <definedName name="Excel_BuiltIn_Print_Area_4_1_1" localSheetId="0">#REF!</definedName>
    <definedName name="Excel_BuiltIn_Print_Area_4_1_2" localSheetId="0">#REF!</definedName>
    <definedName name="Excel_BuiltIn_Print_Area_4_1_3" localSheetId="0">#REF!</definedName>
    <definedName name="Excel_BuiltIn_Print_Area_4_1_4" localSheetId="0">#REF!</definedName>
    <definedName name="Excel_BuiltIn_Print_Area_4_10_1" localSheetId="0">#REF!</definedName>
    <definedName name="Excel_BuiltIn_Print_Area_4_10_2" localSheetId="0">#REF!</definedName>
    <definedName name="Excel_BuiltIn_Print_Area_4_10_3" localSheetId="0">#REF!</definedName>
    <definedName name="Excel_BuiltIn_Print_Area_4_10_4" localSheetId="0">#REF!</definedName>
    <definedName name="Excel_BuiltIn_Print_Area_4_12_1" localSheetId="0">#REF!</definedName>
    <definedName name="Excel_BuiltIn_Print_Area_4_12_2" localSheetId="0">#REF!</definedName>
    <definedName name="Excel_BuiltIn_Print_Area_4_12_3" localSheetId="0">#REF!</definedName>
    <definedName name="Excel_BuiltIn_Print_Area_4_12_4" localSheetId="0">#REF!</definedName>
    <definedName name="Excel_BuiltIn_Print_Area_4_13_1" localSheetId="0">#REF!</definedName>
    <definedName name="Excel_BuiltIn_Print_Area_4_13_2" localSheetId="0">#REF!</definedName>
    <definedName name="Excel_BuiltIn_Print_Area_4_13_3" localSheetId="0">#REF!</definedName>
    <definedName name="Excel_BuiltIn_Print_Area_4_13_4" localSheetId="0">#REF!</definedName>
    <definedName name="Excel_BuiltIn_Print_Area_4_14_1" localSheetId="0">#REF!</definedName>
    <definedName name="Excel_BuiltIn_Print_Area_4_14_2" localSheetId="0">#REF!</definedName>
    <definedName name="Excel_BuiltIn_Print_Area_4_14_3" localSheetId="0">#REF!</definedName>
    <definedName name="Excel_BuiltIn_Print_Area_4_14_4" localSheetId="0">#REF!</definedName>
    <definedName name="Excel_BuiltIn_Print_Area_4_15_1" localSheetId="0">#REF!</definedName>
    <definedName name="Excel_BuiltIn_Print_Area_4_15_2" localSheetId="0">#REF!</definedName>
    <definedName name="Excel_BuiltIn_Print_Area_4_15_3" localSheetId="0">#REF!</definedName>
    <definedName name="Excel_BuiltIn_Print_Area_4_15_4" localSheetId="0">#REF!</definedName>
    <definedName name="Excel_BuiltIn_Print_Area_4_19_1" localSheetId="0">#REF!</definedName>
    <definedName name="Excel_BuiltIn_Print_Area_4_19_2" localSheetId="0">#REF!</definedName>
    <definedName name="Excel_BuiltIn_Print_Area_4_19_3" localSheetId="0">#REF!</definedName>
    <definedName name="Excel_BuiltIn_Print_Area_4_19_4" localSheetId="0">#REF!</definedName>
    <definedName name="Excel_BuiltIn_Print_Area_4_2_1" localSheetId="0">#REF!</definedName>
    <definedName name="Excel_BuiltIn_Print_Area_4_2_2" localSheetId="0">#REF!</definedName>
    <definedName name="Excel_BuiltIn_Print_Area_4_2_3" localSheetId="0">#REF!</definedName>
    <definedName name="Excel_BuiltIn_Print_Area_4_2_4" localSheetId="0">#REF!</definedName>
    <definedName name="Excel_BuiltIn_Print_Area_4_20_1" localSheetId="0">#REF!</definedName>
    <definedName name="Excel_BuiltIn_Print_Area_4_20_2" localSheetId="0">#REF!</definedName>
    <definedName name="Excel_BuiltIn_Print_Area_4_20_3" localSheetId="0">#REF!</definedName>
    <definedName name="Excel_BuiltIn_Print_Area_4_20_4" localSheetId="0">#REF!</definedName>
    <definedName name="Excel_BuiltIn_Print_Area_4_21_1" localSheetId="0">#REF!</definedName>
    <definedName name="Excel_BuiltIn_Print_Area_4_21_2" localSheetId="0">#REF!</definedName>
    <definedName name="Excel_BuiltIn_Print_Area_4_21_3" localSheetId="0">#REF!</definedName>
    <definedName name="Excel_BuiltIn_Print_Area_4_21_4" localSheetId="0">#REF!</definedName>
    <definedName name="Excel_BuiltIn_Print_Area_4_22_1" localSheetId="0">#REF!</definedName>
    <definedName name="Excel_BuiltIn_Print_Area_4_22_2" localSheetId="0">#REF!</definedName>
    <definedName name="Excel_BuiltIn_Print_Area_4_22_3" localSheetId="0">#REF!</definedName>
    <definedName name="Excel_BuiltIn_Print_Area_4_22_4" localSheetId="0">#REF!</definedName>
    <definedName name="Excel_BuiltIn_Print_Area_4_23_1" localSheetId="0">#REF!</definedName>
    <definedName name="Excel_BuiltIn_Print_Area_4_23_2" localSheetId="0">#REF!</definedName>
    <definedName name="Excel_BuiltIn_Print_Area_4_23_3" localSheetId="0">#REF!</definedName>
    <definedName name="Excel_BuiltIn_Print_Area_4_23_4" localSheetId="0">#REF!</definedName>
    <definedName name="Excel_BuiltIn_Print_Area_4_24_1" localSheetId="0">#REF!</definedName>
    <definedName name="Excel_BuiltIn_Print_Area_4_24_2" localSheetId="0">#REF!</definedName>
    <definedName name="Excel_BuiltIn_Print_Area_4_24_3" localSheetId="0">#REF!</definedName>
    <definedName name="Excel_BuiltIn_Print_Area_4_24_4" localSheetId="0">#REF!</definedName>
    <definedName name="Excel_BuiltIn_Print_Area_4_26_1" localSheetId="0">#REF!</definedName>
    <definedName name="Excel_BuiltIn_Print_Area_4_26_2" localSheetId="0">#REF!</definedName>
    <definedName name="Excel_BuiltIn_Print_Area_4_26_3" localSheetId="0">#REF!</definedName>
    <definedName name="Excel_BuiltIn_Print_Area_4_26_4" localSheetId="0">#REF!</definedName>
    <definedName name="Excel_BuiltIn_Print_Area_4_27_1" localSheetId="0">#REF!</definedName>
    <definedName name="Excel_BuiltIn_Print_Area_4_27_2" localSheetId="0">#REF!</definedName>
    <definedName name="Excel_BuiltIn_Print_Area_4_27_3" localSheetId="0">#REF!</definedName>
    <definedName name="Excel_BuiltIn_Print_Area_4_27_4" localSheetId="0">#REF!</definedName>
    <definedName name="Excel_BuiltIn_Print_Area_4_3_1" localSheetId="0">#REF!</definedName>
    <definedName name="Excel_BuiltIn_Print_Area_4_3_2" localSheetId="0">#REF!</definedName>
    <definedName name="Excel_BuiltIn_Print_Area_4_3_3" localSheetId="0">#REF!</definedName>
    <definedName name="Excel_BuiltIn_Print_Area_4_3_4" localSheetId="0">#REF!</definedName>
    <definedName name="Excel_BuiltIn_Print_Area_4_4_1" localSheetId="0">#REF!</definedName>
    <definedName name="Excel_BuiltIn_Print_Area_4_4_2" localSheetId="0">#REF!</definedName>
    <definedName name="Excel_BuiltIn_Print_Area_4_4_3" localSheetId="0">#REF!</definedName>
    <definedName name="Excel_BuiltIn_Print_Area_4_4_4" localSheetId="0">#REF!</definedName>
    <definedName name="Excel_BuiltIn_Print_Area_4_5_1" localSheetId="0">#REF!</definedName>
    <definedName name="Excel_BuiltIn_Print_Area_4_5_2" localSheetId="0">#REF!</definedName>
    <definedName name="Excel_BuiltIn_Print_Area_4_5_3" localSheetId="0">#REF!</definedName>
    <definedName name="Excel_BuiltIn_Print_Area_4_5_4" localSheetId="0">#REF!</definedName>
    <definedName name="Excel_BuiltIn_Print_Area_4_6_1" localSheetId="0">#REF!</definedName>
    <definedName name="Excel_BuiltIn_Print_Area_4_6_2" localSheetId="0">#REF!</definedName>
    <definedName name="Excel_BuiltIn_Print_Area_4_6_3" localSheetId="0">#REF!</definedName>
    <definedName name="Excel_BuiltIn_Print_Area_4_6_4" localSheetId="0">#REF!</definedName>
    <definedName name="Excel_BuiltIn_Print_Area_4_7_1" localSheetId="0">#REF!</definedName>
    <definedName name="Excel_BuiltIn_Print_Area_4_7_2" localSheetId="0">#REF!</definedName>
    <definedName name="Excel_BuiltIn_Print_Area_4_7_3" localSheetId="0">#REF!</definedName>
    <definedName name="Excel_BuiltIn_Print_Area_4_7_4" localSheetId="0">#REF!</definedName>
    <definedName name="Excel_BuiltIn_Print_Area_4_8_1" localSheetId="0">#REF!</definedName>
    <definedName name="Excel_BuiltIn_Print_Area_4_8_2" localSheetId="0">#REF!</definedName>
    <definedName name="Excel_BuiltIn_Print_Area_4_8_3" localSheetId="0">#REF!</definedName>
    <definedName name="Excel_BuiltIn_Print_Area_4_8_4" localSheetId="0">#REF!</definedName>
    <definedName name="Excel_BuiltIn_Print_Area_4_9_1" localSheetId="0">#REF!</definedName>
    <definedName name="Excel_BuiltIn_Print_Area_4_9_2" localSheetId="0">#REF!</definedName>
    <definedName name="Excel_BuiltIn_Print_Area_4_9_3" localSheetId="0">#REF!</definedName>
    <definedName name="Excel_BuiltIn_Print_Area_4_9_4" localSheetId="0">#REF!</definedName>
    <definedName name="Excel_BuiltIn_Print_Area_5_1_1" localSheetId="0">#REF!</definedName>
    <definedName name="Excel_BuiltIn_Print_Area_5_1_2" localSheetId="0">#REF!</definedName>
    <definedName name="Excel_BuiltIn_Print_Area_5_1_3" localSheetId="0">#REF!</definedName>
    <definedName name="Excel_BuiltIn_Print_Area_5_1_4" localSheetId="0">#REF!</definedName>
    <definedName name="Excel_BuiltIn_Print_Area_5_10_1" localSheetId="0">#REF!</definedName>
    <definedName name="Excel_BuiltIn_Print_Area_5_10_2" localSheetId="0">#REF!</definedName>
    <definedName name="Excel_BuiltIn_Print_Area_5_10_3" localSheetId="0">#REF!</definedName>
    <definedName name="Excel_BuiltIn_Print_Area_5_10_4" localSheetId="0">#REF!</definedName>
    <definedName name="Excel_BuiltIn_Print_Area_5_12_1" localSheetId="0">#REF!</definedName>
    <definedName name="Excel_BuiltIn_Print_Area_5_12_2" localSheetId="0">#REF!</definedName>
    <definedName name="Excel_BuiltIn_Print_Area_5_12_3" localSheetId="0">#REF!</definedName>
    <definedName name="Excel_BuiltIn_Print_Area_5_12_4" localSheetId="0">#REF!</definedName>
    <definedName name="Excel_BuiltIn_Print_Area_5_13_1" localSheetId="0">#REF!</definedName>
    <definedName name="Excel_BuiltIn_Print_Area_5_13_2" localSheetId="0">#REF!</definedName>
    <definedName name="Excel_BuiltIn_Print_Area_5_13_3" localSheetId="0">#REF!</definedName>
    <definedName name="Excel_BuiltIn_Print_Area_5_13_4" localSheetId="0">#REF!</definedName>
    <definedName name="Excel_BuiltIn_Print_Area_5_14_1" localSheetId="0">#REF!</definedName>
    <definedName name="Excel_BuiltIn_Print_Area_5_14_2" localSheetId="0">#REF!</definedName>
    <definedName name="Excel_BuiltIn_Print_Area_5_14_3" localSheetId="0">#REF!</definedName>
    <definedName name="Excel_BuiltIn_Print_Area_5_14_4" localSheetId="0">#REF!</definedName>
    <definedName name="Excel_BuiltIn_Print_Area_5_15_1" localSheetId="0">#REF!</definedName>
    <definedName name="Excel_BuiltIn_Print_Area_5_15_2" localSheetId="0">#REF!</definedName>
    <definedName name="Excel_BuiltIn_Print_Area_5_15_3" localSheetId="0">#REF!</definedName>
    <definedName name="Excel_BuiltIn_Print_Area_5_15_4" localSheetId="0">#REF!</definedName>
    <definedName name="Excel_BuiltIn_Print_Area_5_19_1" localSheetId="0">#REF!</definedName>
    <definedName name="Excel_BuiltIn_Print_Area_5_19_2" localSheetId="0">#REF!</definedName>
    <definedName name="Excel_BuiltIn_Print_Area_5_19_3" localSheetId="0">#REF!</definedName>
    <definedName name="Excel_BuiltIn_Print_Area_5_19_4" localSheetId="0">#REF!</definedName>
    <definedName name="Excel_BuiltIn_Print_Area_5_2_1" localSheetId="0">#REF!</definedName>
    <definedName name="Excel_BuiltIn_Print_Area_5_2_2" localSheetId="0">#REF!</definedName>
    <definedName name="Excel_BuiltIn_Print_Area_5_2_3" localSheetId="0">#REF!</definedName>
    <definedName name="Excel_BuiltIn_Print_Area_5_2_4" localSheetId="0">#REF!</definedName>
    <definedName name="Excel_BuiltIn_Print_Area_5_20_1" localSheetId="0">#REF!</definedName>
    <definedName name="Excel_BuiltIn_Print_Area_5_20_2" localSheetId="0">#REF!</definedName>
    <definedName name="Excel_BuiltIn_Print_Area_5_20_3" localSheetId="0">#REF!</definedName>
    <definedName name="Excel_BuiltIn_Print_Area_5_20_4" localSheetId="0">#REF!</definedName>
    <definedName name="Excel_BuiltIn_Print_Area_5_21_1" localSheetId="0">#REF!</definedName>
    <definedName name="Excel_BuiltIn_Print_Area_5_21_2" localSheetId="0">#REF!</definedName>
    <definedName name="Excel_BuiltIn_Print_Area_5_21_3" localSheetId="0">#REF!</definedName>
    <definedName name="Excel_BuiltIn_Print_Area_5_21_4" localSheetId="0">#REF!</definedName>
    <definedName name="Excel_BuiltIn_Print_Area_5_22_1" localSheetId="0">#REF!</definedName>
    <definedName name="Excel_BuiltIn_Print_Area_5_22_2" localSheetId="0">#REF!</definedName>
    <definedName name="Excel_BuiltIn_Print_Area_5_22_3" localSheetId="0">#REF!</definedName>
    <definedName name="Excel_BuiltIn_Print_Area_5_22_4" localSheetId="0">#REF!</definedName>
    <definedName name="Excel_BuiltIn_Print_Area_5_23_1" localSheetId="0">#REF!</definedName>
    <definedName name="Excel_BuiltIn_Print_Area_5_23_2" localSheetId="0">#REF!</definedName>
    <definedName name="Excel_BuiltIn_Print_Area_5_23_3" localSheetId="0">#REF!</definedName>
    <definedName name="Excel_BuiltIn_Print_Area_5_23_4" localSheetId="0">#REF!</definedName>
    <definedName name="Excel_BuiltIn_Print_Area_5_24_1" localSheetId="0">#REF!</definedName>
    <definedName name="Excel_BuiltIn_Print_Area_5_24_2" localSheetId="0">#REF!</definedName>
    <definedName name="Excel_BuiltIn_Print_Area_5_24_3" localSheetId="0">#REF!</definedName>
    <definedName name="Excel_BuiltIn_Print_Area_5_24_4" localSheetId="0">#REF!</definedName>
    <definedName name="Excel_BuiltIn_Print_Area_5_26_1" localSheetId="0">#REF!</definedName>
    <definedName name="Excel_BuiltIn_Print_Area_5_26_2" localSheetId="0">#REF!</definedName>
    <definedName name="Excel_BuiltIn_Print_Area_5_26_3" localSheetId="0">#REF!</definedName>
    <definedName name="Excel_BuiltIn_Print_Area_5_26_4" localSheetId="0">#REF!</definedName>
    <definedName name="Excel_BuiltIn_Print_Area_5_27_1" localSheetId="0">#REF!</definedName>
    <definedName name="Excel_BuiltIn_Print_Area_5_27_2" localSheetId="0">#REF!</definedName>
    <definedName name="Excel_BuiltIn_Print_Area_5_27_3" localSheetId="0">#REF!</definedName>
    <definedName name="Excel_BuiltIn_Print_Area_5_27_4" localSheetId="0">#REF!</definedName>
    <definedName name="Excel_BuiltIn_Print_Area_5_3_1" localSheetId="0">#REF!</definedName>
    <definedName name="Excel_BuiltIn_Print_Area_5_3_2" localSheetId="0">#REF!</definedName>
    <definedName name="Excel_BuiltIn_Print_Area_5_3_3" localSheetId="0">#REF!</definedName>
    <definedName name="Excel_BuiltIn_Print_Area_5_3_4" localSheetId="0">#REF!</definedName>
    <definedName name="Excel_BuiltIn_Print_Area_5_4_1" localSheetId="0">#REF!</definedName>
    <definedName name="Excel_BuiltIn_Print_Area_5_4_2" localSheetId="0">#REF!</definedName>
    <definedName name="Excel_BuiltIn_Print_Area_5_4_3" localSheetId="0">#REF!</definedName>
    <definedName name="Excel_BuiltIn_Print_Area_5_4_4" localSheetId="0">#REF!</definedName>
    <definedName name="Excel_BuiltIn_Print_Area_5_5_1" localSheetId="0">#REF!</definedName>
    <definedName name="Excel_BuiltIn_Print_Area_5_5_2" localSheetId="0">#REF!</definedName>
    <definedName name="Excel_BuiltIn_Print_Area_5_5_3" localSheetId="0">#REF!</definedName>
    <definedName name="Excel_BuiltIn_Print_Area_5_5_4" localSheetId="0">#REF!</definedName>
    <definedName name="Excel_BuiltIn_Print_Area_5_6_1" localSheetId="0">#REF!</definedName>
    <definedName name="Excel_BuiltIn_Print_Area_5_6_2" localSheetId="0">#REF!</definedName>
    <definedName name="Excel_BuiltIn_Print_Area_5_6_3" localSheetId="0">#REF!</definedName>
    <definedName name="Excel_BuiltIn_Print_Area_5_6_4" localSheetId="0">#REF!</definedName>
    <definedName name="Excel_BuiltIn_Print_Area_5_7_1" localSheetId="0">#REF!</definedName>
    <definedName name="Excel_BuiltIn_Print_Area_5_7_2" localSheetId="0">#REF!</definedName>
    <definedName name="Excel_BuiltIn_Print_Area_5_7_3" localSheetId="0">#REF!</definedName>
    <definedName name="Excel_BuiltIn_Print_Area_5_7_4" localSheetId="0">#REF!</definedName>
    <definedName name="Excel_BuiltIn_Print_Area_5_8_1" localSheetId="0">#REF!</definedName>
    <definedName name="Excel_BuiltIn_Print_Area_5_8_2" localSheetId="0">#REF!</definedName>
    <definedName name="Excel_BuiltIn_Print_Area_5_8_3" localSheetId="0">#REF!</definedName>
    <definedName name="Excel_BuiltIn_Print_Area_5_8_4" localSheetId="0">#REF!</definedName>
    <definedName name="Excel_BuiltIn_Print_Area_5_9_1" localSheetId="0">#REF!</definedName>
    <definedName name="Excel_BuiltIn_Print_Area_5_9_2" localSheetId="0">#REF!</definedName>
    <definedName name="Excel_BuiltIn_Print_Area_5_9_3" localSheetId="0">#REF!</definedName>
    <definedName name="Excel_BuiltIn_Print_Area_5_9_4" localSheetId="0">#REF!</definedName>
    <definedName name="Excel_BuiltIn_Print_Area_6_1_1" localSheetId="0">#REF!</definedName>
    <definedName name="Excel_BuiltIn_Print_Area_6_1_2" localSheetId="0">#REF!</definedName>
    <definedName name="Excel_BuiltIn_Print_Area_6_1_3" localSheetId="0">#REF!</definedName>
    <definedName name="Excel_BuiltIn_Print_Area_6_1_4" localSheetId="0">#REF!</definedName>
    <definedName name="Excel_BuiltIn_Print_Area_6_10_1" localSheetId="0">#REF!</definedName>
    <definedName name="Excel_BuiltIn_Print_Area_6_10_2" localSheetId="0">#REF!</definedName>
    <definedName name="Excel_BuiltIn_Print_Area_6_10_3" localSheetId="0">#REF!</definedName>
    <definedName name="Excel_BuiltIn_Print_Area_6_10_4" localSheetId="0">#REF!</definedName>
    <definedName name="Excel_BuiltIn_Print_Area_6_12_1" localSheetId="0">#REF!</definedName>
    <definedName name="Excel_BuiltIn_Print_Area_6_12_2" localSheetId="0">#REF!</definedName>
    <definedName name="Excel_BuiltIn_Print_Area_6_12_3" localSheetId="0">#REF!</definedName>
    <definedName name="Excel_BuiltIn_Print_Area_6_12_4" localSheetId="0">#REF!</definedName>
    <definedName name="Excel_BuiltIn_Print_Area_6_13_1" localSheetId="0">#REF!</definedName>
    <definedName name="Excel_BuiltIn_Print_Area_6_13_2" localSheetId="0">#REF!</definedName>
    <definedName name="Excel_BuiltIn_Print_Area_6_13_3" localSheetId="0">#REF!</definedName>
    <definedName name="Excel_BuiltIn_Print_Area_6_13_4" localSheetId="0">#REF!</definedName>
    <definedName name="Excel_BuiltIn_Print_Area_6_14_1" localSheetId="0">#REF!</definedName>
    <definedName name="Excel_BuiltIn_Print_Area_6_14_2" localSheetId="0">#REF!</definedName>
    <definedName name="Excel_BuiltIn_Print_Area_6_14_3" localSheetId="0">#REF!</definedName>
    <definedName name="Excel_BuiltIn_Print_Area_6_14_4" localSheetId="0">#REF!</definedName>
    <definedName name="Excel_BuiltIn_Print_Area_6_15_1" localSheetId="0">#REF!</definedName>
    <definedName name="Excel_BuiltIn_Print_Area_6_15_2" localSheetId="0">#REF!</definedName>
    <definedName name="Excel_BuiltIn_Print_Area_6_15_3" localSheetId="0">#REF!</definedName>
    <definedName name="Excel_BuiltIn_Print_Area_6_15_4" localSheetId="0">#REF!</definedName>
    <definedName name="Excel_BuiltIn_Print_Area_6_19_1" localSheetId="0">#REF!</definedName>
    <definedName name="Excel_BuiltIn_Print_Area_6_19_2" localSheetId="0">#REF!</definedName>
    <definedName name="Excel_BuiltIn_Print_Area_6_19_3" localSheetId="0">#REF!</definedName>
    <definedName name="Excel_BuiltIn_Print_Area_6_19_4" localSheetId="0">#REF!</definedName>
    <definedName name="Excel_BuiltIn_Print_Area_6_2_1" localSheetId="0">#REF!</definedName>
    <definedName name="Excel_BuiltIn_Print_Area_6_2_2" localSheetId="0">#REF!</definedName>
    <definedName name="Excel_BuiltIn_Print_Area_6_2_3" localSheetId="0">#REF!</definedName>
    <definedName name="Excel_BuiltIn_Print_Area_6_2_4" localSheetId="0">#REF!</definedName>
    <definedName name="Excel_BuiltIn_Print_Area_6_20_1" localSheetId="0">#REF!</definedName>
    <definedName name="Excel_BuiltIn_Print_Area_6_20_2" localSheetId="0">#REF!</definedName>
    <definedName name="Excel_BuiltIn_Print_Area_6_20_3" localSheetId="0">#REF!</definedName>
    <definedName name="Excel_BuiltIn_Print_Area_6_20_4" localSheetId="0">#REF!</definedName>
    <definedName name="Excel_BuiltIn_Print_Area_6_21_1" localSheetId="0">#REF!</definedName>
    <definedName name="Excel_BuiltIn_Print_Area_6_21_2" localSheetId="0">#REF!</definedName>
    <definedName name="Excel_BuiltIn_Print_Area_6_21_3" localSheetId="0">#REF!</definedName>
    <definedName name="Excel_BuiltIn_Print_Area_6_21_4" localSheetId="0">#REF!</definedName>
    <definedName name="Excel_BuiltIn_Print_Area_6_22_1" localSheetId="0">#REF!</definedName>
    <definedName name="Excel_BuiltIn_Print_Area_6_22_2" localSheetId="0">#REF!</definedName>
    <definedName name="Excel_BuiltIn_Print_Area_6_22_3" localSheetId="0">#REF!</definedName>
    <definedName name="Excel_BuiltIn_Print_Area_6_22_4" localSheetId="0">#REF!</definedName>
    <definedName name="Excel_BuiltIn_Print_Area_6_23_1" localSheetId="0">#REF!</definedName>
    <definedName name="Excel_BuiltIn_Print_Area_6_23_2" localSheetId="0">#REF!</definedName>
    <definedName name="Excel_BuiltIn_Print_Area_6_23_3" localSheetId="0">#REF!</definedName>
    <definedName name="Excel_BuiltIn_Print_Area_6_23_4" localSheetId="0">#REF!</definedName>
    <definedName name="Excel_BuiltIn_Print_Area_6_24_1" localSheetId="0">#REF!</definedName>
    <definedName name="Excel_BuiltIn_Print_Area_6_24_2" localSheetId="0">#REF!</definedName>
    <definedName name="Excel_BuiltIn_Print_Area_6_24_3" localSheetId="0">#REF!</definedName>
    <definedName name="Excel_BuiltIn_Print_Area_6_24_4" localSheetId="0">#REF!</definedName>
    <definedName name="Excel_BuiltIn_Print_Area_6_26_1" localSheetId="0">#REF!</definedName>
    <definedName name="Excel_BuiltIn_Print_Area_6_26_2" localSheetId="0">#REF!</definedName>
    <definedName name="Excel_BuiltIn_Print_Area_6_26_3" localSheetId="0">#REF!</definedName>
    <definedName name="Excel_BuiltIn_Print_Area_6_26_4" localSheetId="0">#REF!</definedName>
    <definedName name="Excel_BuiltIn_Print_Area_6_27_1" localSheetId="0">#REF!</definedName>
    <definedName name="Excel_BuiltIn_Print_Area_6_27_2" localSheetId="0">#REF!</definedName>
    <definedName name="Excel_BuiltIn_Print_Area_6_27_3" localSheetId="0">#REF!</definedName>
    <definedName name="Excel_BuiltIn_Print_Area_6_27_4" localSheetId="0">#REF!</definedName>
    <definedName name="Excel_BuiltIn_Print_Area_6_3_1" localSheetId="0">#REF!</definedName>
    <definedName name="Excel_BuiltIn_Print_Area_6_3_2" localSheetId="0">#REF!</definedName>
    <definedName name="Excel_BuiltIn_Print_Area_6_3_3" localSheetId="0">#REF!</definedName>
    <definedName name="Excel_BuiltIn_Print_Area_6_3_4" localSheetId="0">#REF!</definedName>
    <definedName name="Excel_BuiltIn_Print_Area_6_4_1" localSheetId="0">#REF!</definedName>
    <definedName name="Excel_BuiltIn_Print_Area_6_4_2" localSheetId="0">#REF!</definedName>
    <definedName name="Excel_BuiltIn_Print_Area_6_4_3" localSheetId="0">#REF!</definedName>
    <definedName name="Excel_BuiltIn_Print_Area_6_4_4" localSheetId="0">#REF!</definedName>
    <definedName name="Excel_BuiltIn_Print_Area_6_5_1" localSheetId="0">#REF!</definedName>
    <definedName name="Excel_BuiltIn_Print_Area_6_5_2" localSheetId="0">#REF!</definedName>
    <definedName name="Excel_BuiltIn_Print_Area_6_5_3" localSheetId="0">#REF!</definedName>
    <definedName name="Excel_BuiltIn_Print_Area_6_5_4" localSheetId="0">#REF!</definedName>
    <definedName name="Excel_BuiltIn_Print_Area_6_6_1" localSheetId="0">#REF!</definedName>
    <definedName name="Excel_BuiltIn_Print_Area_6_6_2" localSheetId="0">#REF!</definedName>
    <definedName name="Excel_BuiltIn_Print_Area_6_6_3" localSheetId="0">#REF!</definedName>
    <definedName name="Excel_BuiltIn_Print_Area_6_6_4" localSheetId="0">#REF!</definedName>
    <definedName name="Excel_BuiltIn_Print_Area_6_7_1" localSheetId="0">#REF!</definedName>
    <definedName name="Excel_BuiltIn_Print_Area_6_7_2" localSheetId="0">#REF!</definedName>
    <definedName name="Excel_BuiltIn_Print_Area_6_7_3" localSheetId="0">#REF!</definedName>
    <definedName name="Excel_BuiltIn_Print_Area_6_7_4" localSheetId="0">#REF!</definedName>
    <definedName name="Excel_BuiltIn_Print_Area_6_8_1" localSheetId="0">#REF!</definedName>
    <definedName name="Excel_BuiltIn_Print_Area_6_8_2" localSheetId="0">#REF!</definedName>
    <definedName name="Excel_BuiltIn_Print_Area_6_8_3" localSheetId="0">#REF!</definedName>
    <definedName name="Excel_BuiltIn_Print_Area_6_8_4" localSheetId="0">#REF!</definedName>
    <definedName name="Excel_BuiltIn_Print_Area_6_9_1" localSheetId="0">#REF!</definedName>
    <definedName name="Excel_BuiltIn_Print_Area_6_9_2" localSheetId="0">#REF!</definedName>
    <definedName name="Excel_BuiltIn_Print_Area_6_9_3" localSheetId="0">#REF!</definedName>
    <definedName name="Excel_BuiltIn_Print_Area_6_9_4" localSheetId="0">#REF!</definedName>
    <definedName name="Excel_BuiltIn_Print_Area_7_1_1" localSheetId="0">#REF!</definedName>
    <definedName name="Excel_BuiltIn_Print_Area_7_1_2" localSheetId="0">#REF!</definedName>
    <definedName name="Excel_BuiltIn_Print_Area_7_1_3" localSheetId="0">#REF!</definedName>
    <definedName name="Excel_BuiltIn_Print_Area_7_1_4" localSheetId="0">#REF!</definedName>
    <definedName name="Excel_BuiltIn_Print_Area_7_10_1" localSheetId="0">#REF!</definedName>
    <definedName name="Excel_BuiltIn_Print_Area_7_10_2" localSheetId="0">#REF!</definedName>
    <definedName name="Excel_BuiltIn_Print_Area_7_10_3" localSheetId="0">#REF!</definedName>
    <definedName name="Excel_BuiltIn_Print_Area_7_10_4" localSheetId="0">#REF!</definedName>
    <definedName name="Excel_BuiltIn_Print_Area_7_12_1" localSheetId="0">#REF!</definedName>
    <definedName name="Excel_BuiltIn_Print_Area_7_12_2" localSheetId="0">#REF!</definedName>
    <definedName name="Excel_BuiltIn_Print_Area_7_12_3" localSheetId="0">#REF!</definedName>
    <definedName name="Excel_BuiltIn_Print_Area_7_12_4" localSheetId="0">#REF!</definedName>
    <definedName name="Excel_BuiltIn_Print_Area_7_13_1" localSheetId="0">#REF!</definedName>
    <definedName name="Excel_BuiltIn_Print_Area_7_13_2" localSheetId="0">#REF!</definedName>
    <definedName name="Excel_BuiltIn_Print_Area_7_13_3" localSheetId="0">#REF!</definedName>
    <definedName name="Excel_BuiltIn_Print_Area_7_13_4" localSheetId="0">#REF!</definedName>
    <definedName name="Excel_BuiltIn_Print_Area_7_14_1" localSheetId="0">#REF!</definedName>
    <definedName name="Excel_BuiltIn_Print_Area_7_14_2" localSheetId="0">#REF!</definedName>
    <definedName name="Excel_BuiltIn_Print_Area_7_14_3" localSheetId="0">#REF!</definedName>
    <definedName name="Excel_BuiltIn_Print_Area_7_14_4" localSheetId="0">#REF!</definedName>
    <definedName name="Excel_BuiltIn_Print_Area_7_15_1" localSheetId="0">#REF!</definedName>
    <definedName name="Excel_BuiltIn_Print_Area_7_15_2" localSheetId="0">#REF!</definedName>
    <definedName name="Excel_BuiltIn_Print_Area_7_15_3" localSheetId="0">#REF!</definedName>
    <definedName name="Excel_BuiltIn_Print_Area_7_15_4" localSheetId="0">#REF!</definedName>
    <definedName name="Excel_BuiltIn_Print_Area_7_19_1" localSheetId="0">#REF!</definedName>
    <definedName name="Excel_BuiltIn_Print_Area_7_19_2" localSheetId="0">#REF!</definedName>
    <definedName name="Excel_BuiltIn_Print_Area_7_19_3" localSheetId="0">#REF!</definedName>
    <definedName name="Excel_BuiltIn_Print_Area_7_19_4" localSheetId="0">#REF!</definedName>
    <definedName name="Excel_BuiltIn_Print_Area_7_2_1" localSheetId="0">#REF!</definedName>
    <definedName name="Excel_BuiltIn_Print_Area_7_2_2" localSheetId="0">#REF!</definedName>
    <definedName name="Excel_BuiltIn_Print_Area_7_2_3" localSheetId="0">#REF!</definedName>
    <definedName name="Excel_BuiltIn_Print_Area_7_2_4" localSheetId="0">#REF!</definedName>
    <definedName name="Excel_BuiltIn_Print_Area_7_20_1" localSheetId="0">#REF!</definedName>
    <definedName name="Excel_BuiltIn_Print_Area_7_20_2" localSheetId="0">#REF!</definedName>
    <definedName name="Excel_BuiltIn_Print_Area_7_20_3" localSheetId="0">#REF!</definedName>
    <definedName name="Excel_BuiltIn_Print_Area_7_20_4" localSheetId="0">#REF!</definedName>
    <definedName name="Excel_BuiltIn_Print_Area_7_21_1" localSheetId="0">#REF!</definedName>
    <definedName name="Excel_BuiltIn_Print_Area_7_21_2" localSheetId="0">#REF!</definedName>
    <definedName name="Excel_BuiltIn_Print_Area_7_21_3" localSheetId="0">#REF!</definedName>
    <definedName name="Excel_BuiltIn_Print_Area_7_21_4" localSheetId="0">#REF!</definedName>
    <definedName name="Excel_BuiltIn_Print_Area_7_22_1" localSheetId="0">#REF!</definedName>
    <definedName name="Excel_BuiltIn_Print_Area_7_22_2" localSheetId="0">#REF!</definedName>
    <definedName name="Excel_BuiltIn_Print_Area_7_22_3" localSheetId="0">#REF!</definedName>
    <definedName name="Excel_BuiltIn_Print_Area_7_22_4" localSheetId="0">#REF!</definedName>
    <definedName name="Excel_BuiltIn_Print_Area_7_23_1" localSheetId="0">#REF!</definedName>
    <definedName name="Excel_BuiltIn_Print_Area_7_23_2" localSheetId="0">#REF!</definedName>
    <definedName name="Excel_BuiltIn_Print_Area_7_23_3" localSheetId="0">#REF!</definedName>
    <definedName name="Excel_BuiltIn_Print_Area_7_23_4" localSheetId="0">#REF!</definedName>
    <definedName name="Excel_BuiltIn_Print_Area_7_24_1" localSheetId="0">#REF!</definedName>
    <definedName name="Excel_BuiltIn_Print_Area_7_24_2" localSheetId="0">#REF!</definedName>
    <definedName name="Excel_BuiltIn_Print_Area_7_24_3" localSheetId="0">#REF!</definedName>
    <definedName name="Excel_BuiltIn_Print_Area_7_24_4" localSheetId="0">#REF!</definedName>
    <definedName name="Excel_BuiltIn_Print_Area_7_26_1" localSheetId="0">#REF!</definedName>
    <definedName name="Excel_BuiltIn_Print_Area_7_26_2" localSheetId="0">#REF!</definedName>
    <definedName name="Excel_BuiltIn_Print_Area_7_26_3" localSheetId="0">#REF!</definedName>
    <definedName name="Excel_BuiltIn_Print_Area_7_26_4" localSheetId="0">#REF!</definedName>
    <definedName name="Excel_BuiltIn_Print_Area_7_27_1" localSheetId="0">#REF!</definedName>
    <definedName name="Excel_BuiltIn_Print_Area_7_27_2" localSheetId="0">#REF!</definedName>
    <definedName name="Excel_BuiltIn_Print_Area_7_27_3" localSheetId="0">#REF!</definedName>
    <definedName name="Excel_BuiltIn_Print_Area_7_27_4" localSheetId="0">#REF!</definedName>
    <definedName name="Excel_BuiltIn_Print_Area_7_3_1" localSheetId="0">#REF!</definedName>
    <definedName name="Excel_BuiltIn_Print_Area_7_3_2" localSheetId="0">#REF!</definedName>
    <definedName name="Excel_BuiltIn_Print_Area_7_3_3" localSheetId="0">#REF!</definedName>
    <definedName name="Excel_BuiltIn_Print_Area_7_3_4" localSheetId="0">#REF!</definedName>
    <definedName name="Excel_BuiltIn_Print_Area_7_4_1" localSheetId="0">#REF!</definedName>
    <definedName name="Excel_BuiltIn_Print_Area_7_4_2" localSheetId="0">#REF!</definedName>
    <definedName name="Excel_BuiltIn_Print_Area_7_4_3" localSheetId="0">#REF!</definedName>
    <definedName name="Excel_BuiltIn_Print_Area_7_4_4" localSheetId="0">#REF!</definedName>
    <definedName name="Excel_BuiltIn_Print_Area_7_5_1" localSheetId="0">#REF!</definedName>
    <definedName name="Excel_BuiltIn_Print_Area_7_5_2" localSheetId="0">#REF!</definedName>
    <definedName name="Excel_BuiltIn_Print_Area_7_5_3" localSheetId="0">#REF!</definedName>
    <definedName name="Excel_BuiltIn_Print_Area_7_5_4" localSheetId="0">#REF!</definedName>
    <definedName name="Excel_BuiltIn_Print_Area_7_6_1" localSheetId="0">#REF!</definedName>
    <definedName name="Excel_BuiltIn_Print_Area_7_6_2" localSheetId="0">#REF!</definedName>
    <definedName name="Excel_BuiltIn_Print_Area_7_6_3" localSheetId="0">#REF!</definedName>
    <definedName name="Excel_BuiltIn_Print_Area_7_6_4" localSheetId="0">#REF!</definedName>
    <definedName name="Excel_BuiltIn_Print_Area_7_7_1" localSheetId="0">#REF!</definedName>
    <definedName name="Excel_BuiltIn_Print_Area_7_7_2" localSheetId="0">#REF!</definedName>
    <definedName name="Excel_BuiltIn_Print_Area_7_7_3" localSheetId="0">#REF!</definedName>
    <definedName name="Excel_BuiltIn_Print_Area_7_7_4" localSheetId="0">#REF!</definedName>
    <definedName name="Excel_BuiltIn_Print_Area_7_8_1" localSheetId="0">#REF!</definedName>
    <definedName name="Excel_BuiltIn_Print_Area_7_8_2" localSheetId="0">#REF!</definedName>
    <definedName name="Excel_BuiltIn_Print_Area_7_8_3" localSheetId="0">#REF!</definedName>
    <definedName name="Excel_BuiltIn_Print_Area_7_8_4" localSheetId="0">#REF!</definedName>
    <definedName name="Excel_BuiltIn_Print_Area_7_9_1" localSheetId="0">#REF!</definedName>
    <definedName name="Excel_BuiltIn_Print_Area_7_9_2" localSheetId="0">#REF!</definedName>
    <definedName name="Excel_BuiltIn_Print_Area_7_9_3" localSheetId="0">#REF!</definedName>
    <definedName name="Excel_BuiltIn_Print_Area_7_9_4" localSheetId="0">#REF!</definedName>
    <definedName name="Excel_BuiltIn_Print_Area_8_1_1" localSheetId="0">#REF!</definedName>
    <definedName name="Excel_BuiltIn_Print_Area_8_1_2" localSheetId="0">#REF!</definedName>
    <definedName name="Excel_BuiltIn_Print_Area_8_1_3" localSheetId="0">#REF!</definedName>
    <definedName name="Excel_BuiltIn_Print_Area_8_1_4" localSheetId="0">#REF!</definedName>
    <definedName name="Excel_BuiltIn_Print_Area_8_10_1" localSheetId="0">#REF!</definedName>
    <definedName name="Excel_BuiltIn_Print_Area_8_10_2" localSheetId="0">#REF!</definedName>
    <definedName name="Excel_BuiltIn_Print_Area_8_10_3" localSheetId="0">#REF!</definedName>
    <definedName name="Excel_BuiltIn_Print_Area_8_10_4" localSheetId="0">#REF!</definedName>
    <definedName name="Excel_BuiltIn_Print_Area_8_11_1" localSheetId="0">#REF!</definedName>
    <definedName name="Excel_BuiltIn_Print_Area_8_11_2" localSheetId="0">#REF!</definedName>
    <definedName name="Excel_BuiltIn_Print_Area_8_11_3" localSheetId="0">#REF!</definedName>
    <definedName name="Excel_BuiltIn_Print_Area_8_11_4" localSheetId="0">#REF!</definedName>
    <definedName name="Excel_BuiltIn_Print_Area_8_12_1" localSheetId="0">#REF!</definedName>
    <definedName name="Excel_BuiltIn_Print_Area_8_12_2" localSheetId="0">#REF!</definedName>
    <definedName name="Excel_BuiltIn_Print_Area_8_12_3" localSheetId="0">#REF!</definedName>
    <definedName name="Excel_BuiltIn_Print_Area_8_12_4" localSheetId="0">#REF!</definedName>
    <definedName name="Excel_BuiltIn_Print_Area_8_13_1" localSheetId="0">#REF!</definedName>
    <definedName name="Excel_BuiltIn_Print_Area_8_13_2" localSheetId="0">#REF!</definedName>
    <definedName name="Excel_BuiltIn_Print_Area_8_13_3" localSheetId="0">#REF!</definedName>
    <definedName name="Excel_BuiltIn_Print_Area_8_13_4" localSheetId="0">#REF!</definedName>
    <definedName name="Excel_BuiltIn_Print_Area_8_14_1" localSheetId="0">#REF!</definedName>
    <definedName name="Excel_BuiltIn_Print_Area_8_14_2" localSheetId="0">#REF!</definedName>
    <definedName name="Excel_BuiltIn_Print_Area_8_14_3" localSheetId="0">#REF!</definedName>
    <definedName name="Excel_BuiltIn_Print_Area_8_14_4" localSheetId="0">#REF!</definedName>
    <definedName name="Excel_BuiltIn_Print_Area_8_15_1" localSheetId="0">#REF!</definedName>
    <definedName name="Excel_BuiltIn_Print_Area_8_15_2" localSheetId="0">#REF!</definedName>
    <definedName name="Excel_BuiltIn_Print_Area_8_15_3" localSheetId="0">#REF!</definedName>
    <definedName name="Excel_BuiltIn_Print_Area_8_15_4" localSheetId="0">#REF!</definedName>
    <definedName name="Excel_BuiltIn_Print_Area_8_19_1" localSheetId="0">#REF!</definedName>
    <definedName name="Excel_BuiltIn_Print_Area_8_19_2" localSheetId="0">#REF!</definedName>
    <definedName name="Excel_BuiltIn_Print_Area_8_19_3" localSheetId="0">#REF!</definedName>
    <definedName name="Excel_BuiltIn_Print_Area_8_19_4" localSheetId="0">#REF!</definedName>
    <definedName name="Excel_BuiltIn_Print_Area_8_2_1" localSheetId="0">#REF!</definedName>
    <definedName name="Excel_BuiltIn_Print_Area_8_2_2" localSheetId="0">#REF!</definedName>
    <definedName name="Excel_BuiltIn_Print_Area_8_2_3" localSheetId="0">#REF!</definedName>
    <definedName name="Excel_BuiltIn_Print_Area_8_2_4" localSheetId="0">#REF!</definedName>
    <definedName name="Excel_BuiltIn_Print_Area_8_20_1" localSheetId="0">#REF!</definedName>
    <definedName name="Excel_BuiltIn_Print_Area_8_20_2" localSheetId="0">#REF!</definedName>
    <definedName name="Excel_BuiltIn_Print_Area_8_20_3" localSheetId="0">#REF!</definedName>
    <definedName name="Excel_BuiltIn_Print_Area_8_20_4" localSheetId="0">#REF!</definedName>
    <definedName name="Excel_BuiltIn_Print_Area_8_21_1" localSheetId="0">#REF!</definedName>
    <definedName name="Excel_BuiltIn_Print_Area_8_21_2" localSheetId="0">#REF!</definedName>
    <definedName name="Excel_BuiltIn_Print_Area_8_21_3" localSheetId="0">#REF!</definedName>
    <definedName name="Excel_BuiltIn_Print_Area_8_21_4" localSheetId="0">#REF!</definedName>
    <definedName name="Excel_BuiltIn_Print_Area_8_22_1" localSheetId="0">#REF!</definedName>
    <definedName name="Excel_BuiltIn_Print_Area_8_22_2" localSheetId="0">#REF!</definedName>
    <definedName name="Excel_BuiltIn_Print_Area_8_22_3" localSheetId="0">#REF!</definedName>
    <definedName name="Excel_BuiltIn_Print_Area_8_22_4" localSheetId="0">#REF!</definedName>
    <definedName name="Excel_BuiltIn_Print_Area_8_23_1" localSheetId="0">#REF!</definedName>
    <definedName name="Excel_BuiltIn_Print_Area_8_23_2" localSheetId="0">#REF!</definedName>
    <definedName name="Excel_BuiltIn_Print_Area_8_23_3" localSheetId="0">#REF!</definedName>
    <definedName name="Excel_BuiltIn_Print_Area_8_23_4" localSheetId="0">#REF!</definedName>
    <definedName name="Excel_BuiltIn_Print_Area_8_24_1" localSheetId="0">#REF!</definedName>
    <definedName name="Excel_BuiltIn_Print_Area_8_24_2" localSheetId="0">#REF!</definedName>
    <definedName name="Excel_BuiltIn_Print_Area_8_24_3" localSheetId="0">#REF!</definedName>
    <definedName name="Excel_BuiltIn_Print_Area_8_24_4" localSheetId="0">#REF!</definedName>
    <definedName name="Excel_BuiltIn_Print_Area_8_26_1" localSheetId="0">#REF!</definedName>
    <definedName name="Excel_BuiltIn_Print_Area_8_26_2" localSheetId="0">#REF!</definedName>
    <definedName name="Excel_BuiltIn_Print_Area_8_26_3" localSheetId="0">#REF!</definedName>
    <definedName name="Excel_BuiltIn_Print_Area_8_26_4" localSheetId="0">#REF!</definedName>
    <definedName name="Excel_BuiltIn_Print_Area_8_27_1" localSheetId="0">#REF!</definedName>
    <definedName name="Excel_BuiltIn_Print_Area_8_27_2" localSheetId="0">#REF!</definedName>
    <definedName name="Excel_BuiltIn_Print_Area_8_27_3" localSheetId="0">#REF!</definedName>
    <definedName name="Excel_BuiltIn_Print_Area_8_27_4" localSheetId="0">#REF!</definedName>
    <definedName name="Excel_BuiltIn_Print_Area_8_3_1" localSheetId="0">#REF!</definedName>
    <definedName name="Excel_BuiltIn_Print_Area_8_3_2" localSheetId="0">#REF!</definedName>
    <definedName name="Excel_BuiltIn_Print_Area_8_3_3" localSheetId="0">#REF!</definedName>
    <definedName name="Excel_BuiltIn_Print_Area_8_3_4" localSheetId="0">#REF!</definedName>
    <definedName name="Excel_BuiltIn_Print_Area_8_4_1" localSheetId="0">#REF!</definedName>
    <definedName name="Excel_BuiltIn_Print_Area_8_4_2" localSheetId="0">#REF!</definedName>
    <definedName name="Excel_BuiltIn_Print_Area_8_4_3" localSheetId="0">#REF!</definedName>
    <definedName name="Excel_BuiltIn_Print_Area_8_4_4" localSheetId="0">#REF!</definedName>
    <definedName name="Excel_BuiltIn_Print_Area_8_5_1" localSheetId="0">#REF!</definedName>
    <definedName name="Excel_BuiltIn_Print_Area_8_5_2" localSheetId="0">#REF!</definedName>
    <definedName name="Excel_BuiltIn_Print_Area_8_5_3" localSheetId="0">#REF!</definedName>
    <definedName name="Excel_BuiltIn_Print_Area_8_5_4" localSheetId="0">#REF!</definedName>
    <definedName name="Excel_BuiltIn_Print_Area_8_6_1" localSheetId="0">#REF!</definedName>
    <definedName name="Excel_BuiltIn_Print_Area_8_6_2" localSheetId="0">#REF!</definedName>
    <definedName name="Excel_BuiltIn_Print_Area_8_6_3" localSheetId="0">#REF!</definedName>
    <definedName name="Excel_BuiltIn_Print_Area_8_6_4" localSheetId="0">#REF!</definedName>
    <definedName name="Excel_BuiltIn_Print_Area_8_7_1" localSheetId="0">#REF!</definedName>
    <definedName name="Excel_BuiltIn_Print_Area_8_7_2" localSheetId="0">#REF!</definedName>
    <definedName name="Excel_BuiltIn_Print_Area_8_7_3" localSheetId="0">#REF!</definedName>
    <definedName name="Excel_BuiltIn_Print_Area_8_7_4" localSheetId="0">#REF!</definedName>
    <definedName name="Excel_BuiltIn_Print_Area_8_8_1" localSheetId="0">#REF!</definedName>
    <definedName name="Excel_BuiltIn_Print_Area_8_8_2" localSheetId="0">#REF!</definedName>
    <definedName name="Excel_BuiltIn_Print_Area_8_8_3" localSheetId="0">#REF!</definedName>
    <definedName name="Excel_BuiltIn_Print_Area_8_8_4" localSheetId="0">#REF!</definedName>
    <definedName name="Excel_BuiltIn_Print_Area_8_9_1" localSheetId="0">#REF!</definedName>
    <definedName name="Excel_BuiltIn_Print_Area_8_9_2" localSheetId="0">#REF!</definedName>
    <definedName name="Excel_BuiltIn_Print_Area_8_9_3" localSheetId="0">#REF!</definedName>
    <definedName name="Excel_BuiltIn_Print_Area_8_9_4" localSheetId="0">#REF!</definedName>
    <definedName name="Excel_BuiltIn_Print_Area_9_1_1" localSheetId="0">#REF!</definedName>
    <definedName name="Excel_BuiltIn_Print_Area_9_1_2" localSheetId="0">#REF!</definedName>
    <definedName name="Excel_BuiltIn_Print_Area_9_1_3" localSheetId="0">#REF!</definedName>
    <definedName name="Excel_BuiltIn_Print_Area_9_1_4" localSheetId="0">#REF!</definedName>
    <definedName name="Excel_BuiltIn_Print_Area_9_10_1" localSheetId="0">#REF!</definedName>
    <definedName name="Excel_BuiltIn_Print_Area_9_10_2" localSheetId="0">#REF!</definedName>
    <definedName name="Excel_BuiltIn_Print_Area_9_10_3" localSheetId="0">#REF!</definedName>
    <definedName name="Excel_BuiltIn_Print_Area_9_10_4" localSheetId="0">#REF!</definedName>
    <definedName name="Excel_BuiltIn_Print_Area_9_12_1" localSheetId="0">#REF!</definedName>
    <definedName name="Excel_BuiltIn_Print_Area_9_12_2" localSheetId="0">#REF!</definedName>
    <definedName name="Excel_BuiltIn_Print_Area_9_12_3" localSheetId="0">#REF!</definedName>
    <definedName name="Excel_BuiltIn_Print_Area_9_12_4" localSheetId="0">#REF!</definedName>
    <definedName name="Excel_BuiltIn_Print_Area_9_13_1" localSheetId="0">#REF!</definedName>
    <definedName name="Excel_BuiltIn_Print_Area_9_13_2" localSheetId="0">#REF!</definedName>
    <definedName name="Excel_BuiltIn_Print_Area_9_13_3" localSheetId="0">#REF!</definedName>
    <definedName name="Excel_BuiltIn_Print_Area_9_13_4" localSheetId="0">#REF!</definedName>
    <definedName name="Excel_BuiltIn_Print_Area_9_14_1" localSheetId="0">#REF!</definedName>
    <definedName name="Excel_BuiltIn_Print_Area_9_14_2" localSheetId="0">#REF!</definedName>
    <definedName name="Excel_BuiltIn_Print_Area_9_14_3" localSheetId="0">#REF!</definedName>
    <definedName name="Excel_BuiltIn_Print_Area_9_14_4" localSheetId="0">#REF!</definedName>
    <definedName name="Excel_BuiltIn_Print_Area_9_15_1" localSheetId="0">#REF!</definedName>
    <definedName name="Excel_BuiltIn_Print_Area_9_15_2" localSheetId="0">#REF!</definedName>
    <definedName name="Excel_BuiltIn_Print_Area_9_15_3" localSheetId="0">#REF!</definedName>
    <definedName name="Excel_BuiltIn_Print_Area_9_15_4" localSheetId="0">#REF!</definedName>
    <definedName name="Excel_BuiltIn_Print_Area_9_19_1" localSheetId="0">#REF!</definedName>
    <definedName name="Excel_BuiltIn_Print_Area_9_19_2" localSheetId="0">#REF!</definedName>
    <definedName name="Excel_BuiltIn_Print_Area_9_19_3" localSheetId="0">#REF!</definedName>
    <definedName name="Excel_BuiltIn_Print_Area_9_19_4" localSheetId="0">#REF!</definedName>
    <definedName name="Excel_BuiltIn_Print_Area_9_2_1" localSheetId="0">#REF!</definedName>
    <definedName name="Excel_BuiltIn_Print_Area_9_2_2" localSheetId="0">#REF!</definedName>
    <definedName name="Excel_BuiltIn_Print_Area_9_2_3" localSheetId="0">#REF!</definedName>
    <definedName name="Excel_BuiltIn_Print_Area_9_2_4" localSheetId="0">#REF!</definedName>
    <definedName name="Excel_BuiltIn_Print_Area_9_20_1" localSheetId="0">#REF!</definedName>
    <definedName name="Excel_BuiltIn_Print_Area_9_20_2" localSheetId="0">#REF!</definedName>
    <definedName name="Excel_BuiltIn_Print_Area_9_20_3" localSheetId="0">#REF!</definedName>
    <definedName name="Excel_BuiltIn_Print_Area_9_20_4" localSheetId="0">#REF!</definedName>
    <definedName name="Excel_BuiltIn_Print_Area_9_21_1" localSheetId="0">#REF!</definedName>
    <definedName name="Excel_BuiltIn_Print_Area_9_21_2" localSheetId="0">#REF!</definedName>
    <definedName name="Excel_BuiltIn_Print_Area_9_21_3" localSheetId="0">#REF!</definedName>
    <definedName name="Excel_BuiltIn_Print_Area_9_21_4" localSheetId="0">#REF!</definedName>
    <definedName name="Excel_BuiltIn_Print_Area_9_22_1" localSheetId="0">#REF!</definedName>
    <definedName name="Excel_BuiltIn_Print_Area_9_22_2" localSheetId="0">#REF!</definedName>
    <definedName name="Excel_BuiltIn_Print_Area_9_22_3" localSheetId="0">#REF!</definedName>
    <definedName name="Excel_BuiltIn_Print_Area_9_22_4" localSheetId="0">#REF!</definedName>
    <definedName name="Excel_BuiltIn_Print_Area_9_23_1" localSheetId="0">#REF!</definedName>
    <definedName name="Excel_BuiltIn_Print_Area_9_23_2" localSheetId="0">#REF!</definedName>
    <definedName name="Excel_BuiltIn_Print_Area_9_23_3" localSheetId="0">#REF!</definedName>
    <definedName name="Excel_BuiltIn_Print_Area_9_23_4" localSheetId="0">#REF!</definedName>
    <definedName name="Excel_BuiltIn_Print_Area_9_24_1" localSheetId="0">#REF!</definedName>
    <definedName name="Excel_BuiltIn_Print_Area_9_24_2" localSheetId="0">#REF!</definedName>
    <definedName name="Excel_BuiltIn_Print_Area_9_24_3" localSheetId="0">#REF!</definedName>
    <definedName name="Excel_BuiltIn_Print_Area_9_24_4" localSheetId="0">#REF!</definedName>
    <definedName name="Excel_BuiltIn_Print_Area_9_26_1" localSheetId="0">#REF!</definedName>
    <definedName name="Excel_BuiltIn_Print_Area_9_26_2" localSheetId="0">#REF!</definedName>
    <definedName name="Excel_BuiltIn_Print_Area_9_26_3" localSheetId="0">#REF!</definedName>
    <definedName name="Excel_BuiltIn_Print_Area_9_26_4" localSheetId="0">#REF!</definedName>
    <definedName name="Excel_BuiltIn_Print_Area_9_27_1" localSheetId="0">#REF!</definedName>
    <definedName name="Excel_BuiltIn_Print_Area_9_27_2" localSheetId="0">#REF!</definedName>
    <definedName name="Excel_BuiltIn_Print_Area_9_27_3" localSheetId="0">#REF!</definedName>
    <definedName name="Excel_BuiltIn_Print_Area_9_27_4" localSheetId="0">#REF!</definedName>
    <definedName name="Excel_BuiltIn_Print_Area_9_3_1" localSheetId="0">#REF!</definedName>
    <definedName name="Excel_BuiltIn_Print_Area_9_3_2" localSheetId="0">#REF!</definedName>
    <definedName name="Excel_BuiltIn_Print_Area_9_3_3" localSheetId="0">#REF!</definedName>
    <definedName name="Excel_BuiltIn_Print_Area_9_3_4" localSheetId="0">#REF!</definedName>
    <definedName name="Excel_BuiltIn_Print_Area_9_4_1" localSheetId="0">#REF!</definedName>
    <definedName name="Excel_BuiltIn_Print_Area_9_4_2" localSheetId="0">#REF!</definedName>
    <definedName name="Excel_BuiltIn_Print_Area_9_4_3" localSheetId="0">#REF!</definedName>
    <definedName name="Excel_BuiltIn_Print_Area_9_4_4" localSheetId="0">#REF!</definedName>
    <definedName name="Excel_BuiltIn_Print_Area_9_5_1" localSheetId="0">#REF!</definedName>
    <definedName name="Excel_BuiltIn_Print_Area_9_5_2" localSheetId="0">#REF!</definedName>
    <definedName name="Excel_BuiltIn_Print_Area_9_5_3" localSheetId="0">#REF!</definedName>
    <definedName name="Excel_BuiltIn_Print_Area_9_5_4" localSheetId="0">#REF!</definedName>
    <definedName name="Excel_BuiltIn_Print_Area_9_6_1" localSheetId="0">#REF!</definedName>
    <definedName name="Excel_BuiltIn_Print_Area_9_6_2" localSheetId="0">#REF!</definedName>
    <definedName name="Excel_BuiltIn_Print_Area_9_6_3" localSheetId="0">#REF!</definedName>
    <definedName name="Excel_BuiltIn_Print_Area_9_6_4" localSheetId="0">#REF!</definedName>
    <definedName name="Excel_BuiltIn_Print_Area_9_7_1" localSheetId="0">#REF!</definedName>
    <definedName name="Excel_BuiltIn_Print_Area_9_7_2" localSheetId="0">#REF!</definedName>
    <definedName name="Excel_BuiltIn_Print_Area_9_7_3" localSheetId="0">#REF!</definedName>
    <definedName name="Excel_BuiltIn_Print_Area_9_7_4" localSheetId="0">#REF!</definedName>
    <definedName name="Excel_BuiltIn_Print_Area_9_8_1" localSheetId="0">#REF!</definedName>
    <definedName name="Excel_BuiltIn_Print_Area_9_8_2" localSheetId="0">#REF!</definedName>
    <definedName name="Excel_BuiltIn_Print_Area_9_8_3" localSheetId="0">#REF!</definedName>
    <definedName name="Excel_BuiltIn_Print_Area_9_8_4" localSheetId="0">#REF!</definedName>
    <definedName name="Excel_BuiltIn_Print_Area_9_9_1" localSheetId="0">#REF!</definedName>
    <definedName name="Excel_BuiltIn_Print_Area_9_9_2" localSheetId="0">#REF!</definedName>
    <definedName name="Excel_BuiltIn_Print_Area_9_9_3" localSheetId="0">#REF!</definedName>
    <definedName name="Excel_BuiltIn_Print_Area_9_9_4" localSheetId="0">#REF!</definedName>
    <definedName name="EXCEL1024_1" localSheetId="0">#REF!</definedName>
    <definedName name="EXCEL1024_2" localSheetId="0">#REF!</definedName>
    <definedName name="EXCEL1024_3" localSheetId="0">#REF!</definedName>
    <definedName name="EXCEL1024_4" localSheetId="0">#REF!</definedName>
    <definedName name="F" localSheetId="0">#REF!</definedName>
    <definedName name="F_1" localSheetId="0">#REF!</definedName>
    <definedName name="F_2" localSheetId="0">#REF!</definedName>
    <definedName name="F_3" localSheetId="0">#REF!</definedName>
    <definedName name="F_4" localSheetId="0">#REF!</definedName>
    <definedName name="FrtPcktGauge" localSheetId="0">#REF!</definedName>
    <definedName name="FrtPcktGauge_19" localSheetId="0">#REF!</definedName>
    <definedName name="FrtPcktGauge_20" localSheetId="0">#REF!</definedName>
    <definedName name="FrtPcktMargin" localSheetId="0">#REF!</definedName>
    <definedName name="FrtPcktMargin_19" localSheetId="0">#REF!</definedName>
    <definedName name="FrtPcktMargin_20" localSheetId="0">#REF!</definedName>
    <definedName name="FrtPcktNeedles" localSheetId="0">#REF!</definedName>
    <definedName name="FrtPcktNeedles_19" localSheetId="0">#REF!</definedName>
    <definedName name="FrtPcktNeedles_20" localSheetId="0">#REF!</definedName>
    <definedName name="FrtPcktThread" localSheetId="0">#REF!</definedName>
    <definedName name="FrtPcktThread_19" localSheetId="0">#REF!</definedName>
    <definedName name="FrtPcktThread_20" localSheetId="0">#REF!</definedName>
    <definedName name="FULL_1" localSheetId="0">#REF!</definedName>
    <definedName name="FULL_19_1" localSheetId="0">#REF!</definedName>
    <definedName name="FULL_19_2" localSheetId="0">#REF!</definedName>
    <definedName name="FULL_19_3" localSheetId="0">#REF!</definedName>
    <definedName name="FULL_19_4" localSheetId="0">#REF!</definedName>
    <definedName name="FULL_2" localSheetId="0">#REF!</definedName>
    <definedName name="FULL_20_1" localSheetId="0">#REF!</definedName>
    <definedName name="FULL_20_2" localSheetId="0">#REF!</definedName>
    <definedName name="FULL_20_3" localSheetId="0">#REF!</definedName>
    <definedName name="FULL_20_4" localSheetId="0">#REF!</definedName>
    <definedName name="FULL_3" localSheetId="0">#REF!</definedName>
    <definedName name="gd_1" localSheetId="0">#REF!</definedName>
    <definedName name="gd_2" localSheetId="0">#REF!</definedName>
    <definedName name="gd_3" localSheetId="0">#REF!</definedName>
    <definedName name="gd_4" localSheetId="0">#REF!</definedName>
    <definedName name="gsd_1" localSheetId="0">#REF!</definedName>
    <definedName name="gsd_2" localSheetId="0">#REF!</definedName>
    <definedName name="gsd_3" localSheetId="0">#REF!</definedName>
    <definedName name="gsd_4" localSheetId="0">#REF!</definedName>
    <definedName name="gumpalan_1" localSheetId="0">#REF!</definedName>
    <definedName name="gumpalan_2" localSheetId="0">#REF!</definedName>
    <definedName name="gumpalan_3" localSheetId="0">#REF!</definedName>
    <definedName name="gumpalan_4" localSheetId="0">#REF!</definedName>
    <definedName name="gunun" localSheetId="0">#REF!</definedName>
    <definedName name="gunun_1" localSheetId="0">#REF!</definedName>
    <definedName name="gunun_2" localSheetId="0">#REF!</definedName>
    <definedName name="gunun_3" localSheetId="0">#REF!</definedName>
    <definedName name="gunun_4" localSheetId="0">#REF!</definedName>
    <definedName name="gununf" localSheetId="0">#REF!</definedName>
    <definedName name="gununf_1" localSheetId="0">#REF!</definedName>
    <definedName name="gununf_2" localSheetId="0">#REF!</definedName>
    <definedName name="gununf_3" localSheetId="0">#REF!</definedName>
    <definedName name="gununf_4" localSheetId="0">#REF!</definedName>
    <definedName name="gunung" localSheetId="0">#REF!</definedName>
    <definedName name="gunung_1" localSheetId="0">#REF!</definedName>
    <definedName name="gunung_2" localSheetId="0">#REF!</definedName>
    <definedName name="gunung_3" localSheetId="0">#REF!</definedName>
    <definedName name="gunung_4" localSheetId="0">#REF!</definedName>
    <definedName name="gununga" localSheetId="0">#REF!</definedName>
    <definedName name="gununga_1" localSheetId="0">#REF!</definedName>
    <definedName name="gununga_2" localSheetId="0">#REF!</definedName>
    <definedName name="gununga_3" localSheetId="0">#REF!</definedName>
    <definedName name="gununga_4" localSheetId="0">#REF!</definedName>
    <definedName name="gununguu" localSheetId="0">#REF!</definedName>
    <definedName name="gununguu_1" localSheetId="0">#REF!</definedName>
    <definedName name="gununguu_2" localSheetId="0">#REF!</definedName>
    <definedName name="gununguu_3" localSheetId="0">#REF!</definedName>
    <definedName name="gununguu_4" localSheetId="0">#REF!</definedName>
    <definedName name="JUM" localSheetId="0">#REF!</definedName>
    <definedName name="kakikuka" localSheetId="0">#REF!</definedName>
    <definedName name="kakikuka_1" localSheetId="0">#REF!</definedName>
    <definedName name="kakikuka_2" localSheetId="0">#REF!</definedName>
    <definedName name="kakikuka_3" localSheetId="0">#REF!</definedName>
    <definedName name="kakikuka_4" localSheetId="0">#REF!</definedName>
    <definedName name="L_1" localSheetId="0">#REF!</definedName>
    <definedName name="L_19_1" localSheetId="0">#REF!</definedName>
    <definedName name="L_19_2" localSheetId="0">#REF!</definedName>
    <definedName name="L_19_3" localSheetId="0">#REF!</definedName>
    <definedName name="L_19_4" localSheetId="0">#REF!</definedName>
    <definedName name="L_2" localSheetId="0">#REF!</definedName>
    <definedName name="L_20_1" localSheetId="0">#REF!</definedName>
    <definedName name="L_20_2" localSheetId="0">#REF!</definedName>
    <definedName name="L_20_3" localSheetId="0">#REF!</definedName>
    <definedName name="L_20_4" localSheetId="0">#REF!</definedName>
    <definedName name="L_3" localSheetId="0">#REF!</definedName>
    <definedName name="L_4" localSheetId="0">#REF!</definedName>
    <definedName name="Mantenance" localSheetId="0">#REF!</definedName>
    <definedName name="Mantenance_1" localSheetId="0">#REF!</definedName>
    <definedName name="Mantenance_2" localSheetId="0">#REF!</definedName>
    <definedName name="Mantenance_3" localSheetId="0">#REF!</definedName>
    <definedName name="Mantenance_4" localSheetId="0">#REF!</definedName>
    <definedName name="masalaha_1" localSheetId="0">#REF!</definedName>
    <definedName name="masalaha_2" localSheetId="0">#REF!</definedName>
    <definedName name="masalaha_3" localSheetId="0">#REF!</definedName>
    <definedName name="masalaha_4" localSheetId="0">#REF!</definedName>
    <definedName name="namas_1" localSheetId="0">#REF!</definedName>
    <definedName name="namas_2" localSheetId="0">#REF!</definedName>
    <definedName name="namas_3" localSheetId="0">#REF!</definedName>
    <definedName name="namas_4" localSheetId="0">#REF!</definedName>
    <definedName name="nanana" localSheetId="0">#REF!</definedName>
    <definedName name="nanana_1" localSheetId="0">#REF!</definedName>
    <definedName name="nanana_2" localSheetId="0">#REF!</definedName>
    <definedName name="nanana_3" localSheetId="0">#REF!</definedName>
    <definedName name="nanana_4" localSheetId="0">#REF!</definedName>
    <definedName name="overall" localSheetId="0">#REF!</definedName>
    <definedName name="overall_2" localSheetId="0">#REF!</definedName>
    <definedName name="overall_3" localSheetId="0">#REF!</definedName>
    <definedName name="overall_4" localSheetId="0">#REF!</definedName>
    <definedName name="_xlnm.Print_Area" localSheetId="0">'10'!$A$1:$S$87</definedName>
    <definedName name="qfile1" localSheetId="0">#REF!</definedName>
    <definedName name="qfile1_2" localSheetId="0">#REF!</definedName>
    <definedName name="qfile1_3" localSheetId="0">#REF!</definedName>
    <definedName name="qfile1_4" localSheetId="0">#REF!</definedName>
    <definedName name="qfile2" localSheetId="0">#REF!</definedName>
    <definedName name="qfile2_2" localSheetId="0">#REF!</definedName>
    <definedName name="qfile2_3" localSheetId="0">#REF!</definedName>
    <definedName name="qfile2_4" localSheetId="0">#REF!</definedName>
    <definedName name="QFile3" localSheetId="0">#REF!</definedName>
    <definedName name="QFile3_2" localSheetId="0">#REF!</definedName>
    <definedName name="QFile3_3" localSheetId="0">#REF!</definedName>
    <definedName name="QFile3_4" localSheetId="0">#REF!</definedName>
    <definedName name="RENOV" localSheetId="0">#REF!</definedName>
    <definedName name="s_1" localSheetId="0">#REF!</definedName>
    <definedName name="s_2" localSheetId="0">#REF!</definedName>
    <definedName name="s_3" localSheetId="0">#REF!</definedName>
    <definedName name="s_4" localSheetId="0">#REF!</definedName>
    <definedName name="sa" localSheetId="0">#REF!</definedName>
    <definedName name="sa_1" localSheetId="0">#REF!</definedName>
    <definedName name="sa_2" localSheetId="0">#REF!</definedName>
    <definedName name="sa_3" localSheetId="0">#REF!</definedName>
    <definedName name="sa_4" localSheetId="0">#REF!</definedName>
    <definedName name="SABUN" localSheetId="0">#REF!</definedName>
    <definedName name="SABUN_1" localSheetId="0">#REF!</definedName>
    <definedName name="SABUN_2" localSheetId="0">#REF!</definedName>
    <definedName name="SABUN_3" localSheetId="0">#REF!</definedName>
    <definedName name="SABUN_4" localSheetId="0">#REF!</definedName>
    <definedName name="sakit_1" localSheetId="0">#REF!</definedName>
    <definedName name="sakit_2" localSheetId="0">#REF!</definedName>
    <definedName name="sakit_3" localSheetId="0">#REF!</definedName>
    <definedName name="sakit_4" localSheetId="0">#REF!</definedName>
    <definedName name="sam" localSheetId="0">#REF!</definedName>
    <definedName name="sam_1" localSheetId="0">#REF!</definedName>
    <definedName name="sam_2" localSheetId="0">#REF!</definedName>
    <definedName name="sam_3" localSheetId="0">#REF!</definedName>
    <definedName name="sam_4" localSheetId="0">#REF!</definedName>
    <definedName name="samasamasam" localSheetId="0">#REF!</definedName>
    <definedName name="samasamasam_1" localSheetId="0">#REF!</definedName>
    <definedName name="samasamasam_2" localSheetId="0">#REF!</definedName>
    <definedName name="samasamasam_3" localSheetId="0">#REF!</definedName>
    <definedName name="samasamasam_4" localSheetId="0">#REF!</definedName>
    <definedName name="sampaikan" localSheetId="0">#REF!</definedName>
    <definedName name="sampaikan_1" localSheetId="0">#REF!</definedName>
    <definedName name="sampaikan_2" localSheetId="0">#REF!</definedName>
    <definedName name="sampaikan_3" localSheetId="0">#REF!</definedName>
    <definedName name="sampaikan_4" localSheetId="0">#REF!</definedName>
    <definedName name="sample" localSheetId="0">#REF!</definedName>
    <definedName name="sample_1" localSheetId="0">#REF!</definedName>
    <definedName name="sample_2" localSheetId="0">#REF!</definedName>
    <definedName name="sample_3" localSheetId="0">#REF!</definedName>
    <definedName name="sample_4" localSheetId="0">#REF!</definedName>
    <definedName name="sembarangan" localSheetId="0">#REF!</definedName>
    <definedName name="sembarangan_1" localSheetId="0">#REF!</definedName>
    <definedName name="sembarangan_2" localSheetId="0">#REF!</definedName>
    <definedName name="sembarangan_3" localSheetId="0">#REF!</definedName>
    <definedName name="sembarangan_4" localSheetId="0">#REF!</definedName>
    <definedName name="SEMBARNG" localSheetId="0">#REF!</definedName>
    <definedName name="SEMBARNG_1" localSheetId="0">#REF!</definedName>
    <definedName name="SEMBARNG_2" localSheetId="0">#REF!</definedName>
    <definedName name="SEMBARNG_3" localSheetId="0">#REF!</definedName>
    <definedName name="SEMBARNG_4" localSheetId="0">#REF!</definedName>
    <definedName name="Ssas_1" localSheetId="0">#REF!</definedName>
    <definedName name="Ssas_2" localSheetId="0">#REF!</definedName>
    <definedName name="Ssas_3" localSheetId="0">#REF!</definedName>
    <definedName name="Ssas_4" localSheetId="0">#REF!</definedName>
    <definedName name="Thread" localSheetId="0">#REF!</definedName>
    <definedName name="Thread_1" localSheetId="0">#REF!</definedName>
    <definedName name="Thread_15" localSheetId="0">#REF!</definedName>
    <definedName name="Thread_19" localSheetId="0">#REF!</definedName>
    <definedName name="Thread_2" localSheetId="0">#REF!</definedName>
    <definedName name="Thread_20" localSheetId="0">#REF!</definedName>
    <definedName name="Thread_22" localSheetId="0">#REF!</definedName>
    <definedName name="Thread_23" localSheetId="0">#REF!</definedName>
    <definedName name="Thread_5" localSheetId="0">#REF!</definedName>
    <definedName name="Thread_8" localSheetId="0">#REF!</definedName>
    <definedName name="VGJK" localSheetId="0">#REF!</definedName>
    <definedName name="VGJK_1" localSheetId="0">#REF!</definedName>
    <definedName name="VGJK_2" localSheetId="0">#REF!</definedName>
    <definedName name="VGJK_3" localSheetId="0">#REF!</definedName>
    <definedName name="VGJK_4" localSheetId="0">#REF!</definedName>
    <definedName name="WtchPcktAmount" localSheetId="0">#REF!</definedName>
    <definedName name="WtchPcktAmount_1" localSheetId="0">#REF!</definedName>
    <definedName name="WtchPcktAmount_15" localSheetId="0">#REF!</definedName>
    <definedName name="WtchPcktAmount_19" localSheetId="0">#REF!</definedName>
    <definedName name="WtchPcktAmount_2" localSheetId="0">#REF!</definedName>
    <definedName name="WtchPcktAmount_20" localSheetId="0">#REF!</definedName>
    <definedName name="WtchPcktAmount_22" localSheetId="0">#REF!</definedName>
    <definedName name="WtchPcktAmount_23" localSheetId="0">#REF!</definedName>
    <definedName name="WtchPcktAmount_5" localSheetId="0">#REF!</definedName>
    <definedName name="WtchPcktAmount_8" localSheetId="0">#REF!</definedName>
    <definedName name="WtchPcktGauge" localSheetId="0">#REF!</definedName>
    <definedName name="WtchPcktGauge_19" localSheetId="0">#REF!</definedName>
    <definedName name="WtchPcktGauge_20" localSheetId="0">#REF!</definedName>
    <definedName name="WtchPcktHemWidth" localSheetId="0">#REF!</definedName>
    <definedName name="WtchPcktHemWidth_19" localSheetId="0">#REF!</definedName>
    <definedName name="WtchPcktHemWidth_20" localSheetId="0">#REF!</definedName>
    <definedName name="WtchPcktLocation" localSheetId="0">#REF!</definedName>
    <definedName name="WtchPcktLocation_19" localSheetId="0">#REF!</definedName>
    <definedName name="WtchPcktLocation_20" localSheetId="0">#REF!</definedName>
    <definedName name="WtchPcktMargin" localSheetId="0">#REF!</definedName>
    <definedName name="WtchPcktMargin_19" localSheetId="0">#REF!</definedName>
    <definedName name="WtchPcktMargin_20" localSheetId="0">#REF!</definedName>
    <definedName name="WtchPcktSet" localSheetId="0">#REF!</definedName>
    <definedName name="WtchPcktSet_19" localSheetId="0">#REF!</definedName>
    <definedName name="WtchPcktSet_20" localSheetId="0">#REF!</definedName>
    <definedName name="WtchPcktThread" localSheetId="0">#REF!</definedName>
    <definedName name="WtchPcktThread_19" localSheetId="0">#REF!</definedName>
    <definedName name="WtchPcktThread_20" localSheetId="0">#REF!</definedName>
    <definedName name="YGGG" localSheetId="0">#REF!</definedName>
    <definedName name="YGGG_1" localSheetId="0">#REF!</definedName>
    <definedName name="YGGG_2" localSheetId="0">#REF!</definedName>
    <definedName name="YGGG_3" localSheetId="0">#REF!</definedName>
    <definedName name="YGGG_4" localSheetId="0">#REF!</definedName>
    <definedName name="yh_1" localSheetId="0">#REF!</definedName>
    <definedName name="yh_2" localSheetId="0">#REF!</definedName>
    <definedName name="yh_3" localSheetId="0">#REF!</definedName>
    <definedName name="yh_4" localSheetId="0">#REF!</definedName>
    <definedName name="a" localSheetId="7">#REF!</definedName>
    <definedName name="a_1" localSheetId="7">#REF!</definedName>
    <definedName name="a_2" localSheetId="7">#REF!</definedName>
    <definedName name="a_3" localSheetId="7">#REF!</definedName>
    <definedName name="a_4" localSheetId="7">#REF!</definedName>
    <definedName name="AA_1" localSheetId="7">#REF!</definedName>
    <definedName name="AA_2" localSheetId="7">#REF!</definedName>
    <definedName name="AA_3" localSheetId="7">#REF!</definedName>
    <definedName name="AA_4" localSheetId="7">#REF!</definedName>
    <definedName name="aaa_1" localSheetId="7">#REF!</definedName>
    <definedName name="aaa_2" localSheetId="7">#REF!</definedName>
    <definedName name="aaa_3" localSheetId="7">#REF!</definedName>
    <definedName name="aaa_4" localSheetId="7">#REF!</definedName>
    <definedName name="aaaaa_1" localSheetId="7">#REF!</definedName>
    <definedName name="aaaaa_2" localSheetId="7">#REF!</definedName>
    <definedName name="aaaaa_3" localSheetId="7">#REF!</definedName>
    <definedName name="aaaaa_4" localSheetId="7">#REF!</definedName>
    <definedName name="ada" localSheetId="7">#REF!</definedName>
    <definedName name="ada_1" localSheetId="7">#REF!</definedName>
    <definedName name="ada_2" localSheetId="7">#REF!</definedName>
    <definedName name="ada_3" localSheetId="7">#REF!</definedName>
    <definedName name="ada_4" localSheetId="7">#REF!</definedName>
    <definedName name="ADAad" localSheetId="7">#REF!</definedName>
    <definedName name="ADAad_1" localSheetId="7">#REF!</definedName>
    <definedName name="ADAad_2" localSheetId="7">#REF!</definedName>
    <definedName name="ADAad_3" localSheetId="7">#REF!</definedName>
    <definedName name="ADAad_4" localSheetId="7">#REF!</definedName>
    <definedName name="ASA_1" localSheetId="7">#REF!</definedName>
    <definedName name="ASA_19_1" localSheetId="7">#REF!</definedName>
    <definedName name="ASA_19_2" localSheetId="7">#REF!</definedName>
    <definedName name="ASA_19_3" localSheetId="7">#REF!</definedName>
    <definedName name="ASA_19_4" localSheetId="7">#REF!</definedName>
    <definedName name="ASA_2" localSheetId="7">#REF!</definedName>
    <definedName name="ASA_20_1" localSheetId="7">#REF!</definedName>
    <definedName name="ASA_20_2" localSheetId="7">#REF!</definedName>
    <definedName name="ASA_20_3" localSheetId="7">#REF!</definedName>
    <definedName name="ASA_20_4" localSheetId="7">#REF!</definedName>
    <definedName name="ASA_3" localSheetId="7">#REF!</definedName>
    <definedName name="BARU" localSheetId="7">#REF!</definedName>
    <definedName name="BB_1" localSheetId="7">#REF!</definedName>
    <definedName name="BB_2" localSheetId="7">#REF!</definedName>
    <definedName name="BB_3" localSheetId="7">#REF!</definedName>
    <definedName name="BB_4" localSheetId="7">#REF!</definedName>
    <definedName name="bermain" localSheetId="7">#REF!</definedName>
    <definedName name="bermain_1" localSheetId="7">#REF!</definedName>
    <definedName name="bermain_2" localSheetId="7">#REF!</definedName>
    <definedName name="bermain_3" localSheetId="7">#REF!</definedName>
    <definedName name="bermain_4" localSheetId="7">#REF!</definedName>
    <definedName name="bersam" localSheetId="7">#REF!</definedName>
    <definedName name="bersam_1" localSheetId="7">#REF!</definedName>
    <definedName name="bersam_2" localSheetId="7">#REF!</definedName>
    <definedName name="bersam_3" localSheetId="7">#REF!</definedName>
    <definedName name="bersam_4" localSheetId="7">#REF!</definedName>
    <definedName name="bersama_1" localSheetId="7">#REF!</definedName>
    <definedName name="bersama_2" localSheetId="7">#REF!</definedName>
    <definedName name="bersama_3" localSheetId="7">#REF!</definedName>
    <definedName name="bersama_4" localSheetId="7">#REF!</definedName>
    <definedName name="dale" localSheetId="7">#REF!</definedName>
    <definedName name="dale_19" localSheetId="7">#REF!</definedName>
    <definedName name="dale_20" localSheetId="7">#REF!</definedName>
    <definedName name="dddd_1" localSheetId="7">#REF!</definedName>
    <definedName name="dddd_2" localSheetId="7">#REF!</definedName>
    <definedName name="dddd_3" localSheetId="7">#REF!</definedName>
    <definedName name="dddd_4" localSheetId="7">#REF!</definedName>
    <definedName name="dddddddd_1" localSheetId="7">#REF!</definedName>
    <definedName name="dddddddd_2" localSheetId="7">#REF!</definedName>
    <definedName name="dddddddd_3" localSheetId="7">#REF!</definedName>
    <definedName name="dddddddd_4" localSheetId="7">#REF!</definedName>
    <definedName name="Excel_BuiltIn_Print_Area_13_1" localSheetId="7">#REF!</definedName>
    <definedName name="Excel_BuiltIn_Print_Area_13_2" localSheetId="7">#REF!</definedName>
    <definedName name="Excel_BuiltIn_Print_Area_13_3" localSheetId="7">#REF!</definedName>
    <definedName name="Excel_BuiltIn_Print_Area_2_1_1" localSheetId="7">#REF!</definedName>
    <definedName name="Excel_BuiltIn_Print_Area_2_1_2" localSheetId="7">#REF!</definedName>
    <definedName name="Excel_BuiltIn_Print_Area_2_1_3" localSheetId="7">#REF!</definedName>
    <definedName name="Excel_BuiltIn_Print_Area_2_1_4" localSheetId="7">#REF!</definedName>
    <definedName name="Excel_BuiltIn_Print_Area_2_10_1" localSheetId="7">#REF!</definedName>
    <definedName name="Excel_BuiltIn_Print_Area_2_10_2" localSheetId="7">#REF!</definedName>
    <definedName name="Excel_BuiltIn_Print_Area_2_10_3" localSheetId="7">#REF!</definedName>
    <definedName name="Excel_BuiltIn_Print_Area_2_10_4" localSheetId="7">#REF!</definedName>
    <definedName name="Excel_BuiltIn_Print_Area_2_12_1" localSheetId="7">#REF!</definedName>
    <definedName name="Excel_BuiltIn_Print_Area_2_12_2" localSheetId="7">#REF!</definedName>
    <definedName name="Excel_BuiltIn_Print_Area_2_12_3" localSheetId="7">#REF!</definedName>
    <definedName name="Excel_BuiltIn_Print_Area_2_12_4" localSheetId="7">#REF!</definedName>
    <definedName name="Excel_BuiltIn_Print_Area_2_13_1" localSheetId="7">#REF!</definedName>
    <definedName name="Excel_BuiltIn_Print_Area_2_13_2" localSheetId="7">#REF!</definedName>
    <definedName name="Excel_BuiltIn_Print_Area_2_13_3" localSheetId="7">#REF!</definedName>
    <definedName name="Excel_BuiltIn_Print_Area_2_13_4" localSheetId="7">#REF!</definedName>
    <definedName name="Excel_BuiltIn_Print_Area_2_14_1" localSheetId="7">#REF!</definedName>
    <definedName name="Excel_BuiltIn_Print_Area_2_14_2" localSheetId="7">#REF!</definedName>
    <definedName name="Excel_BuiltIn_Print_Area_2_14_3" localSheetId="7">#REF!</definedName>
    <definedName name="Excel_BuiltIn_Print_Area_2_14_4" localSheetId="7">#REF!</definedName>
    <definedName name="Excel_BuiltIn_Print_Area_2_15_1" localSheetId="7">#REF!</definedName>
    <definedName name="Excel_BuiltIn_Print_Area_2_15_2" localSheetId="7">#REF!</definedName>
    <definedName name="Excel_BuiltIn_Print_Area_2_15_3" localSheetId="7">#REF!</definedName>
    <definedName name="Excel_BuiltIn_Print_Area_2_15_4" localSheetId="7">#REF!</definedName>
    <definedName name="Excel_BuiltIn_Print_Area_2_19_1" localSheetId="7">#REF!</definedName>
    <definedName name="Excel_BuiltIn_Print_Area_2_19_2" localSheetId="7">#REF!</definedName>
    <definedName name="Excel_BuiltIn_Print_Area_2_19_3" localSheetId="7">#REF!</definedName>
    <definedName name="Excel_BuiltIn_Print_Area_2_19_4" localSheetId="7">#REF!</definedName>
    <definedName name="Excel_BuiltIn_Print_Area_2_2_1" localSheetId="7">#REF!</definedName>
    <definedName name="Excel_BuiltIn_Print_Area_2_2_2" localSheetId="7">#REF!</definedName>
    <definedName name="Excel_BuiltIn_Print_Area_2_2_3" localSheetId="7">#REF!</definedName>
    <definedName name="Excel_BuiltIn_Print_Area_2_2_4" localSheetId="7">#REF!</definedName>
    <definedName name="Excel_BuiltIn_Print_Area_2_20_1" localSheetId="7">#REF!</definedName>
    <definedName name="Excel_BuiltIn_Print_Area_2_20_2" localSheetId="7">#REF!</definedName>
    <definedName name="Excel_BuiltIn_Print_Area_2_20_3" localSheetId="7">#REF!</definedName>
    <definedName name="Excel_BuiltIn_Print_Area_2_20_4" localSheetId="7">#REF!</definedName>
    <definedName name="Excel_BuiltIn_Print_Area_2_21_1" localSheetId="7">#REF!</definedName>
    <definedName name="Excel_BuiltIn_Print_Area_2_21_2" localSheetId="7">#REF!</definedName>
    <definedName name="Excel_BuiltIn_Print_Area_2_21_3" localSheetId="7">#REF!</definedName>
    <definedName name="Excel_BuiltIn_Print_Area_2_21_4" localSheetId="7">#REF!</definedName>
    <definedName name="Excel_BuiltIn_Print_Area_2_22_1" localSheetId="7">#REF!</definedName>
    <definedName name="Excel_BuiltIn_Print_Area_2_22_2" localSheetId="7">#REF!</definedName>
    <definedName name="Excel_BuiltIn_Print_Area_2_22_3" localSheetId="7">#REF!</definedName>
    <definedName name="Excel_BuiltIn_Print_Area_2_22_4" localSheetId="7">#REF!</definedName>
    <definedName name="Excel_BuiltIn_Print_Area_2_23_1" localSheetId="7">#REF!</definedName>
    <definedName name="Excel_BuiltIn_Print_Area_2_23_2" localSheetId="7">#REF!</definedName>
    <definedName name="Excel_BuiltIn_Print_Area_2_23_3" localSheetId="7">#REF!</definedName>
    <definedName name="Excel_BuiltIn_Print_Area_2_23_4" localSheetId="7">#REF!</definedName>
    <definedName name="Excel_BuiltIn_Print_Area_2_24_1" localSheetId="7">#REF!</definedName>
    <definedName name="Excel_BuiltIn_Print_Area_2_24_2" localSheetId="7">#REF!</definedName>
    <definedName name="Excel_BuiltIn_Print_Area_2_24_3" localSheetId="7">#REF!</definedName>
    <definedName name="Excel_BuiltIn_Print_Area_2_24_4" localSheetId="7">#REF!</definedName>
    <definedName name="Excel_BuiltIn_Print_Area_2_26_1" localSheetId="7">#REF!</definedName>
    <definedName name="Excel_BuiltIn_Print_Area_2_26_2" localSheetId="7">#REF!</definedName>
    <definedName name="Excel_BuiltIn_Print_Area_2_26_3" localSheetId="7">#REF!</definedName>
    <definedName name="Excel_BuiltIn_Print_Area_2_26_4" localSheetId="7">#REF!</definedName>
    <definedName name="Excel_BuiltIn_Print_Area_2_27_1" localSheetId="7">#REF!</definedName>
    <definedName name="Excel_BuiltIn_Print_Area_2_27_2" localSheetId="7">#REF!</definedName>
    <definedName name="Excel_BuiltIn_Print_Area_2_27_3" localSheetId="7">#REF!</definedName>
    <definedName name="Excel_BuiltIn_Print_Area_2_27_4" localSheetId="7">#REF!</definedName>
    <definedName name="Excel_BuiltIn_Print_Area_2_3_1" localSheetId="7">#REF!</definedName>
    <definedName name="Excel_BuiltIn_Print_Area_2_3_2" localSheetId="7">#REF!</definedName>
    <definedName name="Excel_BuiltIn_Print_Area_2_3_3" localSheetId="7">#REF!</definedName>
    <definedName name="Excel_BuiltIn_Print_Area_2_3_4" localSheetId="7">#REF!</definedName>
    <definedName name="Excel_BuiltIn_Print_Area_2_4_1" localSheetId="7">#REF!</definedName>
    <definedName name="Excel_BuiltIn_Print_Area_2_4_2" localSheetId="7">#REF!</definedName>
    <definedName name="Excel_BuiltIn_Print_Area_2_4_3" localSheetId="7">#REF!</definedName>
    <definedName name="Excel_BuiltIn_Print_Area_2_4_4" localSheetId="7">#REF!</definedName>
    <definedName name="Excel_BuiltIn_Print_Area_2_5_1" localSheetId="7">#REF!</definedName>
    <definedName name="Excel_BuiltIn_Print_Area_2_5_2" localSheetId="7">#REF!</definedName>
    <definedName name="Excel_BuiltIn_Print_Area_2_5_3" localSheetId="7">#REF!</definedName>
    <definedName name="Excel_BuiltIn_Print_Area_2_5_4" localSheetId="7">#REF!</definedName>
    <definedName name="Excel_BuiltIn_Print_Area_2_6_1" localSheetId="7">#REF!</definedName>
    <definedName name="Excel_BuiltIn_Print_Area_2_6_2" localSheetId="7">#REF!</definedName>
    <definedName name="Excel_BuiltIn_Print_Area_2_6_3" localSheetId="7">#REF!</definedName>
    <definedName name="Excel_BuiltIn_Print_Area_2_6_4" localSheetId="7">#REF!</definedName>
    <definedName name="Excel_BuiltIn_Print_Area_2_7_1" localSheetId="7">#REF!</definedName>
    <definedName name="Excel_BuiltIn_Print_Area_2_7_2" localSheetId="7">#REF!</definedName>
    <definedName name="Excel_BuiltIn_Print_Area_2_7_3" localSheetId="7">#REF!</definedName>
    <definedName name="Excel_BuiltIn_Print_Area_2_7_4" localSheetId="7">#REF!</definedName>
    <definedName name="Excel_BuiltIn_Print_Area_2_8_1" localSheetId="7">#REF!</definedName>
    <definedName name="Excel_BuiltIn_Print_Area_2_8_2" localSheetId="7">#REF!</definedName>
    <definedName name="Excel_BuiltIn_Print_Area_2_8_3" localSheetId="7">#REF!</definedName>
    <definedName name="Excel_BuiltIn_Print_Area_2_8_4" localSheetId="7">#REF!</definedName>
    <definedName name="Excel_BuiltIn_Print_Area_2_9_1" localSheetId="7">#REF!</definedName>
    <definedName name="Excel_BuiltIn_Print_Area_2_9_2" localSheetId="7">#REF!</definedName>
    <definedName name="Excel_BuiltIn_Print_Area_2_9_3" localSheetId="7">#REF!</definedName>
    <definedName name="Excel_BuiltIn_Print_Area_2_9_4" localSheetId="7">#REF!</definedName>
    <definedName name="Excel_BuiltIn_Print_Area_3_1_1" localSheetId="7">#REF!</definedName>
    <definedName name="Excel_BuiltIn_Print_Area_3_1_2" localSheetId="7">#REF!</definedName>
    <definedName name="Excel_BuiltIn_Print_Area_3_1_3" localSheetId="7">#REF!</definedName>
    <definedName name="Excel_BuiltIn_Print_Area_3_1_4" localSheetId="7">#REF!</definedName>
    <definedName name="Excel_BuiltIn_Print_Area_3_10_1" localSheetId="7">#REF!</definedName>
    <definedName name="Excel_BuiltIn_Print_Area_3_10_2" localSheetId="7">#REF!</definedName>
    <definedName name="Excel_BuiltIn_Print_Area_3_10_3" localSheetId="7">#REF!</definedName>
    <definedName name="Excel_BuiltIn_Print_Area_3_10_4" localSheetId="7">#REF!</definedName>
    <definedName name="Excel_BuiltIn_Print_Area_3_12_1" localSheetId="7">#REF!</definedName>
    <definedName name="Excel_BuiltIn_Print_Area_3_12_2" localSheetId="7">#REF!</definedName>
    <definedName name="Excel_BuiltIn_Print_Area_3_12_3" localSheetId="7">#REF!</definedName>
    <definedName name="Excel_BuiltIn_Print_Area_3_12_4" localSheetId="7">#REF!</definedName>
    <definedName name="Excel_BuiltIn_Print_Area_3_13_1" localSheetId="7">#REF!</definedName>
    <definedName name="Excel_BuiltIn_Print_Area_3_13_2" localSheetId="7">#REF!</definedName>
    <definedName name="Excel_BuiltIn_Print_Area_3_13_3" localSheetId="7">#REF!</definedName>
    <definedName name="Excel_BuiltIn_Print_Area_3_13_4" localSheetId="7">#REF!</definedName>
    <definedName name="Excel_BuiltIn_Print_Area_3_14_1" localSheetId="7">#REF!</definedName>
    <definedName name="Excel_BuiltIn_Print_Area_3_14_2" localSheetId="7">#REF!</definedName>
    <definedName name="Excel_BuiltIn_Print_Area_3_14_3" localSheetId="7">#REF!</definedName>
    <definedName name="Excel_BuiltIn_Print_Area_3_14_4" localSheetId="7">#REF!</definedName>
    <definedName name="Excel_BuiltIn_Print_Area_3_15_1" localSheetId="7">#REF!</definedName>
    <definedName name="Excel_BuiltIn_Print_Area_3_15_2" localSheetId="7">#REF!</definedName>
    <definedName name="Excel_BuiltIn_Print_Area_3_15_3" localSheetId="7">#REF!</definedName>
    <definedName name="Excel_BuiltIn_Print_Area_3_15_4" localSheetId="7">#REF!</definedName>
    <definedName name="Excel_BuiltIn_Print_Area_3_19_1" localSheetId="7">#REF!</definedName>
    <definedName name="Excel_BuiltIn_Print_Area_3_19_2" localSheetId="7">#REF!</definedName>
    <definedName name="Excel_BuiltIn_Print_Area_3_19_3" localSheetId="7">#REF!</definedName>
    <definedName name="Excel_BuiltIn_Print_Area_3_19_4" localSheetId="7">#REF!</definedName>
    <definedName name="Excel_BuiltIn_Print_Area_3_2_1" localSheetId="7">#REF!</definedName>
    <definedName name="Excel_BuiltIn_Print_Area_3_2_2" localSheetId="7">#REF!</definedName>
    <definedName name="Excel_BuiltIn_Print_Area_3_2_3" localSheetId="7">#REF!</definedName>
    <definedName name="Excel_BuiltIn_Print_Area_3_2_4" localSheetId="7">#REF!</definedName>
    <definedName name="Excel_BuiltIn_Print_Area_3_20_1" localSheetId="7">#REF!</definedName>
    <definedName name="Excel_BuiltIn_Print_Area_3_20_2" localSheetId="7">#REF!</definedName>
    <definedName name="Excel_BuiltIn_Print_Area_3_20_3" localSheetId="7">#REF!</definedName>
    <definedName name="Excel_BuiltIn_Print_Area_3_20_4" localSheetId="7">#REF!</definedName>
    <definedName name="Excel_BuiltIn_Print_Area_3_21_1" localSheetId="7">#REF!</definedName>
    <definedName name="Excel_BuiltIn_Print_Area_3_21_2" localSheetId="7">#REF!</definedName>
    <definedName name="Excel_BuiltIn_Print_Area_3_21_3" localSheetId="7">#REF!</definedName>
    <definedName name="Excel_BuiltIn_Print_Area_3_21_4" localSheetId="7">#REF!</definedName>
    <definedName name="Excel_BuiltIn_Print_Area_3_22_1" localSheetId="7">#REF!</definedName>
    <definedName name="Excel_BuiltIn_Print_Area_3_22_2" localSheetId="7">#REF!</definedName>
    <definedName name="Excel_BuiltIn_Print_Area_3_22_3" localSheetId="7">#REF!</definedName>
    <definedName name="Excel_BuiltIn_Print_Area_3_22_4" localSheetId="7">#REF!</definedName>
    <definedName name="Excel_BuiltIn_Print_Area_3_23_1" localSheetId="7">#REF!</definedName>
    <definedName name="Excel_BuiltIn_Print_Area_3_23_2" localSheetId="7">#REF!</definedName>
    <definedName name="Excel_BuiltIn_Print_Area_3_23_3" localSheetId="7">#REF!</definedName>
    <definedName name="Excel_BuiltIn_Print_Area_3_23_4" localSheetId="7">#REF!</definedName>
    <definedName name="Excel_BuiltIn_Print_Area_3_24_1" localSheetId="7">#REF!</definedName>
    <definedName name="Excel_BuiltIn_Print_Area_3_24_2" localSheetId="7">#REF!</definedName>
    <definedName name="Excel_BuiltIn_Print_Area_3_24_3" localSheetId="7">#REF!</definedName>
    <definedName name="Excel_BuiltIn_Print_Area_3_24_4" localSheetId="7">#REF!</definedName>
    <definedName name="Excel_BuiltIn_Print_Area_3_26_1" localSheetId="7">#REF!</definedName>
    <definedName name="Excel_BuiltIn_Print_Area_3_26_2" localSheetId="7">#REF!</definedName>
    <definedName name="Excel_BuiltIn_Print_Area_3_26_3" localSheetId="7">#REF!</definedName>
    <definedName name="Excel_BuiltIn_Print_Area_3_26_4" localSheetId="7">#REF!</definedName>
    <definedName name="Excel_BuiltIn_Print_Area_3_27_1" localSheetId="7">#REF!</definedName>
    <definedName name="Excel_BuiltIn_Print_Area_3_27_2" localSheetId="7">#REF!</definedName>
    <definedName name="Excel_BuiltIn_Print_Area_3_27_3" localSheetId="7">#REF!</definedName>
    <definedName name="Excel_BuiltIn_Print_Area_3_27_4" localSheetId="7">#REF!</definedName>
    <definedName name="Excel_BuiltIn_Print_Area_3_3_1" localSheetId="7">#REF!</definedName>
    <definedName name="Excel_BuiltIn_Print_Area_3_3_2" localSheetId="7">#REF!</definedName>
    <definedName name="Excel_BuiltIn_Print_Area_3_3_3" localSheetId="7">#REF!</definedName>
    <definedName name="Excel_BuiltIn_Print_Area_3_3_4" localSheetId="7">#REF!</definedName>
    <definedName name="Excel_BuiltIn_Print_Area_3_4_1" localSheetId="7">#REF!</definedName>
    <definedName name="Excel_BuiltIn_Print_Area_3_4_2" localSheetId="7">#REF!</definedName>
    <definedName name="Excel_BuiltIn_Print_Area_3_4_3" localSheetId="7">#REF!</definedName>
    <definedName name="Excel_BuiltIn_Print_Area_3_4_4" localSheetId="7">#REF!</definedName>
    <definedName name="Excel_BuiltIn_Print_Area_3_5_1" localSheetId="7">#REF!</definedName>
    <definedName name="Excel_BuiltIn_Print_Area_3_5_2" localSheetId="7">#REF!</definedName>
    <definedName name="Excel_BuiltIn_Print_Area_3_5_3" localSheetId="7">#REF!</definedName>
    <definedName name="Excel_BuiltIn_Print_Area_3_5_4" localSheetId="7">#REF!</definedName>
    <definedName name="Excel_BuiltIn_Print_Area_3_6_1" localSheetId="7">#REF!</definedName>
    <definedName name="Excel_BuiltIn_Print_Area_3_6_2" localSheetId="7">#REF!</definedName>
    <definedName name="Excel_BuiltIn_Print_Area_3_6_3" localSheetId="7">#REF!</definedName>
    <definedName name="Excel_BuiltIn_Print_Area_3_6_4" localSheetId="7">#REF!</definedName>
    <definedName name="Excel_BuiltIn_Print_Area_3_7_1" localSheetId="7">#REF!</definedName>
    <definedName name="Excel_BuiltIn_Print_Area_3_7_2" localSheetId="7">#REF!</definedName>
    <definedName name="Excel_BuiltIn_Print_Area_3_7_3" localSheetId="7">#REF!</definedName>
    <definedName name="Excel_BuiltIn_Print_Area_3_7_4" localSheetId="7">#REF!</definedName>
    <definedName name="Excel_BuiltIn_Print_Area_3_8_1" localSheetId="7">#REF!</definedName>
    <definedName name="Excel_BuiltIn_Print_Area_3_8_2" localSheetId="7">#REF!</definedName>
    <definedName name="Excel_BuiltIn_Print_Area_3_8_3" localSheetId="7">#REF!</definedName>
    <definedName name="Excel_BuiltIn_Print_Area_3_8_4" localSheetId="7">#REF!</definedName>
    <definedName name="Excel_BuiltIn_Print_Area_3_9_1" localSheetId="7">#REF!</definedName>
    <definedName name="Excel_BuiltIn_Print_Area_3_9_2" localSheetId="7">#REF!</definedName>
    <definedName name="Excel_BuiltIn_Print_Area_3_9_3" localSheetId="7">#REF!</definedName>
    <definedName name="Excel_BuiltIn_Print_Area_3_9_4" localSheetId="7">#REF!</definedName>
    <definedName name="Excel_BuiltIn_Print_Area_4_1_1" localSheetId="7">#REF!</definedName>
    <definedName name="Excel_BuiltIn_Print_Area_4_1_2" localSheetId="7">#REF!</definedName>
    <definedName name="Excel_BuiltIn_Print_Area_4_1_3" localSheetId="7">#REF!</definedName>
    <definedName name="Excel_BuiltIn_Print_Area_4_1_4" localSheetId="7">#REF!</definedName>
    <definedName name="Excel_BuiltIn_Print_Area_4_10_1" localSheetId="7">#REF!</definedName>
    <definedName name="Excel_BuiltIn_Print_Area_4_10_2" localSheetId="7">#REF!</definedName>
    <definedName name="Excel_BuiltIn_Print_Area_4_10_3" localSheetId="7">#REF!</definedName>
    <definedName name="Excel_BuiltIn_Print_Area_4_10_4" localSheetId="7">#REF!</definedName>
    <definedName name="Excel_BuiltIn_Print_Area_4_12_1" localSheetId="7">#REF!</definedName>
    <definedName name="Excel_BuiltIn_Print_Area_4_12_2" localSheetId="7">#REF!</definedName>
    <definedName name="Excel_BuiltIn_Print_Area_4_12_3" localSheetId="7">#REF!</definedName>
    <definedName name="Excel_BuiltIn_Print_Area_4_12_4" localSheetId="7">#REF!</definedName>
    <definedName name="Excel_BuiltIn_Print_Area_4_13_1" localSheetId="7">#REF!</definedName>
    <definedName name="Excel_BuiltIn_Print_Area_4_13_2" localSheetId="7">#REF!</definedName>
    <definedName name="Excel_BuiltIn_Print_Area_4_13_3" localSheetId="7">#REF!</definedName>
    <definedName name="Excel_BuiltIn_Print_Area_4_13_4" localSheetId="7">#REF!</definedName>
    <definedName name="Excel_BuiltIn_Print_Area_4_14_1" localSheetId="7">#REF!</definedName>
    <definedName name="Excel_BuiltIn_Print_Area_4_14_2" localSheetId="7">#REF!</definedName>
    <definedName name="Excel_BuiltIn_Print_Area_4_14_3" localSheetId="7">#REF!</definedName>
    <definedName name="Excel_BuiltIn_Print_Area_4_14_4" localSheetId="7">#REF!</definedName>
    <definedName name="Excel_BuiltIn_Print_Area_4_15_1" localSheetId="7">#REF!</definedName>
    <definedName name="Excel_BuiltIn_Print_Area_4_15_2" localSheetId="7">#REF!</definedName>
    <definedName name="Excel_BuiltIn_Print_Area_4_15_3" localSheetId="7">#REF!</definedName>
    <definedName name="Excel_BuiltIn_Print_Area_4_15_4" localSheetId="7">#REF!</definedName>
    <definedName name="Excel_BuiltIn_Print_Area_4_19_1" localSheetId="7">#REF!</definedName>
    <definedName name="Excel_BuiltIn_Print_Area_4_19_2" localSheetId="7">#REF!</definedName>
    <definedName name="Excel_BuiltIn_Print_Area_4_19_3" localSheetId="7">#REF!</definedName>
    <definedName name="Excel_BuiltIn_Print_Area_4_19_4" localSheetId="7">#REF!</definedName>
    <definedName name="Excel_BuiltIn_Print_Area_4_2_1" localSheetId="7">#REF!</definedName>
    <definedName name="Excel_BuiltIn_Print_Area_4_2_2" localSheetId="7">#REF!</definedName>
    <definedName name="Excel_BuiltIn_Print_Area_4_2_3" localSheetId="7">#REF!</definedName>
    <definedName name="Excel_BuiltIn_Print_Area_4_2_4" localSheetId="7">#REF!</definedName>
    <definedName name="Excel_BuiltIn_Print_Area_4_20_1" localSheetId="7">#REF!</definedName>
    <definedName name="Excel_BuiltIn_Print_Area_4_20_2" localSheetId="7">#REF!</definedName>
    <definedName name="Excel_BuiltIn_Print_Area_4_20_3" localSheetId="7">#REF!</definedName>
    <definedName name="Excel_BuiltIn_Print_Area_4_20_4" localSheetId="7">#REF!</definedName>
    <definedName name="Excel_BuiltIn_Print_Area_4_21_1" localSheetId="7">#REF!</definedName>
    <definedName name="Excel_BuiltIn_Print_Area_4_21_2" localSheetId="7">#REF!</definedName>
    <definedName name="Excel_BuiltIn_Print_Area_4_21_3" localSheetId="7">#REF!</definedName>
    <definedName name="Excel_BuiltIn_Print_Area_4_21_4" localSheetId="7">#REF!</definedName>
    <definedName name="Excel_BuiltIn_Print_Area_4_22_1" localSheetId="7">#REF!</definedName>
    <definedName name="Excel_BuiltIn_Print_Area_4_22_2" localSheetId="7">#REF!</definedName>
    <definedName name="Excel_BuiltIn_Print_Area_4_22_3" localSheetId="7">#REF!</definedName>
    <definedName name="Excel_BuiltIn_Print_Area_4_22_4" localSheetId="7">#REF!</definedName>
    <definedName name="Excel_BuiltIn_Print_Area_4_23_1" localSheetId="7">#REF!</definedName>
    <definedName name="Excel_BuiltIn_Print_Area_4_23_2" localSheetId="7">#REF!</definedName>
    <definedName name="Excel_BuiltIn_Print_Area_4_23_3" localSheetId="7">#REF!</definedName>
    <definedName name="Excel_BuiltIn_Print_Area_4_23_4" localSheetId="7">#REF!</definedName>
    <definedName name="Excel_BuiltIn_Print_Area_4_24_1" localSheetId="7">#REF!</definedName>
    <definedName name="Excel_BuiltIn_Print_Area_4_24_2" localSheetId="7">#REF!</definedName>
    <definedName name="Excel_BuiltIn_Print_Area_4_24_3" localSheetId="7">#REF!</definedName>
    <definedName name="Excel_BuiltIn_Print_Area_4_24_4" localSheetId="7">#REF!</definedName>
    <definedName name="Excel_BuiltIn_Print_Area_4_26_1" localSheetId="7">#REF!</definedName>
    <definedName name="Excel_BuiltIn_Print_Area_4_26_2" localSheetId="7">#REF!</definedName>
    <definedName name="Excel_BuiltIn_Print_Area_4_26_3" localSheetId="7">#REF!</definedName>
    <definedName name="Excel_BuiltIn_Print_Area_4_26_4" localSheetId="7">#REF!</definedName>
    <definedName name="Excel_BuiltIn_Print_Area_4_27_1" localSheetId="7">#REF!</definedName>
    <definedName name="Excel_BuiltIn_Print_Area_4_27_2" localSheetId="7">#REF!</definedName>
    <definedName name="Excel_BuiltIn_Print_Area_4_27_3" localSheetId="7">#REF!</definedName>
    <definedName name="Excel_BuiltIn_Print_Area_4_27_4" localSheetId="7">#REF!</definedName>
    <definedName name="Excel_BuiltIn_Print_Area_4_3_1" localSheetId="7">#REF!</definedName>
    <definedName name="Excel_BuiltIn_Print_Area_4_3_2" localSheetId="7">#REF!</definedName>
    <definedName name="Excel_BuiltIn_Print_Area_4_3_3" localSheetId="7">#REF!</definedName>
    <definedName name="Excel_BuiltIn_Print_Area_4_3_4" localSheetId="7">#REF!</definedName>
    <definedName name="Excel_BuiltIn_Print_Area_4_4_1" localSheetId="7">#REF!</definedName>
    <definedName name="Excel_BuiltIn_Print_Area_4_4_2" localSheetId="7">#REF!</definedName>
    <definedName name="Excel_BuiltIn_Print_Area_4_4_3" localSheetId="7">#REF!</definedName>
    <definedName name="Excel_BuiltIn_Print_Area_4_4_4" localSheetId="7">#REF!</definedName>
    <definedName name="Excel_BuiltIn_Print_Area_4_5_1" localSheetId="7">#REF!</definedName>
    <definedName name="Excel_BuiltIn_Print_Area_4_5_2" localSheetId="7">#REF!</definedName>
    <definedName name="Excel_BuiltIn_Print_Area_4_5_3" localSheetId="7">#REF!</definedName>
    <definedName name="Excel_BuiltIn_Print_Area_4_5_4" localSheetId="7">#REF!</definedName>
    <definedName name="Excel_BuiltIn_Print_Area_4_6_1" localSheetId="7">#REF!</definedName>
    <definedName name="Excel_BuiltIn_Print_Area_4_6_2" localSheetId="7">#REF!</definedName>
    <definedName name="Excel_BuiltIn_Print_Area_4_6_3" localSheetId="7">#REF!</definedName>
    <definedName name="Excel_BuiltIn_Print_Area_4_6_4" localSheetId="7">#REF!</definedName>
    <definedName name="Excel_BuiltIn_Print_Area_4_7_1" localSheetId="7">#REF!</definedName>
    <definedName name="Excel_BuiltIn_Print_Area_4_7_2" localSheetId="7">#REF!</definedName>
    <definedName name="Excel_BuiltIn_Print_Area_4_7_3" localSheetId="7">#REF!</definedName>
    <definedName name="Excel_BuiltIn_Print_Area_4_7_4" localSheetId="7">#REF!</definedName>
    <definedName name="Excel_BuiltIn_Print_Area_4_8_1" localSheetId="7">#REF!</definedName>
    <definedName name="Excel_BuiltIn_Print_Area_4_8_2" localSheetId="7">#REF!</definedName>
    <definedName name="Excel_BuiltIn_Print_Area_4_8_3" localSheetId="7">#REF!</definedName>
    <definedName name="Excel_BuiltIn_Print_Area_4_8_4" localSheetId="7">#REF!</definedName>
    <definedName name="Excel_BuiltIn_Print_Area_4_9_1" localSheetId="7">#REF!</definedName>
    <definedName name="Excel_BuiltIn_Print_Area_4_9_2" localSheetId="7">#REF!</definedName>
    <definedName name="Excel_BuiltIn_Print_Area_4_9_3" localSheetId="7">#REF!</definedName>
    <definedName name="Excel_BuiltIn_Print_Area_4_9_4" localSheetId="7">#REF!</definedName>
    <definedName name="Excel_BuiltIn_Print_Area_5_1_1" localSheetId="7">#REF!</definedName>
    <definedName name="Excel_BuiltIn_Print_Area_5_1_2" localSheetId="7">#REF!</definedName>
    <definedName name="Excel_BuiltIn_Print_Area_5_1_3" localSheetId="7">#REF!</definedName>
    <definedName name="Excel_BuiltIn_Print_Area_5_1_4" localSheetId="7">#REF!</definedName>
    <definedName name="Excel_BuiltIn_Print_Area_5_10_1" localSheetId="7">#REF!</definedName>
    <definedName name="Excel_BuiltIn_Print_Area_5_10_2" localSheetId="7">#REF!</definedName>
    <definedName name="Excel_BuiltIn_Print_Area_5_10_3" localSheetId="7">#REF!</definedName>
    <definedName name="Excel_BuiltIn_Print_Area_5_10_4" localSheetId="7">#REF!</definedName>
    <definedName name="Excel_BuiltIn_Print_Area_5_12_1" localSheetId="7">#REF!</definedName>
    <definedName name="Excel_BuiltIn_Print_Area_5_12_2" localSheetId="7">#REF!</definedName>
    <definedName name="Excel_BuiltIn_Print_Area_5_12_3" localSheetId="7">#REF!</definedName>
    <definedName name="Excel_BuiltIn_Print_Area_5_12_4" localSheetId="7">#REF!</definedName>
    <definedName name="Excel_BuiltIn_Print_Area_5_13_1" localSheetId="7">#REF!</definedName>
    <definedName name="Excel_BuiltIn_Print_Area_5_13_2" localSheetId="7">#REF!</definedName>
    <definedName name="Excel_BuiltIn_Print_Area_5_13_3" localSheetId="7">#REF!</definedName>
    <definedName name="Excel_BuiltIn_Print_Area_5_13_4" localSheetId="7">#REF!</definedName>
    <definedName name="Excel_BuiltIn_Print_Area_5_14_1" localSheetId="7">#REF!</definedName>
    <definedName name="Excel_BuiltIn_Print_Area_5_14_2" localSheetId="7">#REF!</definedName>
    <definedName name="Excel_BuiltIn_Print_Area_5_14_3" localSheetId="7">#REF!</definedName>
    <definedName name="Excel_BuiltIn_Print_Area_5_14_4" localSheetId="7">#REF!</definedName>
    <definedName name="Excel_BuiltIn_Print_Area_5_15_1" localSheetId="7">#REF!</definedName>
    <definedName name="Excel_BuiltIn_Print_Area_5_15_2" localSheetId="7">#REF!</definedName>
    <definedName name="Excel_BuiltIn_Print_Area_5_15_3" localSheetId="7">#REF!</definedName>
    <definedName name="Excel_BuiltIn_Print_Area_5_15_4" localSheetId="7">#REF!</definedName>
    <definedName name="Excel_BuiltIn_Print_Area_5_19_1" localSheetId="7">#REF!</definedName>
    <definedName name="Excel_BuiltIn_Print_Area_5_19_2" localSheetId="7">#REF!</definedName>
    <definedName name="Excel_BuiltIn_Print_Area_5_19_3" localSheetId="7">#REF!</definedName>
    <definedName name="Excel_BuiltIn_Print_Area_5_19_4" localSheetId="7">#REF!</definedName>
    <definedName name="Excel_BuiltIn_Print_Area_5_2_1" localSheetId="7">#REF!</definedName>
    <definedName name="Excel_BuiltIn_Print_Area_5_2_2" localSheetId="7">#REF!</definedName>
    <definedName name="Excel_BuiltIn_Print_Area_5_2_3" localSheetId="7">#REF!</definedName>
    <definedName name="Excel_BuiltIn_Print_Area_5_2_4" localSheetId="7">#REF!</definedName>
    <definedName name="Excel_BuiltIn_Print_Area_5_20_1" localSheetId="7">#REF!</definedName>
    <definedName name="Excel_BuiltIn_Print_Area_5_20_2" localSheetId="7">#REF!</definedName>
    <definedName name="Excel_BuiltIn_Print_Area_5_20_3" localSheetId="7">#REF!</definedName>
    <definedName name="Excel_BuiltIn_Print_Area_5_20_4" localSheetId="7">#REF!</definedName>
    <definedName name="Excel_BuiltIn_Print_Area_5_21_1" localSheetId="7">#REF!</definedName>
    <definedName name="Excel_BuiltIn_Print_Area_5_21_2" localSheetId="7">#REF!</definedName>
    <definedName name="Excel_BuiltIn_Print_Area_5_21_3" localSheetId="7">#REF!</definedName>
    <definedName name="Excel_BuiltIn_Print_Area_5_21_4" localSheetId="7">#REF!</definedName>
    <definedName name="Excel_BuiltIn_Print_Area_5_22_1" localSheetId="7">#REF!</definedName>
    <definedName name="Excel_BuiltIn_Print_Area_5_22_2" localSheetId="7">#REF!</definedName>
    <definedName name="Excel_BuiltIn_Print_Area_5_22_3" localSheetId="7">#REF!</definedName>
    <definedName name="Excel_BuiltIn_Print_Area_5_22_4" localSheetId="7">#REF!</definedName>
    <definedName name="Excel_BuiltIn_Print_Area_5_23_1" localSheetId="7">#REF!</definedName>
    <definedName name="Excel_BuiltIn_Print_Area_5_23_2" localSheetId="7">#REF!</definedName>
    <definedName name="Excel_BuiltIn_Print_Area_5_23_3" localSheetId="7">#REF!</definedName>
    <definedName name="Excel_BuiltIn_Print_Area_5_23_4" localSheetId="7">#REF!</definedName>
    <definedName name="Excel_BuiltIn_Print_Area_5_24_1" localSheetId="7">#REF!</definedName>
    <definedName name="Excel_BuiltIn_Print_Area_5_24_2" localSheetId="7">#REF!</definedName>
    <definedName name="Excel_BuiltIn_Print_Area_5_24_3" localSheetId="7">#REF!</definedName>
    <definedName name="Excel_BuiltIn_Print_Area_5_24_4" localSheetId="7">#REF!</definedName>
    <definedName name="Excel_BuiltIn_Print_Area_5_26_1" localSheetId="7">#REF!</definedName>
    <definedName name="Excel_BuiltIn_Print_Area_5_26_2" localSheetId="7">#REF!</definedName>
    <definedName name="Excel_BuiltIn_Print_Area_5_26_3" localSheetId="7">#REF!</definedName>
    <definedName name="Excel_BuiltIn_Print_Area_5_26_4" localSheetId="7">#REF!</definedName>
    <definedName name="Excel_BuiltIn_Print_Area_5_27_1" localSheetId="7">#REF!</definedName>
    <definedName name="Excel_BuiltIn_Print_Area_5_27_2" localSheetId="7">#REF!</definedName>
    <definedName name="Excel_BuiltIn_Print_Area_5_27_3" localSheetId="7">#REF!</definedName>
    <definedName name="Excel_BuiltIn_Print_Area_5_27_4" localSheetId="7">#REF!</definedName>
    <definedName name="Excel_BuiltIn_Print_Area_5_3_1" localSheetId="7">#REF!</definedName>
    <definedName name="Excel_BuiltIn_Print_Area_5_3_2" localSheetId="7">#REF!</definedName>
    <definedName name="Excel_BuiltIn_Print_Area_5_3_3" localSheetId="7">#REF!</definedName>
    <definedName name="Excel_BuiltIn_Print_Area_5_3_4" localSheetId="7">#REF!</definedName>
    <definedName name="Excel_BuiltIn_Print_Area_5_4_1" localSheetId="7">#REF!</definedName>
    <definedName name="Excel_BuiltIn_Print_Area_5_4_2" localSheetId="7">#REF!</definedName>
    <definedName name="Excel_BuiltIn_Print_Area_5_4_3" localSheetId="7">#REF!</definedName>
    <definedName name="Excel_BuiltIn_Print_Area_5_4_4" localSheetId="7">#REF!</definedName>
    <definedName name="Excel_BuiltIn_Print_Area_5_5_1" localSheetId="7">#REF!</definedName>
    <definedName name="Excel_BuiltIn_Print_Area_5_5_2" localSheetId="7">#REF!</definedName>
    <definedName name="Excel_BuiltIn_Print_Area_5_5_3" localSheetId="7">#REF!</definedName>
    <definedName name="Excel_BuiltIn_Print_Area_5_5_4" localSheetId="7">#REF!</definedName>
    <definedName name="Excel_BuiltIn_Print_Area_5_6_1" localSheetId="7">#REF!</definedName>
    <definedName name="Excel_BuiltIn_Print_Area_5_6_2" localSheetId="7">#REF!</definedName>
    <definedName name="Excel_BuiltIn_Print_Area_5_6_3" localSheetId="7">#REF!</definedName>
    <definedName name="Excel_BuiltIn_Print_Area_5_6_4" localSheetId="7">#REF!</definedName>
    <definedName name="Excel_BuiltIn_Print_Area_5_7_1" localSheetId="7">#REF!</definedName>
    <definedName name="Excel_BuiltIn_Print_Area_5_7_2" localSheetId="7">#REF!</definedName>
    <definedName name="Excel_BuiltIn_Print_Area_5_7_3" localSheetId="7">#REF!</definedName>
    <definedName name="Excel_BuiltIn_Print_Area_5_7_4" localSheetId="7">#REF!</definedName>
    <definedName name="Excel_BuiltIn_Print_Area_5_8_1" localSheetId="7">#REF!</definedName>
    <definedName name="Excel_BuiltIn_Print_Area_5_8_2" localSheetId="7">#REF!</definedName>
    <definedName name="Excel_BuiltIn_Print_Area_5_8_3" localSheetId="7">#REF!</definedName>
    <definedName name="Excel_BuiltIn_Print_Area_5_8_4" localSheetId="7">#REF!</definedName>
    <definedName name="Excel_BuiltIn_Print_Area_5_9_1" localSheetId="7">#REF!</definedName>
    <definedName name="Excel_BuiltIn_Print_Area_5_9_2" localSheetId="7">#REF!</definedName>
    <definedName name="Excel_BuiltIn_Print_Area_5_9_3" localSheetId="7">#REF!</definedName>
    <definedName name="Excel_BuiltIn_Print_Area_5_9_4" localSheetId="7">#REF!</definedName>
    <definedName name="Excel_BuiltIn_Print_Area_6_1_1" localSheetId="7">#REF!</definedName>
    <definedName name="Excel_BuiltIn_Print_Area_6_1_2" localSheetId="7">#REF!</definedName>
    <definedName name="Excel_BuiltIn_Print_Area_6_1_3" localSheetId="7">#REF!</definedName>
    <definedName name="Excel_BuiltIn_Print_Area_6_1_4" localSheetId="7">#REF!</definedName>
    <definedName name="Excel_BuiltIn_Print_Area_6_10_1" localSheetId="7">#REF!</definedName>
    <definedName name="Excel_BuiltIn_Print_Area_6_10_2" localSheetId="7">#REF!</definedName>
    <definedName name="Excel_BuiltIn_Print_Area_6_10_3" localSheetId="7">#REF!</definedName>
    <definedName name="Excel_BuiltIn_Print_Area_6_10_4" localSheetId="7">#REF!</definedName>
    <definedName name="Excel_BuiltIn_Print_Area_6_12_1" localSheetId="7">#REF!</definedName>
    <definedName name="Excel_BuiltIn_Print_Area_6_12_2" localSheetId="7">#REF!</definedName>
    <definedName name="Excel_BuiltIn_Print_Area_6_12_3" localSheetId="7">#REF!</definedName>
    <definedName name="Excel_BuiltIn_Print_Area_6_12_4" localSheetId="7">#REF!</definedName>
    <definedName name="Excel_BuiltIn_Print_Area_6_13_1" localSheetId="7">#REF!</definedName>
    <definedName name="Excel_BuiltIn_Print_Area_6_13_2" localSheetId="7">#REF!</definedName>
    <definedName name="Excel_BuiltIn_Print_Area_6_13_3" localSheetId="7">#REF!</definedName>
    <definedName name="Excel_BuiltIn_Print_Area_6_13_4" localSheetId="7">#REF!</definedName>
    <definedName name="Excel_BuiltIn_Print_Area_6_14_1" localSheetId="7">#REF!</definedName>
    <definedName name="Excel_BuiltIn_Print_Area_6_14_2" localSheetId="7">#REF!</definedName>
    <definedName name="Excel_BuiltIn_Print_Area_6_14_3" localSheetId="7">#REF!</definedName>
    <definedName name="Excel_BuiltIn_Print_Area_6_14_4" localSheetId="7">#REF!</definedName>
    <definedName name="Excel_BuiltIn_Print_Area_6_15_1" localSheetId="7">#REF!</definedName>
    <definedName name="Excel_BuiltIn_Print_Area_6_15_2" localSheetId="7">#REF!</definedName>
    <definedName name="Excel_BuiltIn_Print_Area_6_15_3" localSheetId="7">#REF!</definedName>
    <definedName name="Excel_BuiltIn_Print_Area_6_15_4" localSheetId="7">#REF!</definedName>
    <definedName name="Excel_BuiltIn_Print_Area_6_19_1" localSheetId="7">#REF!</definedName>
    <definedName name="Excel_BuiltIn_Print_Area_6_19_2" localSheetId="7">#REF!</definedName>
    <definedName name="Excel_BuiltIn_Print_Area_6_19_3" localSheetId="7">#REF!</definedName>
    <definedName name="Excel_BuiltIn_Print_Area_6_19_4" localSheetId="7">#REF!</definedName>
    <definedName name="Excel_BuiltIn_Print_Area_6_2_1" localSheetId="7">#REF!</definedName>
    <definedName name="Excel_BuiltIn_Print_Area_6_2_2" localSheetId="7">#REF!</definedName>
    <definedName name="Excel_BuiltIn_Print_Area_6_2_3" localSheetId="7">#REF!</definedName>
    <definedName name="Excel_BuiltIn_Print_Area_6_2_4" localSheetId="7">#REF!</definedName>
    <definedName name="Excel_BuiltIn_Print_Area_6_20_1" localSheetId="7">#REF!</definedName>
    <definedName name="Excel_BuiltIn_Print_Area_6_20_2" localSheetId="7">#REF!</definedName>
    <definedName name="Excel_BuiltIn_Print_Area_6_20_3" localSheetId="7">#REF!</definedName>
    <definedName name="Excel_BuiltIn_Print_Area_6_20_4" localSheetId="7">#REF!</definedName>
    <definedName name="Excel_BuiltIn_Print_Area_6_21_1" localSheetId="7">#REF!</definedName>
    <definedName name="Excel_BuiltIn_Print_Area_6_21_2" localSheetId="7">#REF!</definedName>
    <definedName name="Excel_BuiltIn_Print_Area_6_21_3" localSheetId="7">#REF!</definedName>
    <definedName name="Excel_BuiltIn_Print_Area_6_21_4" localSheetId="7">#REF!</definedName>
    <definedName name="Excel_BuiltIn_Print_Area_6_22_1" localSheetId="7">#REF!</definedName>
    <definedName name="Excel_BuiltIn_Print_Area_6_22_2" localSheetId="7">#REF!</definedName>
    <definedName name="Excel_BuiltIn_Print_Area_6_22_3" localSheetId="7">#REF!</definedName>
    <definedName name="Excel_BuiltIn_Print_Area_6_22_4" localSheetId="7">#REF!</definedName>
    <definedName name="Excel_BuiltIn_Print_Area_6_23_1" localSheetId="7">#REF!</definedName>
    <definedName name="Excel_BuiltIn_Print_Area_6_23_2" localSheetId="7">#REF!</definedName>
    <definedName name="Excel_BuiltIn_Print_Area_6_23_3" localSheetId="7">#REF!</definedName>
    <definedName name="Excel_BuiltIn_Print_Area_6_23_4" localSheetId="7">#REF!</definedName>
    <definedName name="Excel_BuiltIn_Print_Area_6_24_1" localSheetId="7">#REF!</definedName>
    <definedName name="Excel_BuiltIn_Print_Area_6_24_2" localSheetId="7">#REF!</definedName>
    <definedName name="Excel_BuiltIn_Print_Area_6_24_3" localSheetId="7">#REF!</definedName>
    <definedName name="Excel_BuiltIn_Print_Area_6_24_4" localSheetId="7">#REF!</definedName>
    <definedName name="Excel_BuiltIn_Print_Area_6_26_1" localSheetId="7">#REF!</definedName>
    <definedName name="Excel_BuiltIn_Print_Area_6_26_2" localSheetId="7">#REF!</definedName>
    <definedName name="Excel_BuiltIn_Print_Area_6_26_3" localSheetId="7">#REF!</definedName>
    <definedName name="Excel_BuiltIn_Print_Area_6_26_4" localSheetId="7">#REF!</definedName>
    <definedName name="Excel_BuiltIn_Print_Area_6_27_1" localSheetId="7">#REF!</definedName>
    <definedName name="Excel_BuiltIn_Print_Area_6_27_2" localSheetId="7">#REF!</definedName>
    <definedName name="Excel_BuiltIn_Print_Area_6_27_3" localSheetId="7">#REF!</definedName>
    <definedName name="Excel_BuiltIn_Print_Area_6_27_4" localSheetId="7">#REF!</definedName>
    <definedName name="Excel_BuiltIn_Print_Area_6_3_1" localSheetId="7">#REF!</definedName>
    <definedName name="Excel_BuiltIn_Print_Area_6_3_2" localSheetId="7">#REF!</definedName>
    <definedName name="Excel_BuiltIn_Print_Area_6_3_3" localSheetId="7">#REF!</definedName>
    <definedName name="Excel_BuiltIn_Print_Area_6_3_4" localSheetId="7">#REF!</definedName>
    <definedName name="Excel_BuiltIn_Print_Area_6_4_1" localSheetId="7">#REF!</definedName>
    <definedName name="Excel_BuiltIn_Print_Area_6_4_2" localSheetId="7">#REF!</definedName>
    <definedName name="Excel_BuiltIn_Print_Area_6_4_3" localSheetId="7">#REF!</definedName>
    <definedName name="Excel_BuiltIn_Print_Area_6_4_4" localSheetId="7">#REF!</definedName>
    <definedName name="Excel_BuiltIn_Print_Area_6_5_1" localSheetId="7">#REF!</definedName>
    <definedName name="Excel_BuiltIn_Print_Area_6_5_2" localSheetId="7">#REF!</definedName>
    <definedName name="Excel_BuiltIn_Print_Area_6_5_3" localSheetId="7">#REF!</definedName>
    <definedName name="Excel_BuiltIn_Print_Area_6_5_4" localSheetId="7">#REF!</definedName>
    <definedName name="Excel_BuiltIn_Print_Area_6_6_1" localSheetId="7">#REF!</definedName>
    <definedName name="Excel_BuiltIn_Print_Area_6_6_2" localSheetId="7">#REF!</definedName>
    <definedName name="Excel_BuiltIn_Print_Area_6_6_3" localSheetId="7">#REF!</definedName>
    <definedName name="Excel_BuiltIn_Print_Area_6_6_4" localSheetId="7">#REF!</definedName>
    <definedName name="Excel_BuiltIn_Print_Area_6_7_1" localSheetId="7">#REF!</definedName>
    <definedName name="Excel_BuiltIn_Print_Area_6_7_2" localSheetId="7">#REF!</definedName>
    <definedName name="Excel_BuiltIn_Print_Area_6_7_3" localSheetId="7">#REF!</definedName>
    <definedName name="Excel_BuiltIn_Print_Area_6_7_4" localSheetId="7">#REF!</definedName>
    <definedName name="Excel_BuiltIn_Print_Area_6_8_1" localSheetId="7">#REF!</definedName>
    <definedName name="Excel_BuiltIn_Print_Area_6_8_2" localSheetId="7">#REF!</definedName>
    <definedName name="Excel_BuiltIn_Print_Area_6_8_3" localSheetId="7">#REF!</definedName>
    <definedName name="Excel_BuiltIn_Print_Area_6_8_4" localSheetId="7">#REF!</definedName>
    <definedName name="Excel_BuiltIn_Print_Area_6_9_1" localSheetId="7">#REF!</definedName>
    <definedName name="Excel_BuiltIn_Print_Area_6_9_2" localSheetId="7">#REF!</definedName>
    <definedName name="Excel_BuiltIn_Print_Area_6_9_3" localSheetId="7">#REF!</definedName>
    <definedName name="Excel_BuiltIn_Print_Area_6_9_4" localSheetId="7">#REF!</definedName>
    <definedName name="Excel_BuiltIn_Print_Area_7_1_1" localSheetId="7">#REF!</definedName>
    <definedName name="Excel_BuiltIn_Print_Area_7_1_2" localSheetId="7">#REF!</definedName>
    <definedName name="Excel_BuiltIn_Print_Area_7_1_3" localSheetId="7">#REF!</definedName>
    <definedName name="Excel_BuiltIn_Print_Area_7_1_4" localSheetId="7">#REF!</definedName>
    <definedName name="Excel_BuiltIn_Print_Area_7_10_1" localSheetId="7">#REF!</definedName>
    <definedName name="Excel_BuiltIn_Print_Area_7_10_2" localSheetId="7">#REF!</definedName>
    <definedName name="Excel_BuiltIn_Print_Area_7_10_3" localSheetId="7">#REF!</definedName>
    <definedName name="Excel_BuiltIn_Print_Area_7_10_4" localSheetId="7">#REF!</definedName>
    <definedName name="Excel_BuiltIn_Print_Area_7_12_1" localSheetId="7">#REF!</definedName>
    <definedName name="Excel_BuiltIn_Print_Area_7_12_2" localSheetId="7">#REF!</definedName>
    <definedName name="Excel_BuiltIn_Print_Area_7_12_3" localSheetId="7">#REF!</definedName>
    <definedName name="Excel_BuiltIn_Print_Area_7_12_4" localSheetId="7">#REF!</definedName>
    <definedName name="Excel_BuiltIn_Print_Area_7_13_1" localSheetId="7">#REF!</definedName>
    <definedName name="Excel_BuiltIn_Print_Area_7_13_2" localSheetId="7">#REF!</definedName>
    <definedName name="Excel_BuiltIn_Print_Area_7_13_3" localSheetId="7">#REF!</definedName>
    <definedName name="Excel_BuiltIn_Print_Area_7_13_4" localSheetId="7">#REF!</definedName>
    <definedName name="Excel_BuiltIn_Print_Area_7_14_1" localSheetId="7">#REF!</definedName>
    <definedName name="Excel_BuiltIn_Print_Area_7_14_2" localSheetId="7">#REF!</definedName>
    <definedName name="Excel_BuiltIn_Print_Area_7_14_3" localSheetId="7">#REF!</definedName>
    <definedName name="Excel_BuiltIn_Print_Area_7_14_4" localSheetId="7">#REF!</definedName>
    <definedName name="Excel_BuiltIn_Print_Area_7_15_1" localSheetId="7">#REF!</definedName>
    <definedName name="Excel_BuiltIn_Print_Area_7_15_2" localSheetId="7">#REF!</definedName>
    <definedName name="Excel_BuiltIn_Print_Area_7_15_3" localSheetId="7">#REF!</definedName>
    <definedName name="Excel_BuiltIn_Print_Area_7_15_4" localSheetId="7">#REF!</definedName>
    <definedName name="Excel_BuiltIn_Print_Area_7_19_1" localSheetId="7">#REF!</definedName>
    <definedName name="Excel_BuiltIn_Print_Area_7_19_2" localSheetId="7">#REF!</definedName>
    <definedName name="Excel_BuiltIn_Print_Area_7_19_3" localSheetId="7">#REF!</definedName>
    <definedName name="Excel_BuiltIn_Print_Area_7_19_4" localSheetId="7">#REF!</definedName>
    <definedName name="Excel_BuiltIn_Print_Area_7_2_1" localSheetId="7">#REF!</definedName>
    <definedName name="Excel_BuiltIn_Print_Area_7_2_2" localSheetId="7">#REF!</definedName>
    <definedName name="Excel_BuiltIn_Print_Area_7_2_3" localSheetId="7">#REF!</definedName>
    <definedName name="Excel_BuiltIn_Print_Area_7_2_4" localSheetId="7">#REF!</definedName>
    <definedName name="Excel_BuiltIn_Print_Area_7_20_1" localSheetId="7">#REF!</definedName>
    <definedName name="Excel_BuiltIn_Print_Area_7_20_2" localSheetId="7">#REF!</definedName>
    <definedName name="Excel_BuiltIn_Print_Area_7_20_3" localSheetId="7">#REF!</definedName>
    <definedName name="Excel_BuiltIn_Print_Area_7_20_4" localSheetId="7">#REF!</definedName>
    <definedName name="Excel_BuiltIn_Print_Area_7_21_1" localSheetId="7">#REF!</definedName>
    <definedName name="Excel_BuiltIn_Print_Area_7_21_2" localSheetId="7">#REF!</definedName>
    <definedName name="Excel_BuiltIn_Print_Area_7_21_3" localSheetId="7">#REF!</definedName>
    <definedName name="Excel_BuiltIn_Print_Area_7_21_4" localSheetId="7">#REF!</definedName>
    <definedName name="Excel_BuiltIn_Print_Area_7_22_1" localSheetId="7">#REF!</definedName>
    <definedName name="Excel_BuiltIn_Print_Area_7_22_2" localSheetId="7">#REF!</definedName>
    <definedName name="Excel_BuiltIn_Print_Area_7_22_3" localSheetId="7">#REF!</definedName>
    <definedName name="Excel_BuiltIn_Print_Area_7_22_4" localSheetId="7">#REF!</definedName>
    <definedName name="Excel_BuiltIn_Print_Area_7_23_1" localSheetId="7">#REF!</definedName>
    <definedName name="Excel_BuiltIn_Print_Area_7_23_2" localSheetId="7">#REF!</definedName>
    <definedName name="Excel_BuiltIn_Print_Area_7_23_3" localSheetId="7">#REF!</definedName>
    <definedName name="Excel_BuiltIn_Print_Area_7_23_4" localSheetId="7">#REF!</definedName>
    <definedName name="Excel_BuiltIn_Print_Area_7_24_1" localSheetId="7">#REF!</definedName>
    <definedName name="Excel_BuiltIn_Print_Area_7_24_2" localSheetId="7">#REF!</definedName>
    <definedName name="Excel_BuiltIn_Print_Area_7_24_3" localSheetId="7">#REF!</definedName>
    <definedName name="Excel_BuiltIn_Print_Area_7_24_4" localSheetId="7">#REF!</definedName>
    <definedName name="Excel_BuiltIn_Print_Area_7_26_1" localSheetId="7">#REF!</definedName>
    <definedName name="Excel_BuiltIn_Print_Area_7_26_2" localSheetId="7">#REF!</definedName>
    <definedName name="Excel_BuiltIn_Print_Area_7_26_3" localSheetId="7">#REF!</definedName>
    <definedName name="Excel_BuiltIn_Print_Area_7_26_4" localSheetId="7">#REF!</definedName>
    <definedName name="Excel_BuiltIn_Print_Area_7_27_1" localSheetId="7">#REF!</definedName>
    <definedName name="Excel_BuiltIn_Print_Area_7_27_2" localSheetId="7">#REF!</definedName>
    <definedName name="Excel_BuiltIn_Print_Area_7_27_3" localSheetId="7">#REF!</definedName>
    <definedName name="Excel_BuiltIn_Print_Area_7_27_4" localSheetId="7">#REF!</definedName>
    <definedName name="Excel_BuiltIn_Print_Area_7_3_1" localSheetId="7">#REF!</definedName>
    <definedName name="Excel_BuiltIn_Print_Area_7_3_2" localSheetId="7">#REF!</definedName>
    <definedName name="Excel_BuiltIn_Print_Area_7_3_3" localSheetId="7">#REF!</definedName>
    <definedName name="Excel_BuiltIn_Print_Area_7_3_4" localSheetId="7">#REF!</definedName>
    <definedName name="Excel_BuiltIn_Print_Area_7_4_1" localSheetId="7">#REF!</definedName>
    <definedName name="Excel_BuiltIn_Print_Area_7_4_2" localSheetId="7">#REF!</definedName>
    <definedName name="Excel_BuiltIn_Print_Area_7_4_3" localSheetId="7">#REF!</definedName>
    <definedName name="Excel_BuiltIn_Print_Area_7_4_4" localSheetId="7">#REF!</definedName>
    <definedName name="Excel_BuiltIn_Print_Area_7_5_1" localSheetId="7">#REF!</definedName>
    <definedName name="Excel_BuiltIn_Print_Area_7_5_2" localSheetId="7">#REF!</definedName>
    <definedName name="Excel_BuiltIn_Print_Area_7_5_3" localSheetId="7">#REF!</definedName>
    <definedName name="Excel_BuiltIn_Print_Area_7_5_4" localSheetId="7">#REF!</definedName>
    <definedName name="Excel_BuiltIn_Print_Area_7_6_1" localSheetId="7">#REF!</definedName>
    <definedName name="Excel_BuiltIn_Print_Area_7_6_2" localSheetId="7">#REF!</definedName>
    <definedName name="Excel_BuiltIn_Print_Area_7_6_3" localSheetId="7">#REF!</definedName>
    <definedName name="Excel_BuiltIn_Print_Area_7_6_4" localSheetId="7">#REF!</definedName>
    <definedName name="Excel_BuiltIn_Print_Area_7_7_1" localSheetId="7">#REF!</definedName>
    <definedName name="Excel_BuiltIn_Print_Area_7_7_2" localSheetId="7">#REF!</definedName>
    <definedName name="Excel_BuiltIn_Print_Area_7_7_3" localSheetId="7">#REF!</definedName>
    <definedName name="Excel_BuiltIn_Print_Area_7_7_4" localSheetId="7">#REF!</definedName>
    <definedName name="Excel_BuiltIn_Print_Area_7_8_1" localSheetId="7">#REF!</definedName>
    <definedName name="Excel_BuiltIn_Print_Area_7_8_2" localSheetId="7">#REF!</definedName>
    <definedName name="Excel_BuiltIn_Print_Area_7_8_3" localSheetId="7">#REF!</definedName>
    <definedName name="Excel_BuiltIn_Print_Area_7_8_4" localSheetId="7">#REF!</definedName>
    <definedName name="Excel_BuiltIn_Print_Area_7_9_1" localSheetId="7">#REF!</definedName>
    <definedName name="Excel_BuiltIn_Print_Area_7_9_2" localSheetId="7">#REF!</definedName>
    <definedName name="Excel_BuiltIn_Print_Area_7_9_3" localSheetId="7">#REF!</definedName>
    <definedName name="Excel_BuiltIn_Print_Area_7_9_4" localSheetId="7">#REF!</definedName>
    <definedName name="Excel_BuiltIn_Print_Area_8_1_1" localSheetId="7">#REF!</definedName>
    <definedName name="Excel_BuiltIn_Print_Area_8_1_2" localSheetId="7">#REF!</definedName>
    <definedName name="Excel_BuiltIn_Print_Area_8_1_3" localSheetId="7">#REF!</definedName>
    <definedName name="Excel_BuiltIn_Print_Area_8_1_4" localSheetId="7">#REF!</definedName>
    <definedName name="Excel_BuiltIn_Print_Area_8_10_1" localSheetId="7">#REF!</definedName>
    <definedName name="Excel_BuiltIn_Print_Area_8_10_2" localSheetId="7">#REF!</definedName>
    <definedName name="Excel_BuiltIn_Print_Area_8_10_3" localSheetId="7">#REF!</definedName>
    <definedName name="Excel_BuiltIn_Print_Area_8_10_4" localSheetId="7">#REF!</definedName>
    <definedName name="Excel_BuiltIn_Print_Area_8_11_1" localSheetId="7">#REF!</definedName>
    <definedName name="Excel_BuiltIn_Print_Area_8_11_2" localSheetId="7">#REF!</definedName>
    <definedName name="Excel_BuiltIn_Print_Area_8_11_3" localSheetId="7">#REF!</definedName>
    <definedName name="Excel_BuiltIn_Print_Area_8_11_4" localSheetId="7">#REF!</definedName>
    <definedName name="Excel_BuiltIn_Print_Area_8_12_1" localSheetId="7">#REF!</definedName>
    <definedName name="Excel_BuiltIn_Print_Area_8_12_2" localSheetId="7">#REF!</definedName>
    <definedName name="Excel_BuiltIn_Print_Area_8_12_3" localSheetId="7">#REF!</definedName>
    <definedName name="Excel_BuiltIn_Print_Area_8_12_4" localSheetId="7">#REF!</definedName>
    <definedName name="Excel_BuiltIn_Print_Area_8_13_1" localSheetId="7">#REF!</definedName>
    <definedName name="Excel_BuiltIn_Print_Area_8_13_2" localSheetId="7">#REF!</definedName>
    <definedName name="Excel_BuiltIn_Print_Area_8_13_3" localSheetId="7">#REF!</definedName>
    <definedName name="Excel_BuiltIn_Print_Area_8_13_4" localSheetId="7">#REF!</definedName>
    <definedName name="Excel_BuiltIn_Print_Area_8_14_1" localSheetId="7">#REF!</definedName>
    <definedName name="Excel_BuiltIn_Print_Area_8_14_2" localSheetId="7">#REF!</definedName>
    <definedName name="Excel_BuiltIn_Print_Area_8_14_3" localSheetId="7">#REF!</definedName>
    <definedName name="Excel_BuiltIn_Print_Area_8_14_4" localSheetId="7">#REF!</definedName>
    <definedName name="Excel_BuiltIn_Print_Area_8_15_1" localSheetId="7">#REF!</definedName>
    <definedName name="Excel_BuiltIn_Print_Area_8_15_2" localSheetId="7">#REF!</definedName>
    <definedName name="Excel_BuiltIn_Print_Area_8_15_3" localSheetId="7">#REF!</definedName>
    <definedName name="Excel_BuiltIn_Print_Area_8_15_4" localSheetId="7">#REF!</definedName>
    <definedName name="Excel_BuiltIn_Print_Area_8_19_1" localSheetId="7">#REF!</definedName>
    <definedName name="Excel_BuiltIn_Print_Area_8_19_2" localSheetId="7">#REF!</definedName>
    <definedName name="Excel_BuiltIn_Print_Area_8_19_3" localSheetId="7">#REF!</definedName>
    <definedName name="Excel_BuiltIn_Print_Area_8_19_4" localSheetId="7">#REF!</definedName>
    <definedName name="Excel_BuiltIn_Print_Area_8_2_1" localSheetId="7">#REF!</definedName>
    <definedName name="Excel_BuiltIn_Print_Area_8_2_2" localSheetId="7">#REF!</definedName>
    <definedName name="Excel_BuiltIn_Print_Area_8_2_3" localSheetId="7">#REF!</definedName>
    <definedName name="Excel_BuiltIn_Print_Area_8_2_4" localSheetId="7">#REF!</definedName>
    <definedName name="Excel_BuiltIn_Print_Area_8_20_1" localSheetId="7">#REF!</definedName>
    <definedName name="Excel_BuiltIn_Print_Area_8_20_2" localSheetId="7">#REF!</definedName>
    <definedName name="Excel_BuiltIn_Print_Area_8_20_3" localSheetId="7">#REF!</definedName>
    <definedName name="Excel_BuiltIn_Print_Area_8_20_4" localSheetId="7">#REF!</definedName>
    <definedName name="Excel_BuiltIn_Print_Area_8_21_1" localSheetId="7">#REF!</definedName>
    <definedName name="Excel_BuiltIn_Print_Area_8_21_2" localSheetId="7">#REF!</definedName>
    <definedName name="Excel_BuiltIn_Print_Area_8_21_3" localSheetId="7">#REF!</definedName>
    <definedName name="Excel_BuiltIn_Print_Area_8_21_4" localSheetId="7">#REF!</definedName>
    <definedName name="Excel_BuiltIn_Print_Area_8_22_1" localSheetId="7">#REF!</definedName>
    <definedName name="Excel_BuiltIn_Print_Area_8_22_2" localSheetId="7">#REF!</definedName>
    <definedName name="Excel_BuiltIn_Print_Area_8_22_3" localSheetId="7">#REF!</definedName>
    <definedName name="Excel_BuiltIn_Print_Area_8_22_4" localSheetId="7">#REF!</definedName>
    <definedName name="Excel_BuiltIn_Print_Area_8_23_1" localSheetId="7">#REF!</definedName>
    <definedName name="Excel_BuiltIn_Print_Area_8_23_2" localSheetId="7">#REF!</definedName>
    <definedName name="Excel_BuiltIn_Print_Area_8_23_3" localSheetId="7">#REF!</definedName>
    <definedName name="Excel_BuiltIn_Print_Area_8_23_4" localSheetId="7">#REF!</definedName>
    <definedName name="Excel_BuiltIn_Print_Area_8_24_1" localSheetId="7">#REF!</definedName>
    <definedName name="Excel_BuiltIn_Print_Area_8_24_2" localSheetId="7">#REF!</definedName>
    <definedName name="Excel_BuiltIn_Print_Area_8_24_3" localSheetId="7">#REF!</definedName>
    <definedName name="Excel_BuiltIn_Print_Area_8_24_4" localSheetId="7">#REF!</definedName>
    <definedName name="Excel_BuiltIn_Print_Area_8_26_1" localSheetId="7">#REF!</definedName>
    <definedName name="Excel_BuiltIn_Print_Area_8_26_2" localSheetId="7">#REF!</definedName>
    <definedName name="Excel_BuiltIn_Print_Area_8_26_3" localSheetId="7">#REF!</definedName>
    <definedName name="Excel_BuiltIn_Print_Area_8_26_4" localSheetId="7">#REF!</definedName>
    <definedName name="Excel_BuiltIn_Print_Area_8_27_1" localSheetId="7">#REF!</definedName>
    <definedName name="Excel_BuiltIn_Print_Area_8_27_2" localSheetId="7">#REF!</definedName>
    <definedName name="Excel_BuiltIn_Print_Area_8_27_3" localSheetId="7">#REF!</definedName>
    <definedName name="Excel_BuiltIn_Print_Area_8_27_4" localSheetId="7">#REF!</definedName>
    <definedName name="Excel_BuiltIn_Print_Area_8_3_1" localSheetId="7">#REF!</definedName>
    <definedName name="Excel_BuiltIn_Print_Area_8_3_2" localSheetId="7">#REF!</definedName>
    <definedName name="Excel_BuiltIn_Print_Area_8_3_3" localSheetId="7">#REF!</definedName>
    <definedName name="Excel_BuiltIn_Print_Area_8_3_4" localSheetId="7">#REF!</definedName>
    <definedName name="Excel_BuiltIn_Print_Area_8_4_1" localSheetId="7">#REF!</definedName>
    <definedName name="Excel_BuiltIn_Print_Area_8_4_2" localSheetId="7">#REF!</definedName>
    <definedName name="Excel_BuiltIn_Print_Area_8_4_3" localSheetId="7">#REF!</definedName>
    <definedName name="Excel_BuiltIn_Print_Area_8_4_4" localSheetId="7">#REF!</definedName>
    <definedName name="Excel_BuiltIn_Print_Area_8_5_1" localSheetId="7">#REF!</definedName>
    <definedName name="Excel_BuiltIn_Print_Area_8_5_2" localSheetId="7">#REF!</definedName>
    <definedName name="Excel_BuiltIn_Print_Area_8_5_3" localSheetId="7">#REF!</definedName>
    <definedName name="Excel_BuiltIn_Print_Area_8_5_4" localSheetId="7">#REF!</definedName>
    <definedName name="Excel_BuiltIn_Print_Area_8_6_1" localSheetId="7">#REF!</definedName>
    <definedName name="Excel_BuiltIn_Print_Area_8_6_2" localSheetId="7">#REF!</definedName>
    <definedName name="Excel_BuiltIn_Print_Area_8_6_3" localSheetId="7">#REF!</definedName>
    <definedName name="Excel_BuiltIn_Print_Area_8_6_4" localSheetId="7">#REF!</definedName>
    <definedName name="Excel_BuiltIn_Print_Area_8_7_1" localSheetId="7">#REF!</definedName>
    <definedName name="Excel_BuiltIn_Print_Area_8_7_2" localSheetId="7">#REF!</definedName>
    <definedName name="Excel_BuiltIn_Print_Area_8_7_3" localSheetId="7">#REF!</definedName>
    <definedName name="Excel_BuiltIn_Print_Area_8_7_4" localSheetId="7">#REF!</definedName>
    <definedName name="Excel_BuiltIn_Print_Area_8_8_1" localSheetId="7">#REF!</definedName>
    <definedName name="Excel_BuiltIn_Print_Area_8_8_2" localSheetId="7">#REF!</definedName>
    <definedName name="Excel_BuiltIn_Print_Area_8_8_3" localSheetId="7">#REF!</definedName>
    <definedName name="Excel_BuiltIn_Print_Area_8_8_4" localSheetId="7">#REF!</definedName>
    <definedName name="Excel_BuiltIn_Print_Area_8_9_1" localSheetId="7">#REF!</definedName>
    <definedName name="Excel_BuiltIn_Print_Area_8_9_2" localSheetId="7">#REF!</definedName>
    <definedName name="Excel_BuiltIn_Print_Area_8_9_3" localSheetId="7">#REF!</definedName>
    <definedName name="Excel_BuiltIn_Print_Area_8_9_4" localSheetId="7">#REF!</definedName>
    <definedName name="Excel_BuiltIn_Print_Area_9_1_1" localSheetId="7">#REF!</definedName>
    <definedName name="Excel_BuiltIn_Print_Area_9_1_2" localSheetId="7">#REF!</definedName>
    <definedName name="Excel_BuiltIn_Print_Area_9_1_3" localSheetId="7">#REF!</definedName>
    <definedName name="Excel_BuiltIn_Print_Area_9_1_4" localSheetId="7">#REF!</definedName>
    <definedName name="Excel_BuiltIn_Print_Area_9_10_1" localSheetId="7">#REF!</definedName>
    <definedName name="Excel_BuiltIn_Print_Area_9_10_2" localSheetId="7">#REF!</definedName>
    <definedName name="Excel_BuiltIn_Print_Area_9_10_3" localSheetId="7">#REF!</definedName>
    <definedName name="Excel_BuiltIn_Print_Area_9_10_4" localSheetId="7">#REF!</definedName>
    <definedName name="Excel_BuiltIn_Print_Area_9_12_1" localSheetId="7">#REF!</definedName>
    <definedName name="Excel_BuiltIn_Print_Area_9_12_2" localSheetId="7">#REF!</definedName>
    <definedName name="Excel_BuiltIn_Print_Area_9_12_3" localSheetId="7">#REF!</definedName>
    <definedName name="Excel_BuiltIn_Print_Area_9_12_4" localSheetId="7">#REF!</definedName>
    <definedName name="Excel_BuiltIn_Print_Area_9_13_1" localSheetId="7">#REF!</definedName>
    <definedName name="Excel_BuiltIn_Print_Area_9_13_2" localSheetId="7">#REF!</definedName>
    <definedName name="Excel_BuiltIn_Print_Area_9_13_3" localSheetId="7">#REF!</definedName>
    <definedName name="Excel_BuiltIn_Print_Area_9_13_4" localSheetId="7">#REF!</definedName>
    <definedName name="Excel_BuiltIn_Print_Area_9_14_1" localSheetId="7">#REF!</definedName>
    <definedName name="Excel_BuiltIn_Print_Area_9_14_2" localSheetId="7">#REF!</definedName>
    <definedName name="Excel_BuiltIn_Print_Area_9_14_3" localSheetId="7">#REF!</definedName>
    <definedName name="Excel_BuiltIn_Print_Area_9_14_4" localSheetId="7">#REF!</definedName>
    <definedName name="Excel_BuiltIn_Print_Area_9_15_1" localSheetId="7">#REF!</definedName>
    <definedName name="Excel_BuiltIn_Print_Area_9_15_2" localSheetId="7">#REF!</definedName>
    <definedName name="Excel_BuiltIn_Print_Area_9_15_3" localSheetId="7">#REF!</definedName>
    <definedName name="Excel_BuiltIn_Print_Area_9_15_4" localSheetId="7">#REF!</definedName>
    <definedName name="Excel_BuiltIn_Print_Area_9_19_1" localSheetId="7">#REF!</definedName>
    <definedName name="Excel_BuiltIn_Print_Area_9_19_2" localSheetId="7">#REF!</definedName>
    <definedName name="Excel_BuiltIn_Print_Area_9_19_3" localSheetId="7">#REF!</definedName>
    <definedName name="Excel_BuiltIn_Print_Area_9_19_4" localSheetId="7">#REF!</definedName>
    <definedName name="Excel_BuiltIn_Print_Area_9_2_1" localSheetId="7">#REF!</definedName>
    <definedName name="Excel_BuiltIn_Print_Area_9_2_2" localSheetId="7">#REF!</definedName>
    <definedName name="Excel_BuiltIn_Print_Area_9_2_3" localSheetId="7">#REF!</definedName>
    <definedName name="Excel_BuiltIn_Print_Area_9_2_4" localSheetId="7">#REF!</definedName>
    <definedName name="Excel_BuiltIn_Print_Area_9_20_1" localSheetId="7">#REF!</definedName>
    <definedName name="Excel_BuiltIn_Print_Area_9_20_2" localSheetId="7">#REF!</definedName>
    <definedName name="Excel_BuiltIn_Print_Area_9_20_3" localSheetId="7">#REF!</definedName>
    <definedName name="Excel_BuiltIn_Print_Area_9_20_4" localSheetId="7">#REF!</definedName>
    <definedName name="Excel_BuiltIn_Print_Area_9_21_1" localSheetId="7">#REF!</definedName>
    <definedName name="Excel_BuiltIn_Print_Area_9_21_2" localSheetId="7">#REF!</definedName>
    <definedName name="Excel_BuiltIn_Print_Area_9_21_3" localSheetId="7">#REF!</definedName>
    <definedName name="Excel_BuiltIn_Print_Area_9_21_4" localSheetId="7">#REF!</definedName>
    <definedName name="Excel_BuiltIn_Print_Area_9_22_1" localSheetId="7">#REF!</definedName>
    <definedName name="Excel_BuiltIn_Print_Area_9_22_2" localSheetId="7">#REF!</definedName>
    <definedName name="Excel_BuiltIn_Print_Area_9_22_3" localSheetId="7">#REF!</definedName>
    <definedName name="Excel_BuiltIn_Print_Area_9_22_4" localSheetId="7">#REF!</definedName>
    <definedName name="Excel_BuiltIn_Print_Area_9_23_1" localSheetId="7">#REF!</definedName>
    <definedName name="Excel_BuiltIn_Print_Area_9_23_2" localSheetId="7">#REF!</definedName>
    <definedName name="Excel_BuiltIn_Print_Area_9_23_3" localSheetId="7">#REF!</definedName>
    <definedName name="Excel_BuiltIn_Print_Area_9_23_4" localSheetId="7">#REF!</definedName>
    <definedName name="Excel_BuiltIn_Print_Area_9_24_1" localSheetId="7">#REF!</definedName>
    <definedName name="Excel_BuiltIn_Print_Area_9_24_2" localSheetId="7">#REF!</definedName>
    <definedName name="Excel_BuiltIn_Print_Area_9_24_3" localSheetId="7">#REF!</definedName>
    <definedName name="Excel_BuiltIn_Print_Area_9_24_4" localSheetId="7">#REF!</definedName>
    <definedName name="Excel_BuiltIn_Print_Area_9_26_1" localSheetId="7">#REF!</definedName>
    <definedName name="Excel_BuiltIn_Print_Area_9_26_2" localSheetId="7">#REF!</definedName>
    <definedName name="Excel_BuiltIn_Print_Area_9_26_3" localSheetId="7">#REF!</definedName>
    <definedName name="Excel_BuiltIn_Print_Area_9_26_4" localSheetId="7">#REF!</definedName>
    <definedName name="Excel_BuiltIn_Print_Area_9_27_1" localSheetId="7">#REF!</definedName>
    <definedName name="Excel_BuiltIn_Print_Area_9_27_2" localSheetId="7">#REF!</definedName>
    <definedName name="Excel_BuiltIn_Print_Area_9_27_3" localSheetId="7">#REF!</definedName>
    <definedName name="Excel_BuiltIn_Print_Area_9_27_4" localSheetId="7">#REF!</definedName>
    <definedName name="Excel_BuiltIn_Print_Area_9_3_1" localSheetId="7">#REF!</definedName>
    <definedName name="Excel_BuiltIn_Print_Area_9_3_2" localSheetId="7">#REF!</definedName>
    <definedName name="Excel_BuiltIn_Print_Area_9_3_3" localSheetId="7">#REF!</definedName>
    <definedName name="Excel_BuiltIn_Print_Area_9_3_4" localSheetId="7">#REF!</definedName>
    <definedName name="Excel_BuiltIn_Print_Area_9_4_1" localSheetId="7">#REF!</definedName>
    <definedName name="Excel_BuiltIn_Print_Area_9_4_2" localSheetId="7">#REF!</definedName>
    <definedName name="Excel_BuiltIn_Print_Area_9_4_3" localSheetId="7">#REF!</definedName>
    <definedName name="Excel_BuiltIn_Print_Area_9_4_4" localSheetId="7">#REF!</definedName>
    <definedName name="Excel_BuiltIn_Print_Area_9_5_1" localSheetId="7">#REF!</definedName>
    <definedName name="Excel_BuiltIn_Print_Area_9_5_2" localSheetId="7">#REF!</definedName>
    <definedName name="Excel_BuiltIn_Print_Area_9_5_3" localSheetId="7">#REF!</definedName>
    <definedName name="Excel_BuiltIn_Print_Area_9_5_4" localSheetId="7">#REF!</definedName>
    <definedName name="Excel_BuiltIn_Print_Area_9_6_1" localSheetId="7">#REF!</definedName>
    <definedName name="Excel_BuiltIn_Print_Area_9_6_2" localSheetId="7">#REF!</definedName>
    <definedName name="Excel_BuiltIn_Print_Area_9_6_3" localSheetId="7">#REF!</definedName>
    <definedName name="Excel_BuiltIn_Print_Area_9_6_4" localSheetId="7">#REF!</definedName>
    <definedName name="Excel_BuiltIn_Print_Area_9_7_1" localSheetId="7">#REF!</definedName>
    <definedName name="Excel_BuiltIn_Print_Area_9_7_2" localSheetId="7">#REF!</definedName>
    <definedName name="Excel_BuiltIn_Print_Area_9_7_3" localSheetId="7">#REF!</definedName>
    <definedName name="Excel_BuiltIn_Print_Area_9_7_4" localSheetId="7">#REF!</definedName>
    <definedName name="Excel_BuiltIn_Print_Area_9_8_1" localSheetId="7">#REF!</definedName>
    <definedName name="Excel_BuiltIn_Print_Area_9_8_2" localSheetId="7">#REF!</definedName>
    <definedName name="Excel_BuiltIn_Print_Area_9_8_3" localSheetId="7">#REF!</definedName>
    <definedName name="Excel_BuiltIn_Print_Area_9_8_4" localSheetId="7">#REF!</definedName>
    <definedName name="Excel_BuiltIn_Print_Area_9_9_1" localSheetId="7">#REF!</definedName>
    <definedName name="Excel_BuiltIn_Print_Area_9_9_2" localSheetId="7">#REF!</definedName>
    <definedName name="Excel_BuiltIn_Print_Area_9_9_3" localSheetId="7">#REF!</definedName>
    <definedName name="Excel_BuiltIn_Print_Area_9_9_4" localSheetId="7">#REF!</definedName>
    <definedName name="EXCEL1024_1" localSheetId="7">#REF!</definedName>
    <definedName name="EXCEL1024_2" localSheetId="7">#REF!</definedName>
    <definedName name="EXCEL1024_3" localSheetId="7">#REF!</definedName>
    <definedName name="EXCEL1024_4" localSheetId="7">#REF!</definedName>
    <definedName name="F" localSheetId="7">#REF!</definedName>
    <definedName name="F_1" localSheetId="7">#REF!</definedName>
    <definedName name="F_2" localSheetId="7">#REF!</definedName>
    <definedName name="F_3" localSheetId="7">#REF!</definedName>
    <definedName name="F_4" localSheetId="7">#REF!</definedName>
    <definedName name="FrtPcktGauge" localSheetId="7">#REF!</definedName>
    <definedName name="FrtPcktGauge_19" localSheetId="7">#REF!</definedName>
    <definedName name="FrtPcktGauge_20" localSheetId="7">#REF!</definedName>
    <definedName name="FrtPcktMargin" localSheetId="7">#REF!</definedName>
    <definedName name="FrtPcktMargin_19" localSheetId="7">#REF!</definedName>
    <definedName name="FrtPcktMargin_20" localSheetId="7">#REF!</definedName>
    <definedName name="FrtPcktNeedles" localSheetId="7">#REF!</definedName>
    <definedName name="FrtPcktNeedles_19" localSheetId="7">#REF!</definedName>
    <definedName name="FrtPcktNeedles_20" localSheetId="7">#REF!</definedName>
    <definedName name="FrtPcktThread" localSheetId="7">#REF!</definedName>
    <definedName name="FrtPcktThread_19" localSheetId="7">#REF!</definedName>
    <definedName name="FrtPcktThread_20" localSheetId="7">#REF!</definedName>
    <definedName name="FULL_1" localSheetId="7">#REF!</definedName>
    <definedName name="FULL_19_1" localSheetId="7">#REF!</definedName>
    <definedName name="FULL_19_2" localSheetId="7">#REF!</definedName>
    <definedName name="FULL_19_3" localSheetId="7">#REF!</definedName>
    <definedName name="FULL_19_4" localSheetId="7">#REF!</definedName>
    <definedName name="FULL_2" localSheetId="7">#REF!</definedName>
    <definedName name="FULL_20_1" localSheetId="7">#REF!</definedName>
    <definedName name="FULL_20_2" localSheetId="7">#REF!</definedName>
    <definedName name="FULL_20_3" localSheetId="7">#REF!</definedName>
    <definedName name="FULL_20_4" localSheetId="7">#REF!</definedName>
    <definedName name="FULL_3" localSheetId="7">#REF!</definedName>
    <definedName name="gd_1" localSheetId="7">#REF!</definedName>
    <definedName name="gd_2" localSheetId="7">#REF!</definedName>
    <definedName name="gd_3" localSheetId="7">#REF!</definedName>
    <definedName name="gd_4" localSheetId="7">#REF!</definedName>
    <definedName name="gsd_1" localSheetId="7">#REF!</definedName>
    <definedName name="gsd_2" localSheetId="7">#REF!</definedName>
    <definedName name="gsd_3" localSheetId="7">#REF!</definedName>
    <definedName name="gsd_4" localSheetId="7">#REF!</definedName>
    <definedName name="gumpalan_1" localSheetId="7">#REF!</definedName>
    <definedName name="gumpalan_2" localSheetId="7">#REF!</definedName>
    <definedName name="gumpalan_3" localSheetId="7">#REF!</definedName>
    <definedName name="gumpalan_4" localSheetId="7">#REF!</definedName>
    <definedName name="gunun" localSheetId="7">#REF!</definedName>
    <definedName name="gunun_1" localSheetId="7">#REF!</definedName>
    <definedName name="gunun_2" localSheetId="7">#REF!</definedName>
    <definedName name="gunun_3" localSheetId="7">#REF!</definedName>
    <definedName name="gunun_4" localSheetId="7">#REF!</definedName>
    <definedName name="gununf" localSheetId="7">#REF!</definedName>
    <definedName name="gununf_1" localSheetId="7">#REF!</definedName>
    <definedName name="gununf_2" localSheetId="7">#REF!</definedName>
    <definedName name="gununf_3" localSheetId="7">#REF!</definedName>
    <definedName name="gununf_4" localSheetId="7">#REF!</definedName>
    <definedName name="gunung" localSheetId="7">#REF!</definedName>
    <definedName name="gunung_1" localSheetId="7">#REF!</definedName>
    <definedName name="gunung_2" localSheetId="7">#REF!</definedName>
    <definedName name="gunung_3" localSheetId="7">#REF!</definedName>
    <definedName name="gunung_4" localSheetId="7">#REF!</definedName>
    <definedName name="gununga" localSheetId="7">#REF!</definedName>
    <definedName name="gununga_1" localSheetId="7">#REF!</definedName>
    <definedName name="gununga_2" localSheetId="7">#REF!</definedName>
    <definedName name="gununga_3" localSheetId="7">#REF!</definedName>
    <definedName name="gununga_4" localSheetId="7">#REF!</definedName>
    <definedName name="gununguu" localSheetId="7">#REF!</definedName>
    <definedName name="gununguu_1" localSheetId="7">#REF!</definedName>
    <definedName name="gununguu_2" localSheetId="7">#REF!</definedName>
    <definedName name="gununguu_3" localSheetId="7">#REF!</definedName>
    <definedName name="gununguu_4" localSheetId="7">#REF!</definedName>
    <definedName name="JUM" localSheetId="7">#REF!</definedName>
    <definedName name="kakikuka" localSheetId="7">#REF!</definedName>
    <definedName name="kakikuka_1" localSheetId="7">#REF!</definedName>
    <definedName name="kakikuka_2" localSheetId="7">#REF!</definedName>
    <definedName name="kakikuka_3" localSheetId="7">#REF!</definedName>
    <definedName name="kakikuka_4" localSheetId="7">#REF!</definedName>
    <definedName name="L_1" localSheetId="7">#REF!</definedName>
    <definedName name="L_19_1" localSheetId="7">#REF!</definedName>
    <definedName name="L_19_2" localSheetId="7">#REF!</definedName>
    <definedName name="L_19_3" localSheetId="7">#REF!</definedName>
    <definedName name="L_19_4" localSheetId="7">#REF!</definedName>
    <definedName name="L_2" localSheetId="7">#REF!</definedName>
    <definedName name="L_20_1" localSheetId="7">#REF!</definedName>
    <definedName name="L_20_2" localSheetId="7">#REF!</definedName>
    <definedName name="L_20_3" localSheetId="7">#REF!</definedName>
    <definedName name="L_20_4" localSheetId="7">#REF!</definedName>
    <definedName name="L_3" localSheetId="7">#REF!</definedName>
    <definedName name="L_4" localSheetId="7">#REF!</definedName>
    <definedName name="Mantenance" localSheetId="7">#REF!</definedName>
    <definedName name="Mantenance_1" localSheetId="7">#REF!</definedName>
    <definedName name="Mantenance_2" localSheetId="7">#REF!</definedName>
    <definedName name="Mantenance_3" localSheetId="7">#REF!</definedName>
    <definedName name="Mantenance_4" localSheetId="7">#REF!</definedName>
    <definedName name="masalaha_1" localSheetId="7">#REF!</definedName>
    <definedName name="masalaha_2" localSheetId="7">#REF!</definedName>
    <definedName name="masalaha_3" localSheetId="7">#REF!</definedName>
    <definedName name="masalaha_4" localSheetId="7">#REF!</definedName>
    <definedName name="namas_1" localSheetId="7">#REF!</definedName>
    <definedName name="namas_2" localSheetId="7">#REF!</definedName>
    <definedName name="namas_3" localSheetId="7">#REF!</definedName>
    <definedName name="namas_4" localSheetId="7">#REF!</definedName>
    <definedName name="nanana" localSheetId="7">#REF!</definedName>
    <definedName name="nanana_1" localSheetId="7">#REF!</definedName>
    <definedName name="nanana_2" localSheetId="7">#REF!</definedName>
    <definedName name="nanana_3" localSheetId="7">#REF!</definedName>
    <definedName name="nanana_4" localSheetId="7">#REF!</definedName>
    <definedName name="overall" localSheetId="7">#REF!</definedName>
    <definedName name="overall_2" localSheetId="7">#REF!</definedName>
    <definedName name="overall_3" localSheetId="7">#REF!</definedName>
    <definedName name="overall_4" localSheetId="7">#REF!</definedName>
    <definedName name="_xlnm.Print_Area" localSheetId="7">'507'!$A$1:$S$89</definedName>
    <definedName name="qfile1" localSheetId="7">#REF!</definedName>
    <definedName name="qfile1_2" localSheetId="7">#REF!</definedName>
    <definedName name="qfile1_3" localSheetId="7">#REF!</definedName>
    <definedName name="qfile1_4" localSheetId="7">#REF!</definedName>
    <definedName name="qfile2" localSheetId="7">#REF!</definedName>
    <definedName name="qfile2_2" localSheetId="7">#REF!</definedName>
    <definedName name="qfile2_3" localSheetId="7">#REF!</definedName>
    <definedName name="qfile2_4" localSheetId="7">#REF!</definedName>
    <definedName name="QFile3" localSheetId="7">#REF!</definedName>
    <definedName name="QFile3_2" localSheetId="7">#REF!</definedName>
    <definedName name="QFile3_3" localSheetId="7">#REF!</definedName>
    <definedName name="QFile3_4" localSheetId="7">#REF!</definedName>
    <definedName name="RENOV" localSheetId="7">#REF!</definedName>
    <definedName name="s_1" localSheetId="7">#REF!</definedName>
    <definedName name="s_2" localSheetId="7">#REF!</definedName>
    <definedName name="s_3" localSheetId="7">#REF!</definedName>
    <definedName name="s_4" localSheetId="7">#REF!</definedName>
    <definedName name="sa" localSheetId="7">#REF!</definedName>
    <definedName name="sa_1" localSheetId="7">#REF!</definedName>
    <definedName name="sa_2" localSheetId="7">#REF!</definedName>
    <definedName name="sa_3" localSheetId="7">#REF!</definedName>
    <definedName name="sa_4" localSheetId="7">#REF!</definedName>
    <definedName name="SABUN" localSheetId="7">#REF!</definedName>
    <definedName name="SABUN_1" localSheetId="7">#REF!</definedName>
    <definedName name="SABUN_2" localSheetId="7">#REF!</definedName>
    <definedName name="SABUN_3" localSheetId="7">#REF!</definedName>
    <definedName name="SABUN_4" localSheetId="7">#REF!</definedName>
    <definedName name="sakit_1" localSheetId="7">#REF!</definedName>
    <definedName name="sakit_2" localSheetId="7">#REF!</definedName>
    <definedName name="sakit_3" localSheetId="7">#REF!</definedName>
    <definedName name="sakit_4" localSheetId="7">#REF!</definedName>
    <definedName name="sam" localSheetId="7">#REF!</definedName>
    <definedName name="sam_1" localSheetId="7">#REF!</definedName>
    <definedName name="sam_2" localSheetId="7">#REF!</definedName>
    <definedName name="sam_3" localSheetId="7">#REF!</definedName>
    <definedName name="sam_4" localSheetId="7">#REF!</definedName>
    <definedName name="samasamasam" localSheetId="7">#REF!</definedName>
    <definedName name="samasamasam_1" localSheetId="7">#REF!</definedName>
    <definedName name="samasamasam_2" localSheetId="7">#REF!</definedName>
    <definedName name="samasamasam_3" localSheetId="7">#REF!</definedName>
    <definedName name="samasamasam_4" localSheetId="7">#REF!</definedName>
    <definedName name="sampaikan" localSheetId="7">#REF!</definedName>
    <definedName name="sampaikan_1" localSheetId="7">#REF!</definedName>
    <definedName name="sampaikan_2" localSheetId="7">#REF!</definedName>
    <definedName name="sampaikan_3" localSheetId="7">#REF!</definedName>
    <definedName name="sampaikan_4" localSheetId="7">#REF!</definedName>
    <definedName name="sample" localSheetId="7">#REF!</definedName>
    <definedName name="sample_1" localSheetId="7">#REF!</definedName>
    <definedName name="sample_2" localSheetId="7">#REF!</definedName>
    <definedName name="sample_3" localSheetId="7">#REF!</definedName>
    <definedName name="sample_4" localSheetId="7">#REF!</definedName>
    <definedName name="sembarangan" localSheetId="7">#REF!</definedName>
    <definedName name="sembarangan_1" localSheetId="7">#REF!</definedName>
    <definedName name="sembarangan_2" localSheetId="7">#REF!</definedName>
    <definedName name="sembarangan_3" localSheetId="7">#REF!</definedName>
    <definedName name="sembarangan_4" localSheetId="7">#REF!</definedName>
    <definedName name="SEMBARNG" localSheetId="7">#REF!</definedName>
    <definedName name="SEMBARNG_1" localSheetId="7">#REF!</definedName>
    <definedName name="SEMBARNG_2" localSheetId="7">#REF!</definedName>
    <definedName name="SEMBARNG_3" localSheetId="7">#REF!</definedName>
    <definedName name="SEMBARNG_4" localSheetId="7">#REF!</definedName>
    <definedName name="Ssas_1" localSheetId="7">#REF!</definedName>
    <definedName name="Ssas_2" localSheetId="7">#REF!</definedName>
    <definedName name="Ssas_3" localSheetId="7">#REF!</definedName>
    <definedName name="Ssas_4" localSheetId="7">#REF!</definedName>
    <definedName name="Thread" localSheetId="7">#REF!</definedName>
    <definedName name="Thread_1" localSheetId="7">#REF!</definedName>
    <definedName name="Thread_15" localSheetId="7">#REF!</definedName>
    <definedName name="Thread_19" localSheetId="7">#REF!</definedName>
    <definedName name="Thread_2" localSheetId="7">#REF!</definedName>
    <definedName name="Thread_20" localSheetId="7">#REF!</definedName>
    <definedName name="Thread_22" localSheetId="7">#REF!</definedName>
    <definedName name="Thread_23" localSheetId="7">#REF!</definedName>
    <definedName name="Thread_5" localSheetId="7">#REF!</definedName>
    <definedName name="Thread_8" localSheetId="7">#REF!</definedName>
    <definedName name="VGJK" localSheetId="7">#REF!</definedName>
    <definedName name="VGJK_1" localSheetId="7">#REF!</definedName>
    <definedName name="VGJK_2" localSheetId="7">#REF!</definedName>
    <definedName name="VGJK_3" localSheetId="7">#REF!</definedName>
    <definedName name="VGJK_4" localSheetId="7">#REF!</definedName>
    <definedName name="WtchPcktAmount" localSheetId="7">#REF!</definedName>
    <definedName name="WtchPcktAmount_1" localSheetId="7">#REF!</definedName>
    <definedName name="WtchPcktAmount_15" localSheetId="7">#REF!</definedName>
    <definedName name="WtchPcktAmount_19" localSheetId="7">#REF!</definedName>
    <definedName name="WtchPcktAmount_2" localSheetId="7">#REF!</definedName>
    <definedName name="WtchPcktAmount_20" localSheetId="7">#REF!</definedName>
    <definedName name="WtchPcktAmount_22" localSheetId="7">#REF!</definedName>
    <definedName name="WtchPcktAmount_23" localSheetId="7">#REF!</definedName>
    <definedName name="WtchPcktAmount_5" localSheetId="7">#REF!</definedName>
    <definedName name="WtchPcktAmount_8" localSheetId="7">#REF!</definedName>
    <definedName name="WtchPcktGauge" localSheetId="7">#REF!</definedName>
    <definedName name="WtchPcktGauge_19" localSheetId="7">#REF!</definedName>
    <definedName name="WtchPcktGauge_20" localSheetId="7">#REF!</definedName>
    <definedName name="WtchPcktHemWidth" localSheetId="7">#REF!</definedName>
    <definedName name="WtchPcktHemWidth_19" localSheetId="7">#REF!</definedName>
    <definedName name="WtchPcktHemWidth_20" localSheetId="7">#REF!</definedName>
    <definedName name="WtchPcktLocation" localSheetId="7">#REF!</definedName>
    <definedName name="WtchPcktLocation_19" localSheetId="7">#REF!</definedName>
    <definedName name="WtchPcktLocation_20" localSheetId="7">#REF!</definedName>
    <definedName name="WtchPcktMargin" localSheetId="7">#REF!</definedName>
    <definedName name="WtchPcktMargin_19" localSheetId="7">#REF!</definedName>
    <definedName name="WtchPcktMargin_20" localSheetId="7">#REF!</definedName>
    <definedName name="WtchPcktSet" localSheetId="7">#REF!</definedName>
    <definedName name="WtchPcktSet_19" localSheetId="7">#REF!</definedName>
    <definedName name="WtchPcktSet_20" localSheetId="7">#REF!</definedName>
    <definedName name="WtchPcktThread" localSheetId="7">#REF!</definedName>
    <definedName name="WtchPcktThread_19" localSheetId="7">#REF!</definedName>
    <definedName name="WtchPcktThread_20" localSheetId="7">#REF!</definedName>
    <definedName name="YGGG" localSheetId="7">#REF!</definedName>
    <definedName name="YGGG_1" localSheetId="7">#REF!</definedName>
    <definedName name="YGGG_2" localSheetId="7">#REF!</definedName>
    <definedName name="YGGG_3" localSheetId="7">#REF!</definedName>
    <definedName name="YGGG_4" localSheetId="7">#REF!</definedName>
    <definedName name="yh_1" localSheetId="7">#REF!</definedName>
    <definedName name="yh_2" localSheetId="7">#REF!</definedName>
    <definedName name="yh_3" localSheetId="7">#REF!</definedName>
    <definedName name="yh_4" localSheetId="7">#REF!</definedName>
    <definedName name="a" localSheetId="9">#REF!</definedName>
    <definedName name="a_1" localSheetId="9">#REF!</definedName>
    <definedName name="a_2" localSheetId="9">#REF!</definedName>
    <definedName name="a_3" localSheetId="9">#REF!</definedName>
    <definedName name="a_4" localSheetId="9">#REF!</definedName>
    <definedName name="AA_1" localSheetId="9">#REF!</definedName>
    <definedName name="AA_2" localSheetId="9">#REF!</definedName>
    <definedName name="AA_3" localSheetId="9">#REF!</definedName>
    <definedName name="AA_4" localSheetId="9">#REF!</definedName>
    <definedName name="aaa_1" localSheetId="9">#REF!</definedName>
    <definedName name="aaa_2" localSheetId="9">#REF!</definedName>
    <definedName name="aaa_3" localSheetId="9">#REF!</definedName>
    <definedName name="aaa_4" localSheetId="9">#REF!</definedName>
    <definedName name="aaaaa_1" localSheetId="9">#REF!</definedName>
    <definedName name="aaaaa_2" localSheetId="9">#REF!</definedName>
    <definedName name="aaaaa_3" localSheetId="9">#REF!</definedName>
    <definedName name="aaaaa_4" localSheetId="9">#REF!</definedName>
    <definedName name="ada" localSheetId="9">#REF!</definedName>
    <definedName name="ada_1" localSheetId="9">#REF!</definedName>
    <definedName name="ada_2" localSheetId="9">#REF!</definedName>
    <definedName name="ada_3" localSheetId="9">#REF!</definedName>
    <definedName name="ada_4" localSheetId="9">#REF!</definedName>
    <definedName name="ADAad" localSheetId="9">#REF!</definedName>
    <definedName name="ADAad_1" localSheetId="9">#REF!</definedName>
    <definedName name="ADAad_2" localSheetId="9">#REF!</definedName>
    <definedName name="ADAad_3" localSheetId="9">#REF!</definedName>
    <definedName name="ADAad_4" localSheetId="9">#REF!</definedName>
    <definedName name="ASA_1" localSheetId="9">#REF!</definedName>
    <definedName name="ASA_19_1" localSheetId="9">#REF!</definedName>
    <definedName name="ASA_19_2" localSheetId="9">#REF!</definedName>
    <definedName name="ASA_19_3" localSheetId="9">#REF!</definedName>
    <definedName name="ASA_19_4" localSheetId="9">#REF!</definedName>
    <definedName name="ASA_2" localSheetId="9">#REF!</definedName>
    <definedName name="ASA_20_1" localSheetId="9">#REF!</definedName>
    <definedName name="ASA_20_2" localSheetId="9">#REF!</definedName>
    <definedName name="ASA_20_3" localSheetId="9">#REF!</definedName>
    <definedName name="ASA_20_4" localSheetId="9">#REF!</definedName>
    <definedName name="ASA_3" localSheetId="9">#REF!</definedName>
    <definedName name="BARU" localSheetId="9">#REF!</definedName>
    <definedName name="BB_1" localSheetId="9">#REF!</definedName>
    <definedName name="BB_2" localSheetId="9">#REF!</definedName>
    <definedName name="BB_3" localSheetId="9">#REF!</definedName>
    <definedName name="BB_4" localSheetId="9">#REF!</definedName>
    <definedName name="bermain" localSheetId="9">#REF!</definedName>
    <definedName name="bermain_1" localSheetId="9">#REF!</definedName>
    <definedName name="bermain_2" localSheetId="9">#REF!</definedName>
    <definedName name="bermain_3" localSheetId="9">#REF!</definedName>
    <definedName name="bermain_4" localSheetId="9">#REF!</definedName>
    <definedName name="bersam" localSheetId="9">#REF!</definedName>
    <definedName name="bersam_1" localSheetId="9">#REF!</definedName>
    <definedName name="bersam_2" localSheetId="9">#REF!</definedName>
    <definedName name="bersam_3" localSheetId="9">#REF!</definedName>
    <definedName name="bersam_4" localSheetId="9">#REF!</definedName>
    <definedName name="bersama_1" localSheetId="9">#REF!</definedName>
    <definedName name="bersama_2" localSheetId="9">#REF!</definedName>
    <definedName name="bersama_3" localSheetId="9">#REF!</definedName>
    <definedName name="bersama_4" localSheetId="9">#REF!</definedName>
    <definedName name="dale" localSheetId="9">#REF!</definedName>
    <definedName name="dale_19" localSheetId="9">#REF!</definedName>
    <definedName name="dale_20" localSheetId="9">#REF!</definedName>
    <definedName name="dddd_1" localSheetId="9">#REF!</definedName>
    <definedName name="dddd_2" localSheetId="9">#REF!</definedName>
    <definedName name="dddd_3" localSheetId="9">#REF!</definedName>
    <definedName name="dddd_4" localSheetId="9">#REF!</definedName>
    <definedName name="dddddddd_1" localSheetId="9">#REF!</definedName>
    <definedName name="dddddddd_2" localSheetId="9">#REF!</definedName>
    <definedName name="dddddddd_3" localSheetId="9">#REF!</definedName>
    <definedName name="dddddddd_4" localSheetId="9">#REF!</definedName>
    <definedName name="Excel_BuiltIn_Print_Area_13_1" localSheetId="9">#REF!</definedName>
    <definedName name="Excel_BuiltIn_Print_Area_13_2" localSheetId="9">#REF!</definedName>
    <definedName name="Excel_BuiltIn_Print_Area_13_3" localSheetId="9">#REF!</definedName>
    <definedName name="Excel_BuiltIn_Print_Area_2_1_1" localSheetId="9">#REF!</definedName>
    <definedName name="Excel_BuiltIn_Print_Area_2_1_2" localSheetId="9">#REF!</definedName>
    <definedName name="Excel_BuiltIn_Print_Area_2_1_3" localSheetId="9">#REF!</definedName>
    <definedName name="Excel_BuiltIn_Print_Area_2_1_4" localSheetId="9">#REF!</definedName>
    <definedName name="Excel_BuiltIn_Print_Area_2_10_1" localSheetId="9">#REF!</definedName>
    <definedName name="Excel_BuiltIn_Print_Area_2_10_2" localSheetId="9">#REF!</definedName>
    <definedName name="Excel_BuiltIn_Print_Area_2_10_3" localSheetId="9">#REF!</definedName>
    <definedName name="Excel_BuiltIn_Print_Area_2_10_4" localSheetId="9">#REF!</definedName>
    <definedName name="Excel_BuiltIn_Print_Area_2_12_1" localSheetId="9">#REF!</definedName>
    <definedName name="Excel_BuiltIn_Print_Area_2_12_2" localSheetId="9">#REF!</definedName>
    <definedName name="Excel_BuiltIn_Print_Area_2_12_3" localSheetId="9">#REF!</definedName>
    <definedName name="Excel_BuiltIn_Print_Area_2_12_4" localSheetId="9">#REF!</definedName>
    <definedName name="Excel_BuiltIn_Print_Area_2_13_1" localSheetId="9">#REF!</definedName>
    <definedName name="Excel_BuiltIn_Print_Area_2_13_2" localSheetId="9">#REF!</definedName>
    <definedName name="Excel_BuiltIn_Print_Area_2_13_3" localSheetId="9">#REF!</definedName>
    <definedName name="Excel_BuiltIn_Print_Area_2_13_4" localSheetId="9">#REF!</definedName>
    <definedName name="Excel_BuiltIn_Print_Area_2_14_1" localSheetId="9">#REF!</definedName>
    <definedName name="Excel_BuiltIn_Print_Area_2_14_2" localSheetId="9">#REF!</definedName>
    <definedName name="Excel_BuiltIn_Print_Area_2_14_3" localSheetId="9">#REF!</definedName>
    <definedName name="Excel_BuiltIn_Print_Area_2_14_4" localSheetId="9">#REF!</definedName>
    <definedName name="Excel_BuiltIn_Print_Area_2_15_1" localSheetId="9">#REF!</definedName>
    <definedName name="Excel_BuiltIn_Print_Area_2_15_2" localSheetId="9">#REF!</definedName>
    <definedName name="Excel_BuiltIn_Print_Area_2_15_3" localSheetId="9">#REF!</definedName>
    <definedName name="Excel_BuiltIn_Print_Area_2_15_4" localSheetId="9">#REF!</definedName>
    <definedName name="Excel_BuiltIn_Print_Area_2_19_1" localSheetId="9">#REF!</definedName>
    <definedName name="Excel_BuiltIn_Print_Area_2_19_2" localSheetId="9">#REF!</definedName>
    <definedName name="Excel_BuiltIn_Print_Area_2_19_3" localSheetId="9">#REF!</definedName>
    <definedName name="Excel_BuiltIn_Print_Area_2_19_4" localSheetId="9">#REF!</definedName>
    <definedName name="Excel_BuiltIn_Print_Area_2_2_1" localSheetId="9">#REF!</definedName>
    <definedName name="Excel_BuiltIn_Print_Area_2_2_2" localSheetId="9">#REF!</definedName>
    <definedName name="Excel_BuiltIn_Print_Area_2_2_3" localSheetId="9">#REF!</definedName>
    <definedName name="Excel_BuiltIn_Print_Area_2_2_4" localSheetId="9">#REF!</definedName>
    <definedName name="Excel_BuiltIn_Print_Area_2_20_1" localSheetId="9">#REF!</definedName>
    <definedName name="Excel_BuiltIn_Print_Area_2_20_2" localSheetId="9">#REF!</definedName>
    <definedName name="Excel_BuiltIn_Print_Area_2_20_3" localSheetId="9">#REF!</definedName>
    <definedName name="Excel_BuiltIn_Print_Area_2_20_4" localSheetId="9">#REF!</definedName>
    <definedName name="Excel_BuiltIn_Print_Area_2_21_1" localSheetId="9">#REF!</definedName>
    <definedName name="Excel_BuiltIn_Print_Area_2_21_2" localSheetId="9">#REF!</definedName>
    <definedName name="Excel_BuiltIn_Print_Area_2_21_3" localSheetId="9">#REF!</definedName>
    <definedName name="Excel_BuiltIn_Print_Area_2_21_4" localSheetId="9">#REF!</definedName>
    <definedName name="Excel_BuiltIn_Print_Area_2_22_1" localSheetId="9">#REF!</definedName>
    <definedName name="Excel_BuiltIn_Print_Area_2_22_2" localSheetId="9">#REF!</definedName>
    <definedName name="Excel_BuiltIn_Print_Area_2_22_3" localSheetId="9">#REF!</definedName>
    <definedName name="Excel_BuiltIn_Print_Area_2_22_4" localSheetId="9">#REF!</definedName>
    <definedName name="Excel_BuiltIn_Print_Area_2_23_1" localSheetId="9">#REF!</definedName>
    <definedName name="Excel_BuiltIn_Print_Area_2_23_2" localSheetId="9">#REF!</definedName>
    <definedName name="Excel_BuiltIn_Print_Area_2_23_3" localSheetId="9">#REF!</definedName>
    <definedName name="Excel_BuiltIn_Print_Area_2_23_4" localSheetId="9">#REF!</definedName>
    <definedName name="Excel_BuiltIn_Print_Area_2_24_1" localSheetId="9">#REF!</definedName>
    <definedName name="Excel_BuiltIn_Print_Area_2_24_2" localSheetId="9">#REF!</definedName>
    <definedName name="Excel_BuiltIn_Print_Area_2_24_3" localSheetId="9">#REF!</definedName>
    <definedName name="Excel_BuiltIn_Print_Area_2_24_4" localSheetId="9">#REF!</definedName>
    <definedName name="Excel_BuiltIn_Print_Area_2_26_1" localSheetId="9">#REF!</definedName>
    <definedName name="Excel_BuiltIn_Print_Area_2_26_2" localSheetId="9">#REF!</definedName>
    <definedName name="Excel_BuiltIn_Print_Area_2_26_3" localSheetId="9">#REF!</definedName>
    <definedName name="Excel_BuiltIn_Print_Area_2_26_4" localSheetId="9">#REF!</definedName>
    <definedName name="Excel_BuiltIn_Print_Area_2_27_1" localSheetId="9">#REF!</definedName>
    <definedName name="Excel_BuiltIn_Print_Area_2_27_2" localSheetId="9">#REF!</definedName>
    <definedName name="Excel_BuiltIn_Print_Area_2_27_3" localSheetId="9">#REF!</definedName>
    <definedName name="Excel_BuiltIn_Print_Area_2_27_4" localSheetId="9">#REF!</definedName>
    <definedName name="Excel_BuiltIn_Print_Area_2_3_1" localSheetId="9">#REF!</definedName>
    <definedName name="Excel_BuiltIn_Print_Area_2_3_2" localSheetId="9">#REF!</definedName>
    <definedName name="Excel_BuiltIn_Print_Area_2_3_3" localSheetId="9">#REF!</definedName>
    <definedName name="Excel_BuiltIn_Print_Area_2_3_4" localSheetId="9">#REF!</definedName>
    <definedName name="Excel_BuiltIn_Print_Area_2_4_1" localSheetId="9">#REF!</definedName>
    <definedName name="Excel_BuiltIn_Print_Area_2_4_2" localSheetId="9">#REF!</definedName>
    <definedName name="Excel_BuiltIn_Print_Area_2_4_3" localSheetId="9">#REF!</definedName>
    <definedName name="Excel_BuiltIn_Print_Area_2_4_4" localSheetId="9">#REF!</definedName>
    <definedName name="Excel_BuiltIn_Print_Area_2_5_1" localSheetId="9">#REF!</definedName>
    <definedName name="Excel_BuiltIn_Print_Area_2_5_2" localSheetId="9">#REF!</definedName>
    <definedName name="Excel_BuiltIn_Print_Area_2_5_3" localSheetId="9">#REF!</definedName>
    <definedName name="Excel_BuiltIn_Print_Area_2_5_4" localSheetId="9">#REF!</definedName>
    <definedName name="Excel_BuiltIn_Print_Area_2_6_1" localSheetId="9">#REF!</definedName>
    <definedName name="Excel_BuiltIn_Print_Area_2_6_2" localSheetId="9">#REF!</definedName>
    <definedName name="Excel_BuiltIn_Print_Area_2_6_3" localSheetId="9">#REF!</definedName>
    <definedName name="Excel_BuiltIn_Print_Area_2_6_4" localSheetId="9">#REF!</definedName>
    <definedName name="Excel_BuiltIn_Print_Area_2_7_1" localSheetId="9">#REF!</definedName>
    <definedName name="Excel_BuiltIn_Print_Area_2_7_2" localSheetId="9">#REF!</definedName>
    <definedName name="Excel_BuiltIn_Print_Area_2_7_3" localSheetId="9">#REF!</definedName>
    <definedName name="Excel_BuiltIn_Print_Area_2_7_4" localSheetId="9">#REF!</definedName>
    <definedName name="Excel_BuiltIn_Print_Area_2_8_1" localSheetId="9">#REF!</definedName>
    <definedName name="Excel_BuiltIn_Print_Area_2_8_2" localSheetId="9">#REF!</definedName>
    <definedName name="Excel_BuiltIn_Print_Area_2_8_3" localSheetId="9">#REF!</definedName>
    <definedName name="Excel_BuiltIn_Print_Area_2_8_4" localSheetId="9">#REF!</definedName>
    <definedName name="Excel_BuiltIn_Print_Area_2_9_1" localSheetId="9">#REF!</definedName>
    <definedName name="Excel_BuiltIn_Print_Area_2_9_2" localSheetId="9">#REF!</definedName>
    <definedName name="Excel_BuiltIn_Print_Area_2_9_3" localSheetId="9">#REF!</definedName>
    <definedName name="Excel_BuiltIn_Print_Area_2_9_4" localSheetId="9">#REF!</definedName>
    <definedName name="Excel_BuiltIn_Print_Area_3_1_1" localSheetId="9">#REF!</definedName>
    <definedName name="Excel_BuiltIn_Print_Area_3_1_2" localSheetId="9">#REF!</definedName>
    <definedName name="Excel_BuiltIn_Print_Area_3_1_3" localSheetId="9">#REF!</definedName>
    <definedName name="Excel_BuiltIn_Print_Area_3_1_4" localSheetId="9">#REF!</definedName>
    <definedName name="Excel_BuiltIn_Print_Area_3_10_1" localSheetId="9">#REF!</definedName>
    <definedName name="Excel_BuiltIn_Print_Area_3_10_2" localSheetId="9">#REF!</definedName>
    <definedName name="Excel_BuiltIn_Print_Area_3_10_3" localSheetId="9">#REF!</definedName>
    <definedName name="Excel_BuiltIn_Print_Area_3_10_4" localSheetId="9">#REF!</definedName>
    <definedName name="Excel_BuiltIn_Print_Area_3_12_1" localSheetId="9">#REF!</definedName>
    <definedName name="Excel_BuiltIn_Print_Area_3_12_2" localSheetId="9">#REF!</definedName>
    <definedName name="Excel_BuiltIn_Print_Area_3_12_3" localSheetId="9">#REF!</definedName>
    <definedName name="Excel_BuiltIn_Print_Area_3_12_4" localSheetId="9">#REF!</definedName>
    <definedName name="Excel_BuiltIn_Print_Area_3_13_1" localSheetId="9">#REF!</definedName>
    <definedName name="Excel_BuiltIn_Print_Area_3_13_2" localSheetId="9">#REF!</definedName>
    <definedName name="Excel_BuiltIn_Print_Area_3_13_3" localSheetId="9">#REF!</definedName>
    <definedName name="Excel_BuiltIn_Print_Area_3_13_4" localSheetId="9">#REF!</definedName>
    <definedName name="Excel_BuiltIn_Print_Area_3_14_1" localSheetId="9">#REF!</definedName>
    <definedName name="Excel_BuiltIn_Print_Area_3_14_2" localSheetId="9">#REF!</definedName>
    <definedName name="Excel_BuiltIn_Print_Area_3_14_3" localSheetId="9">#REF!</definedName>
    <definedName name="Excel_BuiltIn_Print_Area_3_14_4" localSheetId="9">#REF!</definedName>
    <definedName name="Excel_BuiltIn_Print_Area_3_15_1" localSheetId="9">#REF!</definedName>
    <definedName name="Excel_BuiltIn_Print_Area_3_15_2" localSheetId="9">#REF!</definedName>
    <definedName name="Excel_BuiltIn_Print_Area_3_15_3" localSheetId="9">#REF!</definedName>
    <definedName name="Excel_BuiltIn_Print_Area_3_15_4" localSheetId="9">#REF!</definedName>
    <definedName name="Excel_BuiltIn_Print_Area_3_19_1" localSheetId="9">#REF!</definedName>
    <definedName name="Excel_BuiltIn_Print_Area_3_19_2" localSheetId="9">#REF!</definedName>
    <definedName name="Excel_BuiltIn_Print_Area_3_19_3" localSheetId="9">#REF!</definedName>
    <definedName name="Excel_BuiltIn_Print_Area_3_19_4" localSheetId="9">#REF!</definedName>
    <definedName name="Excel_BuiltIn_Print_Area_3_2_1" localSheetId="9">#REF!</definedName>
    <definedName name="Excel_BuiltIn_Print_Area_3_2_2" localSheetId="9">#REF!</definedName>
    <definedName name="Excel_BuiltIn_Print_Area_3_2_3" localSheetId="9">#REF!</definedName>
    <definedName name="Excel_BuiltIn_Print_Area_3_2_4" localSheetId="9">#REF!</definedName>
    <definedName name="Excel_BuiltIn_Print_Area_3_20_1" localSheetId="9">#REF!</definedName>
    <definedName name="Excel_BuiltIn_Print_Area_3_20_2" localSheetId="9">#REF!</definedName>
    <definedName name="Excel_BuiltIn_Print_Area_3_20_3" localSheetId="9">#REF!</definedName>
    <definedName name="Excel_BuiltIn_Print_Area_3_20_4" localSheetId="9">#REF!</definedName>
    <definedName name="Excel_BuiltIn_Print_Area_3_21_1" localSheetId="9">#REF!</definedName>
    <definedName name="Excel_BuiltIn_Print_Area_3_21_2" localSheetId="9">#REF!</definedName>
    <definedName name="Excel_BuiltIn_Print_Area_3_21_3" localSheetId="9">#REF!</definedName>
    <definedName name="Excel_BuiltIn_Print_Area_3_21_4" localSheetId="9">#REF!</definedName>
    <definedName name="Excel_BuiltIn_Print_Area_3_22_1" localSheetId="9">#REF!</definedName>
    <definedName name="Excel_BuiltIn_Print_Area_3_22_2" localSheetId="9">#REF!</definedName>
    <definedName name="Excel_BuiltIn_Print_Area_3_22_3" localSheetId="9">#REF!</definedName>
    <definedName name="Excel_BuiltIn_Print_Area_3_22_4" localSheetId="9">#REF!</definedName>
    <definedName name="Excel_BuiltIn_Print_Area_3_23_1" localSheetId="9">#REF!</definedName>
    <definedName name="Excel_BuiltIn_Print_Area_3_23_2" localSheetId="9">#REF!</definedName>
    <definedName name="Excel_BuiltIn_Print_Area_3_23_3" localSheetId="9">#REF!</definedName>
    <definedName name="Excel_BuiltIn_Print_Area_3_23_4" localSheetId="9">#REF!</definedName>
    <definedName name="Excel_BuiltIn_Print_Area_3_24_1" localSheetId="9">#REF!</definedName>
    <definedName name="Excel_BuiltIn_Print_Area_3_24_2" localSheetId="9">#REF!</definedName>
    <definedName name="Excel_BuiltIn_Print_Area_3_24_3" localSheetId="9">#REF!</definedName>
    <definedName name="Excel_BuiltIn_Print_Area_3_24_4" localSheetId="9">#REF!</definedName>
    <definedName name="Excel_BuiltIn_Print_Area_3_26_1" localSheetId="9">#REF!</definedName>
    <definedName name="Excel_BuiltIn_Print_Area_3_26_2" localSheetId="9">#REF!</definedName>
    <definedName name="Excel_BuiltIn_Print_Area_3_26_3" localSheetId="9">#REF!</definedName>
    <definedName name="Excel_BuiltIn_Print_Area_3_26_4" localSheetId="9">#REF!</definedName>
    <definedName name="Excel_BuiltIn_Print_Area_3_27_1" localSheetId="9">#REF!</definedName>
    <definedName name="Excel_BuiltIn_Print_Area_3_27_2" localSheetId="9">#REF!</definedName>
    <definedName name="Excel_BuiltIn_Print_Area_3_27_3" localSheetId="9">#REF!</definedName>
    <definedName name="Excel_BuiltIn_Print_Area_3_27_4" localSheetId="9">#REF!</definedName>
    <definedName name="Excel_BuiltIn_Print_Area_3_3_1" localSheetId="9">#REF!</definedName>
    <definedName name="Excel_BuiltIn_Print_Area_3_3_2" localSheetId="9">#REF!</definedName>
    <definedName name="Excel_BuiltIn_Print_Area_3_3_3" localSheetId="9">#REF!</definedName>
    <definedName name="Excel_BuiltIn_Print_Area_3_3_4" localSheetId="9">#REF!</definedName>
    <definedName name="Excel_BuiltIn_Print_Area_3_4_1" localSheetId="9">#REF!</definedName>
    <definedName name="Excel_BuiltIn_Print_Area_3_4_2" localSheetId="9">#REF!</definedName>
    <definedName name="Excel_BuiltIn_Print_Area_3_4_3" localSheetId="9">#REF!</definedName>
    <definedName name="Excel_BuiltIn_Print_Area_3_4_4" localSheetId="9">#REF!</definedName>
    <definedName name="Excel_BuiltIn_Print_Area_3_5_1" localSheetId="9">#REF!</definedName>
    <definedName name="Excel_BuiltIn_Print_Area_3_5_2" localSheetId="9">#REF!</definedName>
    <definedName name="Excel_BuiltIn_Print_Area_3_5_3" localSheetId="9">#REF!</definedName>
    <definedName name="Excel_BuiltIn_Print_Area_3_5_4" localSheetId="9">#REF!</definedName>
    <definedName name="Excel_BuiltIn_Print_Area_3_6_1" localSheetId="9">#REF!</definedName>
    <definedName name="Excel_BuiltIn_Print_Area_3_6_2" localSheetId="9">#REF!</definedName>
    <definedName name="Excel_BuiltIn_Print_Area_3_6_3" localSheetId="9">#REF!</definedName>
    <definedName name="Excel_BuiltIn_Print_Area_3_6_4" localSheetId="9">#REF!</definedName>
    <definedName name="Excel_BuiltIn_Print_Area_3_7_1" localSheetId="9">#REF!</definedName>
    <definedName name="Excel_BuiltIn_Print_Area_3_7_2" localSheetId="9">#REF!</definedName>
    <definedName name="Excel_BuiltIn_Print_Area_3_7_3" localSheetId="9">#REF!</definedName>
    <definedName name="Excel_BuiltIn_Print_Area_3_7_4" localSheetId="9">#REF!</definedName>
    <definedName name="Excel_BuiltIn_Print_Area_3_8_1" localSheetId="9">#REF!</definedName>
    <definedName name="Excel_BuiltIn_Print_Area_3_8_2" localSheetId="9">#REF!</definedName>
    <definedName name="Excel_BuiltIn_Print_Area_3_8_3" localSheetId="9">#REF!</definedName>
    <definedName name="Excel_BuiltIn_Print_Area_3_8_4" localSheetId="9">#REF!</definedName>
    <definedName name="Excel_BuiltIn_Print_Area_3_9_1" localSheetId="9">#REF!</definedName>
    <definedName name="Excel_BuiltIn_Print_Area_3_9_2" localSheetId="9">#REF!</definedName>
    <definedName name="Excel_BuiltIn_Print_Area_3_9_3" localSheetId="9">#REF!</definedName>
    <definedName name="Excel_BuiltIn_Print_Area_3_9_4" localSheetId="9">#REF!</definedName>
    <definedName name="Excel_BuiltIn_Print_Area_4_1_1" localSheetId="9">#REF!</definedName>
    <definedName name="Excel_BuiltIn_Print_Area_4_1_2" localSheetId="9">#REF!</definedName>
    <definedName name="Excel_BuiltIn_Print_Area_4_1_3" localSheetId="9">#REF!</definedName>
    <definedName name="Excel_BuiltIn_Print_Area_4_1_4" localSheetId="9">#REF!</definedName>
    <definedName name="Excel_BuiltIn_Print_Area_4_10_1" localSheetId="9">#REF!</definedName>
    <definedName name="Excel_BuiltIn_Print_Area_4_10_2" localSheetId="9">#REF!</definedName>
    <definedName name="Excel_BuiltIn_Print_Area_4_10_3" localSheetId="9">#REF!</definedName>
    <definedName name="Excel_BuiltIn_Print_Area_4_10_4" localSheetId="9">#REF!</definedName>
    <definedName name="Excel_BuiltIn_Print_Area_4_12_1" localSheetId="9">#REF!</definedName>
    <definedName name="Excel_BuiltIn_Print_Area_4_12_2" localSheetId="9">#REF!</definedName>
    <definedName name="Excel_BuiltIn_Print_Area_4_12_3" localSheetId="9">#REF!</definedName>
    <definedName name="Excel_BuiltIn_Print_Area_4_12_4" localSheetId="9">#REF!</definedName>
    <definedName name="Excel_BuiltIn_Print_Area_4_13_1" localSheetId="9">#REF!</definedName>
    <definedName name="Excel_BuiltIn_Print_Area_4_13_2" localSheetId="9">#REF!</definedName>
    <definedName name="Excel_BuiltIn_Print_Area_4_13_3" localSheetId="9">#REF!</definedName>
    <definedName name="Excel_BuiltIn_Print_Area_4_13_4" localSheetId="9">#REF!</definedName>
    <definedName name="Excel_BuiltIn_Print_Area_4_14_1" localSheetId="9">#REF!</definedName>
    <definedName name="Excel_BuiltIn_Print_Area_4_14_2" localSheetId="9">#REF!</definedName>
    <definedName name="Excel_BuiltIn_Print_Area_4_14_3" localSheetId="9">#REF!</definedName>
    <definedName name="Excel_BuiltIn_Print_Area_4_14_4" localSheetId="9">#REF!</definedName>
    <definedName name="Excel_BuiltIn_Print_Area_4_15_1" localSheetId="9">#REF!</definedName>
    <definedName name="Excel_BuiltIn_Print_Area_4_15_2" localSheetId="9">#REF!</definedName>
    <definedName name="Excel_BuiltIn_Print_Area_4_15_3" localSheetId="9">#REF!</definedName>
    <definedName name="Excel_BuiltIn_Print_Area_4_15_4" localSheetId="9">#REF!</definedName>
    <definedName name="Excel_BuiltIn_Print_Area_4_19_1" localSheetId="9">#REF!</definedName>
    <definedName name="Excel_BuiltIn_Print_Area_4_19_2" localSheetId="9">#REF!</definedName>
    <definedName name="Excel_BuiltIn_Print_Area_4_19_3" localSheetId="9">#REF!</definedName>
    <definedName name="Excel_BuiltIn_Print_Area_4_19_4" localSheetId="9">#REF!</definedName>
    <definedName name="Excel_BuiltIn_Print_Area_4_2_1" localSheetId="9">#REF!</definedName>
    <definedName name="Excel_BuiltIn_Print_Area_4_2_2" localSheetId="9">#REF!</definedName>
    <definedName name="Excel_BuiltIn_Print_Area_4_2_3" localSheetId="9">#REF!</definedName>
    <definedName name="Excel_BuiltIn_Print_Area_4_2_4" localSheetId="9">#REF!</definedName>
    <definedName name="Excel_BuiltIn_Print_Area_4_20_1" localSheetId="9">#REF!</definedName>
    <definedName name="Excel_BuiltIn_Print_Area_4_20_2" localSheetId="9">#REF!</definedName>
    <definedName name="Excel_BuiltIn_Print_Area_4_20_3" localSheetId="9">#REF!</definedName>
    <definedName name="Excel_BuiltIn_Print_Area_4_20_4" localSheetId="9">#REF!</definedName>
    <definedName name="Excel_BuiltIn_Print_Area_4_21_1" localSheetId="9">#REF!</definedName>
    <definedName name="Excel_BuiltIn_Print_Area_4_21_2" localSheetId="9">#REF!</definedName>
    <definedName name="Excel_BuiltIn_Print_Area_4_21_3" localSheetId="9">#REF!</definedName>
    <definedName name="Excel_BuiltIn_Print_Area_4_21_4" localSheetId="9">#REF!</definedName>
    <definedName name="Excel_BuiltIn_Print_Area_4_22_1" localSheetId="9">#REF!</definedName>
    <definedName name="Excel_BuiltIn_Print_Area_4_22_2" localSheetId="9">#REF!</definedName>
    <definedName name="Excel_BuiltIn_Print_Area_4_22_3" localSheetId="9">#REF!</definedName>
    <definedName name="Excel_BuiltIn_Print_Area_4_22_4" localSheetId="9">#REF!</definedName>
    <definedName name="Excel_BuiltIn_Print_Area_4_23_1" localSheetId="9">#REF!</definedName>
    <definedName name="Excel_BuiltIn_Print_Area_4_23_2" localSheetId="9">#REF!</definedName>
    <definedName name="Excel_BuiltIn_Print_Area_4_23_3" localSheetId="9">#REF!</definedName>
    <definedName name="Excel_BuiltIn_Print_Area_4_23_4" localSheetId="9">#REF!</definedName>
    <definedName name="Excel_BuiltIn_Print_Area_4_24_1" localSheetId="9">#REF!</definedName>
    <definedName name="Excel_BuiltIn_Print_Area_4_24_2" localSheetId="9">#REF!</definedName>
    <definedName name="Excel_BuiltIn_Print_Area_4_24_3" localSheetId="9">#REF!</definedName>
    <definedName name="Excel_BuiltIn_Print_Area_4_24_4" localSheetId="9">#REF!</definedName>
    <definedName name="Excel_BuiltIn_Print_Area_4_26_1" localSheetId="9">#REF!</definedName>
    <definedName name="Excel_BuiltIn_Print_Area_4_26_2" localSheetId="9">#REF!</definedName>
    <definedName name="Excel_BuiltIn_Print_Area_4_26_3" localSheetId="9">#REF!</definedName>
    <definedName name="Excel_BuiltIn_Print_Area_4_26_4" localSheetId="9">#REF!</definedName>
    <definedName name="Excel_BuiltIn_Print_Area_4_27_1" localSheetId="9">#REF!</definedName>
    <definedName name="Excel_BuiltIn_Print_Area_4_27_2" localSheetId="9">#REF!</definedName>
    <definedName name="Excel_BuiltIn_Print_Area_4_27_3" localSheetId="9">#REF!</definedName>
    <definedName name="Excel_BuiltIn_Print_Area_4_27_4" localSheetId="9">#REF!</definedName>
    <definedName name="Excel_BuiltIn_Print_Area_4_3_1" localSheetId="9">#REF!</definedName>
    <definedName name="Excel_BuiltIn_Print_Area_4_3_2" localSheetId="9">#REF!</definedName>
    <definedName name="Excel_BuiltIn_Print_Area_4_3_3" localSheetId="9">#REF!</definedName>
    <definedName name="Excel_BuiltIn_Print_Area_4_3_4" localSheetId="9">#REF!</definedName>
    <definedName name="Excel_BuiltIn_Print_Area_4_4_1" localSheetId="9">#REF!</definedName>
    <definedName name="Excel_BuiltIn_Print_Area_4_4_2" localSheetId="9">#REF!</definedName>
    <definedName name="Excel_BuiltIn_Print_Area_4_4_3" localSheetId="9">#REF!</definedName>
    <definedName name="Excel_BuiltIn_Print_Area_4_4_4" localSheetId="9">#REF!</definedName>
    <definedName name="Excel_BuiltIn_Print_Area_4_5_1" localSheetId="9">#REF!</definedName>
    <definedName name="Excel_BuiltIn_Print_Area_4_5_2" localSheetId="9">#REF!</definedName>
    <definedName name="Excel_BuiltIn_Print_Area_4_5_3" localSheetId="9">#REF!</definedName>
    <definedName name="Excel_BuiltIn_Print_Area_4_5_4" localSheetId="9">#REF!</definedName>
    <definedName name="Excel_BuiltIn_Print_Area_4_6_1" localSheetId="9">#REF!</definedName>
    <definedName name="Excel_BuiltIn_Print_Area_4_6_2" localSheetId="9">#REF!</definedName>
    <definedName name="Excel_BuiltIn_Print_Area_4_6_3" localSheetId="9">#REF!</definedName>
    <definedName name="Excel_BuiltIn_Print_Area_4_6_4" localSheetId="9">#REF!</definedName>
    <definedName name="Excel_BuiltIn_Print_Area_4_7_1" localSheetId="9">#REF!</definedName>
    <definedName name="Excel_BuiltIn_Print_Area_4_7_2" localSheetId="9">#REF!</definedName>
    <definedName name="Excel_BuiltIn_Print_Area_4_7_3" localSheetId="9">#REF!</definedName>
    <definedName name="Excel_BuiltIn_Print_Area_4_7_4" localSheetId="9">#REF!</definedName>
    <definedName name="Excel_BuiltIn_Print_Area_4_8_1" localSheetId="9">#REF!</definedName>
    <definedName name="Excel_BuiltIn_Print_Area_4_8_2" localSheetId="9">#REF!</definedName>
    <definedName name="Excel_BuiltIn_Print_Area_4_8_3" localSheetId="9">#REF!</definedName>
    <definedName name="Excel_BuiltIn_Print_Area_4_8_4" localSheetId="9">#REF!</definedName>
    <definedName name="Excel_BuiltIn_Print_Area_4_9_1" localSheetId="9">#REF!</definedName>
    <definedName name="Excel_BuiltIn_Print_Area_4_9_2" localSheetId="9">#REF!</definedName>
    <definedName name="Excel_BuiltIn_Print_Area_4_9_3" localSheetId="9">#REF!</definedName>
    <definedName name="Excel_BuiltIn_Print_Area_4_9_4" localSheetId="9">#REF!</definedName>
    <definedName name="Excel_BuiltIn_Print_Area_5_1_1" localSheetId="9">#REF!</definedName>
    <definedName name="Excel_BuiltIn_Print_Area_5_1_2" localSheetId="9">#REF!</definedName>
    <definedName name="Excel_BuiltIn_Print_Area_5_1_3" localSheetId="9">#REF!</definedName>
    <definedName name="Excel_BuiltIn_Print_Area_5_1_4" localSheetId="9">#REF!</definedName>
    <definedName name="Excel_BuiltIn_Print_Area_5_10_1" localSheetId="9">#REF!</definedName>
    <definedName name="Excel_BuiltIn_Print_Area_5_10_2" localSheetId="9">#REF!</definedName>
    <definedName name="Excel_BuiltIn_Print_Area_5_10_3" localSheetId="9">#REF!</definedName>
    <definedName name="Excel_BuiltIn_Print_Area_5_10_4" localSheetId="9">#REF!</definedName>
    <definedName name="Excel_BuiltIn_Print_Area_5_12_1" localSheetId="9">#REF!</definedName>
    <definedName name="Excel_BuiltIn_Print_Area_5_12_2" localSheetId="9">#REF!</definedName>
    <definedName name="Excel_BuiltIn_Print_Area_5_12_3" localSheetId="9">#REF!</definedName>
    <definedName name="Excel_BuiltIn_Print_Area_5_12_4" localSheetId="9">#REF!</definedName>
    <definedName name="Excel_BuiltIn_Print_Area_5_13_1" localSheetId="9">#REF!</definedName>
    <definedName name="Excel_BuiltIn_Print_Area_5_13_2" localSheetId="9">#REF!</definedName>
    <definedName name="Excel_BuiltIn_Print_Area_5_13_3" localSheetId="9">#REF!</definedName>
    <definedName name="Excel_BuiltIn_Print_Area_5_13_4" localSheetId="9">#REF!</definedName>
    <definedName name="Excel_BuiltIn_Print_Area_5_14_1" localSheetId="9">#REF!</definedName>
    <definedName name="Excel_BuiltIn_Print_Area_5_14_2" localSheetId="9">#REF!</definedName>
    <definedName name="Excel_BuiltIn_Print_Area_5_14_3" localSheetId="9">#REF!</definedName>
    <definedName name="Excel_BuiltIn_Print_Area_5_14_4" localSheetId="9">#REF!</definedName>
    <definedName name="Excel_BuiltIn_Print_Area_5_15_1" localSheetId="9">#REF!</definedName>
    <definedName name="Excel_BuiltIn_Print_Area_5_15_2" localSheetId="9">#REF!</definedName>
    <definedName name="Excel_BuiltIn_Print_Area_5_15_3" localSheetId="9">#REF!</definedName>
    <definedName name="Excel_BuiltIn_Print_Area_5_15_4" localSheetId="9">#REF!</definedName>
    <definedName name="Excel_BuiltIn_Print_Area_5_19_1" localSheetId="9">#REF!</definedName>
    <definedName name="Excel_BuiltIn_Print_Area_5_19_2" localSheetId="9">#REF!</definedName>
    <definedName name="Excel_BuiltIn_Print_Area_5_19_3" localSheetId="9">#REF!</definedName>
    <definedName name="Excel_BuiltIn_Print_Area_5_19_4" localSheetId="9">#REF!</definedName>
    <definedName name="Excel_BuiltIn_Print_Area_5_2_1" localSheetId="9">#REF!</definedName>
    <definedName name="Excel_BuiltIn_Print_Area_5_2_2" localSheetId="9">#REF!</definedName>
    <definedName name="Excel_BuiltIn_Print_Area_5_2_3" localSheetId="9">#REF!</definedName>
    <definedName name="Excel_BuiltIn_Print_Area_5_2_4" localSheetId="9">#REF!</definedName>
    <definedName name="Excel_BuiltIn_Print_Area_5_20_1" localSheetId="9">#REF!</definedName>
    <definedName name="Excel_BuiltIn_Print_Area_5_20_2" localSheetId="9">#REF!</definedName>
    <definedName name="Excel_BuiltIn_Print_Area_5_20_3" localSheetId="9">#REF!</definedName>
    <definedName name="Excel_BuiltIn_Print_Area_5_20_4" localSheetId="9">#REF!</definedName>
    <definedName name="Excel_BuiltIn_Print_Area_5_21_1" localSheetId="9">#REF!</definedName>
    <definedName name="Excel_BuiltIn_Print_Area_5_21_2" localSheetId="9">#REF!</definedName>
    <definedName name="Excel_BuiltIn_Print_Area_5_21_3" localSheetId="9">#REF!</definedName>
    <definedName name="Excel_BuiltIn_Print_Area_5_21_4" localSheetId="9">#REF!</definedName>
    <definedName name="Excel_BuiltIn_Print_Area_5_22_1" localSheetId="9">#REF!</definedName>
    <definedName name="Excel_BuiltIn_Print_Area_5_22_2" localSheetId="9">#REF!</definedName>
    <definedName name="Excel_BuiltIn_Print_Area_5_22_3" localSheetId="9">#REF!</definedName>
    <definedName name="Excel_BuiltIn_Print_Area_5_22_4" localSheetId="9">#REF!</definedName>
    <definedName name="Excel_BuiltIn_Print_Area_5_23_1" localSheetId="9">#REF!</definedName>
    <definedName name="Excel_BuiltIn_Print_Area_5_23_2" localSheetId="9">#REF!</definedName>
    <definedName name="Excel_BuiltIn_Print_Area_5_23_3" localSheetId="9">#REF!</definedName>
    <definedName name="Excel_BuiltIn_Print_Area_5_23_4" localSheetId="9">#REF!</definedName>
    <definedName name="Excel_BuiltIn_Print_Area_5_24_1" localSheetId="9">#REF!</definedName>
    <definedName name="Excel_BuiltIn_Print_Area_5_24_2" localSheetId="9">#REF!</definedName>
    <definedName name="Excel_BuiltIn_Print_Area_5_24_3" localSheetId="9">#REF!</definedName>
    <definedName name="Excel_BuiltIn_Print_Area_5_24_4" localSheetId="9">#REF!</definedName>
    <definedName name="Excel_BuiltIn_Print_Area_5_26_1" localSheetId="9">#REF!</definedName>
    <definedName name="Excel_BuiltIn_Print_Area_5_26_2" localSheetId="9">#REF!</definedName>
    <definedName name="Excel_BuiltIn_Print_Area_5_26_3" localSheetId="9">#REF!</definedName>
    <definedName name="Excel_BuiltIn_Print_Area_5_26_4" localSheetId="9">#REF!</definedName>
    <definedName name="Excel_BuiltIn_Print_Area_5_27_1" localSheetId="9">#REF!</definedName>
    <definedName name="Excel_BuiltIn_Print_Area_5_27_2" localSheetId="9">#REF!</definedName>
    <definedName name="Excel_BuiltIn_Print_Area_5_27_3" localSheetId="9">#REF!</definedName>
    <definedName name="Excel_BuiltIn_Print_Area_5_27_4" localSheetId="9">#REF!</definedName>
    <definedName name="Excel_BuiltIn_Print_Area_5_3_1" localSheetId="9">#REF!</definedName>
    <definedName name="Excel_BuiltIn_Print_Area_5_3_2" localSheetId="9">#REF!</definedName>
    <definedName name="Excel_BuiltIn_Print_Area_5_3_3" localSheetId="9">#REF!</definedName>
    <definedName name="Excel_BuiltIn_Print_Area_5_3_4" localSheetId="9">#REF!</definedName>
    <definedName name="Excel_BuiltIn_Print_Area_5_4_1" localSheetId="9">#REF!</definedName>
    <definedName name="Excel_BuiltIn_Print_Area_5_4_2" localSheetId="9">#REF!</definedName>
    <definedName name="Excel_BuiltIn_Print_Area_5_4_3" localSheetId="9">#REF!</definedName>
    <definedName name="Excel_BuiltIn_Print_Area_5_4_4" localSheetId="9">#REF!</definedName>
    <definedName name="Excel_BuiltIn_Print_Area_5_5_1" localSheetId="9">#REF!</definedName>
    <definedName name="Excel_BuiltIn_Print_Area_5_5_2" localSheetId="9">#REF!</definedName>
    <definedName name="Excel_BuiltIn_Print_Area_5_5_3" localSheetId="9">#REF!</definedName>
    <definedName name="Excel_BuiltIn_Print_Area_5_5_4" localSheetId="9">#REF!</definedName>
    <definedName name="Excel_BuiltIn_Print_Area_5_6_1" localSheetId="9">#REF!</definedName>
    <definedName name="Excel_BuiltIn_Print_Area_5_6_2" localSheetId="9">#REF!</definedName>
    <definedName name="Excel_BuiltIn_Print_Area_5_6_3" localSheetId="9">#REF!</definedName>
    <definedName name="Excel_BuiltIn_Print_Area_5_6_4" localSheetId="9">#REF!</definedName>
    <definedName name="Excel_BuiltIn_Print_Area_5_7_1" localSheetId="9">#REF!</definedName>
    <definedName name="Excel_BuiltIn_Print_Area_5_7_2" localSheetId="9">#REF!</definedName>
    <definedName name="Excel_BuiltIn_Print_Area_5_7_3" localSheetId="9">#REF!</definedName>
    <definedName name="Excel_BuiltIn_Print_Area_5_7_4" localSheetId="9">#REF!</definedName>
    <definedName name="Excel_BuiltIn_Print_Area_5_8_1" localSheetId="9">#REF!</definedName>
    <definedName name="Excel_BuiltIn_Print_Area_5_8_2" localSheetId="9">#REF!</definedName>
    <definedName name="Excel_BuiltIn_Print_Area_5_8_3" localSheetId="9">#REF!</definedName>
    <definedName name="Excel_BuiltIn_Print_Area_5_8_4" localSheetId="9">#REF!</definedName>
    <definedName name="Excel_BuiltIn_Print_Area_5_9_1" localSheetId="9">#REF!</definedName>
    <definedName name="Excel_BuiltIn_Print_Area_5_9_2" localSheetId="9">#REF!</definedName>
    <definedName name="Excel_BuiltIn_Print_Area_5_9_3" localSheetId="9">#REF!</definedName>
    <definedName name="Excel_BuiltIn_Print_Area_5_9_4" localSheetId="9">#REF!</definedName>
    <definedName name="Excel_BuiltIn_Print_Area_6_1_1" localSheetId="9">#REF!</definedName>
    <definedName name="Excel_BuiltIn_Print_Area_6_1_2" localSheetId="9">#REF!</definedName>
    <definedName name="Excel_BuiltIn_Print_Area_6_1_3" localSheetId="9">#REF!</definedName>
    <definedName name="Excel_BuiltIn_Print_Area_6_1_4" localSheetId="9">#REF!</definedName>
    <definedName name="Excel_BuiltIn_Print_Area_6_10_1" localSheetId="9">#REF!</definedName>
    <definedName name="Excel_BuiltIn_Print_Area_6_10_2" localSheetId="9">#REF!</definedName>
    <definedName name="Excel_BuiltIn_Print_Area_6_10_3" localSheetId="9">#REF!</definedName>
    <definedName name="Excel_BuiltIn_Print_Area_6_10_4" localSheetId="9">#REF!</definedName>
    <definedName name="Excel_BuiltIn_Print_Area_6_12_1" localSheetId="9">#REF!</definedName>
    <definedName name="Excel_BuiltIn_Print_Area_6_12_2" localSheetId="9">#REF!</definedName>
    <definedName name="Excel_BuiltIn_Print_Area_6_12_3" localSheetId="9">#REF!</definedName>
    <definedName name="Excel_BuiltIn_Print_Area_6_12_4" localSheetId="9">#REF!</definedName>
    <definedName name="Excel_BuiltIn_Print_Area_6_13_1" localSheetId="9">#REF!</definedName>
    <definedName name="Excel_BuiltIn_Print_Area_6_13_2" localSheetId="9">#REF!</definedName>
    <definedName name="Excel_BuiltIn_Print_Area_6_13_3" localSheetId="9">#REF!</definedName>
    <definedName name="Excel_BuiltIn_Print_Area_6_13_4" localSheetId="9">#REF!</definedName>
    <definedName name="Excel_BuiltIn_Print_Area_6_14_1" localSheetId="9">#REF!</definedName>
    <definedName name="Excel_BuiltIn_Print_Area_6_14_2" localSheetId="9">#REF!</definedName>
    <definedName name="Excel_BuiltIn_Print_Area_6_14_3" localSheetId="9">#REF!</definedName>
    <definedName name="Excel_BuiltIn_Print_Area_6_14_4" localSheetId="9">#REF!</definedName>
    <definedName name="Excel_BuiltIn_Print_Area_6_15_1" localSheetId="9">#REF!</definedName>
    <definedName name="Excel_BuiltIn_Print_Area_6_15_2" localSheetId="9">#REF!</definedName>
    <definedName name="Excel_BuiltIn_Print_Area_6_15_3" localSheetId="9">#REF!</definedName>
    <definedName name="Excel_BuiltIn_Print_Area_6_15_4" localSheetId="9">#REF!</definedName>
    <definedName name="Excel_BuiltIn_Print_Area_6_19_1" localSheetId="9">#REF!</definedName>
    <definedName name="Excel_BuiltIn_Print_Area_6_19_2" localSheetId="9">#REF!</definedName>
    <definedName name="Excel_BuiltIn_Print_Area_6_19_3" localSheetId="9">#REF!</definedName>
    <definedName name="Excel_BuiltIn_Print_Area_6_19_4" localSheetId="9">#REF!</definedName>
    <definedName name="Excel_BuiltIn_Print_Area_6_2_1" localSheetId="9">#REF!</definedName>
    <definedName name="Excel_BuiltIn_Print_Area_6_2_2" localSheetId="9">#REF!</definedName>
    <definedName name="Excel_BuiltIn_Print_Area_6_2_3" localSheetId="9">#REF!</definedName>
    <definedName name="Excel_BuiltIn_Print_Area_6_2_4" localSheetId="9">#REF!</definedName>
    <definedName name="Excel_BuiltIn_Print_Area_6_20_1" localSheetId="9">#REF!</definedName>
    <definedName name="Excel_BuiltIn_Print_Area_6_20_2" localSheetId="9">#REF!</definedName>
    <definedName name="Excel_BuiltIn_Print_Area_6_20_3" localSheetId="9">#REF!</definedName>
    <definedName name="Excel_BuiltIn_Print_Area_6_20_4" localSheetId="9">#REF!</definedName>
    <definedName name="Excel_BuiltIn_Print_Area_6_21_1" localSheetId="9">#REF!</definedName>
    <definedName name="Excel_BuiltIn_Print_Area_6_21_2" localSheetId="9">#REF!</definedName>
    <definedName name="Excel_BuiltIn_Print_Area_6_21_3" localSheetId="9">#REF!</definedName>
    <definedName name="Excel_BuiltIn_Print_Area_6_21_4" localSheetId="9">#REF!</definedName>
    <definedName name="Excel_BuiltIn_Print_Area_6_22_1" localSheetId="9">#REF!</definedName>
    <definedName name="Excel_BuiltIn_Print_Area_6_22_2" localSheetId="9">#REF!</definedName>
    <definedName name="Excel_BuiltIn_Print_Area_6_22_3" localSheetId="9">#REF!</definedName>
    <definedName name="Excel_BuiltIn_Print_Area_6_22_4" localSheetId="9">#REF!</definedName>
    <definedName name="Excel_BuiltIn_Print_Area_6_23_1" localSheetId="9">#REF!</definedName>
    <definedName name="Excel_BuiltIn_Print_Area_6_23_2" localSheetId="9">#REF!</definedName>
    <definedName name="Excel_BuiltIn_Print_Area_6_23_3" localSheetId="9">#REF!</definedName>
    <definedName name="Excel_BuiltIn_Print_Area_6_23_4" localSheetId="9">#REF!</definedName>
    <definedName name="Excel_BuiltIn_Print_Area_6_24_1" localSheetId="9">#REF!</definedName>
    <definedName name="Excel_BuiltIn_Print_Area_6_24_2" localSheetId="9">#REF!</definedName>
    <definedName name="Excel_BuiltIn_Print_Area_6_24_3" localSheetId="9">#REF!</definedName>
    <definedName name="Excel_BuiltIn_Print_Area_6_24_4" localSheetId="9">#REF!</definedName>
    <definedName name="Excel_BuiltIn_Print_Area_6_26_1" localSheetId="9">#REF!</definedName>
    <definedName name="Excel_BuiltIn_Print_Area_6_26_2" localSheetId="9">#REF!</definedName>
    <definedName name="Excel_BuiltIn_Print_Area_6_26_3" localSheetId="9">#REF!</definedName>
    <definedName name="Excel_BuiltIn_Print_Area_6_26_4" localSheetId="9">#REF!</definedName>
    <definedName name="Excel_BuiltIn_Print_Area_6_27_1" localSheetId="9">#REF!</definedName>
    <definedName name="Excel_BuiltIn_Print_Area_6_27_2" localSheetId="9">#REF!</definedName>
    <definedName name="Excel_BuiltIn_Print_Area_6_27_3" localSheetId="9">#REF!</definedName>
    <definedName name="Excel_BuiltIn_Print_Area_6_27_4" localSheetId="9">#REF!</definedName>
    <definedName name="Excel_BuiltIn_Print_Area_6_3_1" localSheetId="9">#REF!</definedName>
    <definedName name="Excel_BuiltIn_Print_Area_6_3_2" localSheetId="9">#REF!</definedName>
    <definedName name="Excel_BuiltIn_Print_Area_6_3_3" localSheetId="9">#REF!</definedName>
    <definedName name="Excel_BuiltIn_Print_Area_6_3_4" localSheetId="9">#REF!</definedName>
    <definedName name="Excel_BuiltIn_Print_Area_6_4_1" localSheetId="9">#REF!</definedName>
    <definedName name="Excel_BuiltIn_Print_Area_6_4_2" localSheetId="9">#REF!</definedName>
    <definedName name="Excel_BuiltIn_Print_Area_6_4_3" localSheetId="9">#REF!</definedName>
    <definedName name="Excel_BuiltIn_Print_Area_6_4_4" localSheetId="9">#REF!</definedName>
    <definedName name="Excel_BuiltIn_Print_Area_6_5_1" localSheetId="9">#REF!</definedName>
    <definedName name="Excel_BuiltIn_Print_Area_6_5_2" localSheetId="9">#REF!</definedName>
    <definedName name="Excel_BuiltIn_Print_Area_6_5_3" localSheetId="9">#REF!</definedName>
    <definedName name="Excel_BuiltIn_Print_Area_6_5_4" localSheetId="9">#REF!</definedName>
    <definedName name="Excel_BuiltIn_Print_Area_6_6_1" localSheetId="9">#REF!</definedName>
    <definedName name="Excel_BuiltIn_Print_Area_6_6_2" localSheetId="9">#REF!</definedName>
    <definedName name="Excel_BuiltIn_Print_Area_6_6_3" localSheetId="9">#REF!</definedName>
    <definedName name="Excel_BuiltIn_Print_Area_6_6_4" localSheetId="9">#REF!</definedName>
    <definedName name="Excel_BuiltIn_Print_Area_6_7_1" localSheetId="9">#REF!</definedName>
    <definedName name="Excel_BuiltIn_Print_Area_6_7_2" localSheetId="9">#REF!</definedName>
    <definedName name="Excel_BuiltIn_Print_Area_6_7_3" localSheetId="9">#REF!</definedName>
    <definedName name="Excel_BuiltIn_Print_Area_6_7_4" localSheetId="9">#REF!</definedName>
    <definedName name="Excel_BuiltIn_Print_Area_6_8_1" localSheetId="9">#REF!</definedName>
    <definedName name="Excel_BuiltIn_Print_Area_6_8_2" localSheetId="9">#REF!</definedName>
    <definedName name="Excel_BuiltIn_Print_Area_6_8_3" localSheetId="9">#REF!</definedName>
    <definedName name="Excel_BuiltIn_Print_Area_6_8_4" localSheetId="9">#REF!</definedName>
    <definedName name="Excel_BuiltIn_Print_Area_6_9_1" localSheetId="9">#REF!</definedName>
    <definedName name="Excel_BuiltIn_Print_Area_6_9_2" localSheetId="9">#REF!</definedName>
    <definedName name="Excel_BuiltIn_Print_Area_6_9_3" localSheetId="9">#REF!</definedName>
    <definedName name="Excel_BuiltIn_Print_Area_6_9_4" localSheetId="9">#REF!</definedName>
    <definedName name="Excel_BuiltIn_Print_Area_7_1_1" localSheetId="9">#REF!</definedName>
    <definedName name="Excel_BuiltIn_Print_Area_7_1_2" localSheetId="9">#REF!</definedName>
    <definedName name="Excel_BuiltIn_Print_Area_7_1_3" localSheetId="9">#REF!</definedName>
    <definedName name="Excel_BuiltIn_Print_Area_7_1_4" localSheetId="9">#REF!</definedName>
    <definedName name="Excel_BuiltIn_Print_Area_7_10_1" localSheetId="9">#REF!</definedName>
    <definedName name="Excel_BuiltIn_Print_Area_7_10_2" localSheetId="9">#REF!</definedName>
    <definedName name="Excel_BuiltIn_Print_Area_7_10_3" localSheetId="9">#REF!</definedName>
    <definedName name="Excel_BuiltIn_Print_Area_7_10_4" localSheetId="9">#REF!</definedName>
    <definedName name="Excel_BuiltIn_Print_Area_7_12_1" localSheetId="9">#REF!</definedName>
    <definedName name="Excel_BuiltIn_Print_Area_7_12_2" localSheetId="9">#REF!</definedName>
    <definedName name="Excel_BuiltIn_Print_Area_7_12_3" localSheetId="9">#REF!</definedName>
    <definedName name="Excel_BuiltIn_Print_Area_7_12_4" localSheetId="9">#REF!</definedName>
    <definedName name="Excel_BuiltIn_Print_Area_7_13_1" localSheetId="9">#REF!</definedName>
    <definedName name="Excel_BuiltIn_Print_Area_7_13_2" localSheetId="9">#REF!</definedName>
    <definedName name="Excel_BuiltIn_Print_Area_7_13_3" localSheetId="9">#REF!</definedName>
    <definedName name="Excel_BuiltIn_Print_Area_7_13_4" localSheetId="9">#REF!</definedName>
    <definedName name="Excel_BuiltIn_Print_Area_7_14_1" localSheetId="9">#REF!</definedName>
    <definedName name="Excel_BuiltIn_Print_Area_7_14_2" localSheetId="9">#REF!</definedName>
    <definedName name="Excel_BuiltIn_Print_Area_7_14_3" localSheetId="9">#REF!</definedName>
    <definedName name="Excel_BuiltIn_Print_Area_7_14_4" localSheetId="9">#REF!</definedName>
    <definedName name="Excel_BuiltIn_Print_Area_7_15_1" localSheetId="9">#REF!</definedName>
    <definedName name="Excel_BuiltIn_Print_Area_7_15_2" localSheetId="9">#REF!</definedName>
    <definedName name="Excel_BuiltIn_Print_Area_7_15_3" localSheetId="9">#REF!</definedName>
    <definedName name="Excel_BuiltIn_Print_Area_7_15_4" localSheetId="9">#REF!</definedName>
    <definedName name="Excel_BuiltIn_Print_Area_7_19_1" localSheetId="9">#REF!</definedName>
    <definedName name="Excel_BuiltIn_Print_Area_7_19_2" localSheetId="9">#REF!</definedName>
    <definedName name="Excel_BuiltIn_Print_Area_7_19_3" localSheetId="9">#REF!</definedName>
    <definedName name="Excel_BuiltIn_Print_Area_7_19_4" localSheetId="9">#REF!</definedName>
    <definedName name="Excel_BuiltIn_Print_Area_7_2_1" localSheetId="9">#REF!</definedName>
    <definedName name="Excel_BuiltIn_Print_Area_7_2_2" localSheetId="9">#REF!</definedName>
    <definedName name="Excel_BuiltIn_Print_Area_7_2_3" localSheetId="9">#REF!</definedName>
    <definedName name="Excel_BuiltIn_Print_Area_7_2_4" localSheetId="9">#REF!</definedName>
    <definedName name="Excel_BuiltIn_Print_Area_7_20_1" localSheetId="9">#REF!</definedName>
    <definedName name="Excel_BuiltIn_Print_Area_7_20_2" localSheetId="9">#REF!</definedName>
    <definedName name="Excel_BuiltIn_Print_Area_7_20_3" localSheetId="9">#REF!</definedName>
    <definedName name="Excel_BuiltIn_Print_Area_7_20_4" localSheetId="9">#REF!</definedName>
    <definedName name="Excel_BuiltIn_Print_Area_7_21_1" localSheetId="9">#REF!</definedName>
    <definedName name="Excel_BuiltIn_Print_Area_7_21_2" localSheetId="9">#REF!</definedName>
    <definedName name="Excel_BuiltIn_Print_Area_7_21_3" localSheetId="9">#REF!</definedName>
    <definedName name="Excel_BuiltIn_Print_Area_7_21_4" localSheetId="9">#REF!</definedName>
    <definedName name="Excel_BuiltIn_Print_Area_7_22_1" localSheetId="9">#REF!</definedName>
    <definedName name="Excel_BuiltIn_Print_Area_7_22_2" localSheetId="9">#REF!</definedName>
    <definedName name="Excel_BuiltIn_Print_Area_7_22_3" localSheetId="9">#REF!</definedName>
    <definedName name="Excel_BuiltIn_Print_Area_7_22_4" localSheetId="9">#REF!</definedName>
    <definedName name="Excel_BuiltIn_Print_Area_7_23_1" localSheetId="9">#REF!</definedName>
    <definedName name="Excel_BuiltIn_Print_Area_7_23_2" localSheetId="9">#REF!</definedName>
    <definedName name="Excel_BuiltIn_Print_Area_7_23_3" localSheetId="9">#REF!</definedName>
    <definedName name="Excel_BuiltIn_Print_Area_7_23_4" localSheetId="9">#REF!</definedName>
    <definedName name="Excel_BuiltIn_Print_Area_7_24_1" localSheetId="9">#REF!</definedName>
    <definedName name="Excel_BuiltIn_Print_Area_7_24_2" localSheetId="9">#REF!</definedName>
    <definedName name="Excel_BuiltIn_Print_Area_7_24_3" localSheetId="9">#REF!</definedName>
    <definedName name="Excel_BuiltIn_Print_Area_7_24_4" localSheetId="9">#REF!</definedName>
    <definedName name="Excel_BuiltIn_Print_Area_7_26_1" localSheetId="9">#REF!</definedName>
    <definedName name="Excel_BuiltIn_Print_Area_7_26_2" localSheetId="9">#REF!</definedName>
    <definedName name="Excel_BuiltIn_Print_Area_7_26_3" localSheetId="9">#REF!</definedName>
    <definedName name="Excel_BuiltIn_Print_Area_7_26_4" localSheetId="9">#REF!</definedName>
    <definedName name="Excel_BuiltIn_Print_Area_7_27_1" localSheetId="9">#REF!</definedName>
    <definedName name="Excel_BuiltIn_Print_Area_7_27_2" localSheetId="9">#REF!</definedName>
    <definedName name="Excel_BuiltIn_Print_Area_7_27_3" localSheetId="9">#REF!</definedName>
    <definedName name="Excel_BuiltIn_Print_Area_7_27_4" localSheetId="9">#REF!</definedName>
    <definedName name="Excel_BuiltIn_Print_Area_7_3_1" localSheetId="9">#REF!</definedName>
    <definedName name="Excel_BuiltIn_Print_Area_7_3_2" localSheetId="9">#REF!</definedName>
    <definedName name="Excel_BuiltIn_Print_Area_7_3_3" localSheetId="9">#REF!</definedName>
    <definedName name="Excel_BuiltIn_Print_Area_7_3_4" localSheetId="9">#REF!</definedName>
    <definedName name="Excel_BuiltIn_Print_Area_7_4_1" localSheetId="9">#REF!</definedName>
    <definedName name="Excel_BuiltIn_Print_Area_7_4_2" localSheetId="9">#REF!</definedName>
    <definedName name="Excel_BuiltIn_Print_Area_7_4_3" localSheetId="9">#REF!</definedName>
    <definedName name="Excel_BuiltIn_Print_Area_7_4_4" localSheetId="9">#REF!</definedName>
    <definedName name="Excel_BuiltIn_Print_Area_7_5_1" localSheetId="9">#REF!</definedName>
    <definedName name="Excel_BuiltIn_Print_Area_7_5_2" localSheetId="9">#REF!</definedName>
    <definedName name="Excel_BuiltIn_Print_Area_7_5_3" localSheetId="9">#REF!</definedName>
    <definedName name="Excel_BuiltIn_Print_Area_7_5_4" localSheetId="9">#REF!</definedName>
    <definedName name="Excel_BuiltIn_Print_Area_7_6_1" localSheetId="9">#REF!</definedName>
    <definedName name="Excel_BuiltIn_Print_Area_7_6_2" localSheetId="9">#REF!</definedName>
    <definedName name="Excel_BuiltIn_Print_Area_7_6_3" localSheetId="9">#REF!</definedName>
    <definedName name="Excel_BuiltIn_Print_Area_7_6_4" localSheetId="9">#REF!</definedName>
    <definedName name="Excel_BuiltIn_Print_Area_7_7_1" localSheetId="9">#REF!</definedName>
    <definedName name="Excel_BuiltIn_Print_Area_7_7_2" localSheetId="9">#REF!</definedName>
    <definedName name="Excel_BuiltIn_Print_Area_7_7_3" localSheetId="9">#REF!</definedName>
    <definedName name="Excel_BuiltIn_Print_Area_7_7_4" localSheetId="9">#REF!</definedName>
    <definedName name="Excel_BuiltIn_Print_Area_7_8_1" localSheetId="9">#REF!</definedName>
    <definedName name="Excel_BuiltIn_Print_Area_7_8_2" localSheetId="9">#REF!</definedName>
    <definedName name="Excel_BuiltIn_Print_Area_7_8_3" localSheetId="9">#REF!</definedName>
    <definedName name="Excel_BuiltIn_Print_Area_7_8_4" localSheetId="9">#REF!</definedName>
    <definedName name="Excel_BuiltIn_Print_Area_7_9_1" localSheetId="9">#REF!</definedName>
    <definedName name="Excel_BuiltIn_Print_Area_7_9_2" localSheetId="9">#REF!</definedName>
    <definedName name="Excel_BuiltIn_Print_Area_7_9_3" localSheetId="9">#REF!</definedName>
    <definedName name="Excel_BuiltIn_Print_Area_7_9_4" localSheetId="9">#REF!</definedName>
    <definedName name="Excel_BuiltIn_Print_Area_8_1_1" localSheetId="9">#REF!</definedName>
    <definedName name="Excel_BuiltIn_Print_Area_8_1_2" localSheetId="9">#REF!</definedName>
    <definedName name="Excel_BuiltIn_Print_Area_8_1_3" localSheetId="9">#REF!</definedName>
    <definedName name="Excel_BuiltIn_Print_Area_8_1_4" localSheetId="9">#REF!</definedName>
    <definedName name="Excel_BuiltIn_Print_Area_8_10_1" localSheetId="9">#REF!</definedName>
    <definedName name="Excel_BuiltIn_Print_Area_8_10_2" localSheetId="9">#REF!</definedName>
    <definedName name="Excel_BuiltIn_Print_Area_8_10_3" localSheetId="9">#REF!</definedName>
    <definedName name="Excel_BuiltIn_Print_Area_8_10_4" localSheetId="9">#REF!</definedName>
    <definedName name="Excel_BuiltIn_Print_Area_8_11_1" localSheetId="9">#REF!</definedName>
    <definedName name="Excel_BuiltIn_Print_Area_8_11_2" localSheetId="9">#REF!</definedName>
    <definedName name="Excel_BuiltIn_Print_Area_8_11_3" localSheetId="9">#REF!</definedName>
    <definedName name="Excel_BuiltIn_Print_Area_8_11_4" localSheetId="9">#REF!</definedName>
    <definedName name="Excel_BuiltIn_Print_Area_8_12_1" localSheetId="9">#REF!</definedName>
    <definedName name="Excel_BuiltIn_Print_Area_8_12_2" localSheetId="9">#REF!</definedName>
    <definedName name="Excel_BuiltIn_Print_Area_8_12_3" localSheetId="9">#REF!</definedName>
    <definedName name="Excel_BuiltIn_Print_Area_8_12_4" localSheetId="9">#REF!</definedName>
    <definedName name="Excel_BuiltIn_Print_Area_8_13_1" localSheetId="9">#REF!</definedName>
    <definedName name="Excel_BuiltIn_Print_Area_8_13_2" localSheetId="9">#REF!</definedName>
    <definedName name="Excel_BuiltIn_Print_Area_8_13_3" localSheetId="9">#REF!</definedName>
    <definedName name="Excel_BuiltIn_Print_Area_8_13_4" localSheetId="9">#REF!</definedName>
    <definedName name="Excel_BuiltIn_Print_Area_8_14_1" localSheetId="9">#REF!</definedName>
    <definedName name="Excel_BuiltIn_Print_Area_8_14_2" localSheetId="9">#REF!</definedName>
    <definedName name="Excel_BuiltIn_Print_Area_8_14_3" localSheetId="9">#REF!</definedName>
    <definedName name="Excel_BuiltIn_Print_Area_8_14_4" localSheetId="9">#REF!</definedName>
    <definedName name="Excel_BuiltIn_Print_Area_8_15_1" localSheetId="9">#REF!</definedName>
    <definedName name="Excel_BuiltIn_Print_Area_8_15_2" localSheetId="9">#REF!</definedName>
    <definedName name="Excel_BuiltIn_Print_Area_8_15_3" localSheetId="9">#REF!</definedName>
    <definedName name="Excel_BuiltIn_Print_Area_8_15_4" localSheetId="9">#REF!</definedName>
    <definedName name="Excel_BuiltIn_Print_Area_8_19_1" localSheetId="9">#REF!</definedName>
    <definedName name="Excel_BuiltIn_Print_Area_8_19_2" localSheetId="9">#REF!</definedName>
    <definedName name="Excel_BuiltIn_Print_Area_8_19_3" localSheetId="9">#REF!</definedName>
    <definedName name="Excel_BuiltIn_Print_Area_8_19_4" localSheetId="9">#REF!</definedName>
    <definedName name="Excel_BuiltIn_Print_Area_8_2_1" localSheetId="9">#REF!</definedName>
    <definedName name="Excel_BuiltIn_Print_Area_8_2_2" localSheetId="9">#REF!</definedName>
    <definedName name="Excel_BuiltIn_Print_Area_8_2_3" localSheetId="9">#REF!</definedName>
    <definedName name="Excel_BuiltIn_Print_Area_8_2_4" localSheetId="9">#REF!</definedName>
    <definedName name="Excel_BuiltIn_Print_Area_8_20_1" localSheetId="9">#REF!</definedName>
    <definedName name="Excel_BuiltIn_Print_Area_8_20_2" localSheetId="9">#REF!</definedName>
    <definedName name="Excel_BuiltIn_Print_Area_8_20_3" localSheetId="9">#REF!</definedName>
    <definedName name="Excel_BuiltIn_Print_Area_8_20_4" localSheetId="9">#REF!</definedName>
    <definedName name="Excel_BuiltIn_Print_Area_8_21_1" localSheetId="9">#REF!</definedName>
    <definedName name="Excel_BuiltIn_Print_Area_8_21_2" localSheetId="9">#REF!</definedName>
    <definedName name="Excel_BuiltIn_Print_Area_8_21_3" localSheetId="9">#REF!</definedName>
    <definedName name="Excel_BuiltIn_Print_Area_8_21_4" localSheetId="9">#REF!</definedName>
    <definedName name="Excel_BuiltIn_Print_Area_8_22_1" localSheetId="9">#REF!</definedName>
    <definedName name="Excel_BuiltIn_Print_Area_8_22_2" localSheetId="9">#REF!</definedName>
    <definedName name="Excel_BuiltIn_Print_Area_8_22_3" localSheetId="9">#REF!</definedName>
    <definedName name="Excel_BuiltIn_Print_Area_8_22_4" localSheetId="9">#REF!</definedName>
    <definedName name="Excel_BuiltIn_Print_Area_8_23_1" localSheetId="9">#REF!</definedName>
    <definedName name="Excel_BuiltIn_Print_Area_8_23_2" localSheetId="9">#REF!</definedName>
    <definedName name="Excel_BuiltIn_Print_Area_8_23_3" localSheetId="9">#REF!</definedName>
    <definedName name="Excel_BuiltIn_Print_Area_8_23_4" localSheetId="9">#REF!</definedName>
    <definedName name="Excel_BuiltIn_Print_Area_8_24_1" localSheetId="9">#REF!</definedName>
    <definedName name="Excel_BuiltIn_Print_Area_8_24_2" localSheetId="9">#REF!</definedName>
    <definedName name="Excel_BuiltIn_Print_Area_8_24_3" localSheetId="9">#REF!</definedName>
    <definedName name="Excel_BuiltIn_Print_Area_8_24_4" localSheetId="9">#REF!</definedName>
    <definedName name="Excel_BuiltIn_Print_Area_8_26_1" localSheetId="9">#REF!</definedName>
    <definedName name="Excel_BuiltIn_Print_Area_8_26_2" localSheetId="9">#REF!</definedName>
    <definedName name="Excel_BuiltIn_Print_Area_8_26_3" localSheetId="9">#REF!</definedName>
    <definedName name="Excel_BuiltIn_Print_Area_8_26_4" localSheetId="9">#REF!</definedName>
    <definedName name="Excel_BuiltIn_Print_Area_8_27_1" localSheetId="9">#REF!</definedName>
    <definedName name="Excel_BuiltIn_Print_Area_8_27_2" localSheetId="9">#REF!</definedName>
    <definedName name="Excel_BuiltIn_Print_Area_8_27_3" localSheetId="9">#REF!</definedName>
    <definedName name="Excel_BuiltIn_Print_Area_8_27_4" localSheetId="9">#REF!</definedName>
    <definedName name="Excel_BuiltIn_Print_Area_8_3_1" localSheetId="9">#REF!</definedName>
    <definedName name="Excel_BuiltIn_Print_Area_8_3_2" localSheetId="9">#REF!</definedName>
    <definedName name="Excel_BuiltIn_Print_Area_8_3_3" localSheetId="9">#REF!</definedName>
    <definedName name="Excel_BuiltIn_Print_Area_8_3_4" localSheetId="9">#REF!</definedName>
    <definedName name="Excel_BuiltIn_Print_Area_8_4_1" localSheetId="9">#REF!</definedName>
    <definedName name="Excel_BuiltIn_Print_Area_8_4_2" localSheetId="9">#REF!</definedName>
    <definedName name="Excel_BuiltIn_Print_Area_8_4_3" localSheetId="9">#REF!</definedName>
    <definedName name="Excel_BuiltIn_Print_Area_8_4_4" localSheetId="9">#REF!</definedName>
    <definedName name="Excel_BuiltIn_Print_Area_8_5_1" localSheetId="9">#REF!</definedName>
    <definedName name="Excel_BuiltIn_Print_Area_8_5_2" localSheetId="9">#REF!</definedName>
    <definedName name="Excel_BuiltIn_Print_Area_8_5_3" localSheetId="9">#REF!</definedName>
    <definedName name="Excel_BuiltIn_Print_Area_8_5_4" localSheetId="9">#REF!</definedName>
    <definedName name="Excel_BuiltIn_Print_Area_8_6_1" localSheetId="9">#REF!</definedName>
    <definedName name="Excel_BuiltIn_Print_Area_8_6_2" localSheetId="9">#REF!</definedName>
    <definedName name="Excel_BuiltIn_Print_Area_8_6_3" localSheetId="9">#REF!</definedName>
    <definedName name="Excel_BuiltIn_Print_Area_8_6_4" localSheetId="9">#REF!</definedName>
    <definedName name="Excel_BuiltIn_Print_Area_8_7_1" localSheetId="9">#REF!</definedName>
    <definedName name="Excel_BuiltIn_Print_Area_8_7_2" localSheetId="9">#REF!</definedName>
    <definedName name="Excel_BuiltIn_Print_Area_8_7_3" localSheetId="9">#REF!</definedName>
    <definedName name="Excel_BuiltIn_Print_Area_8_7_4" localSheetId="9">#REF!</definedName>
    <definedName name="Excel_BuiltIn_Print_Area_8_8_1" localSheetId="9">#REF!</definedName>
    <definedName name="Excel_BuiltIn_Print_Area_8_8_2" localSheetId="9">#REF!</definedName>
    <definedName name="Excel_BuiltIn_Print_Area_8_8_3" localSheetId="9">#REF!</definedName>
    <definedName name="Excel_BuiltIn_Print_Area_8_8_4" localSheetId="9">#REF!</definedName>
    <definedName name="Excel_BuiltIn_Print_Area_8_9_1" localSheetId="9">#REF!</definedName>
    <definedName name="Excel_BuiltIn_Print_Area_8_9_2" localSheetId="9">#REF!</definedName>
    <definedName name="Excel_BuiltIn_Print_Area_8_9_3" localSheetId="9">#REF!</definedName>
    <definedName name="Excel_BuiltIn_Print_Area_8_9_4" localSheetId="9">#REF!</definedName>
    <definedName name="Excel_BuiltIn_Print_Area_9_1_1" localSheetId="9">#REF!</definedName>
    <definedName name="Excel_BuiltIn_Print_Area_9_1_2" localSheetId="9">#REF!</definedName>
    <definedName name="Excel_BuiltIn_Print_Area_9_1_3" localSheetId="9">#REF!</definedName>
    <definedName name="Excel_BuiltIn_Print_Area_9_1_4" localSheetId="9">#REF!</definedName>
    <definedName name="Excel_BuiltIn_Print_Area_9_10_1" localSheetId="9">#REF!</definedName>
    <definedName name="Excel_BuiltIn_Print_Area_9_10_2" localSheetId="9">#REF!</definedName>
    <definedName name="Excel_BuiltIn_Print_Area_9_10_3" localSheetId="9">#REF!</definedName>
    <definedName name="Excel_BuiltIn_Print_Area_9_10_4" localSheetId="9">#REF!</definedName>
    <definedName name="Excel_BuiltIn_Print_Area_9_12_1" localSheetId="9">#REF!</definedName>
    <definedName name="Excel_BuiltIn_Print_Area_9_12_2" localSheetId="9">#REF!</definedName>
    <definedName name="Excel_BuiltIn_Print_Area_9_12_3" localSheetId="9">#REF!</definedName>
    <definedName name="Excel_BuiltIn_Print_Area_9_12_4" localSheetId="9">#REF!</definedName>
    <definedName name="Excel_BuiltIn_Print_Area_9_13_1" localSheetId="9">#REF!</definedName>
    <definedName name="Excel_BuiltIn_Print_Area_9_13_2" localSheetId="9">#REF!</definedName>
    <definedName name="Excel_BuiltIn_Print_Area_9_13_3" localSheetId="9">#REF!</definedName>
    <definedName name="Excel_BuiltIn_Print_Area_9_13_4" localSheetId="9">#REF!</definedName>
    <definedName name="Excel_BuiltIn_Print_Area_9_14_1" localSheetId="9">#REF!</definedName>
    <definedName name="Excel_BuiltIn_Print_Area_9_14_2" localSheetId="9">#REF!</definedName>
    <definedName name="Excel_BuiltIn_Print_Area_9_14_3" localSheetId="9">#REF!</definedName>
    <definedName name="Excel_BuiltIn_Print_Area_9_14_4" localSheetId="9">#REF!</definedName>
    <definedName name="Excel_BuiltIn_Print_Area_9_15_1" localSheetId="9">#REF!</definedName>
    <definedName name="Excel_BuiltIn_Print_Area_9_15_2" localSheetId="9">#REF!</definedName>
    <definedName name="Excel_BuiltIn_Print_Area_9_15_3" localSheetId="9">#REF!</definedName>
    <definedName name="Excel_BuiltIn_Print_Area_9_15_4" localSheetId="9">#REF!</definedName>
    <definedName name="Excel_BuiltIn_Print_Area_9_19_1" localSheetId="9">#REF!</definedName>
    <definedName name="Excel_BuiltIn_Print_Area_9_19_2" localSheetId="9">#REF!</definedName>
    <definedName name="Excel_BuiltIn_Print_Area_9_19_3" localSheetId="9">#REF!</definedName>
    <definedName name="Excel_BuiltIn_Print_Area_9_19_4" localSheetId="9">#REF!</definedName>
    <definedName name="Excel_BuiltIn_Print_Area_9_2_1" localSheetId="9">#REF!</definedName>
    <definedName name="Excel_BuiltIn_Print_Area_9_2_2" localSheetId="9">#REF!</definedName>
    <definedName name="Excel_BuiltIn_Print_Area_9_2_3" localSheetId="9">#REF!</definedName>
    <definedName name="Excel_BuiltIn_Print_Area_9_2_4" localSheetId="9">#REF!</definedName>
    <definedName name="Excel_BuiltIn_Print_Area_9_20_1" localSheetId="9">#REF!</definedName>
    <definedName name="Excel_BuiltIn_Print_Area_9_20_2" localSheetId="9">#REF!</definedName>
    <definedName name="Excel_BuiltIn_Print_Area_9_20_3" localSheetId="9">#REF!</definedName>
    <definedName name="Excel_BuiltIn_Print_Area_9_20_4" localSheetId="9">#REF!</definedName>
    <definedName name="Excel_BuiltIn_Print_Area_9_21_1" localSheetId="9">#REF!</definedName>
    <definedName name="Excel_BuiltIn_Print_Area_9_21_2" localSheetId="9">#REF!</definedName>
    <definedName name="Excel_BuiltIn_Print_Area_9_21_3" localSheetId="9">#REF!</definedName>
    <definedName name="Excel_BuiltIn_Print_Area_9_21_4" localSheetId="9">#REF!</definedName>
    <definedName name="Excel_BuiltIn_Print_Area_9_22_1" localSheetId="9">#REF!</definedName>
    <definedName name="Excel_BuiltIn_Print_Area_9_22_2" localSheetId="9">#REF!</definedName>
    <definedName name="Excel_BuiltIn_Print_Area_9_22_3" localSheetId="9">#REF!</definedName>
    <definedName name="Excel_BuiltIn_Print_Area_9_22_4" localSheetId="9">#REF!</definedName>
    <definedName name="Excel_BuiltIn_Print_Area_9_23_1" localSheetId="9">#REF!</definedName>
    <definedName name="Excel_BuiltIn_Print_Area_9_23_2" localSheetId="9">#REF!</definedName>
    <definedName name="Excel_BuiltIn_Print_Area_9_23_3" localSheetId="9">#REF!</definedName>
    <definedName name="Excel_BuiltIn_Print_Area_9_23_4" localSheetId="9">#REF!</definedName>
    <definedName name="Excel_BuiltIn_Print_Area_9_24_1" localSheetId="9">#REF!</definedName>
    <definedName name="Excel_BuiltIn_Print_Area_9_24_2" localSheetId="9">#REF!</definedName>
    <definedName name="Excel_BuiltIn_Print_Area_9_24_3" localSheetId="9">#REF!</definedName>
    <definedName name="Excel_BuiltIn_Print_Area_9_24_4" localSheetId="9">#REF!</definedName>
    <definedName name="Excel_BuiltIn_Print_Area_9_26_1" localSheetId="9">#REF!</definedName>
    <definedName name="Excel_BuiltIn_Print_Area_9_26_2" localSheetId="9">#REF!</definedName>
    <definedName name="Excel_BuiltIn_Print_Area_9_26_3" localSheetId="9">#REF!</definedName>
    <definedName name="Excel_BuiltIn_Print_Area_9_26_4" localSheetId="9">#REF!</definedName>
    <definedName name="Excel_BuiltIn_Print_Area_9_27_1" localSheetId="9">#REF!</definedName>
    <definedName name="Excel_BuiltIn_Print_Area_9_27_2" localSheetId="9">#REF!</definedName>
    <definedName name="Excel_BuiltIn_Print_Area_9_27_3" localSheetId="9">#REF!</definedName>
    <definedName name="Excel_BuiltIn_Print_Area_9_27_4" localSheetId="9">#REF!</definedName>
    <definedName name="Excel_BuiltIn_Print_Area_9_3_1" localSheetId="9">#REF!</definedName>
    <definedName name="Excel_BuiltIn_Print_Area_9_3_2" localSheetId="9">#REF!</definedName>
    <definedName name="Excel_BuiltIn_Print_Area_9_3_3" localSheetId="9">#REF!</definedName>
    <definedName name="Excel_BuiltIn_Print_Area_9_3_4" localSheetId="9">#REF!</definedName>
    <definedName name="Excel_BuiltIn_Print_Area_9_4_1" localSheetId="9">#REF!</definedName>
    <definedName name="Excel_BuiltIn_Print_Area_9_4_2" localSheetId="9">#REF!</definedName>
    <definedName name="Excel_BuiltIn_Print_Area_9_4_3" localSheetId="9">#REF!</definedName>
    <definedName name="Excel_BuiltIn_Print_Area_9_4_4" localSheetId="9">#REF!</definedName>
    <definedName name="Excel_BuiltIn_Print_Area_9_5_1" localSheetId="9">#REF!</definedName>
    <definedName name="Excel_BuiltIn_Print_Area_9_5_2" localSheetId="9">#REF!</definedName>
    <definedName name="Excel_BuiltIn_Print_Area_9_5_3" localSheetId="9">#REF!</definedName>
    <definedName name="Excel_BuiltIn_Print_Area_9_5_4" localSheetId="9">#REF!</definedName>
    <definedName name="Excel_BuiltIn_Print_Area_9_6_1" localSheetId="9">#REF!</definedName>
    <definedName name="Excel_BuiltIn_Print_Area_9_6_2" localSheetId="9">#REF!</definedName>
    <definedName name="Excel_BuiltIn_Print_Area_9_6_3" localSheetId="9">#REF!</definedName>
    <definedName name="Excel_BuiltIn_Print_Area_9_6_4" localSheetId="9">#REF!</definedName>
    <definedName name="Excel_BuiltIn_Print_Area_9_7_1" localSheetId="9">#REF!</definedName>
    <definedName name="Excel_BuiltIn_Print_Area_9_7_2" localSheetId="9">#REF!</definedName>
    <definedName name="Excel_BuiltIn_Print_Area_9_7_3" localSheetId="9">#REF!</definedName>
    <definedName name="Excel_BuiltIn_Print_Area_9_7_4" localSheetId="9">#REF!</definedName>
    <definedName name="Excel_BuiltIn_Print_Area_9_8_1" localSheetId="9">#REF!</definedName>
    <definedName name="Excel_BuiltIn_Print_Area_9_8_2" localSheetId="9">#REF!</definedName>
    <definedName name="Excel_BuiltIn_Print_Area_9_8_3" localSheetId="9">#REF!</definedName>
    <definedName name="Excel_BuiltIn_Print_Area_9_8_4" localSheetId="9">#REF!</definedName>
    <definedName name="Excel_BuiltIn_Print_Area_9_9_1" localSheetId="9">#REF!</definedName>
    <definedName name="Excel_BuiltIn_Print_Area_9_9_2" localSheetId="9">#REF!</definedName>
    <definedName name="Excel_BuiltIn_Print_Area_9_9_3" localSheetId="9">#REF!</definedName>
    <definedName name="Excel_BuiltIn_Print_Area_9_9_4" localSheetId="9">#REF!</definedName>
    <definedName name="EXCEL1024_1" localSheetId="9">#REF!</definedName>
    <definedName name="EXCEL1024_2" localSheetId="9">#REF!</definedName>
    <definedName name="EXCEL1024_3" localSheetId="9">#REF!</definedName>
    <definedName name="EXCEL1024_4" localSheetId="9">#REF!</definedName>
    <definedName name="F" localSheetId="9">#REF!</definedName>
    <definedName name="F_1" localSheetId="9">#REF!</definedName>
    <definedName name="F_2" localSheetId="9">#REF!</definedName>
    <definedName name="F_3" localSheetId="9">#REF!</definedName>
    <definedName name="F_4" localSheetId="9">#REF!</definedName>
    <definedName name="FrtPcktGauge" localSheetId="9">#REF!</definedName>
    <definedName name="FrtPcktGauge_19" localSheetId="9">#REF!</definedName>
    <definedName name="FrtPcktGauge_20" localSheetId="9">#REF!</definedName>
    <definedName name="FrtPcktMargin" localSheetId="9">#REF!</definedName>
    <definedName name="FrtPcktMargin_19" localSheetId="9">#REF!</definedName>
    <definedName name="FrtPcktMargin_20" localSheetId="9">#REF!</definedName>
    <definedName name="FrtPcktNeedles" localSheetId="9">#REF!</definedName>
    <definedName name="FrtPcktNeedles_19" localSheetId="9">#REF!</definedName>
    <definedName name="FrtPcktNeedles_20" localSheetId="9">#REF!</definedName>
    <definedName name="FrtPcktThread" localSheetId="9">#REF!</definedName>
    <definedName name="FrtPcktThread_19" localSheetId="9">#REF!</definedName>
    <definedName name="FrtPcktThread_20" localSheetId="9">#REF!</definedName>
    <definedName name="FULL_1" localSheetId="9">#REF!</definedName>
    <definedName name="FULL_19_1" localSheetId="9">#REF!</definedName>
    <definedName name="FULL_19_2" localSheetId="9">#REF!</definedName>
    <definedName name="FULL_19_3" localSheetId="9">#REF!</definedName>
    <definedName name="FULL_19_4" localSheetId="9">#REF!</definedName>
    <definedName name="FULL_2" localSheetId="9">#REF!</definedName>
    <definedName name="FULL_20_1" localSheetId="9">#REF!</definedName>
    <definedName name="FULL_20_2" localSheetId="9">#REF!</definedName>
    <definedName name="FULL_20_3" localSheetId="9">#REF!</definedName>
    <definedName name="FULL_20_4" localSheetId="9">#REF!</definedName>
    <definedName name="FULL_3" localSheetId="9">#REF!</definedName>
    <definedName name="gd_1" localSheetId="9">#REF!</definedName>
    <definedName name="gd_2" localSheetId="9">#REF!</definedName>
    <definedName name="gd_3" localSheetId="9">#REF!</definedName>
    <definedName name="gd_4" localSheetId="9">#REF!</definedName>
    <definedName name="gsd_1" localSheetId="9">#REF!</definedName>
    <definedName name="gsd_2" localSheetId="9">#REF!</definedName>
    <definedName name="gsd_3" localSheetId="9">#REF!</definedName>
    <definedName name="gsd_4" localSheetId="9">#REF!</definedName>
    <definedName name="gumpalan_1" localSheetId="9">#REF!</definedName>
    <definedName name="gumpalan_2" localSheetId="9">#REF!</definedName>
    <definedName name="gumpalan_3" localSheetId="9">#REF!</definedName>
    <definedName name="gumpalan_4" localSheetId="9">#REF!</definedName>
    <definedName name="gunun" localSheetId="9">#REF!</definedName>
    <definedName name="gunun_1" localSheetId="9">#REF!</definedName>
    <definedName name="gunun_2" localSheetId="9">#REF!</definedName>
    <definedName name="gunun_3" localSheetId="9">#REF!</definedName>
    <definedName name="gunun_4" localSheetId="9">#REF!</definedName>
    <definedName name="gununf" localSheetId="9">#REF!</definedName>
    <definedName name="gununf_1" localSheetId="9">#REF!</definedName>
    <definedName name="gununf_2" localSheetId="9">#REF!</definedName>
    <definedName name="gununf_3" localSheetId="9">#REF!</definedName>
    <definedName name="gununf_4" localSheetId="9">#REF!</definedName>
    <definedName name="gunung" localSheetId="9">#REF!</definedName>
    <definedName name="gunung_1" localSheetId="9">#REF!</definedName>
    <definedName name="gunung_2" localSheetId="9">#REF!</definedName>
    <definedName name="gunung_3" localSheetId="9">#REF!</definedName>
    <definedName name="gunung_4" localSheetId="9">#REF!</definedName>
    <definedName name="gununga" localSheetId="9">#REF!</definedName>
    <definedName name="gununga_1" localSheetId="9">#REF!</definedName>
    <definedName name="gununga_2" localSheetId="9">#REF!</definedName>
    <definedName name="gununga_3" localSheetId="9">#REF!</definedName>
    <definedName name="gununga_4" localSheetId="9">#REF!</definedName>
    <definedName name="gununguu" localSheetId="9">#REF!</definedName>
    <definedName name="gununguu_1" localSheetId="9">#REF!</definedName>
    <definedName name="gununguu_2" localSheetId="9">#REF!</definedName>
    <definedName name="gununguu_3" localSheetId="9">#REF!</definedName>
    <definedName name="gununguu_4" localSheetId="9">#REF!</definedName>
    <definedName name="JUM" localSheetId="9">#REF!</definedName>
    <definedName name="kakikuka" localSheetId="9">#REF!</definedName>
    <definedName name="kakikuka_1" localSheetId="9">#REF!</definedName>
    <definedName name="kakikuka_2" localSheetId="9">#REF!</definedName>
    <definedName name="kakikuka_3" localSheetId="9">#REF!</definedName>
    <definedName name="kakikuka_4" localSheetId="9">#REF!</definedName>
    <definedName name="L_1" localSheetId="9">#REF!</definedName>
    <definedName name="L_19_1" localSheetId="9">#REF!</definedName>
    <definedName name="L_19_2" localSheetId="9">#REF!</definedName>
    <definedName name="L_19_3" localSheetId="9">#REF!</definedName>
    <definedName name="L_19_4" localSheetId="9">#REF!</definedName>
    <definedName name="L_2" localSheetId="9">#REF!</definedName>
    <definedName name="L_20_1" localSheetId="9">#REF!</definedName>
    <definedName name="L_20_2" localSheetId="9">#REF!</definedName>
    <definedName name="L_20_3" localSheetId="9">#REF!</definedName>
    <definedName name="L_20_4" localSheetId="9">#REF!</definedName>
    <definedName name="L_3" localSheetId="9">#REF!</definedName>
    <definedName name="L_4" localSheetId="9">#REF!</definedName>
    <definedName name="Mantenance" localSheetId="9">#REF!</definedName>
    <definedName name="Mantenance_1" localSheetId="9">#REF!</definedName>
    <definedName name="Mantenance_2" localSheetId="9">#REF!</definedName>
    <definedName name="Mantenance_3" localSheetId="9">#REF!</definedName>
    <definedName name="Mantenance_4" localSheetId="9">#REF!</definedName>
    <definedName name="masalaha_1" localSheetId="9">#REF!</definedName>
    <definedName name="masalaha_2" localSheetId="9">#REF!</definedName>
    <definedName name="masalaha_3" localSheetId="9">#REF!</definedName>
    <definedName name="masalaha_4" localSheetId="9">#REF!</definedName>
    <definedName name="namas_1" localSheetId="9">#REF!</definedName>
    <definedName name="namas_2" localSheetId="9">#REF!</definedName>
    <definedName name="namas_3" localSheetId="9">#REF!</definedName>
    <definedName name="namas_4" localSheetId="9">#REF!</definedName>
    <definedName name="nanana" localSheetId="9">#REF!</definedName>
    <definedName name="nanana_1" localSheetId="9">#REF!</definedName>
    <definedName name="nanana_2" localSheetId="9">#REF!</definedName>
    <definedName name="nanana_3" localSheetId="9">#REF!</definedName>
    <definedName name="nanana_4" localSheetId="9">#REF!</definedName>
    <definedName name="overall" localSheetId="9">#REF!</definedName>
    <definedName name="overall_2" localSheetId="9">#REF!</definedName>
    <definedName name="overall_3" localSheetId="9">#REF!</definedName>
    <definedName name="overall_4" localSheetId="9">#REF!</definedName>
    <definedName name="_xlnm.Print_Area" localSheetId="9">'453'!$A$1:$S$102</definedName>
    <definedName name="qfile1" localSheetId="9">#REF!</definedName>
    <definedName name="qfile1_2" localSheetId="9">#REF!</definedName>
    <definedName name="qfile1_3" localSheetId="9">#REF!</definedName>
    <definedName name="qfile1_4" localSheetId="9">#REF!</definedName>
    <definedName name="qfile2" localSheetId="9">#REF!</definedName>
    <definedName name="qfile2_2" localSheetId="9">#REF!</definedName>
    <definedName name="qfile2_3" localSheetId="9">#REF!</definedName>
    <definedName name="qfile2_4" localSheetId="9">#REF!</definedName>
    <definedName name="QFile3" localSheetId="9">#REF!</definedName>
    <definedName name="QFile3_2" localSheetId="9">#REF!</definedName>
    <definedName name="QFile3_3" localSheetId="9">#REF!</definedName>
    <definedName name="QFile3_4" localSheetId="9">#REF!</definedName>
    <definedName name="RENOV" localSheetId="9">#REF!</definedName>
    <definedName name="s_1" localSheetId="9">#REF!</definedName>
    <definedName name="s_2" localSheetId="9">#REF!</definedName>
    <definedName name="s_3" localSheetId="9">#REF!</definedName>
    <definedName name="s_4" localSheetId="9">#REF!</definedName>
    <definedName name="sa" localSheetId="9">#REF!</definedName>
    <definedName name="sa_1" localSheetId="9">#REF!</definedName>
    <definedName name="sa_2" localSheetId="9">#REF!</definedName>
    <definedName name="sa_3" localSheetId="9">#REF!</definedName>
    <definedName name="sa_4" localSheetId="9">#REF!</definedName>
    <definedName name="SABUN" localSheetId="9">#REF!</definedName>
    <definedName name="SABUN_1" localSheetId="9">#REF!</definedName>
    <definedName name="SABUN_2" localSheetId="9">#REF!</definedName>
    <definedName name="SABUN_3" localSheetId="9">#REF!</definedName>
    <definedName name="SABUN_4" localSheetId="9">#REF!</definedName>
    <definedName name="sakit_1" localSheetId="9">#REF!</definedName>
    <definedName name="sakit_2" localSheetId="9">#REF!</definedName>
    <definedName name="sakit_3" localSheetId="9">#REF!</definedName>
    <definedName name="sakit_4" localSheetId="9">#REF!</definedName>
    <definedName name="sam" localSheetId="9">#REF!</definedName>
    <definedName name="sam_1" localSheetId="9">#REF!</definedName>
    <definedName name="sam_2" localSheetId="9">#REF!</definedName>
    <definedName name="sam_3" localSheetId="9">#REF!</definedName>
    <definedName name="sam_4" localSheetId="9">#REF!</definedName>
    <definedName name="samasamasam" localSheetId="9">#REF!</definedName>
    <definedName name="samasamasam_1" localSheetId="9">#REF!</definedName>
    <definedName name="samasamasam_2" localSheetId="9">#REF!</definedName>
    <definedName name="samasamasam_3" localSheetId="9">#REF!</definedName>
    <definedName name="samasamasam_4" localSheetId="9">#REF!</definedName>
    <definedName name="sampaikan" localSheetId="9">#REF!</definedName>
    <definedName name="sampaikan_1" localSheetId="9">#REF!</definedName>
    <definedName name="sampaikan_2" localSheetId="9">#REF!</definedName>
    <definedName name="sampaikan_3" localSheetId="9">#REF!</definedName>
    <definedName name="sampaikan_4" localSheetId="9">#REF!</definedName>
    <definedName name="sample" localSheetId="9">#REF!</definedName>
    <definedName name="sample_1" localSheetId="9">#REF!</definedName>
    <definedName name="sample_2" localSheetId="9">#REF!</definedName>
    <definedName name="sample_3" localSheetId="9">#REF!</definedName>
    <definedName name="sample_4" localSheetId="9">#REF!</definedName>
    <definedName name="sembarangan" localSheetId="9">#REF!</definedName>
    <definedName name="sembarangan_1" localSheetId="9">#REF!</definedName>
    <definedName name="sembarangan_2" localSheetId="9">#REF!</definedName>
    <definedName name="sembarangan_3" localSheetId="9">#REF!</definedName>
    <definedName name="sembarangan_4" localSheetId="9">#REF!</definedName>
    <definedName name="SEMBARNG" localSheetId="9">#REF!</definedName>
    <definedName name="SEMBARNG_1" localSheetId="9">#REF!</definedName>
    <definedName name="SEMBARNG_2" localSheetId="9">#REF!</definedName>
    <definedName name="SEMBARNG_3" localSheetId="9">#REF!</definedName>
    <definedName name="SEMBARNG_4" localSheetId="9">#REF!</definedName>
    <definedName name="Ssas_1" localSheetId="9">#REF!</definedName>
    <definedName name="Ssas_2" localSheetId="9">#REF!</definedName>
    <definedName name="Ssas_3" localSheetId="9">#REF!</definedName>
    <definedName name="Ssas_4" localSheetId="9">#REF!</definedName>
    <definedName name="Thread" localSheetId="9">#REF!</definedName>
    <definedName name="Thread_1" localSheetId="9">#REF!</definedName>
    <definedName name="Thread_15" localSheetId="9">#REF!</definedName>
    <definedName name="Thread_19" localSheetId="9">#REF!</definedName>
    <definedName name="Thread_2" localSheetId="9">#REF!</definedName>
    <definedName name="Thread_20" localSheetId="9">#REF!</definedName>
    <definedName name="Thread_22" localSheetId="9">#REF!</definedName>
    <definedName name="Thread_23" localSheetId="9">#REF!</definedName>
    <definedName name="Thread_5" localSheetId="9">#REF!</definedName>
    <definedName name="Thread_8" localSheetId="9">#REF!</definedName>
    <definedName name="VGJK" localSheetId="9">#REF!</definedName>
    <definedName name="VGJK_1" localSheetId="9">#REF!</definedName>
    <definedName name="VGJK_2" localSheetId="9">#REF!</definedName>
    <definedName name="VGJK_3" localSheetId="9">#REF!</definedName>
    <definedName name="VGJK_4" localSheetId="9">#REF!</definedName>
    <definedName name="WtchPcktAmount" localSheetId="9">#REF!</definedName>
    <definedName name="WtchPcktAmount_1" localSheetId="9">#REF!</definedName>
    <definedName name="WtchPcktAmount_15" localSheetId="9">#REF!</definedName>
    <definedName name="WtchPcktAmount_19" localSheetId="9">#REF!</definedName>
    <definedName name="WtchPcktAmount_2" localSheetId="9">#REF!</definedName>
    <definedName name="WtchPcktAmount_20" localSheetId="9">#REF!</definedName>
    <definedName name="WtchPcktAmount_22" localSheetId="9">#REF!</definedName>
    <definedName name="WtchPcktAmount_23" localSheetId="9">#REF!</definedName>
    <definedName name="WtchPcktAmount_5" localSheetId="9">#REF!</definedName>
    <definedName name="WtchPcktAmount_8" localSheetId="9">#REF!</definedName>
    <definedName name="WtchPcktGauge" localSheetId="9">#REF!</definedName>
    <definedName name="WtchPcktGauge_19" localSheetId="9">#REF!</definedName>
    <definedName name="WtchPcktGauge_20" localSheetId="9">#REF!</definedName>
    <definedName name="WtchPcktHemWidth" localSheetId="9">#REF!</definedName>
    <definedName name="WtchPcktHemWidth_19" localSheetId="9">#REF!</definedName>
    <definedName name="WtchPcktHemWidth_20" localSheetId="9">#REF!</definedName>
    <definedName name="WtchPcktLocation" localSheetId="9">#REF!</definedName>
    <definedName name="WtchPcktLocation_19" localSheetId="9">#REF!</definedName>
    <definedName name="WtchPcktLocation_20" localSheetId="9">#REF!</definedName>
    <definedName name="WtchPcktMargin" localSheetId="9">#REF!</definedName>
    <definedName name="WtchPcktMargin_19" localSheetId="9">#REF!</definedName>
    <definedName name="WtchPcktMargin_20" localSheetId="9">#REF!</definedName>
    <definedName name="WtchPcktSet" localSheetId="9">#REF!</definedName>
    <definedName name="WtchPcktSet_19" localSheetId="9">#REF!</definedName>
    <definedName name="WtchPcktSet_20" localSheetId="9">#REF!</definedName>
    <definedName name="WtchPcktThread" localSheetId="9">#REF!</definedName>
    <definedName name="WtchPcktThread_19" localSheetId="9">#REF!</definedName>
    <definedName name="WtchPcktThread_20" localSheetId="9">#REF!</definedName>
    <definedName name="YGGG" localSheetId="9">#REF!</definedName>
    <definedName name="YGGG_1" localSheetId="9">#REF!</definedName>
    <definedName name="YGGG_2" localSheetId="9">#REF!</definedName>
    <definedName name="YGGG_3" localSheetId="9">#REF!</definedName>
    <definedName name="YGGG_4" localSheetId="9">#REF!</definedName>
    <definedName name="yh_1" localSheetId="9">#REF!</definedName>
    <definedName name="yh_2" localSheetId="9">#REF!</definedName>
    <definedName name="yh_3" localSheetId="9">#REF!</definedName>
    <definedName name="yh_4" localSheetId="9">#REF!</definedName>
    <definedName name="ASA_4" localSheetId="4">'[6]825'!$A$364</definedName>
    <definedName name="dale_19_2" localSheetId="4">'[6]R162ST08'!#REF!</definedName>
    <definedName name="dale_19_3" localSheetId="4">'[6]R162ST08'!#REF!</definedName>
    <definedName name="dale_19_4" localSheetId="4">'[6]R162ST08'!#REF!</definedName>
    <definedName name="dale_2" localSheetId="4">'[6]R162ST08'!#REF!</definedName>
    <definedName name="dale_20_2" localSheetId="4">'[6]R162ST08'!#REF!</definedName>
    <definedName name="dale_20_3" localSheetId="4">'[6]R162ST08'!#REF!</definedName>
    <definedName name="dale_20_4" localSheetId="4">'[6]R162ST08'!#REF!</definedName>
    <definedName name="dale_3" localSheetId="4">'[6]R162ST08'!#REF!</definedName>
    <definedName name="dale_4" localSheetId="4">'[6]R162ST08'!#REF!</definedName>
    <definedName name="Excel_BuiltIn_Print_Area_13_4" localSheetId="4">'[6]919'!$A$1:$IV$134</definedName>
    <definedName name="FrtPcktGauge_19_2" localSheetId="4">'[6]R162ST08'!#REF!</definedName>
    <definedName name="FrtPcktGauge_19_3" localSheetId="4">'[6]R162ST08'!#REF!</definedName>
    <definedName name="FrtPcktGauge_19_4" localSheetId="4">'[6]R162ST08'!#REF!</definedName>
    <definedName name="FrtPcktGauge_2" localSheetId="4">'[6]R162ST08'!#REF!</definedName>
    <definedName name="FrtPcktGauge_20_2" localSheetId="4">'[6]R162ST08'!#REF!</definedName>
    <definedName name="FrtPcktGauge_20_3" localSheetId="4">'[6]R162ST08'!#REF!</definedName>
    <definedName name="FrtPcktGauge_20_4" localSheetId="4">'[6]R162ST08'!#REF!</definedName>
    <definedName name="FrtPcktGauge_3" localSheetId="4">'[6]R162ST08'!#REF!</definedName>
    <definedName name="FrtPcktGauge_4" localSheetId="4">'[6]R162ST08'!#REF!</definedName>
    <definedName name="FrtPcktMargin_19_2" localSheetId="4">'[6]R162ST08'!#REF!</definedName>
    <definedName name="FrtPcktMargin_19_3" localSheetId="4">'[6]R162ST08'!#REF!</definedName>
    <definedName name="FrtPcktMargin_19_4" localSheetId="4">'[6]R162ST08'!#REF!</definedName>
    <definedName name="FrtPcktMargin_2" localSheetId="4">'[6]R162ST08'!#REF!</definedName>
    <definedName name="FrtPcktMargin_20_2" localSheetId="4">'[6]R162ST08'!#REF!</definedName>
    <definedName name="FrtPcktMargin_20_3" localSheetId="4">'[6]R162ST08'!#REF!</definedName>
    <definedName name="FrtPcktMargin_20_4" localSheetId="4">'[6]R162ST08'!#REF!</definedName>
    <definedName name="FrtPcktMargin_3" localSheetId="4">'[6]R162ST08'!#REF!</definedName>
    <definedName name="FrtPcktMargin_4" localSheetId="4">'[6]R162ST08'!#REF!</definedName>
    <definedName name="FrtPcktNeedles_19_2" localSheetId="4">'[6]R162ST08'!#REF!</definedName>
    <definedName name="FrtPcktNeedles_19_3" localSheetId="4">'[6]R162ST08'!#REF!</definedName>
    <definedName name="FrtPcktNeedles_19_4" localSheetId="4">'[6]R162ST08'!#REF!</definedName>
    <definedName name="FrtPcktNeedles_2" localSheetId="4">'[6]R162ST08'!#REF!</definedName>
    <definedName name="FrtPcktNeedles_20_2" localSheetId="4">'[6]R162ST08'!#REF!</definedName>
    <definedName name="FrtPcktNeedles_20_3" localSheetId="4">'[6]R162ST08'!#REF!</definedName>
    <definedName name="FrtPcktNeedles_20_4" localSheetId="4">'[6]R162ST08'!#REF!</definedName>
    <definedName name="FrtPcktNeedles_3" localSheetId="4">'[6]R162ST08'!#REF!</definedName>
    <definedName name="FrtPcktNeedles_4" localSheetId="4">'[6]R162ST08'!#REF!</definedName>
    <definedName name="FrtPcktThread_19_2" localSheetId="4">'[6]R162ST08'!#REF!</definedName>
    <definedName name="FrtPcktThread_19_3" localSheetId="4">'[6]R162ST08'!#REF!</definedName>
    <definedName name="FrtPcktThread_19_4" localSheetId="4">'[6]R162ST08'!#REF!</definedName>
    <definedName name="FrtPcktThread_2" localSheetId="4">'[6]R162ST08'!#REF!</definedName>
    <definedName name="FrtPcktThread_20_2" localSheetId="4">'[6]R162ST08'!#REF!</definedName>
    <definedName name="FrtPcktThread_20_3" localSheetId="4">'[6]R162ST08'!#REF!</definedName>
    <definedName name="FrtPcktThread_20_4" localSheetId="4">'[6]R162ST08'!#REF!</definedName>
    <definedName name="FrtPcktThread_3" localSheetId="4">'[6]R162ST08'!#REF!</definedName>
    <definedName name="FrtPcktThread_4" localSheetId="4">'[6]R162ST08'!#REF!</definedName>
    <definedName name="FULL_4" localSheetId="4">'[6]758 (4)'!#REF!</definedName>
    <definedName name="Thread_1_2" localSheetId="4">'[6]R162ST08'!#REF!</definedName>
    <definedName name="Thread_1_3" localSheetId="4">'[6]R162ST08'!#REF!</definedName>
    <definedName name="Thread_1_4" localSheetId="4">'[6]R162ST08'!#REF!</definedName>
    <definedName name="Thread_15_2" localSheetId="4">'[6]R162ST08'!#REF!</definedName>
    <definedName name="Thread_15_3" localSheetId="4">'[6]R162ST08'!#REF!</definedName>
    <definedName name="Thread_15_4" localSheetId="4">'[6]R162ST08'!#REF!</definedName>
    <definedName name="Thread_19_2" localSheetId="4">'[6]R162ST08'!#REF!</definedName>
    <definedName name="Thread_19_3" localSheetId="4">'[6]R162ST08'!#REF!</definedName>
    <definedName name="Thread_19_4" localSheetId="4">'[6]R162ST08'!#REF!</definedName>
    <definedName name="Thread_2_2" localSheetId="4">'[6]R162ST08'!#REF!</definedName>
    <definedName name="Thread_2_3" localSheetId="4">'[6]R162ST08'!#REF!</definedName>
    <definedName name="Thread_2_4" localSheetId="4">'[6]R162ST08'!#REF!</definedName>
    <definedName name="Thread_20_2" localSheetId="4">'[6]R162ST08'!#REF!</definedName>
    <definedName name="Thread_20_3" localSheetId="4">'[6]R162ST08'!#REF!</definedName>
    <definedName name="Thread_20_4" localSheetId="4">'[6]R162ST08'!#REF!</definedName>
    <definedName name="Thread_22_2" localSheetId="4">'[6]R162ST08'!#REF!</definedName>
    <definedName name="Thread_22_3" localSheetId="4">'[6]R162ST08'!#REF!</definedName>
    <definedName name="Thread_22_4" localSheetId="4">'[6]R162ST08'!#REF!</definedName>
    <definedName name="Thread_23_2" localSheetId="4">'[6]R162ST08'!#REF!</definedName>
    <definedName name="Thread_23_3" localSheetId="4">'[6]R162ST08'!#REF!</definedName>
    <definedName name="Thread_23_4" localSheetId="4">'[6]R162ST08'!#REF!</definedName>
    <definedName name="Thread_3" localSheetId="4">'[6]R162ST08'!#REF!</definedName>
    <definedName name="Thread_4" localSheetId="4">'[6]R162ST08'!#REF!</definedName>
    <definedName name="Thread_5_2" localSheetId="4">'[6]R162ST08'!#REF!</definedName>
    <definedName name="Thread_5_3" localSheetId="4">'[6]R162ST08'!#REF!</definedName>
    <definedName name="Thread_5_4" localSheetId="4">'[6]R162ST08'!#REF!</definedName>
    <definedName name="Thread_8_2" localSheetId="4">'[6]R162ST08'!#REF!</definedName>
    <definedName name="Thread_8_3" localSheetId="4">'[6]R162ST08'!#REF!</definedName>
    <definedName name="Thread_8_4" localSheetId="4">'[6]R162ST08'!#REF!</definedName>
    <definedName name="W__E__E__K___2_9_2" localSheetId="4">'[6]758 (3)'!$A$364</definedName>
    <definedName name="W__E__E__K___2_9_3" localSheetId="4">'[6]758 (3)'!$A$364</definedName>
    <definedName name="W__E__E__K___2_9_4" localSheetId="4">'[6]758 (3)'!$A$364</definedName>
    <definedName name="WtchPcktAmount_1_2" localSheetId="4">'[6]R162ST08'!#REF!</definedName>
    <definedName name="WtchPcktAmount_1_3" localSheetId="4">'[6]R162ST08'!#REF!</definedName>
    <definedName name="WtchPcktAmount_1_4" localSheetId="4">'[6]R162ST08'!#REF!</definedName>
    <definedName name="WtchPcktAmount_15_2" localSheetId="4">'[6]R162ST08'!#REF!</definedName>
    <definedName name="WtchPcktAmount_15_3" localSheetId="4">'[6]R162ST08'!#REF!</definedName>
    <definedName name="WtchPcktAmount_15_4" localSheetId="4">'[6]R162ST08'!#REF!</definedName>
    <definedName name="WtchPcktAmount_19_2" localSheetId="4">'[6]R162ST08'!#REF!</definedName>
    <definedName name="WtchPcktAmount_19_3" localSheetId="4">'[6]R162ST08'!#REF!</definedName>
    <definedName name="WtchPcktAmount_19_4" localSheetId="4">'[6]R162ST08'!#REF!</definedName>
    <definedName name="WtchPcktAmount_2_2" localSheetId="4">'[6]R162ST08'!#REF!</definedName>
    <definedName name="WtchPcktAmount_2_3" localSheetId="4">'[6]R162ST08'!#REF!</definedName>
    <definedName name="WtchPcktAmount_2_4" localSheetId="4">'[6]R162ST08'!#REF!</definedName>
    <definedName name="WtchPcktAmount_20_2" localSheetId="4">'[6]R162ST08'!#REF!</definedName>
    <definedName name="WtchPcktAmount_20_3" localSheetId="4">'[6]R162ST08'!#REF!</definedName>
    <definedName name="WtchPcktAmount_20_4" localSheetId="4">'[6]R162ST08'!#REF!</definedName>
    <definedName name="WtchPcktAmount_22_2" localSheetId="4">'[6]R162ST08'!#REF!</definedName>
    <definedName name="WtchPcktAmount_22_3" localSheetId="4">'[6]R162ST08'!#REF!</definedName>
    <definedName name="WtchPcktAmount_22_4" localSheetId="4">'[6]R162ST08'!#REF!</definedName>
    <definedName name="WtchPcktAmount_23_2" localSheetId="4">'[6]R162ST08'!#REF!</definedName>
    <definedName name="WtchPcktAmount_23_3" localSheetId="4">'[6]R162ST08'!#REF!</definedName>
    <definedName name="WtchPcktAmount_23_4" localSheetId="4">'[6]R162ST08'!#REF!</definedName>
    <definedName name="WtchPcktAmount_3" localSheetId="4">'[6]R162ST08'!#REF!</definedName>
    <definedName name="WtchPcktAmount_4" localSheetId="4">'[6]R162ST08'!#REF!</definedName>
    <definedName name="WtchPcktAmount_5_2" localSheetId="4">'[6]R162ST08'!#REF!</definedName>
    <definedName name="WtchPcktAmount_5_3" localSheetId="4">'[6]R162ST08'!#REF!</definedName>
    <definedName name="WtchPcktAmount_5_4" localSheetId="4">'[6]R162ST08'!#REF!</definedName>
    <definedName name="WtchPcktAmount_8_2" localSheetId="4">'[6]R162ST08'!#REF!</definedName>
    <definedName name="WtchPcktAmount_8_3" localSheetId="4">'[6]R162ST08'!#REF!</definedName>
    <definedName name="WtchPcktAmount_8_4" localSheetId="4">'[6]R162ST08'!#REF!</definedName>
    <definedName name="WtchPcktGauge_19_2" localSheetId="4">'[6]R162ST08'!#REF!</definedName>
    <definedName name="WtchPcktGauge_19_3" localSheetId="4">'[6]R162ST08'!#REF!</definedName>
    <definedName name="WtchPcktGauge_19_4" localSheetId="4">'[6]R162ST08'!#REF!</definedName>
    <definedName name="WtchPcktGauge_2" localSheetId="4">'[6]R162ST08'!#REF!</definedName>
    <definedName name="WtchPcktGauge_20_2" localSheetId="4">'[6]R162ST08'!#REF!</definedName>
    <definedName name="WtchPcktGauge_20_3" localSheetId="4">'[6]R162ST08'!#REF!</definedName>
    <definedName name="WtchPcktGauge_20_4" localSheetId="4">'[6]R162ST08'!#REF!</definedName>
    <definedName name="WtchPcktGauge_3" localSheetId="4">'[6]R162ST08'!#REF!</definedName>
    <definedName name="WtchPcktGauge_4" localSheetId="4">'[6]R162ST08'!#REF!</definedName>
    <definedName name="WtchPcktHemWidth_19_2" localSheetId="4">'[6]R162ST08'!#REF!</definedName>
    <definedName name="WtchPcktHemWidth_19_3" localSheetId="4">'[6]R162ST08'!#REF!</definedName>
    <definedName name="WtchPcktHemWidth_19_4" localSheetId="4">'[6]R162ST08'!#REF!</definedName>
    <definedName name="WtchPcktHemWidth_2" localSheetId="4">'[6]R162ST08'!#REF!</definedName>
    <definedName name="WtchPcktHemWidth_20_2" localSheetId="4">'[6]R162ST08'!#REF!</definedName>
    <definedName name="WtchPcktHemWidth_20_3" localSheetId="4">'[6]R162ST08'!#REF!</definedName>
    <definedName name="WtchPcktHemWidth_20_4" localSheetId="4">'[6]R162ST08'!#REF!</definedName>
    <definedName name="WtchPcktHemWidth_3" localSheetId="4">'[6]R162ST08'!#REF!</definedName>
    <definedName name="WtchPcktHemWidth_4" localSheetId="4">'[6]R162ST08'!#REF!</definedName>
    <definedName name="WtchPcktLocation_19_2" localSheetId="4">'[6]R162ST08'!#REF!</definedName>
    <definedName name="WtchPcktLocation_19_3" localSheetId="4">'[6]R162ST08'!#REF!</definedName>
    <definedName name="WtchPcktLocation_19_4" localSheetId="4">'[6]R162ST08'!#REF!</definedName>
    <definedName name="WtchPcktLocation_2" localSheetId="4">'[6]R162ST08'!#REF!</definedName>
    <definedName name="WtchPcktLocation_20_2" localSheetId="4">'[6]R162ST08'!#REF!</definedName>
    <definedName name="WtchPcktLocation_20_3" localSheetId="4">'[6]R162ST08'!#REF!</definedName>
    <definedName name="WtchPcktLocation_20_4" localSheetId="4">'[6]R162ST08'!#REF!</definedName>
    <definedName name="WtchPcktLocation_3" localSheetId="4">'[6]R162ST08'!#REF!</definedName>
    <definedName name="WtchPcktLocation_4" localSheetId="4">'[6]R162ST08'!#REF!</definedName>
    <definedName name="WtchPcktMargin_19_2" localSheetId="4">'[6]R162ST08'!#REF!</definedName>
    <definedName name="WtchPcktMargin_19_3" localSheetId="4">'[6]R162ST08'!#REF!</definedName>
    <definedName name="WtchPcktMargin_19_4" localSheetId="4">'[6]R162ST08'!#REF!</definedName>
    <definedName name="WtchPcktMargin_2" localSheetId="4">'[6]R162ST08'!#REF!</definedName>
    <definedName name="WtchPcktMargin_20_2" localSheetId="4">'[6]R162ST08'!#REF!</definedName>
    <definedName name="WtchPcktMargin_20_3" localSheetId="4">'[6]R162ST08'!#REF!</definedName>
    <definedName name="WtchPcktMargin_20_4" localSheetId="4">'[6]R162ST08'!#REF!</definedName>
    <definedName name="WtchPcktMargin_3" localSheetId="4">'[6]R162ST08'!#REF!</definedName>
    <definedName name="WtchPcktMargin_4" localSheetId="4">'[6]R162ST08'!#REF!</definedName>
    <definedName name="WtchPcktSet_19_2" localSheetId="4">'[6]R162ST08'!#REF!</definedName>
    <definedName name="WtchPcktSet_19_3" localSheetId="4">'[6]R162ST08'!#REF!</definedName>
    <definedName name="WtchPcktSet_19_4" localSheetId="4">'[6]R162ST08'!#REF!</definedName>
    <definedName name="WtchPcktSet_2" localSheetId="4">'[6]R162ST08'!#REF!</definedName>
    <definedName name="WtchPcktSet_20_2" localSheetId="4">'[6]R162ST08'!#REF!</definedName>
    <definedName name="WtchPcktSet_20_3" localSheetId="4">'[6]R162ST08'!#REF!</definedName>
    <definedName name="WtchPcktSet_20_4" localSheetId="4">'[6]R162ST08'!#REF!</definedName>
    <definedName name="WtchPcktSet_3" localSheetId="4">'[6]R162ST08'!#REF!</definedName>
    <definedName name="WtchPcktSet_4" localSheetId="4">'[6]R162ST08'!#REF!</definedName>
    <definedName name="WtchPcktThread_19_2" localSheetId="4">'[6]R162ST08'!#REF!</definedName>
    <definedName name="WtchPcktThread_19_3" localSheetId="4">'[6]R162ST08'!#REF!</definedName>
    <definedName name="WtchPcktThread_19_4" localSheetId="4">'[6]R162ST08'!#REF!</definedName>
    <definedName name="WtchPcktThread_2" localSheetId="4">'[6]R162ST08'!#REF!</definedName>
    <definedName name="WtchPcktThread_20_2" localSheetId="4">'[6]R162ST08'!#REF!</definedName>
    <definedName name="WtchPcktThread_20_3" localSheetId="4">'[6]R162ST08'!#REF!</definedName>
    <definedName name="WtchPcktThread_20_4" localSheetId="4">'[6]R162ST08'!#REF!</definedName>
    <definedName name="WtchPcktThread_3" localSheetId="4">'[6]R162ST08'!#REF!</definedName>
    <definedName name="WtchPcktThread_4" localSheetId="4">'[6]R162ST08'!#REF!</definedName>
    <definedName name="Print_Area_2" localSheetId="4">'[7]703 (2)'!$A$1:$O$66</definedName>
    <definedName name="V">'[8]651'!$B$59</definedName>
    <definedName name="gadis">'[9] Construction'!#REF!</definedName>
    <definedName name="a_1" localSheetId="4">#REF!</definedName>
    <definedName name="a_2" localSheetId="4">#REF!</definedName>
    <definedName name="a_3" localSheetId="4">#REF!</definedName>
    <definedName name="a_4" localSheetId="4">#REF!</definedName>
    <definedName name="AA_1" localSheetId="4">#REF!</definedName>
    <definedName name="AA_2" localSheetId="4">#REF!</definedName>
    <definedName name="AA_3" localSheetId="4">#REF!</definedName>
    <definedName name="AA_4" localSheetId="4">#REF!</definedName>
    <definedName name="aaa_1" localSheetId="4">#REF!</definedName>
    <definedName name="aaa_2" localSheetId="4">#REF!</definedName>
    <definedName name="aaa_3" localSheetId="4">#REF!</definedName>
    <definedName name="aaa_4" localSheetId="4">#REF!</definedName>
    <definedName name="aaaaa_1" localSheetId="4">#REF!</definedName>
    <definedName name="aaaaa_2" localSheetId="4">#REF!</definedName>
    <definedName name="aaaaa_3" localSheetId="4">#REF!</definedName>
    <definedName name="aaaaa_4" localSheetId="4">#REF!</definedName>
    <definedName name="ada_1" localSheetId="4">#REF!</definedName>
    <definedName name="ada_2" localSheetId="4">#REF!</definedName>
    <definedName name="ada_3" localSheetId="4">#REF!</definedName>
    <definedName name="ada_4" localSheetId="4">#REF!</definedName>
    <definedName name="ADAad_1" localSheetId="4">#REF!</definedName>
    <definedName name="ADAad_2" localSheetId="4">#REF!</definedName>
    <definedName name="ADAad_3" localSheetId="4">#REF!</definedName>
    <definedName name="ADAad_4" localSheetId="4">#REF!</definedName>
    <definedName name="ASA_1" localSheetId="4">#REF!</definedName>
    <definedName name="ASA_19_1" localSheetId="4">#REF!</definedName>
    <definedName name="ASA_19_2" localSheetId="4">#REF!</definedName>
    <definedName name="ASA_19_3" localSheetId="4">#REF!</definedName>
    <definedName name="ASA_19_4" localSheetId="4">#REF!</definedName>
    <definedName name="ASA_2" localSheetId="4">#REF!</definedName>
    <definedName name="ASA_20_1" localSheetId="4">#REF!</definedName>
    <definedName name="ASA_20_2" localSheetId="4">#REF!</definedName>
    <definedName name="ASA_20_3" localSheetId="4">#REF!</definedName>
    <definedName name="ASA_20_4" localSheetId="4">#REF!</definedName>
    <definedName name="ASA_3" localSheetId="4">#REF!</definedName>
    <definedName name="BB_1" localSheetId="4">#REF!</definedName>
    <definedName name="BB_2" localSheetId="4">#REF!</definedName>
    <definedName name="BB_3" localSheetId="4">#REF!</definedName>
    <definedName name="BB_4" localSheetId="4">#REF!</definedName>
    <definedName name="bermain_1" localSheetId="4">#REF!</definedName>
    <definedName name="bermain_2" localSheetId="4">#REF!</definedName>
    <definedName name="bermain_3" localSheetId="4">#REF!</definedName>
    <definedName name="bermain_4" localSheetId="4">#REF!</definedName>
    <definedName name="bersam_1" localSheetId="4">#REF!</definedName>
    <definedName name="bersam_2" localSheetId="4">#REF!</definedName>
    <definedName name="bersam_3" localSheetId="4">#REF!</definedName>
    <definedName name="bersam_4" localSheetId="4">#REF!</definedName>
    <definedName name="bersama_1" localSheetId="4">#REF!</definedName>
    <definedName name="bersama_2" localSheetId="4">#REF!</definedName>
    <definedName name="bersama_3" localSheetId="4">#REF!</definedName>
    <definedName name="bersama_4" localSheetId="4">#REF!</definedName>
    <definedName name="dddd_1" localSheetId="4">#REF!</definedName>
    <definedName name="dddd_2" localSheetId="4">#REF!</definedName>
    <definedName name="dddd_3" localSheetId="4">#REF!</definedName>
    <definedName name="dddd_4" localSheetId="4">#REF!</definedName>
    <definedName name="dddddddd_1" localSheetId="4">#REF!</definedName>
    <definedName name="dddddddd_2" localSheetId="4">#REF!</definedName>
    <definedName name="dddddddd_3" localSheetId="4">#REF!</definedName>
    <definedName name="dddddddd_4" localSheetId="4">#REF!</definedName>
    <definedName name="Excel_BuiltIn_Print_Area_13_1" localSheetId="4">#REF!</definedName>
    <definedName name="Excel_BuiltIn_Print_Area_13_2" localSheetId="4">#REF!</definedName>
    <definedName name="Excel_BuiltIn_Print_Area_13_3" localSheetId="4">#REF!</definedName>
    <definedName name="Excel_BuiltIn_Print_Area_2_1_1" localSheetId="4">#REF!</definedName>
    <definedName name="Excel_BuiltIn_Print_Area_2_1_2" localSheetId="4">#REF!</definedName>
    <definedName name="Excel_BuiltIn_Print_Area_2_1_3" localSheetId="4">#REF!</definedName>
    <definedName name="Excel_BuiltIn_Print_Area_2_1_4" localSheetId="4">#REF!</definedName>
    <definedName name="Excel_BuiltIn_Print_Area_2_10_1" localSheetId="4">#REF!</definedName>
    <definedName name="Excel_BuiltIn_Print_Area_2_10_2" localSheetId="4">#REF!</definedName>
    <definedName name="Excel_BuiltIn_Print_Area_2_10_3" localSheetId="4">#REF!</definedName>
    <definedName name="Excel_BuiltIn_Print_Area_2_10_4" localSheetId="4">#REF!</definedName>
    <definedName name="Excel_BuiltIn_Print_Area_2_12_1" localSheetId="4">#REF!</definedName>
    <definedName name="Excel_BuiltIn_Print_Area_2_12_2" localSheetId="4">#REF!</definedName>
    <definedName name="Excel_BuiltIn_Print_Area_2_12_3" localSheetId="4">#REF!</definedName>
    <definedName name="Excel_BuiltIn_Print_Area_2_12_4" localSheetId="4">#REF!</definedName>
    <definedName name="Excel_BuiltIn_Print_Area_2_13_1" localSheetId="4">#REF!</definedName>
    <definedName name="Excel_BuiltIn_Print_Area_2_13_2" localSheetId="4">#REF!</definedName>
    <definedName name="Excel_BuiltIn_Print_Area_2_13_3" localSheetId="4">#REF!</definedName>
    <definedName name="Excel_BuiltIn_Print_Area_2_13_4" localSheetId="4">#REF!</definedName>
    <definedName name="Excel_BuiltIn_Print_Area_2_14_1" localSheetId="4">#REF!</definedName>
    <definedName name="Excel_BuiltIn_Print_Area_2_14_2" localSheetId="4">#REF!</definedName>
    <definedName name="Excel_BuiltIn_Print_Area_2_14_3" localSheetId="4">#REF!</definedName>
    <definedName name="Excel_BuiltIn_Print_Area_2_14_4" localSheetId="4">#REF!</definedName>
    <definedName name="Excel_BuiltIn_Print_Area_2_15_1" localSheetId="4">#REF!</definedName>
    <definedName name="Excel_BuiltIn_Print_Area_2_15_2" localSheetId="4">#REF!</definedName>
    <definedName name="Excel_BuiltIn_Print_Area_2_15_3" localSheetId="4">#REF!</definedName>
    <definedName name="Excel_BuiltIn_Print_Area_2_15_4" localSheetId="4">#REF!</definedName>
    <definedName name="Excel_BuiltIn_Print_Area_2_19_1" localSheetId="4">#REF!</definedName>
    <definedName name="Excel_BuiltIn_Print_Area_2_19_2" localSheetId="4">#REF!</definedName>
    <definedName name="Excel_BuiltIn_Print_Area_2_19_3" localSheetId="4">#REF!</definedName>
    <definedName name="Excel_BuiltIn_Print_Area_2_19_4" localSheetId="4">#REF!</definedName>
    <definedName name="Excel_BuiltIn_Print_Area_2_2_1" localSheetId="4">#REF!</definedName>
    <definedName name="Excel_BuiltIn_Print_Area_2_2_2" localSheetId="4">#REF!</definedName>
    <definedName name="Excel_BuiltIn_Print_Area_2_2_3" localSheetId="4">#REF!</definedName>
    <definedName name="Excel_BuiltIn_Print_Area_2_2_4" localSheetId="4">#REF!</definedName>
    <definedName name="Excel_BuiltIn_Print_Area_2_20_1" localSheetId="4">#REF!</definedName>
    <definedName name="Excel_BuiltIn_Print_Area_2_20_2" localSheetId="4">#REF!</definedName>
    <definedName name="Excel_BuiltIn_Print_Area_2_20_3" localSheetId="4">#REF!</definedName>
    <definedName name="Excel_BuiltIn_Print_Area_2_20_4" localSheetId="4">#REF!</definedName>
    <definedName name="Excel_BuiltIn_Print_Area_2_21_1" localSheetId="4">#REF!</definedName>
    <definedName name="Excel_BuiltIn_Print_Area_2_21_2" localSheetId="4">#REF!</definedName>
    <definedName name="Excel_BuiltIn_Print_Area_2_21_3" localSheetId="4">#REF!</definedName>
    <definedName name="Excel_BuiltIn_Print_Area_2_21_4" localSheetId="4">#REF!</definedName>
    <definedName name="Excel_BuiltIn_Print_Area_2_22_1" localSheetId="4">#REF!</definedName>
    <definedName name="Excel_BuiltIn_Print_Area_2_22_2" localSheetId="4">#REF!</definedName>
    <definedName name="Excel_BuiltIn_Print_Area_2_22_3" localSheetId="4">#REF!</definedName>
    <definedName name="Excel_BuiltIn_Print_Area_2_22_4" localSheetId="4">#REF!</definedName>
    <definedName name="Excel_BuiltIn_Print_Area_2_23_1" localSheetId="4">#REF!</definedName>
    <definedName name="Excel_BuiltIn_Print_Area_2_23_2" localSheetId="4">#REF!</definedName>
    <definedName name="Excel_BuiltIn_Print_Area_2_23_3" localSheetId="4">#REF!</definedName>
    <definedName name="Excel_BuiltIn_Print_Area_2_23_4" localSheetId="4">#REF!</definedName>
    <definedName name="Excel_BuiltIn_Print_Area_2_24_1" localSheetId="4">#REF!</definedName>
    <definedName name="Excel_BuiltIn_Print_Area_2_24_2" localSheetId="4">#REF!</definedName>
    <definedName name="Excel_BuiltIn_Print_Area_2_24_3" localSheetId="4">#REF!</definedName>
    <definedName name="Excel_BuiltIn_Print_Area_2_24_4" localSheetId="4">#REF!</definedName>
    <definedName name="Excel_BuiltIn_Print_Area_2_26_1" localSheetId="4">#REF!</definedName>
    <definedName name="Excel_BuiltIn_Print_Area_2_26_2" localSheetId="4">#REF!</definedName>
    <definedName name="Excel_BuiltIn_Print_Area_2_26_3" localSheetId="4">#REF!</definedName>
    <definedName name="Excel_BuiltIn_Print_Area_2_26_4" localSheetId="4">#REF!</definedName>
    <definedName name="Excel_BuiltIn_Print_Area_2_27_1" localSheetId="4">#REF!</definedName>
    <definedName name="Excel_BuiltIn_Print_Area_2_27_2" localSheetId="4">#REF!</definedName>
    <definedName name="Excel_BuiltIn_Print_Area_2_27_3" localSheetId="4">#REF!</definedName>
    <definedName name="Excel_BuiltIn_Print_Area_2_27_4" localSheetId="4">#REF!</definedName>
    <definedName name="Excel_BuiltIn_Print_Area_2_3_1" localSheetId="4">#REF!</definedName>
    <definedName name="Excel_BuiltIn_Print_Area_2_3_2" localSheetId="4">#REF!</definedName>
    <definedName name="Excel_BuiltIn_Print_Area_2_3_3" localSheetId="4">#REF!</definedName>
    <definedName name="Excel_BuiltIn_Print_Area_2_3_4" localSheetId="4">#REF!</definedName>
    <definedName name="Excel_BuiltIn_Print_Area_2_4_1" localSheetId="4">#REF!</definedName>
    <definedName name="Excel_BuiltIn_Print_Area_2_4_2" localSheetId="4">#REF!</definedName>
    <definedName name="Excel_BuiltIn_Print_Area_2_4_3" localSheetId="4">#REF!</definedName>
    <definedName name="Excel_BuiltIn_Print_Area_2_4_4" localSheetId="4">#REF!</definedName>
    <definedName name="Excel_BuiltIn_Print_Area_2_5_1" localSheetId="4">#REF!</definedName>
    <definedName name="Excel_BuiltIn_Print_Area_2_5_2" localSheetId="4">#REF!</definedName>
    <definedName name="Excel_BuiltIn_Print_Area_2_5_3" localSheetId="4">#REF!</definedName>
    <definedName name="Excel_BuiltIn_Print_Area_2_5_4" localSheetId="4">#REF!</definedName>
    <definedName name="Excel_BuiltIn_Print_Area_2_6_1" localSheetId="4">#REF!</definedName>
    <definedName name="Excel_BuiltIn_Print_Area_2_6_2" localSheetId="4">#REF!</definedName>
    <definedName name="Excel_BuiltIn_Print_Area_2_6_3" localSheetId="4">#REF!</definedName>
    <definedName name="Excel_BuiltIn_Print_Area_2_6_4" localSheetId="4">#REF!</definedName>
    <definedName name="Excel_BuiltIn_Print_Area_2_7_1" localSheetId="4">#REF!</definedName>
    <definedName name="Excel_BuiltIn_Print_Area_2_7_2" localSheetId="4">#REF!</definedName>
    <definedName name="Excel_BuiltIn_Print_Area_2_7_3" localSheetId="4">#REF!</definedName>
    <definedName name="Excel_BuiltIn_Print_Area_2_7_4" localSheetId="4">#REF!</definedName>
    <definedName name="Excel_BuiltIn_Print_Area_2_8_1" localSheetId="4">#REF!</definedName>
    <definedName name="Excel_BuiltIn_Print_Area_2_8_2" localSheetId="4">#REF!</definedName>
    <definedName name="Excel_BuiltIn_Print_Area_2_8_3" localSheetId="4">#REF!</definedName>
    <definedName name="Excel_BuiltIn_Print_Area_2_8_4" localSheetId="4">#REF!</definedName>
    <definedName name="Excel_BuiltIn_Print_Area_2_9_1" localSheetId="4">#REF!</definedName>
    <definedName name="Excel_BuiltIn_Print_Area_2_9_2" localSheetId="4">#REF!</definedName>
    <definedName name="Excel_BuiltIn_Print_Area_2_9_3" localSheetId="4">#REF!</definedName>
    <definedName name="Excel_BuiltIn_Print_Area_2_9_4" localSheetId="4">#REF!</definedName>
    <definedName name="Excel_BuiltIn_Print_Area_3_1_1" localSheetId="4">#REF!</definedName>
    <definedName name="Excel_BuiltIn_Print_Area_3_1_2" localSheetId="4">#REF!</definedName>
    <definedName name="Excel_BuiltIn_Print_Area_3_1_3" localSheetId="4">#REF!</definedName>
    <definedName name="Excel_BuiltIn_Print_Area_3_1_4" localSheetId="4">#REF!</definedName>
    <definedName name="Excel_BuiltIn_Print_Area_3_10_1" localSheetId="4">#REF!</definedName>
    <definedName name="Excel_BuiltIn_Print_Area_3_10_2" localSheetId="4">#REF!</definedName>
    <definedName name="Excel_BuiltIn_Print_Area_3_10_3" localSheetId="4">#REF!</definedName>
    <definedName name="Excel_BuiltIn_Print_Area_3_10_4" localSheetId="4">#REF!</definedName>
    <definedName name="Excel_BuiltIn_Print_Area_3_12_1" localSheetId="4">#REF!</definedName>
    <definedName name="Excel_BuiltIn_Print_Area_3_12_2" localSheetId="4">#REF!</definedName>
    <definedName name="Excel_BuiltIn_Print_Area_3_12_3" localSheetId="4">#REF!</definedName>
    <definedName name="Excel_BuiltIn_Print_Area_3_12_4" localSheetId="4">#REF!</definedName>
    <definedName name="Excel_BuiltIn_Print_Area_3_13_1" localSheetId="4">#REF!</definedName>
    <definedName name="Excel_BuiltIn_Print_Area_3_13_2" localSheetId="4">#REF!</definedName>
    <definedName name="Excel_BuiltIn_Print_Area_3_13_3" localSheetId="4">#REF!</definedName>
    <definedName name="Excel_BuiltIn_Print_Area_3_13_4" localSheetId="4">#REF!</definedName>
    <definedName name="Excel_BuiltIn_Print_Area_3_14_1" localSheetId="4">#REF!</definedName>
    <definedName name="Excel_BuiltIn_Print_Area_3_14_2" localSheetId="4">#REF!</definedName>
    <definedName name="Excel_BuiltIn_Print_Area_3_14_3" localSheetId="4">#REF!</definedName>
    <definedName name="Excel_BuiltIn_Print_Area_3_14_4" localSheetId="4">#REF!</definedName>
    <definedName name="Excel_BuiltIn_Print_Area_3_15_1" localSheetId="4">#REF!</definedName>
    <definedName name="Excel_BuiltIn_Print_Area_3_15_2" localSheetId="4">#REF!</definedName>
    <definedName name="Excel_BuiltIn_Print_Area_3_15_3" localSheetId="4">#REF!</definedName>
    <definedName name="Excel_BuiltIn_Print_Area_3_15_4" localSheetId="4">#REF!</definedName>
    <definedName name="Excel_BuiltIn_Print_Area_3_19_1" localSheetId="4">#REF!</definedName>
    <definedName name="Excel_BuiltIn_Print_Area_3_19_2" localSheetId="4">#REF!</definedName>
    <definedName name="Excel_BuiltIn_Print_Area_3_19_3" localSheetId="4">#REF!</definedName>
    <definedName name="Excel_BuiltIn_Print_Area_3_19_4" localSheetId="4">#REF!</definedName>
    <definedName name="Excel_BuiltIn_Print_Area_3_2_1" localSheetId="4">#REF!</definedName>
    <definedName name="Excel_BuiltIn_Print_Area_3_2_2" localSheetId="4">#REF!</definedName>
    <definedName name="Excel_BuiltIn_Print_Area_3_2_3" localSheetId="4">#REF!</definedName>
    <definedName name="Excel_BuiltIn_Print_Area_3_2_4" localSheetId="4">#REF!</definedName>
    <definedName name="Excel_BuiltIn_Print_Area_3_20_1" localSheetId="4">#REF!</definedName>
    <definedName name="Excel_BuiltIn_Print_Area_3_20_2" localSheetId="4">#REF!</definedName>
    <definedName name="Excel_BuiltIn_Print_Area_3_20_3" localSheetId="4">#REF!</definedName>
    <definedName name="Excel_BuiltIn_Print_Area_3_20_4" localSheetId="4">#REF!</definedName>
    <definedName name="Excel_BuiltIn_Print_Area_3_21_1" localSheetId="4">#REF!</definedName>
    <definedName name="Excel_BuiltIn_Print_Area_3_21_2" localSheetId="4">#REF!</definedName>
    <definedName name="Excel_BuiltIn_Print_Area_3_21_3" localSheetId="4">#REF!</definedName>
    <definedName name="Excel_BuiltIn_Print_Area_3_21_4" localSheetId="4">#REF!</definedName>
    <definedName name="Excel_BuiltIn_Print_Area_3_22_1" localSheetId="4">#REF!</definedName>
    <definedName name="Excel_BuiltIn_Print_Area_3_22_2" localSheetId="4">#REF!</definedName>
    <definedName name="Excel_BuiltIn_Print_Area_3_22_3" localSheetId="4">#REF!</definedName>
    <definedName name="Excel_BuiltIn_Print_Area_3_22_4" localSheetId="4">#REF!</definedName>
    <definedName name="Excel_BuiltIn_Print_Area_3_23_1" localSheetId="4">#REF!</definedName>
    <definedName name="Excel_BuiltIn_Print_Area_3_23_2" localSheetId="4">#REF!</definedName>
    <definedName name="Excel_BuiltIn_Print_Area_3_23_3" localSheetId="4">#REF!</definedName>
    <definedName name="Excel_BuiltIn_Print_Area_3_23_4" localSheetId="4">#REF!</definedName>
    <definedName name="Excel_BuiltIn_Print_Area_3_24_1" localSheetId="4">#REF!</definedName>
    <definedName name="Excel_BuiltIn_Print_Area_3_24_2" localSheetId="4">#REF!</definedName>
    <definedName name="Excel_BuiltIn_Print_Area_3_24_3" localSheetId="4">#REF!</definedName>
    <definedName name="Excel_BuiltIn_Print_Area_3_24_4" localSheetId="4">#REF!</definedName>
    <definedName name="Excel_BuiltIn_Print_Area_3_26_1" localSheetId="4">#REF!</definedName>
    <definedName name="Excel_BuiltIn_Print_Area_3_26_2" localSheetId="4">#REF!</definedName>
    <definedName name="Excel_BuiltIn_Print_Area_3_26_3" localSheetId="4">#REF!</definedName>
    <definedName name="Excel_BuiltIn_Print_Area_3_26_4" localSheetId="4">#REF!</definedName>
    <definedName name="Excel_BuiltIn_Print_Area_3_27_1" localSheetId="4">#REF!</definedName>
    <definedName name="Excel_BuiltIn_Print_Area_3_27_2" localSheetId="4">#REF!</definedName>
    <definedName name="Excel_BuiltIn_Print_Area_3_27_3" localSheetId="4">#REF!</definedName>
    <definedName name="Excel_BuiltIn_Print_Area_3_27_4" localSheetId="4">#REF!</definedName>
    <definedName name="Excel_BuiltIn_Print_Area_3_3_1" localSheetId="4">#REF!</definedName>
    <definedName name="Excel_BuiltIn_Print_Area_3_3_2" localSheetId="4">#REF!</definedName>
    <definedName name="Excel_BuiltIn_Print_Area_3_3_3" localSheetId="4">#REF!</definedName>
    <definedName name="Excel_BuiltIn_Print_Area_3_3_4" localSheetId="4">#REF!</definedName>
    <definedName name="Excel_BuiltIn_Print_Area_3_4_1" localSheetId="4">#REF!</definedName>
    <definedName name="Excel_BuiltIn_Print_Area_3_4_2" localSheetId="4">#REF!</definedName>
    <definedName name="Excel_BuiltIn_Print_Area_3_4_3" localSheetId="4">#REF!</definedName>
    <definedName name="Excel_BuiltIn_Print_Area_3_4_4" localSheetId="4">#REF!</definedName>
    <definedName name="Excel_BuiltIn_Print_Area_3_5_1" localSheetId="4">#REF!</definedName>
    <definedName name="Excel_BuiltIn_Print_Area_3_5_2" localSheetId="4">#REF!</definedName>
    <definedName name="Excel_BuiltIn_Print_Area_3_5_3" localSheetId="4">#REF!</definedName>
    <definedName name="Excel_BuiltIn_Print_Area_3_5_4" localSheetId="4">#REF!</definedName>
    <definedName name="Excel_BuiltIn_Print_Area_3_6_1" localSheetId="4">#REF!</definedName>
    <definedName name="Excel_BuiltIn_Print_Area_3_6_2" localSheetId="4">#REF!</definedName>
    <definedName name="Excel_BuiltIn_Print_Area_3_6_3" localSheetId="4">#REF!</definedName>
    <definedName name="Excel_BuiltIn_Print_Area_3_6_4" localSheetId="4">#REF!</definedName>
    <definedName name="Excel_BuiltIn_Print_Area_3_7_1" localSheetId="4">#REF!</definedName>
    <definedName name="Excel_BuiltIn_Print_Area_3_7_2" localSheetId="4">#REF!</definedName>
    <definedName name="Excel_BuiltIn_Print_Area_3_7_3" localSheetId="4">#REF!</definedName>
    <definedName name="Excel_BuiltIn_Print_Area_3_7_4" localSheetId="4">#REF!</definedName>
    <definedName name="Excel_BuiltIn_Print_Area_3_8_1" localSheetId="4">#REF!</definedName>
    <definedName name="Excel_BuiltIn_Print_Area_3_8_2" localSheetId="4">#REF!</definedName>
    <definedName name="Excel_BuiltIn_Print_Area_3_8_3" localSheetId="4">#REF!</definedName>
    <definedName name="Excel_BuiltIn_Print_Area_3_8_4" localSheetId="4">#REF!</definedName>
    <definedName name="Excel_BuiltIn_Print_Area_3_9_1" localSheetId="4">#REF!</definedName>
    <definedName name="Excel_BuiltIn_Print_Area_3_9_2" localSheetId="4">#REF!</definedName>
    <definedName name="Excel_BuiltIn_Print_Area_3_9_3" localSheetId="4">#REF!</definedName>
    <definedName name="Excel_BuiltIn_Print_Area_3_9_4" localSheetId="4">#REF!</definedName>
    <definedName name="Excel_BuiltIn_Print_Area_4_1_1" localSheetId="4">#REF!</definedName>
    <definedName name="Excel_BuiltIn_Print_Area_4_1_2" localSheetId="4">#REF!</definedName>
    <definedName name="Excel_BuiltIn_Print_Area_4_1_3" localSheetId="4">#REF!</definedName>
    <definedName name="Excel_BuiltIn_Print_Area_4_1_4" localSheetId="4">#REF!</definedName>
    <definedName name="Excel_BuiltIn_Print_Area_4_10_1" localSheetId="4">#REF!</definedName>
    <definedName name="Excel_BuiltIn_Print_Area_4_10_2" localSheetId="4">#REF!</definedName>
    <definedName name="Excel_BuiltIn_Print_Area_4_10_3" localSheetId="4">#REF!</definedName>
    <definedName name="Excel_BuiltIn_Print_Area_4_10_4" localSheetId="4">#REF!</definedName>
    <definedName name="Excel_BuiltIn_Print_Area_4_12_1" localSheetId="4">#REF!</definedName>
    <definedName name="Excel_BuiltIn_Print_Area_4_12_2" localSheetId="4">#REF!</definedName>
    <definedName name="Excel_BuiltIn_Print_Area_4_12_3" localSheetId="4">#REF!</definedName>
    <definedName name="Excel_BuiltIn_Print_Area_4_12_4" localSheetId="4">#REF!</definedName>
    <definedName name="Excel_BuiltIn_Print_Area_4_13_1" localSheetId="4">#REF!</definedName>
    <definedName name="Excel_BuiltIn_Print_Area_4_13_2" localSheetId="4">#REF!</definedName>
    <definedName name="Excel_BuiltIn_Print_Area_4_13_3" localSheetId="4">#REF!</definedName>
    <definedName name="Excel_BuiltIn_Print_Area_4_13_4" localSheetId="4">#REF!</definedName>
    <definedName name="Excel_BuiltIn_Print_Area_4_14_1" localSheetId="4">#REF!</definedName>
    <definedName name="Excel_BuiltIn_Print_Area_4_14_2" localSheetId="4">#REF!</definedName>
    <definedName name="Excel_BuiltIn_Print_Area_4_14_3" localSheetId="4">#REF!</definedName>
    <definedName name="Excel_BuiltIn_Print_Area_4_14_4" localSheetId="4">#REF!</definedName>
    <definedName name="Excel_BuiltIn_Print_Area_4_15_1" localSheetId="4">#REF!</definedName>
    <definedName name="Excel_BuiltIn_Print_Area_4_15_2" localSheetId="4">#REF!</definedName>
    <definedName name="Excel_BuiltIn_Print_Area_4_15_3" localSheetId="4">#REF!</definedName>
    <definedName name="Excel_BuiltIn_Print_Area_4_15_4" localSheetId="4">#REF!</definedName>
    <definedName name="Excel_BuiltIn_Print_Area_4_19_1" localSheetId="4">#REF!</definedName>
    <definedName name="Excel_BuiltIn_Print_Area_4_19_2" localSheetId="4">#REF!</definedName>
    <definedName name="Excel_BuiltIn_Print_Area_4_19_3" localSheetId="4">#REF!</definedName>
    <definedName name="Excel_BuiltIn_Print_Area_4_19_4" localSheetId="4">#REF!</definedName>
    <definedName name="Excel_BuiltIn_Print_Area_4_2_1" localSheetId="4">#REF!</definedName>
    <definedName name="Excel_BuiltIn_Print_Area_4_2_2" localSheetId="4">#REF!</definedName>
    <definedName name="Excel_BuiltIn_Print_Area_4_2_3" localSheetId="4">#REF!</definedName>
    <definedName name="Excel_BuiltIn_Print_Area_4_2_4" localSheetId="4">#REF!</definedName>
    <definedName name="Excel_BuiltIn_Print_Area_4_20_1" localSheetId="4">#REF!</definedName>
    <definedName name="Excel_BuiltIn_Print_Area_4_20_2" localSheetId="4">#REF!</definedName>
    <definedName name="Excel_BuiltIn_Print_Area_4_20_3" localSheetId="4">#REF!</definedName>
    <definedName name="Excel_BuiltIn_Print_Area_4_20_4" localSheetId="4">#REF!</definedName>
    <definedName name="Excel_BuiltIn_Print_Area_4_21_1" localSheetId="4">#REF!</definedName>
    <definedName name="Excel_BuiltIn_Print_Area_4_21_2" localSheetId="4">#REF!</definedName>
    <definedName name="Excel_BuiltIn_Print_Area_4_21_3" localSheetId="4">#REF!</definedName>
    <definedName name="Excel_BuiltIn_Print_Area_4_21_4" localSheetId="4">#REF!</definedName>
    <definedName name="Excel_BuiltIn_Print_Area_4_22_1" localSheetId="4">#REF!</definedName>
    <definedName name="Excel_BuiltIn_Print_Area_4_22_2" localSheetId="4">#REF!</definedName>
    <definedName name="Excel_BuiltIn_Print_Area_4_22_3" localSheetId="4">#REF!</definedName>
    <definedName name="Excel_BuiltIn_Print_Area_4_22_4" localSheetId="4">#REF!</definedName>
    <definedName name="Excel_BuiltIn_Print_Area_4_23_1" localSheetId="4">#REF!</definedName>
    <definedName name="Excel_BuiltIn_Print_Area_4_23_2" localSheetId="4">#REF!</definedName>
    <definedName name="Excel_BuiltIn_Print_Area_4_23_3" localSheetId="4">#REF!</definedName>
    <definedName name="Excel_BuiltIn_Print_Area_4_23_4" localSheetId="4">#REF!</definedName>
    <definedName name="Excel_BuiltIn_Print_Area_4_24_1" localSheetId="4">#REF!</definedName>
    <definedName name="Excel_BuiltIn_Print_Area_4_24_2" localSheetId="4">#REF!</definedName>
    <definedName name="Excel_BuiltIn_Print_Area_4_24_3" localSheetId="4">#REF!</definedName>
    <definedName name="Excel_BuiltIn_Print_Area_4_24_4" localSheetId="4">#REF!</definedName>
    <definedName name="Excel_BuiltIn_Print_Area_4_26_1" localSheetId="4">#REF!</definedName>
    <definedName name="Excel_BuiltIn_Print_Area_4_26_2" localSheetId="4">#REF!</definedName>
    <definedName name="Excel_BuiltIn_Print_Area_4_26_3" localSheetId="4">#REF!</definedName>
    <definedName name="Excel_BuiltIn_Print_Area_4_26_4" localSheetId="4">#REF!</definedName>
    <definedName name="Excel_BuiltIn_Print_Area_4_27_1" localSheetId="4">#REF!</definedName>
    <definedName name="Excel_BuiltIn_Print_Area_4_27_2" localSheetId="4">#REF!</definedName>
    <definedName name="Excel_BuiltIn_Print_Area_4_27_3" localSheetId="4">#REF!</definedName>
    <definedName name="Excel_BuiltIn_Print_Area_4_27_4" localSheetId="4">#REF!</definedName>
    <definedName name="Excel_BuiltIn_Print_Area_4_3_1" localSheetId="4">#REF!</definedName>
    <definedName name="Excel_BuiltIn_Print_Area_4_3_2" localSheetId="4">#REF!</definedName>
    <definedName name="Excel_BuiltIn_Print_Area_4_3_3" localSheetId="4">#REF!</definedName>
    <definedName name="Excel_BuiltIn_Print_Area_4_3_4" localSheetId="4">#REF!</definedName>
    <definedName name="Excel_BuiltIn_Print_Area_4_4_1" localSheetId="4">#REF!</definedName>
    <definedName name="Excel_BuiltIn_Print_Area_4_4_2" localSheetId="4">#REF!</definedName>
    <definedName name="Excel_BuiltIn_Print_Area_4_4_3" localSheetId="4">#REF!</definedName>
    <definedName name="Excel_BuiltIn_Print_Area_4_4_4" localSheetId="4">#REF!</definedName>
    <definedName name="Excel_BuiltIn_Print_Area_4_5_1" localSheetId="4">#REF!</definedName>
    <definedName name="Excel_BuiltIn_Print_Area_4_5_2" localSheetId="4">#REF!</definedName>
    <definedName name="Excel_BuiltIn_Print_Area_4_5_3" localSheetId="4">#REF!</definedName>
    <definedName name="Excel_BuiltIn_Print_Area_4_5_4" localSheetId="4">#REF!</definedName>
    <definedName name="Excel_BuiltIn_Print_Area_4_6_1" localSheetId="4">#REF!</definedName>
    <definedName name="Excel_BuiltIn_Print_Area_4_6_2" localSheetId="4">#REF!</definedName>
    <definedName name="Excel_BuiltIn_Print_Area_4_6_3" localSheetId="4">#REF!</definedName>
    <definedName name="Excel_BuiltIn_Print_Area_4_6_4" localSheetId="4">#REF!</definedName>
    <definedName name="Excel_BuiltIn_Print_Area_4_7_1" localSheetId="4">#REF!</definedName>
    <definedName name="Excel_BuiltIn_Print_Area_4_7_2" localSheetId="4">#REF!</definedName>
    <definedName name="Excel_BuiltIn_Print_Area_4_7_3" localSheetId="4">#REF!</definedName>
    <definedName name="Excel_BuiltIn_Print_Area_4_7_4" localSheetId="4">#REF!</definedName>
    <definedName name="Excel_BuiltIn_Print_Area_4_8_1" localSheetId="4">#REF!</definedName>
    <definedName name="Excel_BuiltIn_Print_Area_4_8_2" localSheetId="4">#REF!</definedName>
    <definedName name="Excel_BuiltIn_Print_Area_4_8_3" localSheetId="4">#REF!</definedName>
    <definedName name="Excel_BuiltIn_Print_Area_4_8_4" localSheetId="4">#REF!</definedName>
    <definedName name="Excel_BuiltIn_Print_Area_4_9_1" localSheetId="4">#REF!</definedName>
    <definedName name="Excel_BuiltIn_Print_Area_4_9_2" localSheetId="4">#REF!</definedName>
    <definedName name="Excel_BuiltIn_Print_Area_4_9_3" localSheetId="4">#REF!</definedName>
    <definedName name="Excel_BuiltIn_Print_Area_4_9_4" localSheetId="4">#REF!</definedName>
    <definedName name="Excel_BuiltIn_Print_Area_5_1_1" localSheetId="4">#REF!</definedName>
    <definedName name="Excel_BuiltIn_Print_Area_5_1_2" localSheetId="4">#REF!</definedName>
    <definedName name="Excel_BuiltIn_Print_Area_5_1_3" localSheetId="4">#REF!</definedName>
    <definedName name="Excel_BuiltIn_Print_Area_5_1_4" localSheetId="4">#REF!</definedName>
    <definedName name="Excel_BuiltIn_Print_Area_5_10_1" localSheetId="4">#REF!</definedName>
    <definedName name="Excel_BuiltIn_Print_Area_5_10_2" localSheetId="4">#REF!</definedName>
    <definedName name="Excel_BuiltIn_Print_Area_5_10_3" localSheetId="4">#REF!</definedName>
    <definedName name="Excel_BuiltIn_Print_Area_5_10_4" localSheetId="4">#REF!</definedName>
    <definedName name="Excel_BuiltIn_Print_Area_5_12_1" localSheetId="4">#REF!</definedName>
    <definedName name="Excel_BuiltIn_Print_Area_5_12_2" localSheetId="4">#REF!</definedName>
    <definedName name="Excel_BuiltIn_Print_Area_5_12_3" localSheetId="4">#REF!</definedName>
    <definedName name="Excel_BuiltIn_Print_Area_5_12_4" localSheetId="4">#REF!</definedName>
    <definedName name="Excel_BuiltIn_Print_Area_5_13_1" localSheetId="4">#REF!</definedName>
    <definedName name="Excel_BuiltIn_Print_Area_5_13_2" localSheetId="4">#REF!</definedName>
    <definedName name="Excel_BuiltIn_Print_Area_5_13_3" localSheetId="4">#REF!</definedName>
    <definedName name="Excel_BuiltIn_Print_Area_5_13_4" localSheetId="4">#REF!</definedName>
    <definedName name="Excel_BuiltIn_Print_Area_5_14_1" localSheetId="4">#REF!</definedName>
    <definedName name="Excel_BuiltIn_Print_Area_5_14_2" localSheetId="4">#REF!</definedName>
    <definedName name="Excel_BuiltIn_Print_Area_5_14_3" localSheetId="4">#REF!</definedName>
    <definedName name="Excel_BuiltIn_Print_Area_5_14_4" localSheetId="4">#REF!</definedName>
    <definedName name="Excel_BuiltIn_Print_Area_5_15_1" localSheetId="4">#REF!</definedName>
    <definedName name="Excel_BuiltIn_Print_Area_5_15_2" localSheetId="4">#REF!</definedName>
    <definedName name="Excel_BuiltIn_Print_Area_5_15_3" localSheetId="4">#REF!</definedName>
    <definedName name="Excel_BuiltIn_Print_Area_5_15_4" localSheetId="4">#REF!</definedName>
    <definedName name="Excel_BuiltIn_Print_Area_5_19_1" localSheetId="4">#REF!</definedName>
    <definedName name="Excel_BuiltIn_Print_Area_5_19_2" localSheetId="4">#REF!</definedName>
    <definedName name="Excel_BuiltIn_Print_Area_5_19_3" localSheetId="4">#REF!</definedName>
    <definedName name="Excel_BuiltIn_Print_Area_5_19_4" localSheetId="4">#REF!</definedName>
    <definedName name="Excel_BuiltIn_Print_Area_5_2_1" localSheetId="4">#REF!</definedName>
    <definedName name="Excel_BuiltIn_Print_Area_5_2_2" localSheetId="4">#REF!</definedName>
    <definedName name="Excel_BuiltIn_Print_Area_5_2_3" localSheetId="4">#REF!</definedName>
    <definedName name="Excel_BuiltIn_Print_Area_5_2_4" localSheetId="4">#REF!</definedName>
    <definedName name="Excel_BuiltIn_Print_Area_5_20_1" localSheetId="4">#REF!</definedName>
    <definedName name="Excel_BuiltIn_Print_Area_5_20_2" localSheetId="4">#REF!</definedName>
    <definedName name="Excel_BuiltIn_Print_Area_5_20_3" localSheetId="4">#REF!</definedName>
    <definedName name="Excel_BuiltIn_Print_Area_5_20_4" localSheetId="4">#REF!</definedName>
    <definedName name="Excel_BuiltIn_Print_Area_5_21_1" localSheetId="4">#REF!</definedName>
    <definedName name="Excel_BuiltIn_Print_Area_5_21_2" localSheetId="4">#REF!</definedName>
    <definedName name="Excel_BuiltIn_Print_Area_5_21_3" localSheetId="4">#REF!</definedName>
    <definedName name="Excel_BuiltIn_Print_Area_5_21_4" localSheetId="4">#REF!</definedName>
    <definedName name="Excel_BuiltIn_Print_Area_5_22_1" localSheetId="4">#REF!</definedName>
    <definedName name="Excel_BuiltIn_Print_Area_5_22_2" localSheetId="4">#REF!</definedName>
    <definedName name="Excel_BuiltIn_Print_Area_5_22_3" localSheetId="4">#REF!</definedName>
    <definedName name="Excel_BuiltIn_Print_Area_5_22_4" localSheetId="4">#REF!</definedName>
    <definedName name="Excel_BuiltIn_Print_Area_5_23_1" localSheetId="4">#REF!</definedName>
    <definedName name="Excel_BuiltIn_Print_Area_5_23_2" localSheetId="4">#REF!</definedName>
    <definedName name="Excel_BuiltIn_Print_Area_5_23_3" localSheetId="4">#REF!</definedName>
    <definedName name="Excel_BuiltIn_Print_Area_5_23_4" localSheetId="4">#REF!</definedName>
    <definedName name="Excel_BuiltIn_Print_Area_5_24_1" localSheetId="4">#REF!</definedName>
    <definedName name="Excel_BuiltIn_Print_Area_5_24_2" localSheetId="4">#REF!</definedName>
    <definedName name="Excel_BuiltIn_Print_Area_5_24_3" localSheetId="4">#REF!</definedName>
    <definedName name="Excel_BuiltIn_Print_Area_5_24_4" localSheetId="4">#REF!</definedName>
    <definedName name="Excel_BuiltIn_Print_Area_5_26_1" localSheetId="4">#REF!</definedName>
    <definedName name="Excel_BuiltIn_Print_Area_5_26_2" localSheetId="4">#REF!</definedName>
    <definedName name="Excel_BuiltIn_Print_Area_5_26_3" localSheetId="4">#REF!</definedName>
    <definedName name="Excel_BuiltIn_Print_Area_5_26_4" localSheetId="4">#REF!</definedName>
    <definedName name="Excel_BuiltIn_Print_Area_5_27_1" localSheetId="4">#REF!</definedName>
    <definedName name="Excel_BuiltIn_Print_Area_5_27_2" localSheetId="4">#REF!</definedName>
    <definedName name="Excel_BuiltIn_Print_Area_5_27_3" localSheetId="4">#REF!</definedName>
    <definedName name="Excel_BuiltIn_Print_Area_5_27_4" localSheetId="4">#REF!</definedName>
    <definedName name="Excel_BuiltIn_Print_Area_5_3_1" localSheetId="4">#REF!</definedName>
    <definedName name="Excel_BuiltIn_Print_Area_5_3_2" localSheetId="4">#REF!</definedName>
    <definedName name="Excel_BuiltIn_Print_Area_5_3_3" localSheetId="4">#REF!</definedName>
    <definedName name="Excel_BuiltIn_Print_Area_5_3_4" localSheetId="4">#REF!</definedName>
    <definedName name="Excel_BuiltIn_Print_Area_5_4_1" localSheetId="4">#REF!</definedName>
    <definedName name="Excel_BuiltIn_Print_Area_5_4_2" localSheetId="4">#REF!</definedName>
    <definedName name="Excel_BuiltIn_Print_Area_5_4_3" localSheetId="4">#REF!</definedName>
    <definedName name="Excel_BuiltIn_Print_Area_5_4_4" localSheetId="4">#REF!</definedName>
    <definedName name="Excel_BuiltIn_Print_Area_5_5_1" localSheetId="4">#REF!</definedName>
    <definedName name="Excel_BuiltIn_Print_Area_5_5_2" localSheetId="4">#REF!</definedName>
    <definedName name="Excel_BuiltIn_Print_Area_5_5_3" localSheetId="4">#REF!</definedName>
    <definedName name="Excel_BuiltIn_Print_Area_5_5_4" localSheetId="4">#REF!</definedName>
    <definedName name="Excel_BuiltIn_Print_Area_5_6_1" localSheetId="4">#REF!</definedName>
    <definedName name="Excel_BuiltIn_Print_Area_5_6_2" localSheetId="4">#REF!</definedName>
    <definedName name="Excel_BuiltIn_Print_Area_5_6_3" localSheetId="4">#REF!</definedName>
    <definedName name="Excel_BuiltIn_Print_Area_5_6_4" localSheetId="4">#REF!</definedName>
    <definedName name="Excel_BuiltIn_Print_Area_5_7_1" localSheetId="4">#REF!</definedName>
    <definedName name="Excel_BuiltIn_Print_Area_5_7_2" localSheetId="4">#REF!</definedName>
    <definedName name="Excel_BuiltIn_Print_Area_5_7_3" localSheetId="4">#REF!</definedName>
    <definedName name="Excel_BuiltIn_Print_Area_5_7_4" localSheetId="4">#REF!</definedName>
    <definedName name="Excel_BuiltIn_Print_Area_5_8_1" localSheetId="4">#REF!</definedName>
    <definedName name="Excel_BuiltIn_Print_Area_5_8_2" localSheetId="4">#REF!</definedName>
    <definedName name="Excel_BuiltIn_Print_Area_5_8_3" localSheetId="4">#REF!</definedName>
    <definedName name="Excel_BuiltIn_Print_Area_5_8_4" localSheetId="4">#REF!</definedName>
    <definedName name="Excel_BuiltIn_Print_Area_5_9_1" localSheetId="4">#REF!</definedName>
    <definedName name="Excel_BuiltIn_Print_Area_5_9_2" localSheetId="4">#REF!</definedName>
    <definedName name="Excel_BuiltIn_Print_Area_5_9_3" localSheetId="4">#REF!</definedName>
    <definedName name="Excel_BuiltIn_Print_Area_5_9_4" localSheetId="4">#REF!</definedName>
    <definedName name="Excel_BuiltIn_Print_Area_6_1_1" localSheetId="4">#REF!</definedName>
    <definedName name="Excel_BuiltIn_Print_Area_6_1_2" localSheetId="4">#REF!</definedName>
    <definedName name="Excel_BuiltIn_Print_Area_6_1_3" localSheetId="4">#REF!</definedName>
    <definedName name="Excel_BuiltIn_Print_Area_6_1_4" localSheetId="4">#REF!</definedName>
    <definedName name="Excel_BuiltIn_Print_Area_6_10_1" localSheetId="4">#REF!</definedName>
    <definedName name="Excel_BuiltIn_Print_Area_6_10_2" localSheetId="4">#REF!</definedName>
    <definedName name="Excel_BuiltIn_Print_Area_6_10_3" localSheetId="4">#REF!</definedName>
    <definedName name="Excel_BuiltIn_Print_Area_6_10_4" localSheetId="4">#REF!</definedName>
    <definedName name="Excel_BuiltIn_Print_Area_6_12_1" localSheetId="4">#REF!</definedName>
    <definedName name="Excel_BuiltIn_Print_Area_6_12_2" localSheetId="4">#REF!</definedName>
    <definedName name="Excel_BuiltIn_Print_Area_6_12_3" localSheetId="4">#REF!</definedName>
    <definedName name="Excel_BuiltIn_Print_Area_6_12_4" localSheetId="4">#REF!</definedName>
    <definedName name="Excel_BuiltIn_Print_Area_6_13_1" localSheetId="4">#REF!</definedName>
    <definedName name="Excel_BuiltIn_Print_Area_6_13_2" localSheetId="4">#REF!</definedName>
    <definedName name="Excel_BuiltIn_Print_Area_6_13_3" localSheetId="4">#REF!</definedName>
    <definedName name="Excel_BuiltIn_Print_Area_6_13_4" localSheetId="4">#REF!</definedName>
    <definedName name="Excel_BuiltIn_Print_Area_6_14_1" localSheetId="4">#REF!</definedName>
    <definedName name="Excel_BuiltIn_Print_Area_6_14_2" localSheetId="4">#REF!</definedName>
    <definedName name="Excel_BuiltIn_Print_Area_6_14_3" localSheetId="4">#REF!</definedName>
    <definedName name="Excel_BuiltIn_Print_Area_6_14_4" localSheetId="4">#REF!</definedName>
    <definedName name="Excel_BuiltIn_Print_Area_6_15_1" localSheetId="4">#REF!</definedName>
    <definedName name="Excel_BuiltIn_Print_Area_6_15_2" localSheetId="4">#REF!</definedName>
    <definedName name="Excel_BuiltIn_Print_Area_6_15_3" localSheetId="4">#REF!</definedName>
    <definedName name="Excel_BuiltIn_Print_Area_6_15_4" localSheetId="4">#REF!</definedName>
    <definedName name="Excel_BuiltIn_Print_Area_6_19_1" localSheetId="4">#REF!</definedName>
    <definedName name="Excel_BuiltIn_Print_Area_6_19_2" localSheetId="4">#REF!</definedName>
    <definedName name="Excel_BuiltIn_Print_Area_6_19_3" localSheetId="4">#REF!</definedName>
    <definedName name="Excel_BuiltIn_Print_Area_6_19_4" localSheetId="4">#REF!</definedName>
    <definedName name="Excel_BuiltIn_Print_Area_6_2_1" localSheetId="4">#REF!</definedName>
    <definedName name="Excel_BuiltIn_Print_Area_6_2_2" localSheetId="4">#REF!</definedName>
    <definedName name="Excel_BuiltIn_Print_Area_6_2_3" localSheetId="4">#REF!</definedName>
    <definedName name="Excel_BuiltIn_Print_Area_6_2_4" localSheetId="4">#REF!</definedName>
    <definedName name="Excel_BuiltIn_Print_Area_6_20_1" localSheetId="4">#REF!</definedName>
    <definedName name="Excel_BuiltIn_Print_Area_6_20_2" localSheetId="4">#REF!</definedName>
    <definedName name="Excel_BuiltIn_Print_Area_6_20_3" localSheetId="4">#REF!</definedName>
    <definedName name="Excel_BuiltIn_Print_Area_6_20_4" localSheetId="4">#REF!</definedName>
    <definedName name="Excel_BuiltIn_Print_Area_6_21_1" localSheetId="4">#REF!</definedName>
    <definedName name="Excel_BuiltIn_Print_Area_6_21_2" localSheetId="4">#REF!</definedName>
    <definedName name="Excel_BuiltIn_Print_Area_6_21_3" localSheetId="4">#REF!</definedName>
    <definedName name="Excel_BuiltIn_Print_Area_6_21_4" localSheetId="4">#REF!</definedName>
    <definedName name="Excel_BuiltIn_Print_Area_6_22_1" localSheetId="4">#REF!</definedName>
    <definedName name="Excel_BuiltIn_Print_Area_6_22_2" localSheetId="4">#REF!</definedName>
    <definedName name="Excel_BuiltIn_Print_Area_6_22_3" localSheetId="4">#REF!</definedName>
    <definedName name="Excel_BuiltIn_Print_Area_6_22_4" localSheetId="4">#REF!</definedName>
    <definedName name="Excel_BuiltIn_Print_Area_6_23_1" localSheetId="4">#REF!</definedName>
    <definedName name="Excel_BuiltIn_Print_Area_6_23_2" localSheetId="4">#REF!</definedName>
    <definedName name="Excel_BuiltIn_Print_Area_6_23_3" localSheetId="4">#REF!</definedName>
    <definedName name="Excel_BuiltIn_Print_Area_6_23_4" localSheetId="4">#REF!</definedName>
    <definedName name="Excel_BuiltIn_Print_Area_6_24_1" localSheetId="4">#REF!</definedName>
    <definedName name="Excel_BuiltIn_Print_Area_6_24_2" localSheetId="4">#REF!</definedName>
    <definedName name="Excel_BuiltIn_Print_Area_6_24_3" localSheetId="4">#REF!</definedName>
    <definedName name="Excel_BuiltIn_Print_Area_6_24_4" localSheetId="4">#REF!</definedName>
    <definedName name="Excel_BuiltIn_Print_Area_6_26_1" localSheetId="4">#REF!</definedName>
    <definedName name="Excel_BuiltIn_Print_Area_6_26_2" localSheetId="4">#REF!</definedName>
    <definedName name="Excel_BuiltIn_Print_Area_6_26_3" localSheetId="4">#REF!</definedName>
    <definedName name="Excel_BuiltIn_Print_Area_6_26_4" localSheetId="4">#REF!</definedName>
    <definedName name="Excel_BuiltIn_Print_Area_6_27_1" localSheetId="4">#REF!</definedName>
    <definedName name="Excel_BuiltIn_Print_Area_6_27_2" localSheetId="4">#REF!</definedName>
    <definedName name="Excel_BuiltIn_Print_Area_6_27_3" localSheetId="4">#REF!</definedName>
    <definedName name="Excel_BuiltIn_Print_Area_6_27_4" localSheetId="4">#REF!</definedName>
    <definedName name="Excel_BuiltIn_Print_Area_6_3_1" localSheetId="4">#REF!</definedName>
    <definedName name="Excel_BuiltIn_Print_Area_6_3_2" localSheetId="4">#REF!</definedName>
    <definedName name="Excel_BuiltIn_Print_Area_6_3_3" localSheetId="4">#REF!</definedName>
    <definedName name="Excel_BuiltIn_Print_Area_6_3_4" localSheetId="4">#REF!</definedName>
    <definedName name="Excel_BuiltIn_Print_Area_6_4_1" localSheetId="4">#REF!</definedName>
    <definedName name="Excel_BuiltIn_Print_Area_6_4_2" localSheetId="4">#REF!</definedName>
    <definedName name="Excel_BuiltIn_Print_Area_6_4_3" localSheetId="4">#REF!</definedName>
    <definedName name="Excel_BuiltIn_Print_Area_6_4_4" localSheetId="4">#REF!</definedName>
    <definedName name="Excel_BuiltIn_Print_Area_6_5_1" localSheetId="4">#REF!</definedName>
    <definedName name="Excel_BuiltIn_Print_Area_6_5_2" localSheetId="4">#REF!</definedName>
    <definedName name="Excel_BuiltIn_Print_Area_6_5_3" localSheetId="4">#REF!</definedName>
    <definedName name="Excel_BuiltIn_Print_Area_6_5_4" localSheetId="4">#REF!</definedName>
    <definedName name="Excel_BuiltIn_Print_Area_6_6_1" localSheetId="4">#REF!</definedName>
    <definedName name="Excel_BuiltIn_Print_Area_6_6_2" localSheetId="4">#REF!</definedName>
    <definedName name="Excel_BuiltIn_Print_Area_6_6_3" localSheetId="4">#REF!</definedName>
    <definedName name="Excel_BuiltIn_Print_Area_6_6_4" localSheetId="4">#REF!</definedName>
    <definedName name="Excel_BuiltIn_Print_Area_6_7_1" localSheetId="4">#REF!</definedName>
    <definedName name="Excel_BuiltIn_Print_Area_6_7_2" localSheetId="4">#REF!</definedName>
    <definedName name="Excel_BuiltIn_Print_Area_6_7_3" localSheetId="4">#REF!</definedName>
    <definedName name="Excel_BuiltIn_Print_Area_6_7_4" localSheetId="4">#REF!</definedName>
    <definedName name="Excel_BuiltIn_Print_Area_6_8_1" localSheetId="4">#REF!</definedName>
    <definedName name="Excel_BuiltIn_Print_Area_6_8_2" localSheetId="4">#REF!</definedName>
    <definedName name="Excel_BuiltIn_Print_Area_6_8_3" localSheetId="4">#REF!</definedName>
    <definedName name="Excel_BuiltIn_Print_Area_6_8_4" localSheetId="4">#REF!</definedName>
    <definedName name="Excel_BuiltIn_Print_Area_6_9_1" localSheetId="4">#REF!</definedName>
    <definedName name="Excel_BuiltIn_Print_Area_6_9_2" localSheetId="4">#REF!</definedName>
    <definedName name="Excel_BuiltIn_Print_Area_6_9_3" localSheetId="4">#REF!</definedName>
    <definedName name="Excel_BuiltIn_Print_Area_6_9_4" localSheetId="4">#REF!</definedName>
    <definedName name="Excel_BuiltIn_Print_Area_7_1_1" localSheetId="4">#REF!</definedName>
    <definedName name="Excel_BuiltIn_Print_Area_7_1_2" localSheetId="4">#REF!</definedName>
    <definedName name="Excel_BuiltIn_Print_Area_7_1_3" localSheetId="4">#REF!</definedName>
    <definedName name="Excel_BuiltIn_Print_Area_7_1_4" localSheetId="4">#REF!</definedName>
    <definedName name="Excel_BuiltIn_Print_Area_7_10_1" localSheetId="4">#REF!</definedName>
    <definedName name="Excel_BuiltIn_Print_Area_7_10_2" localSheetId="4">#REF!</definedName>
    <definedName name="Excel_BuiltIn_Print_Area_7_10_3" localSheetId="4">#REF!</definedName>
    <definedName name="Excel_BuiltIn_Print_Area_7_10_4" localSheetId="4">#REF!</definedName>
    <definedName name="Excel_BuiltIn_Print_Area_7_12_1" localSheetId="4">#REF!</definedName>
    <definedName name="Excel_BuiltIn_Print_Area_7_12_2" localSheetId="4">#REF!</definedName>
    <definedName name="Excel_BuiltIn_Print_Area_7_12_3" localSheetId="4">#REF!</definedName>
    <definedName name="Excel_BuiltIn_Print_Area_7_12_4" localSheetId="4">#REF!</definedName>
    <definedName name="Excel_BuiltIn_Print_Area_7_13_1" localSheetId="4">#REF!</definedName>
    <definedName name="Excel_BuiltIn_Print_Area_7_13_2" localSheetId="4">#REF!</definedName>
    <definedName name="Excel_BuiltIn_Print_Area_7_13_3" localSheetId="4">#REF!</definedName>
    <definedName name="Excel_BuiltIn_Print_Area_7_13_4" localSheetId="4">#REF!</definedName>
    <definedName name="Excel_BuiltIn_Print_Area_7_14_1" localSheetId="4">#REF!</definedName>
    <definedName name="Excel_BuiltIn_Print_Area_7_14_2" localSheetId="4">#REF!</definedName>
    <definedName name="Excel_BuiltIn_Print_Area_7_14_3" localSheetId="4">#REF!</definedName>
    <definedName name="Excel_BuiltIn_Print_Area_7_14_4" localSheetId="4">#REF!</definedName>
    <definedName name="Excel_BuiltIn_Print_Area_7_15_1" localSheetId="4">#REF!</definedName>
    <definedName name="Excel_BuiltIn_Print_Area_7_15_2" localSheetId="4">#REF!</definedName>
    <definedName name="Excel_BuiltIn_Print_Area_7_15_3" localSheetId="4">#REF!</definedName>
    <definedName name="Excel_BuiltIn_Print_Area_7_15_4" localSheetId="4">#REF!</definedName>
    <definedName name="Excel_BuiltIn_Print_Area_7_19_1" localSheetId="4">#REF!</definedName>
    <definedName name="Excel_BuiltIn_Print_Area_7_19_2" localSheetId="4">#REF!</definedName>
    <definedName name="Excel_BuiltIn_Print_Area_7_19_3" localSheetId="4">#REF!</definedName>
    <definedName name="Excel_BuiltIn_Print_Area_7_19_4" localSheetId="4">#REF!</definedName>
    <definedName name="Excel_BuiltIn_Print_Area_7_2_1" localSheetId="4">#REF!</definedName>
    <definedName name="Excel_BuiltIn_Print_Area_7_2_2" localSheetId="4">#REF!</definedName>
    <definedName name="Excel_BuiltIn_Print_Area_7_2_3" localSheetId="4">#REF!</definedName>
    <definedName name="Excel_BuiltIn_Print_Area_7_2_4" localSheetId="4">#REF!</definedName>
    <definedName name="Excel_BuiltIn_Print_Area_7_20_1" localSheetId="4">#REF!</definedName>
    <definedName name="Excel_BuiltIn_Print_Area_7_20_2" localSheetId="4">#REF!</definedName>
    <definedName name="Excel_BuiltIn_Print_Area_7_20_3" localSheetId="4">#REF!</definedName>
    <definedName name="Excel_BuiltIn_Print_Area_7_20_4" localSheetId="4">#REF!</definedName>
    <definedName name="Excel_BuiltIn_Print_Area_7_21_1" localSheetId="4">#REF!</definedName>
    <definedName name="Excel_BuiltIn_Print_Area_7_21_2" localSheetId="4">#REF!</definedName>
    <definedName name="Excel_BuiltIn_Print_Area_7_21_3" localSheetId="4">#REF!</definedName>
    <definedName name="Excel_BuiltIn_Print_Area_7_21_4" localSheetId="4">#REF!</definedName>
    <definedName name="Excel_BuiltIn_Print_Area_7_22_1" localSheetId="4">#REF!</definedName>
    <definedName name="Excel_BuiltIn_Print_Area_7_22_2" localSheetId="4">#REF!</definedName>
    <definedName name="Excel_BuiltIn_Print_Area_7_22_3" localSheetId="4">#REF!</definedName>
    <definedName name="Excel_BuiltIn_Print_Area_7_22_4" localSheetId="4">#REF!</definedName>
    <definedName name="Excel_BuiltIn_Print_Area_7_23_1" localSheetId="4">#REF!</definedName>
    <definedName name="Excel_BuiltIn_Print_Area_7_23_2" localSheetId="4">#REF!</definedName>
    <definedName name="Excel_BuiltIn_Print_Area_7_23_3" localSheetId="4">#REF!</definedName>
    <definedName name="Excel_BuiltIn_Print_Area_7_23_4" localSheetId="4">#REF!</definedName>
    <definedName name="Excel_BuiltIn_Print_Area_7_24_1" localSheetId="4">#REF!</definedName>
    <definedName name="Excel_BuiltIn_Print_Area_7_24_2" localSheetId="4">#REF!</definedName>
    <definedName name="Excel_BuiltIn_Print_Area_7_24_3" localSheetId="4">#REF!</definedName>
    <definedName name="Excel_BuiltIn_Print_Area_7_24_4" localSheetId="4">#REF!</definedName>
    <definedName name="Excel_BuiltIn_Print_Area_7_26_1" localSheetId="4">#REF!</definedName>
    <definedName name="Excel_BuiltIn_Print_Area_7_26_2" localSheetId="4">#REF!</definedName>
    <definedName name="Excel_BuiltIn_Print_Area_7_26_3" localSheetId="4">#REF!</definedName>
    <definedName name="Excel_BuiltIn_Print_Area_7_26_4" localSheetId="4">#REF!</definedName>
    <definedName name="Excel_BuiltIn_Print_Area_7_27_1" localSheetId="4">#REF!</definedName>
    <definedName name="Excel_BuiltIn_Print_Area_7_27_2" localSheetId="4">#REF!</definedName>
    <definedName name="Excel_BuiltIn_Print_Area_7_27_3" localSheetId="4">#REF!</definedName>
    <definedName name="Excel_BuiltIn_Print_Area_7_27_4" localSheetId="4">#REF!</definedName>
    <definedName name="Excel_BuiltIn_Print_Area_7_3_1" localSheetId="4">#REF!</definedName>
    <definedName name="Excel_BuiltIn_Print_Area_7_3_2" localSheetId="4">#REF!</definedName>
    <definedName name="Excel_BuiltIn_Print_Area_7_3_3" localSheetId="4">#REF!</definedName>
    <definedName name="Excel_BuiltIn_Print_Area_7_3_4" localSheetId="4">#REF!</definedName>
    <definedName name="Excel_BuiltIn_Print_Area_7_4_1" localSheetId="4">#REF!</definedName>
    <definedName name="Excel_BuiltIn_Print_Area_7_4_2" localSheetId="4">#REF!</definedName>
    <definedName name="Excel_BuiltIn_Print_Area_7_4_3" localSheetId="4">#REF!</definedName>
    <definedName name="Excel_BuiltIn_Print_Area_7_4_4" localSheetId="4">#REF!</definedName>
    <definedName name="Excel_BuiltIn_Print_Area_7_5_1" localSheetId="4">#REF!</definedName>
    <definedName name="Excel_BuiltIn_Print_Area_7_5_2" localSheetId="4">#REF!</definedName>
    <definedName name="Excel_BuiltIn_Print_Area_7_5_3" localSheetId="4">#REF!</definedName>
    <definedName name="Excel_BuiltIn_Print_Area_7_5_4" localSheetId="4">#REF!</definedName>
    <definedName name="Excel_BuiltIn_Print_Area_7_6_1" localSheetId="4">#REF!</definedName>
    <definedName name="Excel_BuiltIn_Print_Area_7_6_2" localSheetId="4">#REF!</definedName>
    <definedName name="Excel_BuiltIn_Print_Area_7_6_3" localSheetId="4">#REF!</definedName>
    <definedName name="Excel_BuiltIn_Print_Area_7_6_4" localSheetId="4">#REF!</definedName>
    <definedName name="Excel_BuiltIn_Print_Area_7_7_1" localSheetId="4">#REF!</definedName>
    <definedName name="Excel_BuiltIn_Print_Area_7_7_2" localSheetId="4">#REF!</definedName>
    <definedName name="Excel_BuiltIn_Print_Area_7_7_3" localSheetId="4">#REF!</definedName>
    <definedName name="Excel_BuiltIn_Print_Area_7_7_4" localSheetId="4">#REF!</definedName>
    <definedName name="Excel_BuiltIn_Print_Area_7_8_1" localSheetId="4">#REF!</definedName>
    <definedName name="Excel_BuiltIn_Print_Area_7_8_2" localSheetId="4">#REF!</definedName>
    <definedName name="Excel_BuiltIn_Print_Area_7_8_3" localSheetId="4">#REF!</definedName>
    <definedName name="Excel_BuiltIn_Print_Area_7_8_4" localSheetId="4">#REF!</definedName>
    <definedName name="Excel_BuiltIn_Print_Area_7_9_1" localSheetId="4">#REF!</definedName>
    <definedName name="Excel_BuiltIn_Print_Area_7_9_2" localSheetId="4">#REF!</definedName>
    <definedName name="Excel_BuiltIn_Print_Area_7_9_3" localSheetId="4">#REF!</definedName>
    <definedName name="Excel_BuiltIn_Print_Area_7_9_4" localSheetId="4">#REF!</definedName>
    <definedName name="Excel_BuiltIn_Print_Area_8_1_1" localSheetId="4">#REF!</definedName>
    <definedName name="Excel_BuiltIn_Print_Area_8_1_2" localSheetId="4">#REF!</definedName>
    <definedName name="Excel_BuiltIn_Print_Area_8_1_3" localSheetId="4">#REF!</definedName>
    <definedName name="Excel_BuiltIn_Print_Area_8_1_4" localSheetId="4">#REF!</definedName>
    <definedName name="Excel_BuiltIn_Print_Area_8_10_1" localSheetId="4">#REF!</definedName>
    <definedName name="Excel_BuiltIn_Print_Area_8_10_2" localSheetId="4">#REF!</definedName>
    <definedName name="Excel_BuiltIn_Print_Area_8_10_3" localSheetId="4">#REF!</definedName>
    <definedName name="Excel_BuiltIn_Print_Area_8_10_4" localSheetId="4">#REF!</definedName>
    <definedName name="Excel_BuiltIn_Print_Area_8_11_1" localSheetId="4">#REF!</definedName>
    <definedName name="Excel_BuiltIn_Print_Area_8_11_2" localSheetId="4">#REF!</definedName>
    <definedName name="Excel_BuiltIn_Print_Area_8_11_3" localSheetId="4">#REF!</definedName>
    <definedName name="Excel_BuiltIn_Print_Area_8_11_4" localSheetId="4">#REF!</definedName>
    <definedName name="Excel_BuiltIn_Print_Area_8_12_1" localSheetId="4">#REF!</definedName>
    <definedName name="Excel_BuiltIn_Print_Area_8_12_2" localSheetId="4">#REF!</definedName>
    <definedName name="Excel_BuiltIn_Print_Area_8_12_3" localSheetId="4">#REF!</definedName>
    <definedName name="Excel_BuiltIn_Print_Area_8_12_4" localSheetId="4">#REF!</definedName>
    <definedName name="Excel_BuiltIn_Print_Area_8_13_1" localSheetId="4">#REF!</definedName>
    <definedName name="Excel_BuiltIn_Print_Area_8_13_2" localSheetId="4">#REF!</definedName>
    <definedName name="Excel_BuiltIn_Print_Area_8_13_3" localSheetId="4">#REF!</definedName>
    <definedName name="Excel_BuiltIn_Print_Area_8_13_4" localSheetId="4">#REF!</definedName>
    <definedName name="Excel_BuiltIn_Print_Area_8_14_1" localSheetId="4">#REF!</definedName>
    <definedName name="Excel_BuiltIn_Print_Area_8_14_2" localSheetId="4">#REF!</definedName>
    <definedName name="Excel_BuiltIn_Print_Area_8_14_3" localSheetId="4">#REF!</definedName>
    <definedName name="Excel_BuiltIn_Print_Area_8_14_4" localSheetId="4">#REF!</definedName>
    <definedName name="Excel_BuiltIn_Print_Area_8_15_1" localSheetId="4">#REF!</definedName>
    <definedName name="Excel_BuiltIn_Print_Area_8_15_2" localSheetId="4">#REF!</definedName>
    <definedName name="Excel_BuiltIn_Print_Area_8_15_3" localSheetId="4">#REF!</definedName>
    <definedName name="Excel_BuiltIn_Print_Area_8_15_4" localSheetId="4">#REF!</definedName>
    <definedName name="Excel_BuiltIn_Print_Area_8_19_1" localSheetId="4">#REF!</definedName>
    <definedName name="Excel_BuiltIn_Print_Area_8_19_2" localSheetId="4">#REF!</definedName>
    <definedName name="Excel_BuiltIn_Print_Area_8_19_3" localSheetId="4">#REF!</definedName>
    <definedName name="Excel_BuiltIn_Print_Area_8_19_4" localSheetId="4">#REF!</definedName>
    <definedName name="Excel_BuiltIn_Print_Area_8_2_1" localSheetId="4">#REF!</definedName>
    <definedName name="Excel_BuiltIn_Print_Area_8_2_2" localSheetId="4">#REF!</definedName>
    <definedName name="Excel_BuiltIn_Print_Area_8_2_3" localSheetId="4">#REF!</definedName>
    <definedName name="Excel_BuiltIn_Print_Area_8_2_4" localSheetId="4">#REF!</definedName>
    <definedName name="Excel_BuiltIn_Print_Area_8_20_1" localSheetId="4">#REF!</definedName>
    <definedName name="Excel_BuiltIn_Print_Area_8_20_2" localSheetId="4">#REF!</definedName>
    <definedName name="Excel_BuiltIn_Print_Area_8_20_3" localSheetId="4">#REF!</definedName>
    <definedName name="Excel_BuiltIn_Print_Area_8_20_4" localSheetId="4">#REF!</definedName>
    <definedName name="Excel_BuiltIn_Print_Area_8_21_1" localSheetId="4">#REF!</definedName>
    <definedName name="Excel_BuiltIn_Print_Area_8_21_2" localSheetId="4">#REF!</definedName>
    <definedName name="Excel_BuiltIn_Print_Area_8_21_3" localSheetId="4">#REF!</definedName>
    <definedName name="Excel_BuiltIn_Print_Area_8_21_4" localSheetId="4">#REF!</definedName>
    <definedName name="Excel_BuiltIn_Print_Area_8_22_1" localSheetId="4">#REF!</definedName>
    <definedName name="Excel_BuiltIn_Print_Area_8_22_2" localSheetId="4">#REF!</definedName>
    <definedName name="Excel_BuiltIn_Print_Area_8_22_3" localSheetId="4">#REF!</definedName>
    <definedName name="Excel_BuiltIn_Print_Area_8_22_4" localSheetId="4">#REF!</definedName>
    <definedName name="Excel_BuiltIn_Print_Area_8_23_1" localSheetId="4">#REF!</definedName>
    <definedName name="Excel_BuiltIn_Print_Area_8_23_2" localSheetId="4">#REF!</definedName>
    <definedName name="Excel_BuiltIn_Print_Area_8_23_3" localSheetId="4">#REF!</definedName>
    <definedName name="Excel_BuiltIn_Print_Area_8_23_4" localSheetId="4">#REF!</definedName>
    <definedName name="Excel_BuiltIn_Print_Area_8_24_1" localSheetId="4">#REF!</definedName>
    <definedName name="Excel_BuiltIn_Print_Area_8_24_2" localSheetId="4">#REF!</definedName>
    <definedName name="Excel_BuiltIn_Print_Area_8_24_3" localSheetId="4">#REF!</definedName>
    <definedName name="Excel_BuiltIn_Print_Area_8_24_4" localSheetId="4">#REF!</definedName>
    <definedName name="Excel_BuiltIn_Print_Area_8_26_1" localSheetId="4">#REF!</definedName>
    <definedName name="Excel_BuiltIn_Print_Area_8_26_2" localSheetId="4">#REF!</definedName>
    <definedName name="Excel_BuiltIn_Print_Area_8_26_3" localSheetId="4">#REF!</definedName>
    <definedName name="Excel_BuiltIn_Print_Area_8_26_4" localSheetId="4">#REF!</definedName>
    <definedName name="Excel_BuiltIn_Print_Area_8_27_1" localSheetId="4">#REF!</definedName>
    <definedName name="Excel_BuiltIn_Print_Area_8_27_2" localSheetId="4">#REF!</definedName>
    <definedName name="Excel_BuiltIn_Print_Area_8_27_3" localSheetId="4">#REF!</definedName>
    <definedName name="Excel_BuiltIn_Print_Area_8_27_4" localSheetId="4">#REF!</definedName>
    <definedName name="Excel_BuiltIn_Print_Area_8_3_1" localSheetId="4">#REF!</definedName>
    <definedName name="Excel_BuiltIn_Print_Area_8_3_2" localSheetId="4">#REF!</definedName>
    <definedName name="Excel_BuiltIn_Print_Area_8_3_3" localSheetId="4">#REF!</definedName>
    <definedName name="Excel_BuiltIn_Print_Area_8_3_4" localSheetId="4">#REF!</definedName>
    <definedName name="Excel_BuiltIn_Print_Area_8_4_1" localSheetId="4">#REF!</definedName>
    <definedName name="Excel_BuiltIn_Print_Area_8_4_2" localSheetId="4">#REF!</definedName>
    <definedName name="Excel_BuiltIn_Print_Area_8_4_3" localSheetId="4">#REF!</definedName>
    <definedName name="Excel_BuiltIn_Print_Area_8_4_4" localSheetId="4">#REF!</definedName>
    <definedName name="Excel_BuiltIn_Print_Area_8_5_1" localSheetId="4">#REF!</definedName>
    <definedName name="Excel_BuiltIn_Print_Area_8_5_2" localSheetId="4">#REF!</definedName>
    <definedName name="Excel_BuiltIn_Print_Area_8_5_3" localSheetId="4">#REF!</definedName>
    <definedName name="Excel_BuiltIn_Print_Area_8_5_4" localSheetId="4">#REF!</definedName>
    <definedName name="Excel_BuiltIn_Print_Area_8_6_1" localSheetId="4">#REF!</definedName>
    <definedName name="Excel_BuiltIn_Print_Area_8_6_2" localSheetId="4">#REF!</definedName>
    <definedName name="Excel_BuiltIn_Print_Area_8_6_3" localSheetId="4">#REF!</definedName>
    <definedName name="Excel_BuiltIn_Print_Area_8_6_4" localSheetId="4">#REF!</definedName>
    <definedName name="Excel_BuiltIn_Print_Area_8_7_1" localSheetId="4">#REF!</definedName>
    <definedName name="Excel_BuiltIn_Print_Area_8_7_2" localSheetId="4">#REF!</definedName>
    <definedName name="Excel_BuiltIn_Print_Area_8_7_3" localSheetId="4">#REF!</definedName>
    <definedName name="Excel_BuiltIn_Print_Area_8_7_4" localSheetId="4">#REF!</definedName>
    <definedName name="Excel_BuiltIn_Print_Area_8_8_1" localSheetId="4">#REF!</definedName>
    <definedName name="Excel_BuiltIn_Print_Area_8_8_2" localSheetId="4">#REF!</definedName>
    <definedName name="Excel_BuiltIn_Print_Area_8_8_3" localSheetId="4">#REF!</definedName>
    <definedName name="Excel_BuiltIn_Print_Area_8_8_4" localSheetId="4">#REF!</definedName>
    <definedName name="Excel_BuiltIn_Print_Area_8_9_1" localSheetId="4">#REF!</definedName>
    <definedName name="Excel_BuiltIn_Print_Area_8_9_2" localSheetId="4">#REF!</definedName>
    <definedName name="Excel_BuiltIn_Print_Area_8_9_3" localSheetId="4">#REF!</definedName>
    <definedName name="Excel_BuiltIn_Print_Area_8_9_4" localSheetId="4">#REF!</definedName>
    <definedName name="Excel_BuiltIn_Print_Area_9_1_1" localSheetId="4">#REF!</definedName>
    <definedName name="Excel_BuiltIn_Print_Area_9_1_2" localSheetId="4">#REF!</definedName>
    <definedName name="Excel_BuiltIn_Print_Area_9_1_3" localSheetId="4">#REF!</definedName>
    <definedName name="Excel_BuiltIn_Print_Area_9_1_4" localSheetId="4">#REF!</definedName>
    <definedName name="Excel_BuiltIn_Print_Area_9_10_1" localSheetId="4">#REF!</definedName>
    <definedName name="Excel_BuiltIn_Print_Area_9_10_2" localSheetId="4">#REF!</definedName>
    <definedName name="Excel_BuiltIn_Print_Area_9_10_3" localSheetId="4">#REF!</definedName>
    <definedName name="Excel_BuiltIn_Print_Area_9_10_4" localSheetId="4">#REF!</definedName>
    <definedName name="Excel_BuiltIn_Print_Area_9_12_1" localSheetId="4">#REF!</definedName>
    <definedName name="Excel_BuiltIn_Print_Area_9_12_2" localSheetId="4">#REF!</definedName>
    <definedName name="Excel_BuiltIn_Print_Area_9_12_3" localSheetId="4">#REF!</definedName>
    <definedName name="Excel_BuiltIn_Print_Area_9_12_4" localSheetId="4">#REF!</definedName>
    <definedName name="Excel_BuiltIn_Print_Area_9_13_1" localSheetId="4">#REF!</definedName>
    <definedName name="Excel_BuiltIn_Print_Area_9_13_2" localSheetId="4">#REF!</definedName>
    <definedName name="Excel_BuiltIn_Print_Area_9_13_3" localSheetId="4">#REF!</definedName>
    <definedName name="Excel_BuiltIn_Print_Area_9_13_4" localSheetId="4">#REF!</definedName>
    <definedName name="Excel_BuiltIn_Print_Area_9_14_1" localSheetId="4">#REF!</definedName>
    <definedName name="Excel_BuiltIn_Print_Area_9_14_2" localSheetId="4">#REF!</definedName>
    <definedName name="Excel_BuiltIn_Print_Area_9_14_3" localSheetId="4">#REF!</definedName>
    <definedName name="Excel_BuiltIn_Print_Area_9_14_4" localSheetId="4">#REF!</definedName>
    <definedName name="Excel_BuiltIn_Print_Area_9_15_1" localSheetId="4">#REF!</definedName>
    <definedName name="Excel_BuiltIn_Print_Area_9_15_2" localSheetId="4">#REF!</definedName>
    <definedName name="Excel_BuiltIn_Print_Area_9_15_3" localSheetId="4">#REF!</definedName>
    <definedName name="Excel_BuiltIn_Print_Area_9_15_4" localSheetId="4">#REF!</definedName>
    <definedName name="Excel_BuiltIn_Print_Area_9_19_1" localSheetId="4">#REF!</definedName>
    <definedName name="Excel_BuiltIn_Print_Area_9_19_2" localSheetId="4">#REF!</definedName>
    <definedName name="Excel_BuiltIn_Print_Area_9_19_3" localSheetId="4">#REF!</definedName>
    <definedName name="Excel_BuiltIn_Print_Area_9_19_4" localSheetId="4">#REF!</definedName>
    <definedName name="Excel_BuiltIn_Print_Area_9_2_1" localSheetId="4">#REF!</definedName>
    <definedName name="Excel_BuiltIn_Print_Area_9_2_2" localSheetId="4">#REF!</definedName>
    <definedName name="Excel_BuiltIn_Print_Area_9_2_3" localSheetId="4">#REF!</definedName>
    <definedName name="Excel_BuiltIn_Print_Area_9_2_4" localSheetId="4">#REF!</definedName>
    <definedName name="Excel_BuiltIn_Print_Area_9_20_1" localSheetId="4">#REF!</definedName>
    <definedName name="Excel_BuiltIn_Print_Area_9_20_2" localSheetId="4">#REF!</definedName>
    <definedName name="Excel_BuiltIn_Print_Area_9_20_3" localSheetId="4">#REF!</definedName>
    <definedName name="Excel_BuiltIn_Print_Area_9_20_4" localSheetId="4">#REF!</definedName>
    <definedName name="Excel_BuiltIn_Print_Area_9_21_1" localSheetId="4">#REF!</definedName>
    <definedName name="Excel_BuiltIn_Print_Area_9_21_2" localSheetId="4">#REF!</definedName>
    <definedName name="Excel_BuiltIn_Print_Area_9_21_3" localSheetId="4">#REF!</definedName>
    <definedName name="Excel_BuiltIn_Print_Area_9_21_4" localSheetId="4">#REF!</definedName>
    <definedName name="Excel_BuiltIn_Print_Area_9_22_1" localSheetId="4">#REF!</definedName>
    <definedName name="Excel_BuiltIn_Print_Area_9_22_2" localSheetId="4">#REF!</definedName>
    <definedName name="Excel_BuiltIn_Print_Area_9_22_3" localSheetId="4">#REF!</definedName>
    <definedName name="Excel_BuiltIn_Print_Area_9_22_4" localSheetId="4">#REF!</definedName>
    <definedName name="Excel_BuiltIn_Print_Area_9_23_1" localSheetId="4">#REF!</definedName>
    <definedName name="Excel_BuiltIn_Print_Area_9_23_2" localSheetId="4">#REF!</definedName>
    <definedName name="Excel_BuiltIn_Print_Area_9_23_3" localSheetId="4">#REF!</definedName>
    <definedName name="Excel_BuiltIn_Print_Area_9_23_4" localSheetId="4">#REF!</definedName>
    <definedName name="Excel_BuiltIn_Print_Area_9_24_1" localSheetId="4">#REF!</definedName>
    <definedName name="Excel_BuiltIn_Print_Area_9_24_2" localSheetId="4">#REF!</definedName>
    <definedName name="Excel_BuiltIn_Print_Area_9_24_3" localSheetId="4">#REF!</definedName>
    <definedName name="Excel_BuiltIn_Print_Area_9_24_4" localSheetId="4">#REF!</definedName>
    <definedName name="Excel_BuiltIn_Print_Area_9_26_1" localSheetId="4">#REF!</definedName>
    <definedName name="Excel_BuiltIn_Print_Area_9_26_2" localSheetId="4">#REF!</definedName>
    <definedName name="Excel_BuiltIn_Print_Area_9_26_3" localSheetId="4">#REF!</definedName>
    <definedName name="Excel_BuiltIn_Print_Area_9_26_4" localSheetId="4">#REF!</definedName>
    <definedName name="Excel_BuiltIn_Print_Area_9_27_1" localSheetId="4">#REF!</definedName>
    <definedName name="Excel_BuiltIn_Print_Area_9_27_2" localSheetId="4">#REF!</definedName>
    <definedName name="Excel_BuiltIn_Print_Area_9_27_3" localSheetId="4">#REF!</definedName>
    <definedName name="Excel_BuiltIn_Print_Area_9_27_4" localSheetId="4">#REF!</definedName>
    <definedName name="Excel_BuiltIn_Print_Area_9_3_1" localSheetId="4">#REF!</definedName>
    <definedName name="Excel_BuiltIn_Print_Area_9_3_2" localSheetId="4">#REF!</definedName>
    <definedName name="Excel_BuiltIn_Print_Area_9_3_3" localSheetId="4">#REF!</definedName>
    <definedName name="Excel_BuiltIn_Print_Area_9_3_4" localSheetId="4">#REF!</definedName>
    <definedName name="Excel_BuiltIn_Print_Area_9_4_1" localSheetId="4">#REF!</definedName>
    <definedName name="Excel_BuiltIn_Print_Area_9_4_2" localSheetId="4">#REF!</definedName>
    <definedName name="Excel_BuiltIn_Print_Area_9_4_3" localSheetId="4">#REF!</definedName>
    <definedName name="Excel_BuiltIn_Print_Area_9_4_4" localSheetId="4">#REF!</definedName>
    <definedName name="Excel_BuiltIn_Print_Area_9_5_1" localSheetId="4">#REF!</definedName>
    <definedName name="Excel_BuiltIn_Print_Area_9_5_2" localSheetId="4">#REF!</definedName>
    <definedName name="Excel_BuiltIn_Print_Area_9_5_3" localSheetId="4">#REF!</definedName>
    <definedName name="Excel_BuiltIn_Print_Area_9_5_4" localSheetId="4">#REF!</definedName>
    <definedName name="Excel_BuiltIn_Print_Area_9_6_1" localSheetId="4">#REF!</definedName>
    <definedName name="Excel_BuiltIn_Print_Area_9_6_2" localSheetId="4">#REF!</definedName>
    <definedName name="Excel_BuiltIn_Print_Area_9_6_3" localSheetId="4">#REF!</definedName>
    <definedName name="Excel_BuiltIn_Print_Area_9_6_4" localSheetId="4">#REF!</definedName>
    <definedName name="Excel_BuiltIn_Print_Area_9_7_1" localSheetId="4">#REF!</definedName>
    <definedName name="Excel_BuiltIn_Print_Area_9_7_2" localSheetId="4">#REF!</definedName>
    <definedName name="Excel_BuiltIn_Print_Area_9_7_3" localSheetId="4">#REF!</definedName>
    <definedName name="Excel_BuiltIn_Print_Area_9_7_4" localSheetId="4">#REF!</definedName>
    <definedName name="Excel_BuiltIn_Print_Area_9_8_1" localSheetId="4">#REF!</definedName>
    <definedName name="Excel_BuiltIn_Print_Area_9_8_2" localSheetId="4">#REF!</definedName>
    <definedName name="Excel_BuiltIn_Print_Area_9_8_3" localSheetId="4">#REF!</definedName>
    <definedName name="Excel_BuiltIn_Print_Area_9_8_4" localSheetId="4">#REF!</definedName>
    <definedName name="Excel_BuiltIn_Print_Area_9_9_1" localSheetId="4">#REF!</definedName>
    <definedName name="Excel_BuiltIn_Print_Area_9_9_2" localSheetId="4">#REF!</definedName>
    <definedName name="Excel_BuiltIn_Print_Area_9_9_3" localSheetId="4">#REF!</definedName>
    <definedName name="Excel_BuiltIn_Print_Area_9_9_4" localSheetId="4">#REF!</definedName>
    <definedName name="EXCEL1024_1" localSheetId="4">#REF!</definedName>
    <definedName name="EXCEL1024_2" localSheetId="4">#REF!</definedName>
    <definedName name="EXCEL1024_3" localSheetId="4">#REF!</definedName>
    <definedName name="EXCEL1024_4" localSheetId="4">#REF!</definedName>
    <definedName name="F_1" localSheetId="4">#REF!</definedName>
    <definedName name="F_2" localSheetId="4">#REF!</definedName>
    <definedName name="F_3" localSheetId="4">#REF!</definedName>
    <definedName name="F_4" localSheetId="4">#REF!</definedName>
    <definedName name="FULL_1" localSheetId="4">#REF!</definedName>
    <definedName name="FULL_19_1" localSheetId="4">#REF!</definedName>
    <definedName name="FULL_19_2" localSheetId="4">#REF!</definedName>
    <definedName name="FULL_19_3" localSheetId="4">#REF!</definedName>
    <definedName name="FULL_19_4" localSheetId="4">#REF!</definedName>
    <definedName name="FULL_2" localSheetId="4">#REF!</definedName>
    <definedName name="FULL_20_1" localSheetId="4">#REF!</definedName>
    <definedName name="FULL_20_2" localSheetId="4">#REF!</definedName>
    <definedName name="FULL_20_3" localSheetId="4">#REF!</definedName>
    <definedName name="FULL_20_4" localSheetId="4">#REF!</definedName>
    <definedName name="FULL_3" localSheetId="4">#REF!</definedName>
    <definedName name="gd_1" localSheetId="4">#REF!</definedName>
    <definedName name="gd_2" localSheetId="4">#REF!</definedName>
    <definedName name="gd_3" localSheetId="4">#REF!</definedName>
    <definedName name="gd_4" localSheetId="4">#REF!</definedName>
    <definedName name="gsd_1" localSheetId="4">#REF!</definedName>
    <definedName name="gsd_2" localSheetId="4">#REF!</definedName>
    <definedName name="gsd_3" localSheetId="4">#REF!</definedName>
    <definedName name="gsd_4" localSheetId="4">#REF!</definedName>
    <definedName name="gumpalan_1" localSheetId="4">#REF!</definedName>
    <definedName name="gumpalan_2" localSheetId="4">#REF!</definedName>
    <definedName name="gumpalan_3" localSheetId="4">#REF!</definedName>
    <definedName name="gumpalan_4" localSheetId="4">#REF!</definedName>
    <definedName name="gunun_1" localSheetId="4">#REF!</definedName>
    <definedName name="gunun_2" localSheetId="4">#REF!</definedName>
    <definedName name="gunun_3" localSheetId="4">#REF!</definedName>
    <definedName name="gunun_4" localSheetId="4">#REF!</definedName>
    <definedName name="gununf_1" localSheetId="4">#REF!</definedName>
    <definedName name="gununf_2" localSheetId="4">#REF!</definedName>
    <definedName name="gununf_3" localSheetId="4">#REF!</definedName>
    <definedName name="gununf_4" localSheetId="4">#REF!</definedName>
    <definedName name="gunung_1" localSheetId="4">#REF!</definedName>
    <definedName name="gunung_2" localSheetId="4">#REF!</definedName>
    <definedName name="gunung_3" localSheetId="4">#REF!</definedName>
    <definedName name="gunung_4" localSheetId="4">#REF!</definedName>
    <definedName name="gununga_1" localSheetId="4">#REF!</definedName>
    <definedName name="gununga_2" localSheetId="4">#REF!</definedName>
    <definedName name="gununga_3" localSheetId="4">#REF!</definedName>
    <definedName name="gununga_4" localSheetId="4">#REF!</definedName>
    <definedName name="gununguu_1" localSheetId="4">#REF!</definedName>
    <definedName name="gununguu_2" localSheetId="4">#REF!</definedName>
    <definedName name="gununguu_3" localSheetId="4">#REF!</definedName>
    <definedName name="gununguu_4" localSheetId="4">#REF!</definedName>
    <definedName name="kakikuka_1" localSheetId="4">#REF!</definedName>
    <definedName name="kakikuka_2" localSheetId="4">#REF!</definedName>
    <definedName name="kakikuka_3" localSheetId="4">#REF!</definedName>
    <definedName name="kakikuka_4" localSheetId="4">#REF!</definedName>
    <definedName name="L_1" localSheetId="4">#REF!</definedName>
    <definedName name="L_19_1" localSheetId="4">#REF!</definedName>
    <definedName name="L_19_2" localSheetId="4">#REF!</definedName>
    <definedName name="L_19_3" localSheetId="4">#REF!</definedName>
    <definedName name="L_19_4" localSheetId="4">#REF!</definedName>
    <definedName name="L_2" localSheetId="4">#REF!</definedName>
    <definedName name="L_20_1" localSheetId="4">#REF!</definedName>
    <definedName name="L_20_2" localSheetId="4">#REF!</definedName>
    <definedName name="L_20_3" localSheetId="4">#REF!</definedName>
    <definedName name="L_20_4" localSheetId="4">#REF!</definedName>
    <definedName name="L_3" localSheetId="4">#REF!</definedName>
    <definedName name="L_4" localSheetId="4">#REF!</definedName>
    <definedName name="Mantenance_1" localSheetId="4">#REF!</definedName>
    <definedName name="Mantenance_2" localSheetId="4">#REF!</definedName>
    <definedName name="Mantenance_3" localSheetId="4">#REF!</definedName>
    <definedName name="Mantenance_4" localSheetId="4">#REF!</definedName>
    <definedName name="masalaha_1" localSheetId="4">#REF!</definedName>
    <definedName name="masalaha_2" localSheetId="4">#REF!</definedName>
    <definedName name="masalaha_3" localSheetId="4">#REF!</definedName>
    <definedName name="masalaha_4" localSheetId="4">#REF!</definedName>
    <definedName name="namas_1" localSheetId="4">#REF!</definedName>
    <definedName name="namas_2" localSheetId="4">#REF!</definedName>
    <definedName name="namas_3" localSheetId="4">#REF!</definedName>
    <definedName name="namas_4" localSheetId="4">#REF!</definedName>
    <definedName name="nanana_1" localSheetId="4">#REF!</definedName>
    <definedName name="nanana_2" localSheetId="4">#REF!</definedName>
    <definedName name="nanana_3" localSheetId="4">#REF!</definedName>
    <definedName name="nanana_4" localSheetId="4">#REF!</definedName>
    <definedName name="overall_2" localSheetId="4">#REF!</definedName>
    <definedName name="overall_3" localSheetId="4">#REF!</definedName>
    <definedName name="overall_4" localSheetId="4">#REF!</definedName>
    <definedName name="qfile1_2" localSheetId="4">#REF!</definedName>
    <definedName name="qfile1_3" localSheetId="4">#REF!</definedName>
    <definedName name="qfile1_4" localSheetId="4">#REF!</definedName>
    <definedName name="qfile2_2" localSheetId="4">#REF!</definedName>
    <definedName name="qfile2_3" localSheetId="4">#REF!</definedName>
    <definedName name="qfile2_4" localSheetId="4">#REF!</definedName>
    <definedName name="QFile3_2" localSheetId="4">#REF!</definedName>
    <definedName name="QFile3_3" localSheetId="4">#REF!</definedName>
    <definedName name="QFile3_4" localSheetId="4">#REF!</definedName>
    <definedName name="s_1" localSheetId="4">#REF!</definedName>
    <definedName name="s_2" localSheetId="4">#REF!</definedName>
    <definedName name="s_3" localSheetId="4">#REF!</definedName>
    <definedName name="s_4" localSheetId="4">#REF!</definedName>
    <definedName name="sa_1" localSheetId="4">#REF!</definedName>
    <definedName name="sa_2" localSheetId="4">#REF!</definedName>
    <definedName name="sa_3" localSheetId="4">#REF!</definedName>
    <definedName name="sa_4" localSheetId="4">#REF!</definedName>
    <definedName name="SABUN_1" localSheetId="4">#REF!</definedName>
    <definedName name="SABUN_2" localSheetId="4">#REF!</definedName>
    <definedName name="SABUN_3" localSheetId="4">#REF!</definedName>
    <definedName name="SABUN_4" localSheetId="4">#REF!</definedName>
    <definedName name="sakit_1" localSheetId="4">#REF!</definedName>
    <definedName name="sakit_2" localSheetId="4">#REF!</definedName>
    <definedName name="sakit_3" localSheetId="4">#REF!</definedName>
    <definedName name="sakit_4" localSheetId="4">#REF!</definedName>
    <definedName name="sam_1" localSheetId="4">#REF!</definedName>
    <definedName name="sam_2" localSheetId="4">#REF!</definedName>
    <definedName name="sam_3" localSheetId="4">#REF!</definedName>
    <definedName name="sam_4" localSheetId="4">#REF!</definedName>
    <definedName name="samasamasam_1" localSheetId="4">#REF!</definedName>
    <definedName name="samasamasam_2" localSheetId="4">#REF!</definedName>
    <definedName name="samasamasam_3" localSheetId="4">#REF!</definedName>
    <definedName name="samasamasam_4" localSheetId="4">#REF!</definedName>
    <definedName name="sampaikan_1" localSheetId="4">#REF!</definedName>
    <definedName name="sampaikan_2" localSheetId="4">#REF!</definedName>
    <definedName name="sampaikan_3" localSheetId="4">#REF!</definedName>
    <definedName name="sampaikan_4" localSheetId="4">#REF!</definedName>
    <definedName name="sample_1" localSheetId="4">#REF!</definedName>
    <definedName name="sample_2" localSheetId="4">#REF!</definedName>
    <definedName name="sample_3" localSheetId="4">#REF!</definedName>
    <definedName name="sample_4" localSheetId="4">#REF!</definedName>
    <definedName name="sembarangan_1" localSheetId="4">#REF!</definedName>
    <definedName name="sembarangan_2" localSheetId="4">#REF!</definedName>
    <definedName name="sembarangan_3" localSheetId="4">#REF!</definedName>
    <definedName name="sembarangan_4" localSheetId="4">#REF!</definedName>
    <definedName name="SEMBARNG_1" localSheetId="4">#REF!</definedName>
    <definedName name="SEMBARNG_2" localSheetId="4">#REF!</definedName>
    <definedName name="SEMBARNG_3" localSheetId="4">#REF!</definedName>
    <definedName name="SEMBARNG_4" localSheetId="4">#REF!</definedName>
    <definedName name="Ssas_1" localSheetId="4">#REF!</definedName>
    <definedName name="Ssas_2" localSheetId="4">#REF!</definedName>
    <definedName name="Ssas_3" localSheetId="4">#REF!</definedName>
    <definedName name="Ssas_4" localSheetId="4">#REF!</definedName>
    <definedName name="VGJK_1" localSheetId="4">#REF!</definedName>
    <definedName name="VGJK_2" localSheetId="4">#REF!</definedName>
    <definedName name="VGJK_3" localSheetId="4">#REF!</definedName>
    <definedName name="VGJK_4" localSheetId="4">#REF!</definedName>
    <definedName name="YGGG_1" localSheetId="4">#REF!</definedName>
    <definedName name="YGGG_2" localSheetId="4">#REF!</definedName>
    <definedName name="YGGG_3" localSheetId="4">#REF!</definedName>
    <definedName name="YGGG_4" localSheetId="4">#REF!</definedName>
    <definedName name="yh_1" localSheetId="4">#REF!</definedName>
    <definedName name="yh_2" localSheetId="4">#REF!</definedName>
    <definedName name="yh_3" localSheetId="4">#REF!</definedName>
    <definedName name="yh_4" localSheetId="4">#REF!</definedName>
    <definedName name="a" localSheetId="4">#REF!</definedName>
    <definedName name="ada" localSheetId="4">#REF!</definedName>
    <definedName name="ADAad" localSheetId="4">#REF!</definedName>
    <definedName name="BARU" localSheetId="4">#REF!</definedName>
    <definedName name="bermain" localSheetId="4">#REF!</definedName>
    <definedName name="bersam" localSheetId="4">#REF!</definedName>
    <definedName name="dale" localSheetId="4">#REF!</definedName>
    <definedName name="dale_19" localSheetId="4">#REF!</definedName>
    <definedName name="dale_20" localSheetId="4">#REF!</definedName>
    <definedName name="F" localSheetId="4">#REF!</definedName>
    <definedName name="FrtPcktGauge" localSheetId="4">#REF!</definedName>
    <definedName name="FrtPcktGauge_19" localSheetId="4">#REF!</definedName>
    <definedName name="FrtPcktGauge_20" localSheetId="4">#REF!</definedName>
    <definedName name="FrtPcktMargin" localSheetId="4">#REF!</definedName>
    <definedName name="FrtPcktMargin_19" localSheetId="4">#REF!</definedName>
    <definedName name="FrtPcktMargin_20" localSheetId="4">#REF!</definedName>
    <definedName name="FrtPcktNeedles" localSheetId="4">#REF!</definedName>
    <definedName name="FrtPcktNeedles_19" localSheetId="4">#REF!</definedName>
    <definedName name="FrtPcktNeedles_20" localSheetId="4">#REF!</definedName>
    <definedName name="FrtPcktThread" localSheetId="4">#REF!</definedName>
    <definedName name="FrtPcktThread_19" localSheetId="4">#REF!</definedName>
    <definedName name="FrtPcktThread_20" localSheetId="4">#REF!</definedName>
    <definedName name="gunun" localSheetId="4">#REF!</definedName>
    <definedName name="gununf" localSheetId="4">#REF!</definedName>
    <definedName name="gunung" localSheetId="4">#REF!</definedName>
    <definedName name="gununga" localSheetId="4">#REF!</definedName>
    <definedName name="gununguu" localSheetId="4">#REF!</definedName>
    <definedName name="JUM" localSheetId="4">#REF!</definedName>
    <definedName name="kakikuka" localSheetId="4">#REF!</definedName>
    <definedName name="Mantenance" localSheetId="4">#REF!</definedName>
    <definedName name="nanana" localSheetId="4">#REF!</definedName>
    <definedName name="overall" localSheetId="4">#REF!</definedName>
    <definedName name="_xlnm.Print_Area" localSheetId="4">'35'!$A$1:$S$76</definedName>
    <definedName name="qfile1" localSheetId="4">#REF!</definedName>
    <definedName name="qfile2" localSheetId="4">#REF!</definedName>
    <definedName name="QFile3" localSheetId="4">#REF!</definedName>
    <definedName name="RENOV" localSheetId="4">#REF!</definedName>
    <definedName name="sa" localSheetId="4">#REF!</definedName>
    <definedName name="SABUN" localSheetId="4">#REF!</definedName>
    <definedName name="sam" localSheetId="4">#REF!</definedName>
    <definedName name="samasamasam" localSheetId="4">#REF!</definedName>
    <definedName name="sampaikan" localSheetId="4">#REF!</definedName>
    <definedName name="sample" localSheetId="4">#REF!</definedName>
    <definedName name="sembarangan" localSheetId="4">#REF!</definedName>
    <definedName name="SEMBARNG" localSheetId="4">#REF!</definedName>
    <definedName name="Thread" localSheetId="4">#REF!</definedName>
    <definedName name="Thread_1" localSheetId="4">#REF!</definedName>
    <definedName name="Thread_15" localSheetId="4">#REF!</definedName>
    <definedName name="Thread_19" localSheetId="4">#REF!</definedName>
    <definedName name="Thread_2" localSheetId="4">#REF!</definedName>
    <definedName name="Thread_20" localSheetId="4">#REF!</definedName>
    <definedName name="Thread_22" localSheetId="4">#REF!</definedName>
    <definedName name="Thread_23" localSheetId="4">#REF!</definedName>
    <definedName name="Thread_5" localSheetId="4">#REF!</definedName>
    <definedName name="Thread_8" localSheetId="4">#REF!</definedName>
    <definedName name="VGJK" localSheetId="4">#REF!</definedName>
    <definedName name="WtchPcktAmount" localSheetId="4">#REF!</definedName>
    <definedName name="WtchPcktAmount_1" localSheetId="4">#REF!</definedName>
    <definedName name="WtchPcktAmount_15" localSheetId="4">#REF!</definedName>
    <definedName name="WtchPcktAmount_19" localSheetId="4">#REF!</definedName>
    <definedName name="WtchPcktAmount_2" localSheetId="4">#REF!</definedName>
    <definedName name="WtchPcktAmount_20" localSheetId="4">#REF!</definedName>
    <definedName name="WtchPcktAmount_22" localSheetId="4">#REF!</definedName>
    <definedName name="WtchPcktAmount_23" localSheetId="4">#REF!</definedName>
    <definedName name="WtchPcktAmount_5" localSheetId="4">#REF!</definedName>
    <definedName name="WtchPcktAmount_8" localSheetId="4">#REF!</definedName>
    <definedName name="WtchPcktGauge" localSheetId="4">#REF!</definedName>
    <definedName name="WtchPcktGauge_19" localSheetId="4">#REF!</definedName>
    <definedName name="WtchPcktGauge_20" localSheetId="4">#REF!</definedName>
    <definedName name="WtchPcktHemWidth" localSheetId="4">#REF!</definedName>
    <definedName name="WtchPcktHemWidth_19" localSheetId="4">#REF!</definedName>
    <definedName name="WtchPcktHemWidth_20" localSheetId="4">#REF!</definedName>
    <definedName name="WtchPcktLocation" localSheetId="4">#REF!</definedName>
    <definedName name="WtchPcktLocation_19" localSheetId="4">#REF!</definedName>
    <definedName name="WtchPcktLocation_20" localSheetId="4">#REF!</definedName>
    <definedName name="WtchPcktMargin" localSheetId="4">#REF!</definedName>
    <definedName name="WtchPcktMargin_19" localSheetId="4">#REF!</definedName>
    <definedName name="WtchPcktMargin_20" localSheetId="4">#REF!</definedName>
    <definedName name="WtchPcktSet" localSheetId="4">#REF!</definedName>
    <definedName name="WtchPcktSet_19" localSheetId="4">#REF!</definedName>
    <definedName name="WtchPcktSet_20" localSheetId="4">#REF!</definedName>
    <definedName name="WtchPcktThread" localSheetId="4">#REF!</definedName>
    <definedName name="WtchPcktThread_19" localSheetId="4">#REF!</definedName>
    <definedName name="WtchPcktThread_20" localSheetId="4">#REF!</definedName>
    <definedName name="YGGG" localSheetId="4">#REF!</definedName>
    <definedName name="t">1000</definedName>
    <definedName name="_\">"#ref!"</definedName>
    <definedName name="__\">"#ref!"</definedName>
    <definedName name="___\">"#ref!"</definedName>
    <definedName name="____\">"#ref!"</definedName>
    <definedName name="_____\">"#ref!"</definedName>
    <definedName name="______\">"#ref!"</definedName>
    <definedName name="_______\">"#ref!"</definedName>
    <definedName name="________\">"#ref!"</definedName>
    <definedName name="_________\">"#ref!"</definedName>
    <definedName name="__________\">"#ref!"</definedName>
    <definedName name="___________\">"#ref!"</definedName>
    <definedName name="____________\">"#ref!"</definedName>
    <definedName name="_____________\">"#ref!"</definedName>
    <definedName name="______________\">"#ref!"</definedName>
    <definedName name="_______________\">"#ref!"</definedName>
    <definedName name="________________\">"#ref!"</definedName>
    <definedName name="_________________\">"#ref!"</definedName>
    <definedName name="____________CF05">{#N/A,#N/A,FALSE,"Bank Rec Cover Sheet";#N/A,#N/A,FALSE,"Bank Rec Details"}</definedName>
    <definedName name="___________CF05">{#N/A,#N/A,FALSE,"Bank Rec Cover Sheet";#N/A,#N/A,FALSE,"Bank Rec Details"}</definedName>
    <definedName name="___________WIR1">#N/A</definedName>
    <definedName name="__________WIR1">#N/A</definedName>
    <definedName name="_________CF05">{#N/A,#N/A,FALSE,"Bank Rec Cover Sheet";#N/A,#N/A,FALSE,"Bank Rec Details"}</definedName>
    <definedName name="_________WIR1">#N/A</definedName>
    <definedName name="________WIR1">#N/A</definedName>
    <definedName name="_______CF05">{#N/A,#N/A,FALSE,"Bank Rec Cover Sheet";#N/A,#N/A,FALSE,"Bank Rec Details"}</definedName>
    <definedName name="_______WIR1">#N/A</definedName>
    <definedName name="______cas5">#N/A</definedName>
    <definedName name="______WIR1">#N/A</definedName>
    <definedName name="_____CAS1">#N/A</definedName>
    <definedName name="_____CAS112">"#ref!"</definedName>
    <definedName name="_____CAS113">"#ref!"</definedName>
    <definedName name="_____cas21">"#ref!"</definedName>
    <definedName name="_____cas211">"#ref!"</definedName>
    <definedName name="_____cas22">"#ref!"</definedName>
    <definedName name="_____cas31">"#ref!"</definedName>
    <definedName name="_____cas311">"#ref!"</definedName>
    <definedName name="_____CAS32">"#ref!"</definedName>
    <definedName name="_____cas5">#N/A</definedName>
    <definedName name="_____CF05">{#N/A,#N/A,FALSE,"Bank Rec Cover Sheet";#N/A,#N/A,FALSE,"Bank Rec Details"}</definedName>
    <definedName name="_____SHT151">"#ref!"</definedName>
    <definedName name="_____WIR1">#N/A</definedName>
    <definedName name="_____XP2">"#ref!"</definedName>
    <definedName name="____CAS1">#N/A</definedName>
    <definedName name="____CAS112">"#ref!"</definedName>
    <definedName name="____CAS113">"#ref!"</definedName>
    <definedName name="____cas21">"#ref!"</definedName>
    <definedName name="____cas211">"#ref!"</definedName>
    <definedName name="____cas22">"#ref!"</definedName>
    <definedName name="____cas31">"#ref!"</definedName>
    <definedName name="____cas311">"#ref!"</definedName>
    <definedName name="____CAS32">"#ref!"</definedName>
    <definedName name="____cas5">"#n/a"</definedName>
    <definedName name="____CF05">{#N/A,#N/A,FALSE,"Bank Rec Cover Sheet";#N/A,#N/A,FALSE,"Bank Rec Details"}</definedName>
    <definedName name="____SHT151">"#ref!"</definedName>
    <definedName name="____WIR1">#N/A</definedName>
    <definedName name="____XP2">"#ref!"</definedName>
    <definedName name="___CAS1">#N/A</definedName>
    <definedName name="___CAS112">"#ref!"</definedName>
    <definedName name="___CAS113">"#ref!"</definedName>
    <definedName name="___cas21">"#ref!"</definedName>
    <definedName name="___cas211">"#ref!"</definedName>
    <definedName name="___cas22">"#ref!"</definedName>
    <definedName name="___cas31">"#ref!"</definedName>
    <definedName name="___cas311">"#ref!"</definedName>
    <definedName name="___CAS32">"#ref!"</definedName>
    <definedName name="___cas5">"#n/a"</definedName>
    <definedName name="___CF05">{#N/A,#N/A,FALSE,"Bank Rec Cover Sheet";#N/A,#N/A,FALSE,"Bank Rec Details"}</definedName>
    <definedName name="___SHT151">"#ref!"</definedName>
    <definedName name="___WIR1">#N/A</definedName>
    <definedName name="___xlnm_Database">"#ref!"</definedName>
    <definedName name="___xlnm_Print_Area">NA()</definedName>
    <definedName name="___xlnm_Print_Titles">NA()</definedName>
    <definedName name="___XP2">"#ref!"</definedName>
    <definedName name="__2Excel_BuiltIn_Print_Area_2_1">"#ref!"</definedName>
    <definedName name="__Anonymous_Sheet_DB__1">NA()</definedName>
    <definedName name="__BU200507">NA()</definedName>
    <definedName name="__CAS1">#N/A</definedName>
    <definedName name="__CAS112">"#ref!"</definedName>
    <definedName name="__CAS113">"#ref!"</definedName>
    <definedName name="__cas21">"#ref!"</definedName>
    <definedName name="__cas211">"#ref!"</definedName>
    <definedName name="__cas22">"#ref!"</definedName>
    <definedName name="__cas31">"#ref!"</definedName>
    <definedName name="__cas311">"#ref!"</definedName>
    <definedName name="__CAS32">"#ref!"</definedName>
    <definedName name="__cas5">"#n/a"</definedName>
    <definedName name="__CF05">{#N/A,#N/A,FALSE,"Bank Rec Cover Sheet";#N/A,#N/A,FALSE,"Bank Rec Details"}</definedName>
    <definedName name="__CRE901625">NA()</definedName>
    <definedName name="__CRU9835">NA()</definedName>
    <definedName name="__Eff90">NA()</definedName>
    <definedName name="__FOB2005">NA()</definedName>
    <definedName name="__FOB2006">NA()</definedName>
    <definedName name="__FOB2007">NA()</definedName>
    <definedName name="__LC0103">NA()</definedName>
    <definedName name="__LC0301">NA()</definedName>
    <definedName name="__MC0103">NA()</definedName>
    <definedName name="__OP200507">NA()</definedName>
    <definedName name="__OP200508">NA()</definedName>
    <definedName name="__OP200509">NA()</definedName>
    <definedName name="__OP200510">NA()</definedName>
    <definedName name="__OP200511">NA()</definedName>
    <definedName name="__OP200512">NA()</definedName>
    <definedName name="__OP200601">NA()</definedName>
    <definedName name="__OP200602">NA()</definedName>
    <definedName name="__OP200603">NA()</definedName>
    <definedName name="__OP200604">NA()</definedName>
    <definedName name="__OR9595">NA()</definedName>
    <definedName name="__ORE8757">NA()</definedName>
    <definedName name="__ORU9450">NA()</definedName>
    <definedName name="__OT1">NA()</definedName>
    <definedName name="__PPh2105">NA()</definedName>
    <definedName name="__shared_1_0_0">("#REF!*#REF!)/2))")</definedName>
    <definedName name="__shared_1_0_1">("#REF!*#REF!)/2))")</definedName>
    <definedName name="__shared_1_0_2">+"#REF!*#REF!"</definedName>
    <definedName name="__shared_1_0_3">+"#REF!*#REF!"</definedName>
    <definedName name="__shared_1_0_4">+"#REF!*#REF!"</definedName>
    <definedName name="__shared_1_0_5">+"#REF!*#REF!"</definedName>
    <definedName name="__shared_3_0_0">+(42*497.5*"#REF!/26)))")</definedName>
    <definedName name="__shared_3_0_1">+"#REF!*#REF!*#REF!"</definedName>
    <definedName name="__shared_3_0_10">+(42*497.5*"#REF!/26)))")</definedName>
    <definedName name="__shared_3_0_11">+"#REF!*#REF!*#REF!"</definedName>
    <definedName name="__shared_3_0_12">+(42*497.5*"#REF!/26)))")</definedName>
    <definedName name="__shared_3_0_13">+"#REF!*#REF!*#REF!"</definedName>
    <definedName name="__shared_3_0_14">+(42*497.5*"#REF!/26)))")</definedName>
    <definedName name="__shared_3_0_15">+"#REF!*#REF!*#REF!"</definedName>
    <definedName name="__shared_3_0_16">+(42*497.5*"#REF!/26)))")</definedName>
    <definedName name="__shared_3_0_17">+"#REF!*#REF!*#REF!"</definedName>
    <definedName name="__shared_3_0_18">+(42*497.5*"#REF!/26)))")</definedName>
    <definedName name="__shared_3_0_19">+"#REF!*#REF!*#REF!"</definedName>
    <definedName name="__shared_3_0_2">+(42*497.5*"#REF!/26)))")</definedName>
    <definedName name="__shared_3_0_20">+(42*497.5*"#REF!/26)))")</definedName>
    <definedName name="__shared_3_0_21">+"#REF!*#REF!*#REF!"</definedName>
    <definedName name="__shared_3_0_22">+(42*497.5*"#REF!/26)))")</definedName>
    <definedName name="__shared_3_0_23">+"#REF!*#REF!*#REF!"</definedName>
    <definedName name="__shared_3_0_24">+(42*497.5*"#REF!/26)))")</definedName>
    <definedName name="__shared_3_0_25">+"#REF!*#REF!*#REF!"</definedName>
    <definedName name="__shared_3_0_26">+(42*497.5*"#REF!/26)))")</definedName>
    <definedName name="__shared_3_0_27">+"#REF!*#REF!*#REF!"</definedName>
    <definedName name="__shared_3_0_28">+(42*497.5*"#REF!/26)))")</definedName>
    <definedName name="__shared_3_0_29">+"#REF!*#REF!*#REF!"</definedName>
    <definedName name="__shared_3_0_3">+"#REF!*#REF!*#REF!"</definedName>
    <definedName name="__shared_3_0_30">+(42*497.5*"#REF!/26)))")</definedName>
    <definedName name="__shared_3_0_31">+"#REF!*#REF!*#REF!"</definedName>
    <definedName name="__shared_3_0_32">+(42*497.5*"#REF!/26)))")</definedName>
    <definedName name="__shared_3_0_33">+"#REF!*#REF!*#REF!"</definedName>
    <definedName name="__shared_3_0_34">+(42*497.5*"#REF!/26)))")</definedName>
    <definedName name="__shared_3_0_35">+"#REF!*#REF!*#REF!"</definedName>
    <definedName name="__shared_3_0_36">+(42*497.5*"#REF!/26)))")</definedName>
    <definedName name="__shared_3_0_37">+"#REF!*#REF!*#REF!"</definedName>
    <definedName name="__shared_3_0_38">+(42*497.5*"#REF!/26)))")</definedName>
    <definedName name="__shared_3_0_39">+"#REF!*#REF!*#REF!"</definedName>
    <definedName name="__shared_3_0_4">+(42*497.5*"#REF!/26)))")</definedName>
    <definedName name="__shared_3_0_40">+(42*497.5*"#REF!/26)))")</definedName>
    <definedName name="__shared_3_0_41">+"#REF!*#REF!*#REF!"</definedName>
    <definedName name="__shared_3_0_5">+"#REF!*#REF!*#REF!"</definedName>
    <definedName name="__shared_3_0_6">+(42*497.5*"#REF!/26)))")</definedName>
    <definedName name="__shared_3_0_7">+"#REF!*#REF!*#REF!"</definedName>
    <definedName name="__shared_3_0_8">+(42*497.5*"#REF!/26)))")</definedName>
    <definedName name="__shared_3_0_9">+"#REF!*#REF!*#REF!"</definedName>
    <definedName name="__shared_5_0_0">SUM("#REF!)))")</definedName>
    <definedName name="__shared_6_0_0">"#REF!*#REF!"</definedName>
    <definedName name="__shared_6_0_1">"#REF!*#REF!"</definedName>
    <definedName name="__shared_6_0_2">"#REF!*#REF!"</definedName>
    <definedName name="__SHT151">"#ref!"</definedName>
    <definedName name="__TR01012004">NA()</definedName>
    <definedName name="__TR01012006">NA()</definedName>
    <definedName name="__TR01022004">NA()</definedName>
    <definedName name="__TR01022006">NA()</definedName>
    <definedName name="__TR01032004">NA()</definedName>
    <definedName name="__TR01032006">NA()</definedName>
    <definedName name="__TR01042004">NA()</definedName>
    <definedName name="__TR01042006">NA()</definedName>
    <definedName name="__TR0731">NA()</definedName>
    <definedName name="__UMR2004">NA()</definedName>
    <definedName name="__UMR2005">NA()</definedName>
    <definedName name="__UMR2006">NA()</definedName>
    <definedName name="__usd0601">NA()</definedName>
    <definedName name="__usd0601_1">NA()</definedName>
    <definedName name="__usd0601_3">NA()</definedName>
    <definedName name="__usd0602">NA()</definedName>
    <definedName name="__usd0602_1">NA()</definedName>
    <definedName name="__usd0602_3">NA()</definedName>
    <definedName name="__usd0603">NA()</definedName>
    <definedName name="__usd0604">NA()</definedName>
    <definedName name="__USD0711">NA()</definedName>
    <definedName name="__wh11">NA()</definedName>
    <definedName name="__wh7">NA()</definedName>
    <definedName name="__wh9">NA()</definedName>
    <definedName name="__Whs11">NA()</definedName>
    <definedName name="__Whs7">NA()</definedName>
    <definedName name="__Whs8">NA()</definedName>
    <definedName name="__Whs9">NA()</definedName>
    <definedName name="__WIR1">#N/A</definedName>
    <definedName name="__xlcn.WorksheetConnection_AutoCutterCostingYearly.A1A14" hidden="1">'[10]Auto - Cutter Costing Yearly.'!$A$2:$A$12</definedName>
    <definedName name="__xlfn_AVERAGEIF">#N/A</definedName>
    <definedName name="__xlfn_CONCAT">#N/A</definedName>
    <definedName name="__xlfn_COUNTIFS">#N/A</definedName>
    <definedName name="__xlfn_GAMMA_DIST">NA()</definedName>
    <definedName name="__xlfn_IFERROR">NA()</definedName>
    <definedName name="__xlfn_SUMIFS">NA()</definedName>
    <definedName name="__XP2">"#ref!"</definedName>
    <definedName name="_1234">{"'september 00bs'!$A$1:$D$82","'september 00bs'!$I$16"}</definedName>
    <definedName name="_1245">{"'september 00bs'!$A$1:$D$82","'september 00bs'!$I$16"}</definedName>
    <definedName name="_1W__E__E__K___2_9_1_1">NA()</definedName>
    <definedName name="_222">{"'september 00bs'!$A$1:$D$82","'september 00bs'!$I$16"}</definedName>
    <definedName name="_2Excel_BuiltIn_Print_Area_2_1">"#ref!"</definedName>
    <definedName name="_3W__E__E__K___2_9_2_1">NA()</definedName>
    <definedName name="_6_Dec_03">NA()</definedName>
    <definedName name="_A6" hidden="1">{#N/A,#N/A,FALSE,"Aging Summary";#N/A,#N/A,FALSE,"Ratio Analysis";#N/A,#N/A,FALSE,"Test 120 Day Accts";#N/A,#N/A,FALSE,"Tickmarks"}</definedName>
    <definedName name="_autoRange1">"#ref!"</definedName>
    <definedName name="_autoRange2">"#ref!"</definedName>
    <definedName name="_autoRange2_1">"#ref!"</definedName>
    <definedName name="_autoRange4">"#ref!"</definedName>
    <definedName name="_BU200507">NA()</definedName>
    <definedName name="_CAS1">#N/A</definedName>
    <definedName name="_CAS112">"#ref!"</definedName>
    <definedName name="_CAS113">"#ref!"</definedName>
    <definedName name="_cas21">"#ref!"</definedName>
    <definedName name="_cas211">"#ref!"</definedName>
    <definedName name="_cas22">"#ref!"</definedName>
    <definedName name="_cas31">"#ref!"</definedName>
    <definedName name="_cas311">"#ref!"</definedName>
    <definedName name="_CAS32">"#ref!"</definedName>
    <definedName name="_cas5">"#n/a"</definedName>
    <definedName name="_CF05">{#N/A,#N/A,FALSE,"Bank Rec Cover Sheet";#N/A,#N/A,FALSE,"Bank Rec Details"}</definedName>
    <definedName name="_CRE901625">NA()</definedName>
    <definedName name="_CRU9835">NA()</definedName>
    <definedName name="_Eff90">NA()</definedName>
    <definedName name="_Eff90_3">NA()</definedName>
    <definedName name="_FOB2005">NA()</definedName>
    <definedName name="_FOB2006">NA()</definedName>
    <definedName name="_FOB2007">NA()</definedName>
    <definedName name="_hotr">"#ref!"</definedName>
    <definedName name="_Key1">"#ref!"</definedName>
    <definedName name="_Key2">"#ref!"</definedName>
    <definedName name="_LC0103">NA()</definedName>
    <definedName name="_LC0301">NA()</definedName>
    <definedName name="_MC0103">NA()</definedName>
    <definedName name="_MC0103_3">NA()</definedName>
    <definedName name="_OP200507">NA()</definedName>
    <definedName name="_OP200508">NA()</definedName>
    <definedName name="_OP200509">NA()</definedName>
    <definedName name="_OP200510">NA()</definedName>
    <definedName name="_OP200511">NA()</definedName>
    <definedName name="_OP200512">NA()</definedName>
    <definedName name="_OP200601">NA()</definedName>
    <definedName name="_OP200602">NA()</definedName>
    <definedName name="_OP200603">NA()</definedName>
    <definedName name="_OP200604">NA()</definedName>
    <definedName name="_OR9595">NA()</definedName>
    <definedName name="_Order1">255</definedName>
    <definedName name="_Order2">255</definedName>
    <definedName name="_ORE8757">NA()</definedName>
    <definedName name="_ORU9450">NA()</definedName>
    <definedName name="_OT1">NA()</definedName>
    <definedName name="_OT1_1">NA()</definedName>
    <definedName name="_OT1_3">NA()</definedName>
    <definedName name="_PPh2105">NA()</definedName>
    <definedName name="_PPh2105_1">NA()</definedName>
    <definedName name="_PPh2105_3">NA()</definedName>
    <definedName name="_Regression_Int">1</definedName>
    <definedName name="_SHT151">"#ref!"</definedName>
    <definedName name="_Sort">"#ref!"</definedName>
    <definedName name="_TR01012004">NA()</definedName>
    <definedName name="_TR01012004_3">NA()</definedName>
    <definedName name="_TR01012006">NA()</definedName>
    <definedName name="_TR01012006_3">NA()</definedName>
    <definedName name="_TR01022004">NA()</definedName>
    <definedName name="_TR01022004_3">NA()</definedName>
    <definedName name="_TR01022006">NA()</definedName>
    <definedName name="_TR01022006_3">NA()</definedName>
    <definedName name="_TR01032004">NA()</definedName>
    <definedName name="_TR01032004_3">NA()</definedName>
    <definedName name="_TR01032006">NA()</definedName>
    <definedName name="_TR01042004">NA()</definedName>
    <definedName name="_TR01042004_3">NA()</definedName>
    <definedName name="_TR01042006">NA()</definedName>
    <definedName name="_TR0731">NA()</definedName>
    <definedName name="_UMR2004">NA()</definedName>
    <definedName name="_UMR2004_3">NA()</definedName>
    <definedName name="_UMR2005">NA()</definedName>
    <definedName name="_UMR2005_1">NA()</definedName>
    <definedName name="_UMR2005_3">NA()</definedName>
    <definedName name="_UMR2006">NA()</definedName>
    <definedName name="_UMR2006_1">NA()</definedName>
    <definedName name="_UMR2006_3">NA()</definedName>
    <definedName name="_usd0601">NA()</definedName>
    <definedName name="_usd0601_3">NA()</definedName>
    <definedName name="_usd0602">NA()</definedName>
    <definedName name="_usd0603">NA()</definedName>
    <definedName name="_usd0604">NA()</definedName>
    <definedName name="_USD0711">NA()</definedName>
    <definedName name="_USD1">"#ref!"</definedName>
    <definedName name="_wh11">NA()</definedName>
    <definedName name="_wh7">NA()</definedName>
    <definedName name="_wh9">NA()</definedName>
    <definedName name="_Whs11">NA()</definedName>
    <definedName name="_Whs11_3">NA()</definedName>
    <definedName name="_Whs7">NA()</definedName>
    <definedName name="_Whs8">NA()</definedName>
    <definedName name="_Whs8_3">NA()</definedName>
    <definedName name="_Whs9">NA()</definedName>
    <definedName name="_WIR1">#N/A</definedName>
    <definedName name="_XP2">"#ref!"</definedName>
    <definedName name="A_P_P_R_O_V_A_L___S_A_M_P_L_E">NA()</definedName>
    <definedName name="aaaa" hidden="1">{#N/A,#N/A,FALSE,"QR";#N/A,#N/A,FALSE,"R02";#N/A,#N/A,FALSE,"R04";#N/A,#N/A,FALSE,"R05";#N/A,#N/A,FALSE,"R08"}</definedName>
    <definedName name="ab" hidden="1">{#N/A,#N/A,FALSE,"M01";#N/A,#N/A,FALSE,"M02";#N/A,#N/A,FALSE,"M03";#N/A,#N/A,FALSE,"M04";#N/A,#N/A,FALSE,"M05";#N/A,#N/A,FALSE,"M08"}</definedName>
    <definedName name="ac" hidden="1">{"'september 00bs'!$A$1:$D$82","'september 00bs'!$I$16"}</definedName>
    <definedName name="acb_123">#N/A</definedName>
    <definedName name="ACCRUED_EXP">NA()</definedName>
    <definedName name="adfasdaf" hidden="1">{#N/A,#N/A,FALSE,"Aging Summary";#N/A,#N/A,FALSE,"Ratio Analysis";#N/A,#N/A,FALSE,"Test 120 Day Accts";#N/A,#N/A,FALSE,"Tickmarks"}</definedName>
    <definedName name="adfasdasd" hidden="1">{#N/A,#N/A,FALSE,"Aging Summary";#N/A,#N/A,FALSE,"Ratio Analysis";#N/A,#N/A,FALSE,"Test 120 Day Accts";#N/A,#N/A,FALSE,"Tickmarks"}</definedName>
    <definedName name="adfasdasfa" hidden="1">{#N/A,#N/A,FALSE,"Aging Summary";#N/A,#N/A,FALSE,"Ratio Analysis";#N/A,#N/A,FALSE,"Test 120 Day Accts";#N/A,#N/A,FALSE,"Tickmarks"}</definedName>
    <definedName name="adfasdf" hidden="1">{#N/A,#N/A,FALSE,"Aging Summary";#N/A,#N/A,FALSE,"Ratio Analysis";#N/A,#N/A,FALSE,"Test 120 Day Accts";#N/A,#N/A,FALSE,"Tickmarks"}</definedName>
    <definedName name="adfasdfasd" hidden="1">{#N/A,#N/A,FALSE,"Aging Summary";#N/A,#N/A,FALSE,"Ratio Analysis";#N/A,#N/A,FALSE,"Test 120 Day Accts";#N/A,#N/A,FALSE,"Tickmarks"}</definedName>
    <definedName name="adfsdf">{"'september 00bs'!$A$1:$D$82","'september 00bs'!$I$16"}</definedName>
    <definedName name="adgas">{"'september 00bs'!$A$1:$D$82","'september 00bs'!$I$16"}</definedName>
    <definedName name="AdmExpGMTytd">NA()</definedName>
    <definedName name="AdmExpJGEytd">NA()</definedName>
    <definedName name="AdmExpWASytd">NA()</definedName>
    <definedName name="adsfasdads" hidden="1">{#N/A,#N/A,FALSE,"Aging Summary";#N/A,#N/A,FALSE,"Ratio Analysis";#N/A,#N/A,FALSE,"Test 120 Day Accts";#N/A,#N/A,FALSE,"Tickmarks"}</definedName>
    <definedName name="AdvertisementOTHER">NA()</definedName>
    <definedName name="AdvertisementRUPS">NA()</definedName>
    <definedName name="AdvLapKeu">NA()</definedName>
    <definedName name="AdvRUPS">NA()</definedName>
    <definedName name="afsdsdafasdf" hidden="1">{#N/A,#N/A,FALSE,"Aging Summary";#N/A,#N/A,FALSE,"Ratio Analysis";#N/A,#N/A,FALSE,"Test 120 Day Accts";#N/A,#N/A,FALSE,"Tickmarks"}</definedName>
    <definedName name="After">"#n/a"</definedName>
    <definedName name="agaharhe">{"'september 00bs'!$A$1:$D$82","'september 00bs'!$I$16"}</definedName>
    <definedName name="agasdf" hidden="1">{#N/A,#N/A,FALSE,"Aging Summary";#N/A,#N/A,FALSE,"Ratio Analysis";#N/A,#N/A,FALSE,"Test 120 Day Accts";#N/A,#N/A,FALSE,"Tickmarks"}</definedName>
    <definedName name="agasdg">{"'september 00bs'!$A$1:$D$82","'september 00bs'!$I$16"}</definedName>
    <definedName name="agg">{"'september 00bs'!$A$1:$D$82","'september 00bs'!$I$16"}</definedName>
    <definedName name="ahwr5">#N/A</definedName>
    <definedName name="all">NA()</definedName>
    <definedName name="all_10">NA()</definedName>
    <definedName name="all_10_3">NA()</definedName>
    <definedName name="all_13">NA()</definedName>
    <definedName name="all_14">NA()</definedName>
    <definedName name="all_17">NA()</definedName>
    <definedName name="all_6">NA()</definedName>
    <definedName name="all_7">NA()</definedName>
    <definedName name="all_9">NA()</definedName>
    <definedName name="allae">NA()</definedName>
    <definedName name="allerd">NA()</definedName>
    <definedName name="allfe">NA()</definedName>
    <definedName name="amel" hidden="1">{#N/A,#N/A,FALSE,"Aging Summary";#N/A,#N/A,FALSE,"Ratio Analysis";#N/A,#N/A,FALSE,"Test 120 Day Accts";#N/A,#N/A,FALSE,"Tickmarks"}</definedName>
    <definedName name="ANAS">NA()</definedName>
    <definedName name="ANAS_10">NA()</definedName>
    <definedName name="ANAS_10_3">NA()</definedName>
    <definedName name="ANAS_13">NA()</definedName>
    <definedName name="ANAS_14">NA()</definedName>
    <definedName name="ANAS_17">NA()</definedName>
    <definedName name="ANAS_6">NA()</definedName>
    <definedName name="ANAS_7">NA()</definedName>
    <definedName name="ANAS_9">NA()</definedName>
    <definedName name="AnnRept">NA()</definedName>
    <definedName name="AnnualFees">NA()</definedName>
    <definedName name="AnnualMaintFee">NA()</definedName>
    <definedName name="AnnualReport">NA()</definedName>
    <definedName name="AP_Others">NA()</definedName>
    <definedName name="AP_Others_TR">NA()</definedName>
    <definedName name="AP_Trade">NA()</definedName>
    <definedName name="APPRAISAL_SURPLUS">NA()</definedName>
    <definedName name="AR_EMPLOYEE_CUM">NA()</definedName>
    <definedName name="AR_OTHERS">NA()</definedName>
    <definedName name="AR_TEMP_ADV">NA()</definedName>
    <definedName name="AR_TRADE">NA()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asdfadsdsasd" hidden="1">{#N/A,#N/A,FALSE,"Aging Summary";#N/A,#N/A,FALSE,"Ratio Analysis";#N/A,#N/A,FALSE,"Test 120 Day Accts";#N/A,#N/A,FALSE,"Tickmarks"}</definedName>
    <definedName name="asdfasdsda" hidden="1">{#N/A,#N/A,FALSE,"Aging Summary";#N/A,#N/A,FALSE,"Ratio Analysis";#N/A,#N/A,FALSE,"Test 120 Day Accts";#N/A,#N/A,FALSE,"Tickmarks"}</definedName>
    <definedName name="asdfgadfsd" hidden="1">{#N/A,#N/A,FALSE,"Aging Summary";#N/A,#N/A,FALSE,"Ratio Analysis";#N/A,#N/A,FALSE,"Test 120 Day Accts";#N/A,#N/A,FALSE,"Tickmarks"}</definedName>
    <definedName name="asdfsdadsa" hidden="1">{#N/A,#N/A,FALSE,"Aging Summary";#N/A,#N/A,FALSE,"Ratio Analysis";#N/A,#N/A,FALSE,"Test 120 Day Accts";#N/A,#N/A,FALSE,"Tickmarks"}</definedName>
    <definedName name="asdfsdasda" hidden="1">{#N/A,#N/A,FALSE,"Aging Summary";#N/A,#N/A,FALSE,"Ratio Analysis";#N/A,#N/A,FALSE,"Test 120 Day Accts";#N/A,#N/A,FALSE,"Tickmarks"}</definedName>
    <definedName name="asdfsdasdasd" hidden="1">{#N/A,#N/A,FALSE,"Aging Summary";#N/A,#N/A,FALSE,"Ratio Analysis";#N/A,#N/A,FALSE,"Test 120 Day Accts";#N/A,#N/A,FALSE,"Tickmarks"}</definedName>
    <definedName name="asdvasdda" hidden="1">{#N/A,#N/A,FALSE,"Aging Summary";#N/A,#N/A,FALSE,"Ratio Analysis";#N/A,#N/A,FALSE,"Test 120 Day Accts";#N/A,#N/A,FALSE,"Tickmarks"}</definedName>
    <definedName name="asga">{"'september 00bs'!$A$1:$D$82","'september 00bs'!$I$16"}</definedName>
    <definedName name="asr" hidden="1">{#N/A,#N/A,FALSE,"Aging Summary";#N/A,#N/A,FALSE,"Ratio Analysis";#N/A,#N/A,FALSE,"Test 120 Day Accts";#N/A,#N/A,FALSE,"Tickmarks"}</definedName>
    <definedName name="AverRate">NA()</definedName>
    <definedName name="b" hidden="1">{#N/A,#N/A,FALSE,"M01";#N/A,#N/A,FALSE,"M02";#N/A,#N/A,FALSE,"M03";#N/A,#N/A,FALSE,"M04";#N/A,#N/A,FALSE,"M05";#N/A,#N/A,FALSE,"M08"}</definedName>
    <definedName name="Balance_Sheet">"#ref!"</definedName>
    <definedName name="BANK">NA()</definedName>
    <definedName name="BBB" hidden="1">{#N/A,#N/A,FALSE,"Aging Summary";#N/A,#N/A,FALSE,"Ratio Analysis";#N/A,#N/A,FALSE,"Test 120 Day Accts";#N/A,#N/A,FALSE,"Tickmarks"}</definedName>
    <definedName name="bbbb" hidden="1">{#N/A,#N/A,FALSE,"Aging Summary";#N/A,#N/A,FALSE,"Ratio Analysis";#N/A,#N/A,FALSE,"Test 120 Day Accts";#N/A,#N/A,FALSE,"Tickmarks"}</definedName>
    <definedName name="BCexport">NA()</definedName>
    <definedName name="BCimport">NA()</definedName>
    <definedName name="bdfhjh" hidden="1">{"'september 00bs'!$A$1:$D$82","'september 00bs'!$I$16"}</definedName>
    <definedName name="BEGIN">NA()</definedName>
    <definedName name="BEGIN_10">NA()</definedName>
    <definedName name="BEGIN_10_3">NA()</definedName>
    <definedName name="BEGIN_13">NA()</definedName>
    <definedName name="BEGIN_14">NA()</definedName>
    <definedName name="BEGIN_17">NA()</definedName>
    <definedName name="BEGIN_6">NA()</definedName>
    <definedName name="BEGIN_7">NA()</definedName>
    <definedName name="BEGIN_9">NA()</definedName>
    <definedName name="BETA">{#N/A,#N/A,FALSE,"Bank Rec Cover Sheet";#N/A,#N/A,FALSE,"Bank Rec Details"}</definedName>
    <definedName name="BG_Del" hidden="1">15</definedName>
    <definedName name="BG_Ins" hidden="1">4</definedName>
    <definedName name="BG_Mod" hidden="1">6</definedName>
    <definedName name="BILLS_PAYABLE">NA()</definedName>
    <definedName name="bn" hidden="1">{#N/A,#N/A,FALSE,"Aging Summary";#N/A,#N/A,FALSE,"Ratio Analysis";#N/A,#N/A,FALSE,"Test 120 Day Accts";#N/A,#N/A,FALSE,"Tickmarks"}</definedName>
    <definedName name="bnu" hidden="1">{#N/A,#N/A,FALSE,"Aging Summary";#N/A,#N/A,FALSE,"Ratio Analysis";#N/A,#N/A,FALSE,"Test 120 Day Accts";#N/A,#N/A,FALSE,"Tickmarks"}</definedName>
    <definedName name="BonusCumulative">NA()</definedName>
    <definedName name="BRIEF">NA()</definedName>
    <definedName name="BRIEF_10">NA()</definedName>
    <definedName name="BRIEF_10_3">NA()</definedName>
    <definedName name="BRIEF_13">NA()</definedName>
    <definedName name="BRIEF_14">NA()</definedName>
    <definedName name="BRIEF_17">NA()</definedName>
    <definedName name="BRIEF_6">NA()</definedName>
    <definedName name="BRIEF_7">NA()</definedName>
    <definedName name="BRIEF_9">NA()</definedName>
    <definedName name="BS_2">#N/A</definedName>
    <definedName name="BS1_">#N/A</definedName>
    <definedName name="BS2_">#N/A</definedName>
    <definedName name="BS2LWP">#N/A</definedName>
    <definedName name="BU200507_10">NA()</definedName>
    <definedName name="BU200507_13">NA()</definedName>
    <definedName name="BU200507_14">NA()</definedName>
    <definedName name="BU200507_17">NA()</definedName>
    <definedName name="BU200507_6">NA()</definedName>
    <definedName name="BU200507_7">NA()</definedName>
    <definedName name="BU200507_9">NA()</definedName>
    <definedName name="BudgetPeriod">NA()</definedName>
    <definedName name="BudgetPeriod_10">NA()</definedName>
    <definedName name="BudgetPeriod_10_3">NA()</definedName>
    <definedName name="BudgetPeriod_13">NA()</definedName>
    <definedName name="BudgetPeriod_14">NA()</definedName>
    <definedName name="BudgetPeriod_17">NA()</definedName>
    <definedName name="BudgetPeriod_6">NA()</definedName>
    <definedName name="BudgetPeriod_7">NA()</definedName>
    <definedName name="BudgetPeriod_9">NA()</definedName>
    <definedName name="BUILDING_STRUCTURE">NA()</definedName>
    <definedName name="C_I_P">NA()</definedName>
    <definedName name="Capex_Schedule">"#ref!"</definedName>
    <definedName name="Car">#N/A</definedName>
    <definedName name="cas">"#n/a"</definedName>
    <definedName name="cas1oh">"#ref!"</definedName>
    <definedName name="CAS1PL">"#ref!"</definedName>
    <definedName name="CAS2CM">"#ref!"</definedName>
    <definedName name="CAS2PL">"#ref!"</definedName>
    <definedName name="cas3pl">"#ref!"</definedName>
    <definedName name="cas3prod">"#ref!"</definedName>
    <definedName name="CASH">NA()</definedName>
    <definedName name="Cash_Flow">"#ref!"</definedName>
    <definedName name="CASHBANK_CUM">NA()</definedName>
    <definedName name="Cashcosth">"#ref!"</definedName>
    <definedName name="cc" hidden="1">{#N/A,#N/A,FALSE,"QR";#N/A,#N/A,FALSE,"R02";#N/A,#N/A,FALSE,"R04";#N/A,#N/A,FALSE,"R05";#N/A,#N/A,FALSE,"R08"}</definedName>
    <definedName name="CGSgm2">NA()</definedName>
    <definedName name="CgsSP">NA()</definedName>
    <definedName name="CH">"#n/a"</definedName>
    <definedName name="chemicalcode">#N/A</definedName>
    <definedName name="Claim2006">NA()</definedName>
    <definedName name="ClaimDiscount">NA()</definedName>
    <definedName name="cmdBatal_Click">#N/A</definedName>
    <definedName name="cmdGanti_Click">#N/A</definedName>
    <definedName name="cnvnxcvcvx" hidden="1">{#N/A,#N/A,FALSE,"Aging Summary";#N/A,#N/A,FALSE,"Ratio Analysis";#N/A,#N/A,FALSE,"Test 120 Day Accts";#N/A,#N/A,FALSE,"Tickmarks"}</definedName>
    <definedName name="COM_DrGEN">NA()</definedName>
    <definedName name="CONS">#N/A</definedName>
    <definedName name="CorpAction">NA()</definedName>
    <definedName name="COSGmtYtd">NA()</definedName>
    <definedName name="COSJGEytd">NA()</definedName>
    <definedName name="Cost_dep">{#N/A,#N/A,FALSE,"Bank Rec Cover Sheet";#N/A,#N/A,FALSE,"Bank Rec Details"}</definedName>
    <definedName name="COVER">"#ref!"</definedName>
    <definedName name="cr">NA()</definedName>
    <definedName name="CRE901625_10">NA()</definedName>
    <definedName name="CRE901625_10_3">NA()</definedName>
    <definedName name="CRE901625_13">NA()</definedName>
    <definedName name="CRE901625_14">NA()</definedName>
    <definedName name="CRE901625_17">NA()</definedName>
    <definedName name="CRE901625_6">NA()</definedName>
    <definedName name="CRE901625_7">NA()</definedName>
    <definedName name="CRE901625_9">NA()</definedName>
    <definedName name="CREUR012004">NA()</definedName>
    <definedName name="creur012005">NA()</definedName>
    <definedName name="creur012005_10">NA()</definedName>
    <definedName name="creur012005_10_3">NA()</definedName>
    <definedName name="creur012005_13">NA()</definedName>
    <definedName name="creur012005_14">NA()</definedName>
    <definedName name="creur012005_17">NA()</definedName>
    <definedName name="creur012005_6">NA()</definedName>
    <definedName name="creur012005_7">NA()</definedName>
    <definedName name="creur012005_9">NA()</definedName>
    <definedName name="CREUR012006">NA()</definedName>
    <definedName name="CREUR012006_10">NA()</definedName>
    <definedName name="CREUR012006_10_3">NA()</definedName>
    <definedName name="CREUR012006_13">NA()</definedName>
    <definedName name="CREUR012006_14">NA()</definedName>
    <definedName name="CREUR012006_17">NA()</definedName>
    <definedName name="CREUR012006_6">NA()</definedName>
    <definedName name="CREUR012006_7">NA()</definedName>
    <definedName name="CREUR012006_9">NA()</definedName>
    <definedName name="CREUR022003">NA()</definedName>
    <definedName name="creur022004">NA()</definedName>
    <definedName name="creur022005">NA()</definedName>
    <definedName name="creur022006">NA()</definedName>
    <definedName name="CREUR032002">NA()</definedName>
    <definedName name="CREUR032002_10">NA()</definedName>
    <definedName name="CREUR032002_10_3">NA()</definedName>
    <definedName name="CREUR032002_13">NA()</definedName>
    <definedName name="CREUR032002_14">NA()</definedName>
    <definedName name="CREUR032002_17">NA()</definedName>
    <definedName name="CREUR032002_6">NA()</definedName>
    <definedName name="CREUR032002_7">NA()</definedName>
    <definedName name="CREUR032002_9">NA()</definedName>
    <definedName name="CREUR032003">NA()</definedName>
    <definedName name="creur032004">NA()</definedName>
    <definedName name="creur032005">NA()</definedName>
    <definedName name="creur032006">NA()</definedName>
    <definedName name="CREUR04">NA()</definedName>
    <definedName name="CREUR04_10">NA()</definedName>
    <definedName name="CREUR04_10_3">NA()</definedName>
    <definedName name="CREUR04_13">NA()</definedName>
    <definedName name="CREUR04_14">NA()</definedName>
    <definedName name="CREUR04_17">NA()</definedName>
    <definedName name="CREUR04_6">NA()</definedName>
    <definedName name="CREUR04_7">NA()</definedName>
    <definedName name="CREUR04_9">NA()</definedName>
    <definedName name="creur042003">NA()</definedName>
    <definedName name="creur042004">NA()</definedName>
    <definedName name="creur042005">NA()</definedName>
    <definedName name="CREUR042006">NA()</definedName>
    <definedName name="CREUR052002">NA()</definedName>
    <definedName name="CREUR052002_10">NA()</definedName>
    <definedName name="CREUR052002_10_3">NA()</definedName>
    <definedName name="CREUR052002_13">NA()</definedName>
    <definedName name="CREUR052002_14">NA()</definedName>
    <definedName name="CREUR052002_17">NA()</definedName>
    <definedName name="CREUR052002_6">NA()</definedName>
    <definedName name="CREUR052002_7">NA()</definedName>
    <definedName name="CREUR052002_9">NA()</definedName>
    <definedName name="creur052003">NA()</definedName>
    <definedName name="creur052004">NA()</definedName>
    <definedName name="creur052005">NA()</definedName>
    <definedName name="CREUR062002">NA()</definedName>
    <definedName name="CREUR062002_10">NA()</definedName>
    <definedName name="CREUR062002_10_3">NA()</definedName>
    <definedName name="CREUR062002_13">NA()</definedName>
    <definedName name="CREUR062002_14">NA()</definedName>
    <definedName name="CREUR062002_17">NA()</definedName>
    <definedName name="CREUR062002_6">NA()</definedName>
    <definedName name="CREUR062002_7">NA()</definedName>
    <definedName name="CREUR062002_9">NA()</definedName>
    <definedName name="creur062003">NA()</definedName>
    <definedName name="creur062004">NA()</definedName>
    <definedName name="creur062005">NA()</definedName>
    <definedName name="CREUR062006">NA()</definedName>
    <definedName name="CREUR062006_11">NA()</definedName>
    <definedName name="CREUR062006_12">NA()</definedName>
    <definedName name="CREUR062006_3">NA()</definedName>
    <definedName name="CREUR062006_6">NA()</definedName>
    <definedName name="CREUR062006_7">NA()</definedName>
    <definedName name="CREUR062006_8">NA()</definedName>
    <definedName name="CREUR062006_9">NA()</definedName>
    <definedName name="CREUR07">NA()</definedName>
    <definedName name="creur072003">NA()</definedName>
    <definedName name="creur072004">NA()</definedName>
    <definedName name="creur072005">NA()</definedName>
    <definedName name="CREUR072006">NA()</definedName>
    <definedName name="CREUR072006_11">NA()</definedName>
    <definedName name="CREUR072006_12">NA()</definedName>
    <definedName name="CREUR072006_3">NA()</definedName>
    <definedName name="CREUR072006_6">NA()</definedName>
    <definedName name="CREUR072006_7">NA()</definedName>
    <definedName name="CREUR072006_8">NA()</definedName>
    <definedName name="CREUR072006_9">NA()</definedName>
    <definedName name="CREUR08">NA()</definedName>
    <definedName name="CREUR082003">NA()</definedName>
    <definedName name="creur082004">NA()</definedName>
    <definedName name="creur082005">NA()</definedName>
    <definedName name="creur09">NA()</definedName>
    <definedName name="creur092003">NA()</definedName>
    <definedName name="creur092004">NA()</definedName>
    <definedName name="creur092005">NA()</definedName>
    <definedName name="CREUR102003">NA()</definedName>
    <definedName name="creur102004">NA()</definedName>
    <definedName name="creur102005">NA()</definedName>
    <definedName name="creur102005_10">NA()</definedName>
    <definedName name="creur102005_10_3">NA()</definedName>
    <definedName name="creur102005_13">NA()</definedName>
    <definedName name="creur102005_14">NA()</definedName>
    <definedName name="creur102005_17">NA()</definedName>
    <definedName name="creur102005_6">NA()</definedName>
    <definedName name="creur102005_7">NA()</definedName>
    <definedName name="creur102005_9">NA()</definedName>
    <definedName name="CREUR11">NA()</definedName>
    <definedName name="CREUR11_10">NA()</definedName>
    <definedName name="CREUR11_10_3">NA()</definedName>
    <definedName name="CREUR11_13">NA()</definedName>
    <definedName name="CREUR11_14">NA()</definedName>
    <definedName name="CREUR11_17">NA()</definedName>
    <definedName name="CREUR11_6">NA()</definedName>
    <definedName name="CREUR11_7">NA()</definedName>
    <definedName name="CREUR11_9">NA()</definedName>
    <definedName name="creur112003">NA()</definedName>
    <definedName name="creur112004">NA()</definedName>
    <definedName name="creur112005">NA()</definedName>
    <definedName name="creur112005_10">NA()</definedName>
    <definedName name="creur112005_10_3">NA()</definedName>
    <definedName name="creur112005_13">NA()</definedName>
    <definedName name="creur112005_14">NA()</definedName>
    <definedName name="creur112005_17">NA()</definedName>
    <definedName name="creur112005_6">NA()</definedName>
    <definedName name="creur112005_7">NA()</definedName>
    <definedName name="creur112005_9">NA()</definedName>
    <definedName name="CREUR112006">NA()</definedName>
    <definedName name="CREUR112006_11">NA()</definedName>
    <definedName name="CREUR112006_12">NA()</definedName>
    <definedName name="CREUR112006_6">NA()</definedName>
    <definedName name="CREUR112006_7">NA()</definedName>
    <definedName name="CREUR112006_8">NA()</definedName>
    <definedName name="CREUR112006_9">NA()</definedName>
    <definedName name="CREUR12">NA()</definedName>
    <definedName name="CREUR12_10">NA()</definedName>
    <definedName name="CREUR12_10_3">NA()</definedName>
    <definedName name="CREUR12_13">NA()</definedName>
    <definedName name="CREUR12_14">NA()</definedName>
    <definedName name="CREUR12_17">NA()</definedName>
    <definedName name="CREUR12_6">NA()</definedName>
    <definedName name="CREUR12_7">NA()</definedName>
    <definedName name="CREUR12_9">NA()</definedName>
    <definedName name="creur122003">NA()</definedName>
    <definedName name="creur122004">NA()</definedName>
    <definedName name="CREUR122005">NA()</definedName>
    <definedName name="CREUR200201">NA()</definedName>
    <definedName name="CRHKD012004">NA()</definedName>
    <definedName name="crhkd012005">NA()</definedName>
    <definedName name="crhkd012005_10">NA()</definedName>
    <definedName name="crhkd012005_10_3">NA()</definedName>
    <definedName name="crhkd012005_13">NA()</definedName>
    <definedName name="crhkd012005_14">NA()</definedName>
    <definedName name="crhkd012005_17">NA()</definedName>
    <definedName name="crhkd012005_6">NA()</definedName>
    <definedName name="crhkd012005_7">NA()</definedName>
    <definedName name="crhkd012005_9">NA()</definedName>
    <definedName name="CRHKD012006">NA()</definedName>
    <definedName name="CRHKD012006_10">NA()</definedName>
    <definedName name="CRHKD012006_10_3">NA()</definedName>
    <definedName name="CRHKD012006_13">NA()</definedName>
    <definedName name="CRHKD012006_14">NA()</definedName>
    <definedName name="CRHKD012006_17">NA()</definedName>
    <definedName name="CRHKD012006_6">NA()</definedName>
    <definedName name="CRHKD012006_7">NA()</definedName>
    <definedName name="CRHKD012006_9">NA()</definedName>
    <definedName name="CRHKD022003">NA()</definedName>
    <definedName name="crhkd022004">NA()</definedName>
    <definedName name="crhkd022005">NA()</definedName>
    <definedName name="crhkd022005_10">NA()</definedName>
    <definedName name="crhkd022005_10_3">NA()</definedName>
    <definedName name="crhkd022005_13">NA()</definedName>
    <definedName name="crhkd022005_14">NA()</definedName>
    <definedName name="crhkd022005_17">NA()</definedName>
    <definedName name="crhkd022005_6">NA()</definedName>
    <definedName name="crhkd022005_7">NA()</definedName>
    <definedName name="crhkd022005_9">NA()</definedName>
    <definedName name="crhkd022006">NA()</definedName>
    <definedName name="CRHKD032003">NA()</definedName>
    <definedName name="crhkd032004">NA()</definedName>
    <definedName name="crhkd032005">NA()</definedName>
    <definedName name="crhkd032005_10">NA()</definedName>
    <definedName name="crhkd032005_10_3">NA()</definedName>
    <definedName name="crhkd032005_13">NA()</definedName>
    <definedName name="crhkd032005_14">NA()</definedName>
    <definedName name="crhkd032005_17">NA()</definedName>
    <definedName name="crhkd032005_6">NA()</definedName>
    <definedName name="crhkd032005_7">NA()</definedName>
    <definedName name="crhkd032005_9">NA()</definedName>
    <definedName name="crhkd042003">NA()</definedName>
    <definedName name="crhkd042004">NA()</definedName>
    <definedName name="crhkd042005">NA()</definedName>
    <definedName name="crhkd042005_10">NA()</definedName>
    <definedName name="crhkd042005_10_3">NA()</definedName>
    <definedName name="crhkd042005_13">NA()</definedName>
    <definedName name="crhkd042005_14">NA()</definedName>
    <definedName name="crhkd042005_17">NA()</definedName>
    <definedName name="crhkd042005_6">NA()</definedName>
    <definedName name="crhkd042005_7">NA()</definedName>
    <definedName name="crhkd042005_9">NA()</definedName>
    <definedName name="CRHKD042006">NA()</definedName>
    <definedName name="crhkd052003">NA()</definedName>
    <definedName name="crhkd052004">NA()</definedName>
    <definedName name="crhkd052005">NA()</definedName>
    <definedName name="crhkd052005_10">NA()</definedName>
    <definedName name="crhkd052005_10_3">NA()</definedName>
    <definedName name="crhkd052005_13">NA()</definedName>
    <definedName name="crhkd052005_14">NA()</definedName>
    <definedName name="crhkd052005_17">NA()</definedName>
    <definedName name="crhkd052005_6">NA()</definedName>
    <definedName name="crhkd052005_7">NA()</definedName>
    <definedName name="crhkd052005_9">NA()</definedName>
    <definedName name="crhkd062003">NA()</definedName>
    <definedName name="crhkd062004">NA()</definedName>
    <definedName name="crhkd062005">NA()</definedName>
    <definedName name="crhkd062005_10">NA()</definedName>
    <definedName name="crhkd062005_10_3">NA()</definedName>
    <definedName name="crhkd062005_13">NA()</definedName>
    <definedName name="crhkd062005_14">NA()</definedName>
    <definedName name="crhkd062005_17">NA()</definedName>
    <definedName name="crhkd062005_6">NA()</definedName>
    <definedName name="crhkd062005_7">NA()</definedName>
    <definedName name="crhkd062005_9">NA()</definedName>
    <definedName name="CRHKD062006">NA()</definedName>
    <definedName name="CRHKD062006_11">NA()</definedName>
    <definedName name="CRHKD062006_12">NA()</definedName>
    <definedName name="CRHKD062006_6">NA()</definedName>
    <definedName name="CRHKD062006_7">NA()</definedName>
    <definedName name="CRHKD062006_8">NA()</definedName>
    <definedName name="CRHKD062006_9">NA()</definedName>
    <definedName name="crhkd072003">NA()</definedName>
    <definedName name="crhkd072004">NA()</definedName>
    <definedName name="crhkd072005">NA()</definedName>
    <definedName name="crhkd072005_10">NA()</definedName>
    <definedName name="crhkd072005_10_3">NA()</definedName>
    <definedName name="crhkd072005_13">NA()</definedName>
    <definedName name="crhkd072005_14">NA()</definedName>
    <definedName name="crhkd072005_17">NA()</definedName>
    <definedName name="crhkd072005_6">NA()</definedName>
    <definedName name="crhkd072005_7">NA()</definedName>
    <definedName name="crhkd072005_9">NA()</definedName>
    <definedName name="CRHKD072006">NA()</definedName>
    <definedName name="CRHKD072006_11">NA()</definedName>
    <definedName name="CRHKD072006_12">NA()</definedName>
    <definedName name="CRHKD072006_6">NA()</definedName>
    <definedName name="CRHKD072006_7">NA()</definedName>
    <definedName name="CRHKD072006_8">NA()</definedName>
    <definedName name="CRHKD072006_9">NA()</definedName>
    <definedName name="crhkd08">NA()</definedName>
    <definedName name="CRHKD082003">NA()</definedName>
    <definedName name="crhkd082004">NA()</definedName>
    <definedName name="CRHKD082005">NA()</definedName>
    <definedName name="crhkd092003">NA()</definedName>
    <definedName name="crhkd092004">NA()</definedName>
    <definedName name="crhkd092005">NA()</definedName>
    <definedName name="crhkd092005_10">NA()</definedName>
    <definedName name="crhkd092005_10_3">NA()</definedName>
    <definedName name="crhkd092005_13">NA()</definedName>
    <definedName name="crhkd092005_14">NA()</definedName>
    <definedName name="crhkd092005_17">NA()</definedName>
    <definedName name="crhkd092005_6">NA()</definedName>
    <definedName name="crhkd092005_7">NA()</definedName>
    <definedName name="crhkd092005_9">NA()</definedName>
    <definedName name="CRHKD102003">NA()</definedName>
    <definedName name="crhkd102004">NA()</definedName>
    <definedName name="crhkd102005">NA()</definedName>
    <definedName name="crhkd102005_10">NA()</definedName>
    <definedName name="crhkd102005_10_3">NA()</definedName>
    <definedName name="crhkd102005_13">NA()</definedName>
    <definedName name="crhkd102005_14">NA()</definedName>
    <definedName name="crhkd102005_17">NA()</definedName>
    <definedName name="crhkd102005_6">NA()</definedName>
    <definedName name="crhkd102005_7">NA()</definedName>
    <definedName name="crhkd102005_9">NA()</definedName>
    <definedName name="crhkd112003">NA()</definedName>
    <definedName name="crhkd112004">NA()</definedName>
    <definedName name="crhkd112005">NA()</definedName>
    <definedName name="crhkd112005_10">NA()</definedName>
    <definedName name="crhkd112005_10_3">NA()</definedName>
    <definedName name="crhkd112005_13">NA()</definedName>
    <definedName name="crhkd112005_14">NA()</definedName>
    <definedName name="crhkd112005_17">NA()</definedName>
    <definedName name="crhkd112005_6">NA()</definedName>
    <definedName name="crhkd112005_7">NA()</definedName>
    <definedName name="crhkd112005_9">NA()</definedName>
    <definedName name="CRHKD112006">NA()</definedName>
    <definedName name="CRHKD112006_11">NA()</definedName>
    <definedName name="CRHKD112006_12">NA()</definedName>
    <definedName name="CRHKD112006_6">NA()</definedName>
    <definedName name="CRHKD112006_7">NA()</definedName>
    <definedName name="CRHKD112006_8">NA()</definedName>
    <definedName name="CRHKD112006_9">NA()</definedName>
    <definedName name="CRHKD12">NA()</definedName>
    <definedName name="crhkd122003">NA()</definedName>
    <definedName name="crhkd122004">NA()</definedName>
    <definedName name="CRHKD122005">NA()</definedName>
    <definedName name="CRSGD012004">NA()</definedName>
    <definedName name="CRSGD012006">NA()</definedName>
    <definedName name="CRSGD012006_10">NA()</definedName>
    <definedName name="CRSGD012006_10_3">NA()</definedName>
    <definedName name="CRSGD012006_13">NA()</definedName>
    <definedName name="CRSGD012006_14">NA()</definedName>
    <definedName name="CRSGD012006_17">NA()</definedName>
    <definedName name="CRSGD012006_6">NA()</definedName>
    <definedName name="CRSGD012006_7">NA()</definedName>
    <definedName name="CRSGD012006_9">NA()</definedName>
    <definedName name="CRSGD022006">NA()</definedName>
    <definedName name="CRSGD042006">NA()</definedName>
    <definedName name="CRSGD06062006">NA()</definedName>
    <definedName name="CRSGD06062006_11">NA()</definedName>
    <definedName name="CRSGD06062006_12">NA()</definedName>
    <definedName name="CRSGD06062006_3">NA()</definedName>
    <definedName name="CRSGD06062006_6">NA()</definedName>
    <definedName name="CRSGD06062006_7">NA()</definedName>
    <definedName name="CRSGD06062006_8">NA()</definedName>
    <definedName name="CRSGD06062006_9">NA()</definedName>
    <definedName name="CRSGD062006">NA()</definedName>
    <definedName name="CRSGD062006_11">NA()</definedName>
    <definedName name="CRSGD062006_12">NA()</definedName>
    <definedName name="CRSGD062006_6">NA()</definedName>
    <definedName name="CRSGD062006_7">NA()</definedName>
    <definedName name="CRSGD062006_8">NA()</definedName>
    <definedName name="CRSGD062006_9">NA()</definedName>
    <definedName name="CRSGD072006">NA()</definedName>
    <definedName name="CRSGD072006_11">NA()</definedName>
    <definedName name="CRSGD072006_12">NA()</definedName>
    <definedName name="CRSGD072006_6">NA()</definedName>
    <definedName name="CRSGD072006_7">NA()</definedName>
    <definedName name="CRSGD072006_8">NA()</definedName>
    <definedName name="CRSGD072006_9">NA()</definedName>
    <definedName name="CRSGD082003">NA()</definedName>
    <definedName name="CRSGD082005">NA()</definedName>
    <definedName name="CRSGD112006">NA()</definedName>
    <definedName name="CRSGD112006_11">NA()</definedName>
    <definedName name="CRSGD112006_12">NA()</definedName>
    <definedName name="CRSGD112006_3">NA()</definedName>
    <definedName name="CRSGD112006_6">NA()</definedName>
    <definedName name="CRSGD112006_7">NA()</definedName>
    <definedName name="CRSGD112006_8">NA()</definedName>
    <definedName name="CRSGD112006_9">NA()</definedName>
    <definedName name="CRSGD122005">NA()</definedName>
    <definedName name="CRSGP08">NA()</definedName>
    <definedName name="CRSIND">NA()</definedName>
    <definedName name="CRSIND_10">NA()</definedName>
    <definedName name="CRSIND_10_3">NA()</definedName>
    <definedName name="CRSIND_13">NA()</definedName>
    <definedName name="CRSIND_14">NA()</definedName>
    <definedName name="CRSIND_17">NA()</definedName>
    <definedName name="CRSIND_6">NA()</definedName>
    <definedName name="CRSIND_7">NA()</definedName>
    <definedName name="CRSIND_9">NA()</definedName>
    <definedName name="crsind012004">NA()</definedName>
    <definedName name="crsind022004">NA()</definedName>
    <definedName name="crsind022005">NA()</definedName>
    <definedName name="crsind022005_10">NA()</definedName>
    <definedName name="crsind022005_10_3">NA()</definedName>
    <definedName name="crsind022005_13">NA()</definedName>
    <definedName name="crsind022005_14">NA()</definedName>
    <definedName name="crsind022005_17">NA()</definedName>
    <definedName name="crsind022005_6">NA()</definedName>
    <definedName name="crsind022005_7">NA()</definedName>
    <definedName name="crsind022005_9">NA()</definedName>
    <definedName name="CRSIND032003">NA()</definedName>
    <definedName name="crsind032004">NA()</definedName>
    <definedName name="crsind032005">NA()</definedName>
    <definedName name="crsind032005_10">NA()</definedName>
    <definedName name="crsind032005_10_3">NA()</definedName>
    <definedName name="crsind032005_13">NA()</definedName>
    <definedName name="crsind032005_14">NA()</definedName>
    <definedName name="crsind032005_17">NA()</definedName>
    <definedName name="crsind032005_6">NA()</definedName>
    <definedName name="crsind032005_7">NA()</definedName>
    <definedName name="crsind032005_9">NA()</definedName>
    <definedName name="crsind042003">NA()</definedName>
    <definedName name="crsind042004">NA()</definedName>
    <definedName name="crsind042005">NA()</definedName>
    <definedName name="crsind042005_10">NA()</definedName>
    <definedName name="crsind042005_10_3">NA()</definedName>
    <definedName name="crsind042005_13">NA()</definedName>
    <definedName name="crsind042005_14">NA()</definedName>
    <definedName name="crsind042005_17">NA()</definedName>
    <definedName name="crsind042005_6">NA()</definedName>
    <definedName name="crsind042005_7">NA()</definedName>
    <definedName name="crsind042005_9">NA()</definedName>
    <definedName name="crsind052003">NA()</definedName>
    <definedName name="crsind052004">NA()</definedName>
    <definedName name="crsind052005">NA()</definedName>
    <definedName name="crsind052005_10">NA()</definedName>
    <definedName name="crsind052005_10_3">NA()</definedName>
    <definedName name="crsind052005_13">NA()</definedName>
    <definedName name="crsind052005_14">NA()</definedName>
    <definedName name="crsind052005_17">NA()</definedName>
    <definedName name="crsind052005_6">NA()</definedName>
    <definedName name="crsind052005_7">NA()</definedName>
    <definedName name="crsind052005_9">NA()</definedName>
    <definedName name="crsind062003">NA()</definedName>
    <definedName name="crsind062004">NA()</definedName>
    <definedName name="crsind062005">NA()</definedName>
    <definedName name="crsind062005_10">NA()</definedName>
    <definedName name="crsind062005_10_3">NA()</definedName>
    <definedName name="crsind062005_13">NA()</definedName>
    <definedName name="crsind062005_14">NA()</definedName>
    <definedName name="crsind062005_17">NA()</definedName>
    <definedName name="crsind062005_6">NA()</definedName>
    <definedName name="crsind062005_7">NA()</definedName>
    <definedName name="crsind062005_9">NA()</definedName>
    <definedName name="crsind072003">NA()</definedName>
    <definedName name="crsind072004">NA()</definedName>
    <definedName name="crsind072005">NA()</definedName>
    <definedName name="crsind072005_10">NA()</definedName>
    <definedName name="crsind072005_10_3">NA()</definedName>
    <definedName name="crsind072005_13">NA()</definedName>
    <definedName name="crsind072005_14">NA()</definedName>
    <definedName name="crsind072005_17">NA()</definedName>
    <definedName name="crsind072005_6">NA()</definedName>
    <definedName name="crsind072005_7">NA()</definedName>
    <definedName name="crsind072005_9">NA()</definedName>
    <definedName name="crsind082003">NA()</definedName>
    <definedName name="crsind082004">NA()</definedName>
    <definedName name="crsind082005">NA()</definedName>
    <definedName name="crsind082005_10">NA()</definedName>
    <definedName name="crsind082005_10_3">NA()</definedName>
    <definedName name="crsind082005_13">NA()</definedName>
    <definedName name="crsind082005_14">NA()</definedName>
    <definedName name="crsind082005_17">NA()</definedName>
    <definedName name="crsind082005_6">NA()</definedName>
    <definedName name="crsind082005_7">NA()</definedName>
    <definedName name="crsind082005_9">NA()</definedName>
    <definedName name="crsind092003">NA()</definedName>
    <definedName name="crsind092004">NA()</definedName>
    <definedName name="crsind092005">NA()</definedName>
    <definedName name="crsind092005_10">NA()</definedName>
    <definedName name="crsind092005_10_3">NA()</definedName>
    <definedName name="crsind092005_13">NA()</definedName>
    <definedName name="crsind092005_14">NA()</definedName>
    <definedName name="crsind092005_17">NA()</definedName>
    <definedName name="crsind092005_6">NA()</definedName>
    <definedName name="crsind092005_7">NA()</definedName>
    <definedName name="crsind092005_9">NA()</definedName>
    <definedName name="CRSIND102003">NA()</definedName>
    <definedName name="crsind102004">NA()</definedName>
    <definedName name="crsind102005">NA()</definedName>
    <definedName name="crsind102005_10">NA()</definedName>
    <definedName name="crsind102005_10_3">NA()</definedName>
    <definedName name="crsind102005_13">NA()</definedName>
    <definedName name="crsind102005_14">NA()</definedName>
    <definedName name="crsind102005_17">NA()</definedName>
    <definedName name="crsind102005_6">NA()</definedName>
    <definedName name="crsind102005_7">NA()</definedName>
    <definedName name="crsind102005_9">NA()</definedName>
    <definedName name="crsind112003">NA()</definedName>
    <definedName name="crsind112004">NA()</definedName>
    <definedName name="crsind112005">NA()</definedName>
    <definedName name="crsind112005_10">NA()</definedName>
    <definedName name="crsind112005_10_3">NA()</definedName>
    <definedName name="crsind112005_13">NA()</definedName>
    <definedName name="crsind112005_14">NA()</definedName>
    <definedName name="crsind112005_17">NA()</definedName>
    <definedName name="crsind112005_6">NA()</definedName>
    <definedName name="crsind112005_7">NA()</definedName>
    <definedName name="crsind112005_9">NA()</definedName>
    <definedName name="crsind122003">NA()</definedName>
    <definedName name="crsind122004">NA()</definedName>
    <definedName name="CRU9835_10">NA()</definedName>
    <definedName name="CRU9835_10_3">NA()</definedName>
    <definedName name="CRU9835_13">NA()</definedName>
    <definedName name="CRU9835_14">NA()</definedName>
    <definedName name="CRU9835_17">NA()</definedName>
    <definedName name="CRU9835_6">NA()</definedName>
    <definedName name="CRU9835_7">NA()</definedName>
    <definedName name="CRU9835_9">NA()</definedName>
    <definedName name="CRUSD">NA()</definedName>
    <definedName name="CRUSD_10">NA()</definedName>
    <definedName name="CRUSD_10_3">NA()</definedName>
    <definedName name="CRUSD_13">NA()</definedName>
    <definedName name="CRUSD_14">NA()</definedName>
    <definedName name="CRUSD_17">NA()</definedName>
    <definedName name="CRUSD_6">NA()</definedName>
    <definedName name="CRUSD_7">NA()</definedName>
    <definedName name="CRUSD_9">NA()</definedName>
    <definedName name="crusd012002">NA()</definedName>
    <definedName name="CRUSD012004">NA()</definedName>
    <definedName name="crusd012005">NA()</definedName>
    <definedName name="crusd012005_10">NA()</definedName>
    <definedName name="crusd012005_10_3">NA()</definedName>
    <definedName name="crusd012005_13">NA()</definedName>
    <definedName name="crusd012005_14">NA()</definedName>
    <definedName name="crusd012005_17">NA()</definedName>
    <definedName name="crusd012005_6">NA()</definedName>
    <definedName name="crusd012005_7">NA()</definedName>
    <definedName name="crusd012005_9">NA()</definedName>
    <definedName name="CRUSD012006">NA()</definedName>
    <definedName name="CRUSD012006_10">NA()</definedName>
    <definedName name="CRUSD012006_10_3">NA()</definedName>
    <definedName name="CRUSD012006_13">NA()</definedName>
    <definedName name="CRUSD012006_14">NA()</definedName>
    <definedName name="CRUSD012006_17">NA()</definedName>
    <definedName name="CRUSD012006_6">NA()</definedName>
    <definedName name="CRUSD012006_7">NA()</definedName>
    <definedName name="CRUSD012006_9">NA()</definedName>
    <definedName name="CRUSD022003">NA()</definedName>
    <definedName name="CRUSD022004">NA()</definedName>
    <definedName name="crusd022005">NA()</definedName>
    <definedName name="CRUSD022006">NA()</definedName>
    <definedName name="CRUSD032002">NA()</definedName>
    <definedName name="CRUSD032002_10">NA()</definedName>
    <definedName name="CRUSD032002_10_3">NA()</definedName>
    <definedName name="CRUSD032002_13">NA()</definedName>
    <definedName name="CRUSD032002_14">NA()</definedName>
    <definedName name="CRUSD032002_17">NA()</definedName>
    <definedName name="CRUSD032002_6">NA()</definedName>
    <definedName name="CRUSD032002_7">NA()</definedName>
    <definedName name="CRUSD032002_9">NA()</definedName>
    <definedName name="CRUSD032003">NA()</definedName>
    <definedName name="crusd032004">NA()</definedName>
    <definedName name="crusd032005">NA()</definedName>
    <definedName name="crusd032006">NA()</definedName>
    <definedName name="CRUSD04">NA()</definedName>
    <definedName name="CRUSD04_10">NA()</definedName>
    <definedName name="CRUSD04_10_3">NA()</definedName>
    <definedName name="CRUSD04_13">NA()</definedName>
    <definedName name="CRUSD04_14">NA()</definedName>
    <definedName name="CRUSD04_17">NA()</definedName>
    <definedName name="CRUSD04_6">NA()</definedName>
    <definedName name="CRUSD04_7">NA()</definedName>
    <definedName name="CRUSD04_9">NA()</definedName>
    <definedName name="crusd0402">NA()</definedName>
    <definedName name="crusd0402_10">NA()</definedName>
    <definedName name="crusd0402_10_3">NA()</definedName>
    <definedName name="crusd0402_13">NA()</definedName>
    <definedName name="crusd0402_14">NA()</definedName>
    <definedName name="crusd0402_17">NA()</definedName>
    <definedName name="crusd0402_6">NA()</definedName>
    <definedName name="crusd0402_7">NA()</definedName>
    <definedName name="crusd0402_9">NA()</definedName>
    <definedName name="CRUSD042002">NA()</definedName>
    <definedName name="CRUSD042002_10">NA()</definedName>
    <definedName name="CRUSD042002_10_3">NA()</definedName>
    <definedName name="CRUSD042002_13">NA()</definedName>
    <definedName name="CRUSD042002_14">NA()</definedName>
    <definedName name="CRUSD042002_17">NA()</definedName>
    <definedName name="CRUSD042002_6">NA()</definedName>
    <definedName name="CRUSD042002_7">NA()</definedName>
    <definedName name="CRUSD042002_9">NA()</definedName>
    <definedName name="crusd042003">NA()</definedName>
    <definedName name="crusd042004">NA()</definedName>
    <definedName name="crusd042005">NA()</definedName>
    <definedName name="CRUSD042006">NA()</definedName>
    <definedName name="CRUSD05">NA()</definedName>
    <definedName name="CRUSD052002">NA()</definedName>
    <definedName name="CRUSD052002_10">NA()</definedName>
    <definedName name="CRUSD052002_10_3">NA()</definedName>
    <definedName name="CRUSD052002_13">NA()</definedName>
    <definedName name="CRUSD052002_14">NA()</definedName>
    <definedName name="CRUSD052002_17">NA()</definedName>
    <definedName name="CRUSD052002_6">NA()</definedName>
    <definedName name="CRUSD052002_7">NA()</definedName>
    <definedName name="CRUSD052002_9">NA()</definedName>
    <definedName name="crusd052003">NA()</definedName>
    <definedName name="crusd052004">NA()</definedName>
    <definedName name="crusd052005">NA()</definedName>
    <definedName name="CRUSD062002">NA()</definedName>
    <definedName name="CRUSD062002_10">NA()</definedName>
    <definedName name="CRUSD062002_10_3">NA()</definedName>
    <definedName name="CRUSD062002_13">NA()</definedName>
    <definedName name="CRUSD062002_14">NA()</definedName>
    <definedName name="CRUSD062002_17">NA()</definedName>
    <definedName name="CRUSD062002_6">NA()</definedName>
    <definedName name="CRUSD062002_7">NA()</definedName>
    <definedName name="CRUSD062002_9">NA()</definedName>
    <definedName name="crusd062003">NA()</definedName>
    <definedName name="crusd062004">NA()</definedName>
    <definedName name="crusd062005">NA()</definedName>
    <definedName name="CRUSD062006">NA()</definedName>
    <definedName name="CRUSD062006_11">NA()</definedName>
    <definedName name="CRUSD062006_12">NA()</definedName>
    <definedName name="CRUSD062006_3">NA()</definedName>
    <definedName name="CRUSD062006_6">NA()</definedName>
    <definedName name="CRUSD062006_7">NA()</definedName>
    <definedName name="CRUSD062006_8">NA()</definedName>
    <definedName name="CRUSD062006_9">NA()</definedName>
    <definedName name="CRUSD062007">NA()</definedName>
    <definedName name="CRUSD07">NA()</definedName>
    <definedName name="crusd072003">NA()</definedName>
    <definedName name="crusd072004">NA()</definedName>
    <definedName name="crusd072005">NA()</definedName>
    <definedName name="CRUSD072006">NA()</definedName>
    <definedName name="CRUSD072006_11">NA()</definedName>
    <definedName name="CRUSD072006_12">NA()</definedName>
    <definedName name="CRUSD072006_3">NA()</definedName>
    <definedName name="CRUSD072006_6">NA()</definedName>
    <definedName name="CRUSD072006_7">NA()</definedName>
    <definedName name="CRUSD072006_8">NA()</definedName>
    <definedName name="CRUSD072006_9">NA()</definedName>
    <definedName name="CRUSD08">NA()</definedName>
    <definedName name="CRUSD082003">NA()</definedName>
    <definedName name="crusd082004">NA()</definedName>
    <definedName name="crusd082005">NA()</definedName>
    <definedName name="crusd09">NA()</definedName>
    <definedName name="crusd092003">NA()</definedName>
    <definedName name="crusd092004">NA()</definedName>
    <definedName name="crusd092005">NA()</definedName>
    <definedName name="CRUSD10">NA()</definedName>
    <definedName name="crusd102003">NA()</definedName>
    <definedName name="crusd102003_10">NA()</definedName>
    <definedName name="crusd102003_10_3">NA()</definedName>
    <definedName name="crusd102003_13">NA()</definedName>
    <definedName name="crusd102003_14">NA()</definedName>
    <definedName name="crusd102003_17">NA()</definedName>
    <definedName name="crusd102003_6">NA()</definedName>
    <definedName name="crusd102003_7">NA()</definedName>
    <definedName name="crusd102003_9">NA()</definedName>
    <definedName name="crusd102004">NA()</definedName>
    <definedName name="crusd102005">NA()</definedName>
    <definedName name="crusd102005_10">NA()</definedName>
    <definedName name="crusd102005_10_3">NA()</definedName>
    <definedName name="crusd102005_13">NA()</definedName>
    <definedName name="crusd102005_14">NA()</definedName>
    <definedName name="crusd102005_17">NA()</definedName>
    <definedName name="crusd102005_6">NA()</definedName>
    <definedName name="crusd102005_7">NA()</definedName>
    <definedName name="crusd102005_9">NA()</definedName>
    <definedName name="CRUSD11">NA()</definedName>
    <definedName name="CRUSD11_10">NA()</definedName>
    <definedName name="CRUSD11_10_3">NA()</definedName>
    <definedName name="CRUSD11_13">NA()</definedName>
    <definedName name="CRUSD11_14">NA()</definedName>
    <definedName name="CRUSD11_17">NA()</definedName>
    <definedName name="CRUSD11_6">NA()</definedName>
    <definedName name="CRUSD11_7">NA()</definedName>
    <definedName name="CRUSD11_9">NA()</definedName>
    <definedName name="crusd112003">NA()</definedName>
    <definedName name="crusd112004">NA()</definedName>
    <definedName name="crusd112005">NA()</definedName>
    <definedName name="crusd112005_10">NA()</definedName>
    <definedName name="crusd112005_10_3">NA()</definedName>
    <definedName name="crusd112005_13">NA()</definedName>
    <definedName name="crusd112005_14">NA()</definedName>
    <definedName name="crusd112005_17">NA()</definedName>
    <definedName name="crusd112005_6">NA()</definedName>
    <definedName name="crusd112005_7">NA()</definedName>
    <definedName name="crusd112005_9">NA()</definedName>
    <definedName name="CRUSD112006">NA()</definedName>
    <definedName name="CRUSD112006_11">NA()</definedName>
    <definedName name="CRUSD112006_12">NA()</definedName>
    <definedName name="CRUSD112006_6">NA()</definedName>
    <definedName name="CRUSD112006_7">NA()</definedName>
    <definedName name="CRUSD112006_8">NA()</definedName>
    <definedName name="CRUSD112006_9">NA()</definedName>
    <definedName name="crusd12">NA()</definedName>
    <definedName name="crusd122003">NA()</definedName>
    <definedName name="crusd122004">NA()</definedName>
    <definedName name="CRUSD122005">NA()</definedName>
    <definedName name="CRUSD200201">NA()</definedName>
    <definedName name="CRUSE">NA()</definedName>
    <definedName name="CRUSE_3">NA()</definedName>
    <definedName name="CUMULATIVE_DEBIT">NA()</definedName>
    <definedName name="CumulativeCredit">NA()</definedName>
    <definedName name="CurrAdmExpGMT">NA()</definedName>
    <definedName name="CurrAdmExpJGE">NA()</definedName>
    <definedName name="CurrAdmExpWASTE">NA()</definedName>
    <definedName name="CurrBonusPayt">NA()</definedName>
    <definedName name="CurrCostSalesGMT">NA()</definedName>
    <definedName name="CurrCostSalesJGE">NA()</definedName>
    <definedName name="CURRENT">NA()</definedName>
    <definedName name="CurrEXCHgainGMT">NA()</definedName>
    <definedName name="CurrEXCHgainJGE">NA()</definedName>
    <definedName name="CurrEXCHgainWASTE">NA()</definedName>
    <definedName name="CurrExchLossGMT">NA()</definedName>
    <definedName name="CurrExchLossJGE">NA()</definedName>
    <definedName name="CurrExchLossWASTE">NA()</definedName>
    <definedName name="CurrFAdispGainJGE">NA()</definedName>
    <definedName name="CurrFAdispGainWASTE">NA()</definedName>
    <definedName name="CurrFAdispoGAINgmt">NA()</definedName>
    <definedName name="CurrFAdisposalGMT">NA()</definedName>
    <definedName name="CurrFAdisposalJGE">NA()</definedName>
    <definedName name="CurrFAdisposalWASTE">NA()</definedName>
    <definedName name="CurrFinExpGMT">NA()</definedName>
    <definedName name="CurrFinExpJGE">NA()</definedName>
    <definedName name="CurrFinExpWASTE">NA()</definedName>
    <definedName name="CurrINTincGMT">NA()</definedName>
    <definedName name="CurrINTincJGE">NA()</definedName>
    <definedName name="CurrINTincWASTE">NA()</definedName>
    <definedName name="CurrProvCPT">NA()</definedName>
    <definedName name="CurrSalesGMT">NA()</definedName>
    <definedName name="CurrSalesJGE">NA()</definedName>
    <definedName name="CurrSalesWASTE">NA()</definedName>
    <definedName name="CurrSExpGMT">NA()</definedName>
    <definedName name="CurrSExpJGE">NA()</definedName>
    <definedName name="CurrSExpWASTE">NA()</definedName>
    <definedName name="CurrSunIncomeGMT">NA()</definedName>
    <definedName name="CurrSunIncomeJGE">NA()</definedName>
    <definedName name="CurrSunIncomeWASTE">NA()</definedName>
    <definedName name="CurrSunLossGMT">NA()</definedName>
    <definedName name="CurrSunLossJGE">NA()</definedName>
    <definedName name="CurrSunLossWASTE">NA()</definedName>
    <definedName name="CurrUnderProvCPT">NA()</definedName>
    <definedName name="CustomFees">NA()</definedName>
    <definedName name="d">"#ref!"</definedName>
    <definedName name="DA">"#ref!"</definedName>
    <definedName name="dafasdsdasd" hidden="1">{#N/A,#N/A,FALSE,"Aging Summary";#N/A,#N/A,FALSE,"Ratio Analysis";#N/A,#N/A,FALSE,"Test 120 Day Accts";#N/A,#N/A,FALSE,"Tickmarks"}</definedName>
    <definedName name="dafsdasdfdas" hidden="1">{#N/A,#N/A,FALSE,"Aging Summary";#N/A,#N/A,FALSE,"Ratio Analysis";#N/A,#N/A,FALSE,"Test 120 Day Accts";#N/A,#N/A,FALSE,"Tickmarks"}</definedName>
    <definedName name="dasfsdadfads" hidden="1">{#N/A,#N/A,FALSE,"Aging Summary";#N/A,#N/A,FALSE,"Ratio Analysis";#N/A,#N/A,FALSE,"Test 120 Day Accts";#N/A,#N/A,FALSE,"Tickmarks"}</definedName>
    <definedName name="dasgasdsd" hidden="1">{#N/A,#N/A,FALSE,"Aging Summary";#N/A,#N/A,FALSE,"Ratio Analysis";#N/A,#N/A,FALSE,"Test 120 Day Accts";#N/A,#N/A,FALSE,"Tickmarks"}</definedName>
    <definedName name="Database">"#ref!"</definedName>
    <definedName name="Database_1">NA()</definedName>
    <definedName name="Database_3">NA()</definedName>
    <definedName name="DaysInYear">NA()</definedName>
    <definedName name="dc">#N/A</definedName>
    <definedName name="DCBillCharges">NA()</definedName>
    <definedName name="dd" hidden="1">{#N/A,#N/A,FALSE,"M06";#N/A,#N/A,FALSE,"M07"}</definedName>
    <definedName name="ddd" hidden="1">{#N/A,#N/A,FALSE,"M01";#N/A,#N/A,FALSE,"M02";#N/A,#N/A,FALSE,"M03";#N/A,#N/A,FALSE,"M04";#N/A,#N/A,FALSE,"M05";#N/A,#N/A,FALSE,"M08"}</definedName>
    <definedName name="DEAD" hidden="1">{"'september 00bs'!$A$1:$D$82","'september 00bs'!$I$16"}</definedName>
    <definedName name="Debt_Schedule">"#ref!"</definedName>
    <definedName name="DEC">NA()</definedName>
    <definedName name="DEFERRED_CHGS">NA()</definedName>
    <definedName name="dep">"#ref!"</definedName>
    <definedName name="DEWI">NA()</definedName>
    <definedName name="dfasdqsdas" hidden="1">{#N/A,#N/A,FALSE,"Aging Summary";#N/A,#N/A,FALSE,"Ratio Analysis";#N/A,#N/A,FALSE,"Test 120 Day Accts";#N/A,#N/A,FALSE,"Tickmarks"}</definedName>
    <definedName name="dfd" hidden="1">{#N/A,#N/A,FALSE,"Aging Summary";#N/A,#N/A,FALSE,"Ratio Analysis";#N/A,#N/A,FALSE,"Test 120 Day Accts";#N/A,#N/A,FALSE,"Tickmarks"}</definedName>
    <definedName name="DFDD" hidden="1">{#N/A,#N/A,FALSE,"Aging Summary";#N/A,#N/A,FALSE,"Ratio Analysis";#N/A,#N/A,FALSE,"Test 120 Day Accts";#N/A,#N/A,FALSE,"Tickmarks"}</definedName>
    <definedName name="dfdfg" hidden="1">{#N/A,#N/A,FALSE,"Aging Summary";#N/A,#N/A,FALSE,"Ratio Analysis";#N/A,#N/A,FALSE,"Test 120 Day Accts";#N/A,#N/A,FALSE,"Tickmarks"}</definedName>
    <definedName name="dfgsdsdf" hidden="1">{#N/A,#N/A,FALSE,"Aging Summary";#N/A,#N/A,FALSE,"Ratio Analysis";#N/A,#N/A,FALSE,"Test 120 Day Accts";#N/A,#N/A,FALSE,"Tickmarks"}</definedName>
    <definedName name="dfsasdsdad" hidden="1">{#N/A,#N/A,FALSE,"Aging Summary";#N/A,#N/A,FALSE,"Ratio Analysis";#N/A,#N/A,FALSE,"Test 120 Day Accts";#N/A,#N/A,FALSE,"Tickmarks"}</definedName>
    <definedName name="dgadsada" hidden="1">{#N/A,#N/A,FALSE,"Aging Summary";#N/A,#N/A,FALSE,"Ratio Analysis";#N/A,#N/A,FALSE,"Test 120 Day Accts";#N/A,#N/A,FALSE,"Tickmarks"}</definedName>
    <definedName name="dgfhdgdhg" hidden="1">{#N/A,#N/A,FALSE,"Aging Summary";#N/A,#N/A,FALSE,"Ratio Analysis";#N/A,#N/A,FALSE,"Test 120 Day Accts";#N/A,#N/A,FALSE,"Tickmarks"}</definedName>
    <definedName name="dgfhgdhfg" hidden="1">{#N/A,#N/A,FALSE,"Aging Summary";#N/A,#N/A,FALSE,"Ratio Analysis";#N/A,#N/A,FALSE,"Test 120 Day Accts";#N/A,#N/A,FALSE,"Tickmarks"}</definedName>
    <definedName name="dghdfghdfg" hidden="1">{#N/A,#N/A,FALSE,"Aging Summary";#N/A,#N/A,FALSE,"Ratio Analysis";#N/A,#N/A,FALSE,"Test 120 Day Accts";#N/A,#N/A,FALSE,"Tickmarks"}</definedName>
    <definedName name="djdy">{"'september 00bs'!$A$1:$D$82","'september 00bs'!$I$16"}</definedName>
    <definedName name="dt">"#ref!"</definedName>
    <definedName name="dtrd">{"'september 00bs'!$A$1:$D$82","'september 00bs'!$I$16"}</definedName>
    <definedName name="dvasadda" hidden="1">{#N/A,#N/A,FALSE,"Aging Summary";#N/A,#N/A,FALSE,"Ratio Analysis";#N/A,#N/A,FALSE,"Test 120 Day Accts";#N/A,#N/A,FALSE,"Tickmarks"}</definedName>
    <definedName name="dvasdsdsd" hidden="1">{#N/A,#N/A,FALSE,"Aging Summary";#N/A,#N/A,FALSE,"Ratio Analysis";#N/A,#N/A,FALSE,"Test 120 Day Accts";#N/A,#N/A,FALSE,"Tickmarks"}</definedName>
    <definedName name="dvasvaasd" hidden="1">{#N/A,#N/A,FALSE,"Aging Summary";#N/A,#N/A,FALSE,"Ratio Analysis";#N/A,#N/A,FALSE,"Test 120 Day Accts";#N/A,#N/A,FALSE,"Tickmarks"}</definedName>
    <definedName name="e" hidden="1">{#N/A,#N/A,FALSE,"QR";#N/A,#N/A,FALSE,"R02";#N/A,#N/A,FALSE,"R04";#N/A,#N/A,FALSE,"R05";#N/A,#N/A,FALSE,"R08"}</definedName>
    <definedName name="ebe" hidden="1">{#N/A,#N/A,FALSE,"M06";#N/A,#N/A,FALSE,"M07"}</definedName>
    <definedName name="ee" hidden="1">{#N/A,#N/A,FALSE,"M01";#N/A,#N/A,FALSE,"M02";#N/A,#N/A,FALSE,"M03";#N/A,#N/A,FALSE,"M04";#N/A,#N/A,FALSE,"M05";#N/A,#N/A,FALSE,"M08"}</definedName>
    <definedName name="Email">NA()</definedName>
    <definedName name="EratexMgntFee">NA()</definedName>
    <definedName name="erroe">"#ref!"</definedName>
    <definedName name="error">"#ref!"</definedName>
    <definedName name="ERUET7IEI">{"'september 00bs'!$A$1:$D$82","'september 00bs'!$I$16"}</definedName>
    <definedName name="esdsfd">{"'september 00bs'!$A$1:$D$82","'september 00bs'!$I$16"}</definedName>
    <definedName name="ev.Calculation" hidden="1">-4105</definedName>
    <definedName name="ev.Initialized" hidden="1">FALSE</definedName>
    <definedName name="Ex">"#ref!"</definedName>
    <definedName name="Excel_BuiltIn__FilterDatabase">"#n/a"</definedName>
    <definedName name="Excel_BuiltIn__FilterDatabase__1">NA()</definedName>
    <definedName name="Excel_BuiltIn__FilterDatabase__2">NA()</definedName>
    <definedName name="Excel_BuiltIn__FilterDatabase_1">NA()</definedName>
    <definedName name="Excel_BuiltIn__FilterDatabase_1_1">NA()</definedName>
    <definedName name="Excel_BuiltIn__FilterDatabase_1_1_1">"$#REF!.$A$5:$AG$5"</definedName>
    <definedName name="Excel_BuiltIn__FilterDatabase_1_1_1_1">"$#REF!.$B$5:$AK$220"</definedName>
    <definedName name="Excel_BuiltIn__FilterDatabase_1_2">"$#REF!.$A$5:$AG$5"</definedName>
    <definedName name="Excel_BuiltIn__FilterDatabase_1_3">NA()</definedName>
    <definedName name="Excel_BuiltIn__FilterDatabase_11">NA()</definedName>
    <definedName name="Excel_BuiltIn__FilterDatabase_11_1">NA()</definedName>
    <definedName name="Excel_BuiltIn__FilterDatabase_11_3">NA()</definedName>
    <definedName name="Excel_BuiltIn__FilterDatabase_12">"$#REF!.$A$5:$L$241"</definedName>
    <definedName name="Excel_BuiltIn__FilterDatabase_13">"$#REF!.$#REF!$#REF!:$#REF!$#REF!"</definedName>
    <definedName name="Excel_BuiltIn__FilterDatabase_2">NA()</definedName>
    <definedName name="Excel_BuiltIn__FilterDatabase_2_1">"$#REF!.$A$6:$AG$6"</definedName>
    <definedName name="Excel_BuiltIn__FilterDatabase_2_1_1">NA()</definedName>
    <definedName name="Excel_BuiltIn__FilterDatabase_3">NA()</definedName>
    <definedName name="Excel_BuiltIn__FilterDatabase_3_1">"$#REF!.$A$6:$AG$6"</definedName>
    <definedName name="Excel_BuiltIn__FilterDatabase_4">"$#REF!.$#REF!$#REF!:$#REF!$#REF!"</definedName>
    <definedName name="Excel_BuiltIn__FilterDatabase_6">"$#REF!.$A$5:$K$186"</definedName>
    <definedName name="Excel_BuiltIn__FilterDatabase_6_1">NA()</definedName>
    <definedName name="Excel_BuiltIn__FilterDatabase_7">"$#REF!.$#REF!$#REF!:$#REF!$#REF!"</definedName>
    <definedName name="Excel_BuiltIn__FilterDatabase_8">"$#REF!.$#REF!$#REF!:$#REF!$#REF!"</definedName>
    <definedName name="Excel_BuiltIn_Database">NA()</definedName>
    <definedName name="Excel_BuiltIn_Print_Area">NA()</definedName>
    <definedName name="Excel_BuiltIn_Print_Area_0">"$"</definedName>
    <definedName name="Excel_BuiltIn_Print_Area_1_1">"$#REF!.$B$1:$AI$220"</definedName>
    <definedName name="Excel_BuiltIn_Print_Area_1_1_1">NA()</definedName>
    <definedName name="Excel_BuiltIn_Print_Area_1_1_1_1">NA()</definedName>
    <definedName name="Excel_BuiltIn_Print_Area_1_1_1_1_1">NA()</definedName>
    <definedName name="Excel_BuiltIn_Print_Area_1_1_1_1_1_1_1">"$#REF!.$B$2:$AA$124"</definedName>
    <definedName name="Excel_BuiltIn_Print_Area_1_1_1_1_1_1_1_1">"$#REF!.$B$2:$AA$112"</definedName>
    <definedName name="Excel_BuiltIn_Print_Area_1_1_1_1_1_1_1_1_1">"$#REF!.$B$2:$BH$112"</definedName>
    <definedName name="Excel_BuiltIn_Print_Area_1_1_1_1_1_1_1_1_1_1">"$#REF!.$B$2:$BH$108"</definedName>
    <definedName name="Excel_BuiltIn_Print_Area_1_1_1_1_1_1_1_1_1_1_1">"$#REF!.$B$2:$Z$108"</definedName>
    <definedName name="Excel_BuiltIn_Print_Area_1_1_1_1_1_1_1_1_1_1_1_1">"$#REF!.$B$2:$Z$153"</definedName>
    <definedName name="Excel_BuiltIn_Print_Area_1_1_1_1_1_1_1_1_1_1_1_1_1">"$#REF!.$B$2:$Z$98"</definedName>
    <definedName name="Excel_BuiltIn_Print_Area_1_1_1_1_1_1_1_1_1_1_1_1_1_1">"$#REF!.$B$2:$AA$98"</definedName>
    <definedName name="Excel_BuiltIn_Print_Area_1_1_1_1_1_1_1_1_1_1_1_1_1_1_1">"$#REF!.$B$2:$AA$94"</definedName>
    <definedName name="Excel_BuiltIn_Print_Area_1_1_1_1_1_1_1_1_1_1_1_1_1_1_1_1">"$#REF!.$B$2:$AA$94"</definedName>
    <definedName name="Excel_BuiltIn_Print_Area_1_1_1_1_1_1_1_1_1_1_1_1_1_1_1_1_1">"$#REF!.$B$2:$AA$76"</definedName>
    <definedName name="Excel_BuiltIn_Print_Area_1_3">NA()</definedName>
    <definedName name="Excel_BuiltIn_Print_Area_10">NA()</definedName>
    <definedName name="Excel_BuiltIn_Print_Area_104_1">NA()</definedName>
    <definedName name="Excel_BuiltIn_Print_Area_11">NA()</definedName>
    <definedName name="Excel_BuiltIn_Print_Area_11_1">NA()</definedName>
    <definedName name="Excel_BuiltIn_Print_Area_11_3">NA()</definedName>
    <definedName name="Excel_BuiltIn_Print_Area_12_1">NA()</definedName>
    <definedName name="Excel_BuiltIn_Print_Area_12_1_19">NA()</definedName>
    <definedName name="Excel_BuiltIn_Print_Area_120_1">NA()</definedName>
    <definedName name="Excel_BuiltIn_Print_Area_123_1">NA()</definedName>
    <definedName name="Excel_BuiltIn_Print_Area_14">NA()</definedName>
    <definedName name="Excel_BuiltIn_Print_Area_149">NA()</definedName>
    <definedName name="Excel_BuiltIn_Print_Area_15_1">"'smb://node445/E/VIDIO/AJOSH%252525252525252525252520FILE%252525252525252525252520(%252525252525252525252520SEWING%252525252525252525252520)/SOBAR/ajoshhhh/resign1.xls'#$'resigned G1'.$A$1:$I$11"</definedName>
    <definedName name="Excel_BuiltIn_Print_Area_15_1_1">NA()</definedName>
    <definedName name="Excel_BuiltIn_Print_Area_15_1_21">NA()</definedName>
    <definedName name="Excel_BuiltIn_Print_Area_17">NA()</definedName>
    <definedName name="Excel_BuiltIn_Print_Area_171_1">NA()</definedName>
    <definedName name="Excel_BuiltIn_Print_Area_18_1">NA()</definedName>
    <definedName name="Excel_BuiltIn_Print_Area_18_1_25">NA()</definedName>
    <definedName name="Excel_BuiltIn_Print_Area_18_1_26">NA()</definedName>
    <definedName name="Excel_BuiltIn_Print_Area_18_1_27">NA()</definedName>
    <definedName name="Excel_BuiltIn_Print_Area_18_1_28">NA()</definedName>
    <definedName name="Excel_BuiltIn_Print_Area_18_1_29">NA()</definedName>
    <definedName name="Excel_BuiltIn_Print_Area_2_1_1_1">"$#REF!.$B$1:$AF$220"</definedName>
    <definedName name="Excel_BuiltIn_Print_Area_2_1_1_1_1">"$#REF!.$B$1:$AF$220"</definedName>
    <definedName name="Excel_BuiltIn_Print_Area_2_1_1_1_1_1">"$#REF!.$B$1:$AF$220"</definedName>
    <definedName name="Excel_BuiltIn_Print_Area_2_1_1_1_1_1_1">"$#REF!.$B$2:$AF$215"</definedName>
    <definedName name="Excel_BuiltIn_Print_Area_2_1_1_1_1_1_1_1">"$#REF!.$B$2:$AF$234"</definedName>
    <definedName name="Excel_BuiltIn_Print_Area_2_1_1_1_1_1_1_1_1">"$#REF!.$B$2:$AF$215"</definedName>
    <definedName name="Excel_BuiltIn_Print_Area_2_1_1_1_1_1_1_1_1_1">"$#REF!.$B$2:$AF$215"</definedName>
    <definedName name="Excel_BuiltIn_Print_Area_2_1_1_1_1_1_1_1_1_1_1">"$#REF!.$B$2:$AG$215"</definedName>
    <definedName name="Excel_BuiltIn_Print_Area_2_1_1_1_1_1_1_1_1_1_1_1">"$#REF!.$B$2:$AH$215"</definedName>
    <definedName name="Excel_BuiltIn_Print_Area_2_1_1_1_1_1_1_1_1_1_1_1_1">"$#REF!.$B$2:$AH$207"</definedName>
    <definedName name="Excel_BuiltIn_Print_Area_2_1_1_1_1_1_1_1_1_1_1_1_1_1">"$#REF!.$B$2:$AH$188"</definedName>
    <definedName name="Excel_BuiltIn_Print_Area_2_1_1_1_1_1_1_1_1_1_1_1_1_1_1">"$#REF!.$B$2:$AA$188"</definedName>
    <definedName name="Excel_BuiltIn_Print_Area_2_1_1_1_1_1_1_1_1_1_1_1_1_1_1_1">"$#REF!.$B$2:$AB$188"</definedName>
    <definedName name="Excel_BuiltIn_Print_Area_2_1_1_1_1_1_1_1_1_1_1_1_1_1_1_1_1">"$#REF!.$B$2:$AB$165"</definedName>
    <definedName name="Excel_BuiltIn_Print_Area_2_1_1_1_1_1_1_1_1_1_1_1_1_1_1_1_1_1">"$#REF!.$B$2:$AB$139"</definedName>
    <definedName name="Excel_BuiltIn_Print_Area_2_1_1_1_1_1_1_1_1_1_1_1_1_1_1_1_1_1_1">"$#REF!.$B$2:$AB$171"</definedName>
    <definedName name="Excel_BuiltIn_Print_Area_20_1">"'file:///C:/Documents%20and%20Settings/user048/My%20Documents/man%20power.xls'#$'big line 2'.$A$1:$R$54"</definedName>
    <definedName name="Excel_BuiltIn_Print_Area_3_1_1_1">"$#REF!.$C$2:$T$91"</definedName>
    <definedName name="Excel_BuiltIn_Print_Area_30_1">NA()</definedName>
    <definedName name="Excel_BuiltIn_Print_Area_4_1_1_1">"$#REF!.$C$2:$X$34"</definedName>
    <definedName name="Excel_BuiltIn_Print_Area_4_1_1_1_1">"$#REF!.$C$2:$X$30"</definedName>
    <definedName name="Excel_BuiltIn_Print_Area_4_1_1_1_1_1">"$#REF!.$C$2:$X$21"</definedName>
    <definedName name="Excel_BuiltIn_Print_Area_47_1">"$#REF!.$A$1:$B$4"</definedName>
    <definedName name="Excel_BuiltIn_Print_Area_48_1">"$#REF!.$A$1:$B$4"</definedName>
    <definedName name="Excel_BuiltIn_Print_Area_55_1">"$#REF!.$A$1:$B$4"</definedName>
    <definedName name="Excel_BuiltIn_Print_Area_56">"$#REF!.$A$1:$B$6"</definedName>
    <definedName name="Excel_BuiltIn_Print_Area_57">"$#REF!.$A$1:$B$6"</definedName>
    <definedName name="Excel_BuiltIn_Print_Area_59_1">"$#REF!.$A$1:$B$5"</definedName>
    <definedName name="Excel_BuiltIn_Print_Area_59_1_1">"$#REF!.$A$1:$B$4"</definedName>
    <definedName name="Excel_BuiltIn_Print_Area_6_1_1_1">NA()</definedName>
    <definedName name="Excel_BuiltIn_Print_Area_60_1">"$#REF!.$A$1:$B$4"</definedName>
    <definedName name="Excel_BuiltIn_Print_Area_62_1">"$#REF!.$A$1:$B$4"</definedName>
    <definedName name="Excel_BuiltIn_Print_Area_63_1">"$#REF!.$A$1:$B$4"</definedName>
    <definedName name="Excel_BuiltIn_Print_Area_65">"$#REF!.$A$1:$B$4"</definedName>
    <definedName name="Excel_BuiltIn_Print_Area_68_1">"$#REF!.$A$1:$B$4"</definedName>
    <definedName name="Excel_BuiltIn_Print_Area_70_1">"$#REF!.$A$1:$B$4"</definedName>
    <definedName name="Excel_BuiltIn_Print_Area_96">NA()</definedName>
    <definedName name="Excel_BuiltIn_Print_Titles">'[11]Man Power'!#REF!</definedName>
    <definedName name="Excel_BuiltIn_Print_Titles_1">NA()</definedName>
    <definedName name="Excel_BuiltIn_Print_Titles_1_1">NA()</definedName>
    <definedName name="Excel_BuiltIn_Print_Titles_1_1_1">"$#REF!.$A$3:$AMJ$4"</definedName>
    <definedName name="Excel_BuiltIn_Print_Titles_1_1_1_1">"$#REF!.$A$3:$IU$4"</definedName>
    <definedName name="Excel_BuiltIn_Print_Titles_1_1_1_1_1">"$#REF!.$B$3:$IU$4"</definedName>
    <definedName name="Excel_BuiltIn_Print_Titles_1_3">NA()</definedName>
    <definedName name="Excel_BuiltIn_Print_Titles_10">"$#REF!.$#REF!$#REF!:$#REF!$#REF!"</definedName>
    <definedName name="Excel_BuiltIn_Print_Titles_11">"$#REF!.$#REF!$#REF!:$#REF!$#REF!"</definedName>
    <definedName name="Excel_BuiltIn_Print_Titles_12">"$#REF!.$#REF!$#REF!:$#REF!$#REF!"</definedName>
    <definedName name="Excel_BuiltIn_Print_Titles_13">"$#REF!.$#REF!$#REF!:$#REF!$#REF!"</definedName>
    <definedName name="Excel_BuiltIn_Print_Titles_14">"$#REF!.$#REF!$#REF!:$#REF!$#REF!"</definedName>
    <definedName name="Excel_BuiltIn_Print_Titles_15">"$#REF!.$#REF!$#REF!:$#REF!$#REF!"</definedName>
    <definedName name="Excel_BuiltIn_Print_Titles_16">"$#REF!.$#REF!$#REF!:$#REF!$#REF!"</definedName>
    <definedName name="Excel_BuiltIn_Print_Titles_17">"$#REF!.$#REF!$#REF!:$#REF!$#REF!"</definedName>
    <definedName name="Excel_BuiltIn_Print_Titles_18">"$#REF!.$#REF!$#REF!:$#REF!$#REF!"</definedName>
    <definedName name="Excel_BuiltIn_Print_Titles_19">"$#REF!.$#REF!$#REF!:$#REF!$#REF!"</definedName>
    <definedName name="Excel_BuiltIn_Print_Titles_2">NA()</definedName>
    <definedName name="Excel_BuiltIn_Print_Titles_20">"$#REF!.$#REF!$#REF!:$#REF!$#REF!"</definedName>
    <definedName name="Excel_BuiltIn_Print_Titles_21">"$#REF!.$#REF!$#REF!:$#REF!$#REF!"</definedName>
    <definedName name="Excel_BuiltIn_Print_Titles_22">"$#REF!.$#REF!$#REF!:$#REF!$#REF!"</definedName>
    <definedName name="Excel_BuiltIn_Print_Titles_23">"$#REF!.$#REF!$#REF!:$#REF!$#REF!"</definedName>
    <definedName name="Excel_BuiltIn_Print_Titles_24">"$#REF!.$#REF!$#REF!:$#REF!$#REF!"</definedName>
    <definedName name="Excel_BuiltIn_Print_Titles_25">"$#REF!.$#REF!$#REF!:$#REF!$#REF!"</definedName>
    <definedName name="Excel_BuiltIn_Print_Titles_26">"$#REF!.$#REF!$#REF!:$#REF!$#REF!"</definedName>
    <definedName name="Excel_BuiltIn_Print_Titles_27">"$#REF!.$#REF!$#REF!:$#REF!$#REF!"</definedName>
    <definedName name="Excel_BuiltIn_Print_Titles_28">"$#REF!.$#REF!$#REF!:$#REF!$#REF!"</definedName>
    <definedName name="Excel_BuiltIn_Print_Titles_29">"$#REF!.$#REF!$#REF!:$#REF!$#REF!"</definedName>
    <definedName name="Excel_BuiltIn_Print_Titles_3">"#ref!"</definedName>
    <definedName name="Excel_BuiltIn_Print_Titles_30">"$#REF!.$#REF!$#REF!:$#REF!$#REF!"</definedName>
    <definedName name="Excel_BuiltIn_Print_Titles_31">"$#REF!.$#REF!$#REF!:$#REF!$#REF!"</definedName>
    <definedName name="Excel_BuiltIn_Print_Titles_32">"$#REF!.$#REF!$#REF!:$#REF!$#REF!"</definedName>
    <definedName name="Excel_BuiltIn_Print_Titles_33">"$#REF!.$#REF!$#REF!:$#REF!$#REF!"</definedName>
    <definedName name="Excel_BuiltIn_Print_Titles_34">"$#REF!.$#REF!$#REF!:$#REF!$#REF!"</definedName>
    <definedName name="Excel_BuiltIn_Print_Titles_35">"$#REF!.$#REF!$#REF!:$#REF!$#REF!"</definedName>
    <definedName name="Excel_BuiltIn_Print_Titles_36">"$#REF!.$#REF!$#REF!:$#REF!$#REF!"</definedName>
    <definedName name="Excel_BuiltIn_Print_Titles_37">"$#REF!.$#REF!$#REF!:$#REF!$#REF!"</definedName>
    <definedName name="Excel_BuiltIn_Print_Titles_38">"$#REF!.$#REF!$#REF!:$#REF!$#REF!"</definedName>
    <definedName name="Excel_BuiltIn_Print_Titles_39">"$#REF!.$#REF!$#REF!:$#REF!$#REF!"</definedName>
    <definedName name="Excel_BuiltIn_Print_Titles_4">NA()</definedName>
    <definedName name="Excel_BuiltIn_Print_Titles_4_1">NA()</definedName>
    <definedName name="Excel_BuiltIn_Print_Titles_4_3">NA()</definedName>
    <definedName name="Excel_BuiltIn_Print_Titles_40">"$#REF!.$#REF!$#REF!:$#REF!$#REF!"</definedName>
    <definedName name="Excel_BuiltIn_Print_Titles_42">"$#REF!.$#REF!$#REF!:$#REF!$#REF!"</definedName>
    <definedName name="Excel_BuiltIn_Print_Titles_44">"$#REF!.$#REF!$#REF!:$#REF!$#REF!"</definedName>
    <definedName name="Excel_BuiltIn_Print_Titles_6">"$#REF!.$#REF!$#REF!:$#REF!$#REF!"</definedName>
    <definedName name="Excel_BuiltIn_Print_Titles_7">"$#REF!.$#REF!$#REF!:$#REF!$#REF!"</definedName>
    <definedName name="Excel_BuiltIn_Print_Titles_8">"$#REF!.$#REF!$#REF!:$#REF!$#REF!"</definedName>
    <definedName name="Excel_BuiltIn_Print_Titles_9">"$#REF!.$#REF!$#REF!:$#REF!$#REF!"</definedName>
    <definedName name="Exch2001">NA()</definedName>
    <definedName name="ExchLossGMTytd">NA()</definedName>
    <definedName name="ExchLossJGEytd">NA()</definedName>
    <definedName name="ExchLossWASytd">NA()</definedName>
    <definedName name="ExchRate">NA()</definedName>
    <definedName name="ExchRateHKD">NA()</definedName>
    <definedName name="ExchRateHKD_10">NA()</definedName>
    <definedName name="ExchRateHKD_10_3">NA()</definedName>
    <definedName name="ExchRateHKD_13">NA()</definedName>
    <definedName name="ExchRateHKD_14">NA()</definedName>
    <definedName name="ExchRateHKD_17">NA()</definedName>
    <definedName name="ExchRateHKD_6">NA()</definedName>
    <definedName name="ExchRateHKD_7">NA()</definedName>
    <definedName name="ExchRateHKD_9">NA()</definedName>
    <definedName name="exp">"#ref!"</definedName>
    <definedName name="ExpHandling">NA()</definedName>
    <definedName name="EYRI">{"'september 00bs'!$A$1:$D$82","'september 00bs'!$I$16"}</definedName>
    <definedName name="FabPeriod1">NA()</definedName>
    <definedName name="FabPeriod2">NA()</definedName>
    <definedName name="FabPeriod3">NA()</definedName>
    <definedName name="factor1">"#ref!"</definedName>
    <definedName name="FAdispGainGMTytd">NA()</definedName>
    <definedName name="FAdispGainJGEytd">NA()</definedName>
    <definedName name="FAdispGainWASytd">NA()</definedName>
    <definedName name="FAdisposalGMTytd">NA()</definedName>
    <definedName name="FAdisposalJGEytd">NA()</definedName>
    <definedName name="FAdisposalWASytd">NA()</definedName>
    <definedName name="fasfasg">{"'september 00bs'!$A$1:$D$82","'september 00bs'!$I$16"}</definedName>
    <definedName name="fddf" hidden="1">{"celkový rozpočet - detail",#N/A,FALSE,"Aktualizace č. 1"}</definedName>
    <definedName name="fdgsdsd" hidden="1">{#N/A,#N/A,FALSE,"Aging Summary";#N/A,#N/A,FALSE,"Ratio Analysis";#N/A,#N/A,FALSE,"Test 120 Day Accts";#N/A,#N/A,FALSE,"Tickmarks"}</definedName>
    <definedName name="ff" hidden="1">{#N/A,#N/A,FALSE,"M01";#N/A,#N/A,FALSE,"M02";#N/A,#N/A,FALSE,"M03";#N/A,#N/A,FALSE,"M04";#N/A,#N/A,FALSE,"M05";#N/A,#N/A,FALSE,"M08"}</definedName>
    <definedName name="ffsgsdgsd" hidden="1">{#N/A,#N/A,FALSE,"Aging Summary";#N/A,#N/A,FALSE,"Ratio Analysis";#N/A,#N/A,FALSE,"Test 120 Day Accts";#N/A,#N/A,FALSE,"Tickmarks"}</definedName>
    <definedName name="FG_FAB_BS">NA()</definedName>
    <definedName name="FG_FAB_BS_10">NA()</definedName>
    <definedName name="FG_FAB_BS_10_3">NA()</definedName>
    <definedName name="FG_FAB_BS_13">NA()</definedName>
    <definedName name="FG_FAB_BS_14">NA()</definedName>
    <definedName name="FG_FAB_BS_17">NA()</definedName>
    <definedName name="FG_FAB_BS_6">NA()</definedName>
    <definedName name="FG_FAB_BS_7">NA()</definedName>
    <definedName name="FG_FAB_BS_9">NA()</definedName>
    <definedName name="FG_FAB_RP">NA()</definedName>
    <definedName name="FG_FAB_RP_10">NA()</definedName>
    <definedName name="FG_FAB_RP_10_3">NA()</definedName>
    <definedName name="FG_FAB_RP_13">NA()</definedName>
    <definedName name="FG_FAB_RP_14">NA()</definedName>
    <definedName name="FG_FAB_RP_17">NA()</definedName>
    <definedName name="FG_FAB_RP_6">NA()</definedName>
    <definedName name="FG_FAB_RP_7">NA()</definedName>
    <definedName name="FG_FAB_RP_9">NA()</definedName>
    <definedName name="FG_GM_PCS">NA()</definedName>
    <definedName name="FG_GM_PCS_10">NA()</definedName>
    <definedName name="FG_GM_PCS_10_3">NA()</definedName>
    <definedName name="FG_GM_PCS_13">NA()</definedName>
    <definedName name="FG_GM_PCS_14">NA()</definedName>
    <definedName name="FG_GM_PCS_17">NA()</definedName>
    <definedName name="FG_GM_PCS_6">NA()</definedName>
    <definedName name="FG_GM_PCS_7">NA()</definedName>
    <definedName name="FG_GM_PCS_9">NA()</definedName>
    <definedName name="FG_GM_RP">NA()</definedName>
    <definedName name="FG_GM_RP_10">NA()</definedName>
    <definedName name="FG_GM_RP_10_3">NA()</definedName>
    <definedName name="FG_GM_RP_13">NA()</definedName>
    <definedName name="FG_GM_RP_14">NA()</definedName>
    <definedName name="FG_GM_RP_17">NA()</definedName>
    <definedName name="FG_GM_RP_6">NA()</definedName>
    <definedName name="FG_GM_RP_7">NA()</definedName>
    <definedName name="FG_GM_RP_9">NA()</definedName>
    <definedName name="FG_TOW_RP">NA()</definedName>
    <definedName name="FG_TOW_RP_10">NA()</definedName>
    <definedName name="FG_TOW_RP_10_3">NA()</definedName>
    <definedName name="FG_TOW_RP_13">NA()</definedName>
    <definedName name="FG_TOW_RP_14">NA()</definedName>
    <definedName name="FG_TOW_RP_17">NA()</definedName>
    <definedName name="FG_TOW_RP_6">NA()</definedName>
    <definedName name="FG_TOW_RP_7">NA()</definedName>
    <definedName name="FG_TOW_RP_9">NA()</definedName>
    <definedName name="fg_TWL_M">NA()</definedName>
    <definedName name="fg_TWL_M_10">NA()</definedName>
    <definedName name="fg_TWL_M_10_3">NA()</definedName>
    <definedName name="fg_TWL_M_13">NA()</definedName>
    <definedName name="fg_TWL_M_14">NA()</definedName>
    <definedName name="fg_TWL_M_17">NA()</definedName>
    <definedName name="fg_TWL_M_6">NA()</definedName>
    <definedName name="fg_TWL_M_7">NA()</definedName>
    <definedName name="fg_TWL_M_9">NA()</definedName>
    <definedName name="FG_WASTE_KG">NA()</definedName>
    <definedName name="FG_WASTE_KG_10">NA()</definedName>
    <definedName name="FG_WASTE_KG_10_3">NA()</definedName>
    <definedName name="FG_WASTE_KG_13">NA()</definedName>
    <definedName name="FG_WASTE_KG_14">NA()</definedName>
    <definedName name="FG_WASTE_KG_17">NA()</definedName>
    <definedName name="FG_WASTE_KG_6">NA()</definedName>
    <definedName name="FG_WASTE_KG_7">NA()</definedName>
    <definedName name="FG_WASTE_KG_9">NA()</definedName>
    <definedName name="FG_WASTE_RP">NA()</definedName>
    <definedName name="FG_WASTE_RP_10">NA()</definedName>
    <definedName name="FG_WASTE_RP_10_3">NA()</definedName>
    <definedName name="FG_WASTE_RP_13">NA()</definedName>
    <definedName name="FG_WASTE_RP_14">NA()</definedName>
    <definedName name="FG_WASTE_RP_17">NA()</definedName>
    <definedName name="FG_WASTE_RP_6">NA()</definedName>
    <definedName name="FG_WASTE_RP_7">NA()</definedName>
    <definedName name="FG_WASTE_RP_9">NA()</definedName>
    <definedName name="FG_YARN_BS">NA()</definedName>
    <definedName name="FG_YARN_BS_10">NA()</definedName>
    <definedName name="FG_YARN_BS_10_3">NA()</definedName>
    <definedName name="FG_YARN_BS_13">NA()</definedName>
    <definedName name="FG_YARN_BS_14">NA()</definedName>
    <definedName name="FG_YARN_BS_17">NA()</definedName>
    <definedName name="FG_YARN_BS_6">NA()</definedName>
    <definedName name="FG_YARN_BS_7">NA()</definedName>
    <definedName name="FG_YARN_BS_9">NA()</definedName>
    <definedName name="FG_YARN_RP">NA()</definedName>
    <definedName name="FG_YARN_RP_10">NA()</definedName>
    <definedName name="FG_YARN_RP_10_3">NA()</definedName>
    <definedName name="FG_YARN_RP_13">NA()</definedName>
    <definedName name="FG_YARN_RP_14">NA()</definedName>
    <definedName name="FG_YARN_RP_17">NA()</definedName>
    <definedName name="FG_YARN_RP_6">NA()</definedName>
    <definedName name="FG_YARN_RP_7">NA()</definedName>
    <definedName name="FG_YARN_RP_9">NA()</definedName>
    <definedName name="FGbasicunit02">NA()</definedName>
    <definedName name="fgcgs0601">NA()</definedName>
    <definedName name="fgcgs0602">NA()</definedName>
    <definedName name="fgcgs0603">NA()</definedName>
    <definedName name="fgcgs0604">NA()</definedName>
    <definedName name="fgdhgffd" hidden="1">{#N/A,#N/A,FALSE,"Aging Summary";#N/A,#N/A,FALSE,"Ratio Analysis";#N/A,#N/A,FALSE,"Test 120 Day Accts";#N/A,#N/A,FALSE,"Tickmarks"}</definedName>
    <definedName name="fgend0601">NA()</definedName>
    <definedName name="fgend0602">NA()</definedName>
    <definedName name="fgend0603">NA()</definedName>
    <definedName name="fgend0604">NA()</definedName>
    <definedName name="fgfrwip0601">NA()</definedName>
    <definedName name="fgfrwip0602">NA()</definedName>
    <definedName name="fgfrwip0603">NA()</definedName>
    <definedName name="fgfrwip0604">NA()</definedName>
    <definedName name="fgfs0604">NA()</definedName>
    <definedName name="fggfdfgf" hidden="1">{#N/A,#N/A,FALSE,"Aging Summary";#N/A,#N/A,FALSE,"Ratio Analysis";#N/A,#N/A,FALSE,"Test 120 Day Accts";#N/A,#N/A,FALSE,"Tickmarks"}</definedName>
    <definedName name="fghjghjfgh" hidden="1">{#N/A,#N/A,FALSE,"Aging Summary";#N/A,#N/A,FALSE,"Ratio Analysis";#N/A,#N/A,FALSE,"Test 120 Day Accts";#N/A,#N/A,FALSE,"Tickmarks"}</definedName>
    <definedName name="fgop0601">NA()</definedName>
    <definedName name="fgop0602">NA()</definedName>
    <definedName name="fgop0603">NA()</definedName>
    <definedName name="fgop0604">NA()</definedName>
    <definedName name="fgtot0601">NA()</definedName>
    <definedName name="fgtot0602">NA()</definedName>
    <definedName name="fgtot0603">NA()</definedName>
    <definedName name="fgtot0604">NA()</definedName>
    <definedName name="fhgjfghjf" hidden="1">{#N/A,#N/A,FALSE,"Aging Summary";#N/A,#N/A,FALSE,"Ratio Analysis";#N/A,#N/A,FALSE,"Test 120 Day Accts";#N/A,#N/A,FALSE,"Tickmarks"}</definedName>
    <definedName name="fhjghd" hidden="1">{#N/A,#N/A,FALSE,"Aging Summary";#N/A,#N/A,FALSE,"Ratio Analysis";#N/A,#N/A,FALSE,"Test 120 Day Accts";#N/A,#N/A,FALSE,"Tickmarks"}</definedName>
    <definedName name="FILTER">"#ref!"</definedName>
    <definedName name="FinExpGMTytd">NA()</definedName>
    <definedName name="FinExpJGEytd">NA()</definedName>
    <definedName name="FinExpWASytd">NA()</definedName>
    <definedName name="FINISHED_GOODS">NA()</definedName>
    <definedName name="fkt">{"'september 00bs'!$A$1:$D$82","'september 00bs'!$I$16"}</definedName>
    <definedName name="FOBperiod1">NA()</definedName>
    <definedName name="FOBperiod2">NA()</definedName>
    <definedName name="FOBperiod3">NA()</definedName>
    <definedName name="Freight2006">NA()</definedName>
    <definedName name="frmGantiSheetInduk_Show">#N/A</definedName>
    <definedName name="fsdhjstrj">{"'september 00bs'!$A$1:$D$82","'september 00bs'!$I$16"}</definedName>
    <definedName name="ftgjmfykjfyy" hidden="1">{"'september 00bs'!$A$1:$D$82","'september 00bs'!$I$16"}</definedName>
    <definedName name="FURN_FIXTURES">NA()</definedName>
    <definedName name="g" hidden="1">{#N/A,#N/A,FALSE,"M01";#N/A,#N/A,FALSE,"M02";#N/A,#N/A,FALSE,"M03";#N/A,#N/A,FALSE,"M04";#N/A,#N/A,FALSE,"M05";#N/A,#N/A,FALSE,"M08"}</definedName>
    <definedName name="gag">{"'september 00bs'!$A$1:$D$82","'september 00bs'!$I$16"}</definedName>
    <definedName name="GDFGDFHGF" hidden="1">{"'september 00bs'!$A$1:$D$82","'september 00bs'!$I$16"}</definedName>
    <definedName name="gdfhdgfhd" hidden="1">{#N/A,#N/A,FALSE,"Aging Summary";#N/A,#N/A,FALSE,"Ratio Analysis";#N/A,#N/A,FALSE,"Test 120 Day Accts";#N/A,#N/A,FALSE,"Tickmarks"}</definedName>
    <definedName name="gfbgfsdfgsdf" hidden="1">{#N/A,#N/A,FALSE,"Aging Summary";#N/A,#N/A,FALSE,"Ratio Analysis";#N/A,#N/A,FALSE,"Test 120 Day Accts";#N/A,#N/A,FALSE,"Tickmarks"}</definedName>
    <definedName name="gfhsddg" hidden="1">{#N/A,#N/A,FALSE,"Aging Summary";#N/A,#N/A,FALSE,"Ratio Analysis";#N/A,#N/A,FALSE,"Test 120 Day Accts";#N/A,#N/A,FALSE,"Tickmarks"}</definedName>
    <definedName name="gfhsdggs" hidden="1">{#N/A,#N/A,FALSE,"Aging Summary";#N/A,#N/A,FALSE,"Ratio Analysis";#N/A,#N/A,FALSE,"Test 120 Day Accts";#N/A,#N/A,FALSE,"Tickmarks"}</definedName>
    <definedName name="ggg" hidden="1">{#N/A,#N/A,FALSE,"QR";#N/A,#N/A,FALSE,"R02";#N/A,#N/A,FALSE,"R04";#N/A,#N/A,FALSE,"R05";#N/A,#N/A,FALSE,"R08"}</definedName>
    <definedName name="gggg" hidden="1">{#N/A,#N/A,FALSE,"Aging Summary";#N/A,#N/A,FALSE,"Ratio Analysis";#N/A,#N/A,FALSE,"Test 120 Day Accts";#N/A,#N/A,FALSE,"Tickmarks"}</definedName>
    <definedName name="GIT">#N/A</definedName>
    <definedName name="GOYUK">{"'september 00bs'!$A$1:$D$82","'september 00bs'!$I$16"}</definedName>
    <definedName name="Gratuity3">NA()</definedName>
    <definedName name="gtrgbrg" hidden="1">{#N/A,#N/A,FALSE,"Aging Summary";#N/A,#N/A,FALSE,"Ratio Analysis";#N/A,#N/A,FALSE,"Test 120 Day Accts";#N/A,#N/A,FALSE,"Tickmarks"}</definedName>
    <definedName name="h" hidden="1">{#N/A,#N/A,FALSE,"M01";#N/A,#N/A,FALSE,"M02";#N/A,#N/A,FALSE,"M03";#N/A,#N/A,FALSE,"M04";#N/A,#N/A,FALSE,"M05";#N/A,#N/A,FALSE,"M08"}</definedName>
    <definedName name="hdgfhdgd" hidden="1">{#N/A,#N/A,FALSE,"Aging Summary";#N/A,#N/A,FALSE,"Ratio Analysis";#N/A,#N/A,FALSE,"Test 120 Day Accts";#N/A,#N/A,FALSE,"Tickmarks"}</definedName>
    <definedName name="HH">{"'september 00bs'!$A$1:$D$82","'september 00bs'!$I$16"}</definedName>
    <definedName name="hh_888" hidden="1">{"'september 00bs'!$A$1:$D$82","'september 00bs'!$I$16"}</definedName>
    <definedName name="hhhh" hidden="1">{"'september 00bs'!$A$1:$D$82","'september 00bs'!$I$16"}</definedName>
    <definedName name="hihihil">{"'september 00bs'!$A$1:$D$82","'september 00bs'!$I$16"}</definedName>
    <definedName name="hjhj" hidden="1">{#N/A,#N/A,FALSE,"DATA"}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rtjr">{"'september 00bs'!$A$1:$D$82","'september 00bs'!$I$16"}</definedName>
    <definedName name="HTML_CodePage">1252</definedName>
    <definedName name="HTML_Control">{"'september 00bs'!$A$1:$D$82","'september 00bs'!$I$16"}</definedName>
    <definedName name="HTML_Description">""</definedName>
    <definedName name="HTML_Email">""</definedName>
    <definedName name="HTML_Header">"september 00bs"</definedName>
    <definedName name="HTML_LastUpdate">"16-Oct-00"</definedName>
    <definedName name="HTML_LineAfter">0</definedName>
    <definedName name="HTML_LineBefore">0</definedName>
    <definedName name="HTML_Name">"R. Murali"</definedName>
    <definedName name="HTML_OBDlg2">1</definedName>
    <definedName name="HTML_OBDlg4">1</definedName>
    <definedName name="HTML_OS">0</definedName>
    <definedName name="HTML_PathFile">"C:\My Documents\Excel\data\MyHTML.htm"</definedName>
    <definedName name="HTML_Title">"fundflow0900"</definedName>
    <definedName name="I">"#ref!"</definedName>
    <definedName name="idrfgcgs0601">NA()</definedName>
    <definedName name="idrfgcgs0602">NA()</definedName>
    <definedName name="idrfgcgs0603">NA()</definedName>
    <definedName name="idrfgcgs0604">NA()</definedName>
    <definedName name="idrfgend0601">NA()</definedName>
    <definedName name="idrfgend0602">NA()</definedName>
    <definedName name="idrfgend0603">NA()</definedName>
    <definedName name="idrfgend0604">NA()</definedName>
    <definedName name="idrfgfrwip0601">NA()</definedName>
    <definedName name="idrfgfrwip0602">NA()</definedName>
    <definedName name="idrfgfrwip0603">NA()</definedName>
    <definedName name="idrfgfrwip0604">NA()</definedName>
    <definedName name="idrfgop0601">NA()</definedName>
    <definedName name="idrfgop0602">NA()</definedName>
    <definedName name="idrfgop0603">NA()</definedName>
    <definedName name="idrfgop0604">NA()</definedName>
    <definedName name="idrfgtot0601">NA()</definedName>
    <definedName name="idrfgtot0602">NA()</definedName>
    <definedName name="idrfgtot0603">NA()</definedName>
    <definedName name="idrfgtot0604">NA()</definedName>
    <definedName name="IDRPERHOURS">NA()</definedName>
    <definedName name="IDRUSD">NA()</definedName>
    <definedName name="idrwipcur0601">NA()</definedName>
    <definedName name="idrwipcur0602">NA()</definedName>
    <definedName name="idrwipcur0603">NA()</definedName>
    <definedName name="idrwipcur0604">NA()</definedName>
    <definedName name="idrwipend0601">NA()</definedName>
    <definedName name="idrwipend0602">NA()</definedName>
    <definedName name="idrwipend0603">NA()</definedName>
    <definedName name="idrwipend0604">NA()</definedName>
    <definedName name="idrwipop0601">NA()</definedName>
    <definedName name="idrwipop0602">NA()</definedName>
    <definedName name="idrwipop0603">NA()</definedName>
    <definedName name="idrwipop0604">NA()</definedName>
    <definedName name="idrwiptofg0601">NA()</definedName>
    <definedName name="idrwiptofg0602">NA()</definedName>
    <definedName name="idrwiptofg0603">NA()</definedName>
    <definedName name="idrwiptofg0604">NA()</definedName>
    <definedName name="idrwiptot0601">NA()</definedName>
    <definedName name="idrwiptot0602">NA()</definedName>
    <definedName name="idrwiptot0603">NA()</definedName>
    <definedName name="idrwiptot0604">NA()</definedName>
    <definedName name="ii" hidden="1">{"'september 00bs'!$A$1:$D$82","'september 00bs'!$I$16"}</definedName>
    <definedName name="ImpHandling">NA()</definedName>
    <definedName name="INC_TAX">#N/A</definedName>
    <definedName name="Incentive2005">NA()</definedName>
    <definedName name="Incentive2005_10">NA()</definedName>
    <definedName name="Incentive2005_10_3">NA()</definedName>
    <definedName name="Incentive2005_13">NA()</definedName>
    <definedName name="Incentive2005_14">NA()</definedName>
    <definedName name="Incentive2005_17">NA()</definedName>
    <definedName name="Incentive2005_6">NA()</definedName>
    <definedName name="Incentive2005_7">NA()</definedName>
    <definedName name="Incentive2005_9">NA()</definedName>
    <definedName name="Incentive2006">NA()</definedName>
    <definedName name="Increment2006M">NA()</definedName>
    <definedName name="Increment2006UMR">NA()</definedName>
    <definedName name="IndustrialAllRisks">NA()</definedName>
    <definedName name="Inflation10">NA()</definedName>
    <definedName name="Inflation15">NA()</definedName>
    <definedName name="Inflation20">NA()</definedName>
    <definedName name="InflationExternal">NA()</definedName>
    <definedName name="InflationInternal">NA()</definedName>
    <definedName name="InflationPLN">NA()</definedName>
    <definedName name="INTER_DIVISI">NA()</definedName>
    <definedName name="Internet">NA()</definedName>
    <definedName name="InterOffice">NA()</definedName>
    <definedName name="INTincomeGMTytd">NA()</definedName>
    <definedName name="INTincomeJGEytd">NA()</definedName>
    <definedName name="INTincomeWASytd">NA()</definedName>
    <definedName name="IntPaid98">NA()</definedName>
    <definedName name="IntRcv98">NA()</definedName>
    <definedName name="IR">"#ref!"</definedName>
    <definedName name="irr">"#ref!"</definedName>
    <definedName name="IsColHidden" hidden="1">FALSE</definedName>
    <definedName name="IsLTMColHidden" hidden="1">FALSE</definedName>
    <definedName name="ist" hidden="1">{#N/A,#N/A,FALSE,"Aging Summary";#N/A,#N/A,FALSE,"Ratio Analysis";#N/A,#N/A,FALSE,"Test 120 Day Accts";#N/A,#N/A,FALSE,"Tickmarks"}</definedName>
    <definedName name="ITAX">#N/A</definedName>
    <definedName name="JACK">"#ref!"</definedName>
    <definedName name="jaka">NA()</definedName>
    <definedName name="jaka_10">NA()</definedName>
    <definedName name="jaka_10_3">NA()</definedName>
    <definedName name="jaka_13">NA()</definedName>
    <definedName name="jaka_14">NA()</definedName>
    <definedName name="jaka_17">NA()</definedName>
    <definedName name="jaka_6">NA()</definedName>
    <definedName name="jaka_7">NA()</definedName>
    <definedName name="jaka_9">NA()</definedName>
    <definedName name="JamsostekTHT">NA()</definedName>
    <definedName name="jfdhkj86909" hidden="1">{"'september 00bs'!$A$1:$D$82","'september 00bs'!$I$16"}</definedName>
    <definedName name="jgkf">{"'september 00bs'!$A$1:$D$82","'september 00bs'!$I$16"}</definedName>
    <definedName name="jjjj" hidden="1">{#N/A,#N/A,FALSE,"Aging Summary";#N/A,#N/A,FALSE,"Ratio Analysis";#N/A,#N/A,FALSE,"Test 120 Day Accts";#N/A,#N/A,FALSE,"Tickmarks"}</definedName>
    <definedName name="jjjjj" hidden="1">{#N/A,#N/A,FALSE,"Aging Summary";#N/A,#N/A,FALSE,"Ratio Analysis";#N/A,#N/A,FALSE,"Test 120 Day Accts";#N/A,#N/A,FALSE,"Tickmarks"}</definedName>
    <definedName name="jjkkl_777" hidden="1">{"'september 00bs'!$A$1:$D$82","'september 00bs'!$I$16"}</definedName>
    <definedName name="July">NA()</definedName>
    <definedName name="junehk">NA()</definedName>
    <definedName name="JuneUSD">NA()</definedName>
    <definedName name="jy">{"'september 00bs'!$A$1:$D$82","'september 00bs'!$I$16"}</definedName>
    <definedName name="kdv">"#ref!"</definedName>
    <definedName name="kghjgkg" hidden="1">{#N/A,#N/A,FALSE,"Aging Summary";#N/A,#N/A,FALSE,"Ratio Analysis";#N/A,#N/A,FALSE,"Test 120 Day Accts";#N/A,#N/A,FALSE,"Tickmarks"}</definedName>
    <definedName name="khjj" hidden="1">{"'september 00bs'!$A$1:$D$82","'september 00bs'!$I$16"}</definedName>
    <definedName name="khju">{"'september 00bs'!$A$1:$D$82","'september 00bs'!$I$16"}</definedName>
    <definedName name="kkkk" hidden="1">{#N/A,#N/A,FALSE,"Aging Summary";#N/A,#N/A,FALSE,"Ratio Analysis";#N/A,#N/A,FALSE,"Test 120 Day Accts";#N/A,#N/A,FALSE,"Tickmarks"}</definedName>
    <definedName name="kkl" hidden="1">{#N/A,#N/A,FALSE,"Aging Summary";#N/A,#N/A,FALSE,"Ratio Analysis";#N/A,#N/A,FALSE,"Test 120 Day Accts";#N/A,#N/A,FALSE,"Tickmarks"}</definedName>
    <definedName name="klj" hidden="1">{#N/A,#N/A,FALSE,"Aging Summary";#N/A,#N/A,FALSE,"Ratio Analysis";#N/A,#N/A,FALSE,"Test 120 Day Accts";#N/A,#N/A,FALSE,"Tickmarks"}</definedName>
    <definedName name="kurs">NA()</definedName>
    <definedName name="kyl" hidden="1">{"'september 00bs'!$A$1:$D$82","'september 00bs'!$I$16"}</definedName>
    <definedName name="kyocera">NA()</definedName>
    <definedName name="kyul">{"'september 00bs'!$A$1:$D$82","'september 00bs'!$I$16"}</definedName>
    <definedName name="LawyerRetainer">NA()</definedName>
    <definedName name="LEASEHOLD_LAND">NA()</definedName>
    <definedName name="LET">"#ref!"</definedName>
    <definedName name="LicenseRenewCost">NA()</definedName>
    <definedName name="LicensesCost">NA()</definedName>
    <definedName name="LILI">NA()</definedName>
    <definedName name="LILI_10">NA()</definedName>
    <definedName name="LILI_10_3">NA()</definedName>
    <definedName name="LILI_13">NA()</definedName>
    <definedName name="LILI_14">NA()</definedName>
    <definedName name="LILI_17">NA()</definedName>
    <definedName name="LILI_6">NA()</definedName>
    <definedName name="LILI_7">NA()</definedName>
    <definedName name="LILI_9">NA()</definedName>
    <definedName name="LocalSALEStotal">NA()</definedName>
    <definedName name="LOFT">"'file:///H:/My%20Documents/VFA%20worksheet.xls'#$' Construction'.$A$1"</definedName>
    <definedName name="LR" hidden="1">{#N/A,#N/A,FALSE,"Aging Summary";#N/A,#N/A,FALSE,"Ratio Analysis";#N/A,#N/A,FALSE,"Test 120 Day Accts";#N/A,#N/A,FALSE,"Tickmarks"}</definedName>
    <definedName name="M">#N/A</definedName>
    <definedName name="MACH_EQUIPT">NA()</definedName>
    <definedName name="MachinePerLine">NA()</definedName>
    <definedName name="Maintenance_2">NA()</definedName>
    <definedName name="Mantenance_34">#N/A</definedName>
    <definedName name="ME_MAY">NA()</definedName>
    <definedName name="MgntFee2006">NA()</definedName>
    <definedName name="mkl" hidden="1">{#N/A,#N/A,FALSE,"Aging Summary";#N/A,#N/A,FALSE,"Ratio Analysis";#N/A,#N/A,FALSE,"Test 120 Day Accts";#N/A,#N/A,FALSE,"Tickmarks"}</definedName>
    <definedName name="mona">"#ref!"</definedName>
    <definedName name="MONTH_RATE">NA()</definedName>
    <definedName name="MOTOR_VEHICLE">NA()</definedName>
    <definedName name="Mr_Cheng_Edita_Kauman_Pras_Acin_Sam_Sholeh_Iskandar">NA()</definedName>
    <definedName name="MRE">NA()</definedName>
    <definedName name="MRE_3">NA()</definedName>
    <definedName name="mreur">NA()</definedName>
    <definedName name="MREUR01012004">NA()</definedName>
    <definedName name="MREUR01022002">NA()</definedName>
    <definedName name="MREUR01022002_10">NA()</definedName>
    <definedName name="MREUR01022002_10_3">NA()</definedName>
    <definedName name="MREUR01022002_13">NA()</definedName>
    <definedName name="MREUR01022002_14">NA()</definedName>
    <definedName name="MREUR01022002_17">NA()</definedName>
    <definedName name="MREUR01022002_6">NA()</definedName>
    <definedName name="MREUR01022002_7">NA()</definedName>
    <definedName name="MREUR01022002_9">NA()</definedName>
    <definedName name="MREUR01022004">NA()</definedName>
    <definedName name="MREUR01022006">NA()</definedName>
    <definedName name="MREUR01022006_10">NA()</definedName>
    <definedName name="MREUR01022006_10_3">NA()</definedName>
    <definedName name="MREUR01022006_13">NA()</definedName>
    <definedName name="MREUR01022006_14">NA()</definedName>
    <definedName name="MREUR01022006_17">NA()</definedName>
    <definedName name="MREUR01022006_6">NA()</definedName>
    <definedName name="MREUR01022006_7">NA()</definedName>
    <definedName name="MREUR01022006_9">NA()</definedName>
    <definedName name="MREUR01032002">NA()</definedName>
    <definedName name="MREUR01032002_10">NA()</definedName>
    <definedName name="MREUR01032002_10_3">NA()</definedName>
    <definedName name="MREUR01032002_13">NA()</definedName>
    <definedName name="MREUR01032002_14">NA()</definedName>
    <definedName name="MREUR01032002_17">NA()</definedName>
    <definedName name="MREUR01032002_6">NA()</definedName>
    <definedName name="MREUR01032002_7">NA()</definedName>
    <definedName name="MREUR01032002_9">NA()</definedName>
    <definedName name="MREUR01032004">NA()</definedName>
    <definedName name="MREUR01032006">NA()</definedName>
    <definedName name="MREUR01032006_10">NA()</definedName>
    <definedName name="MREUR01032006_10_3">NA()</definedName>
    <definedName name="MREUR01032006_13">NA()</definedName>
    <definedName name="MREUR01032006_14">NA()</definedName>
    <definedName name="MREUR01032006_17">NA()</definedName>
    <definedName name="MREUR01032006_6">NA()</definedName>
    <definedName name="MREUR01032006_7">NA()</definedName>
    <definedName name="MREUR01032006_9">NA()</definedName>
    <definedName name="MREUR01042002">NA()</definedName>
    <definedName name="MREUR01042002_10">NA()</definedName>
    <definedName name="MREUR01042002_10_3">NA()</definedName>
    <definedName name="MREUR01042002_13">NA()</definedName>
    <definedName name="MREUR01042002_14">NA()</definedName>
    <definedName name="MREUR01042002_17">NA()</definedName>
    <definedName name="MREUR01042002_6">NA()</definedName>
    <definedName name="MREUR01042002_7">NA()</definedName>
    <definedName name="MREUR01042002_9">NA()</definedName>
    <definedName name="MREUR01042004">NA()</definedName>
    <definedName name="MREUR01042006">NA()</definedName>
    <definedName name="MREUR01042006_10">NA()</definedName>
    <definedName name="MREUR01042006_10_3">NA()</definedName>
    <definedName name="MREUR01042006_13">NA()</definedName>
    <definedName name="MREUR01042006_14">NA()</definedName>
    <definedName name="MREUR01042006_17">NA()</definedName>
    <definedName name="MREUR01042006_6">NA()</definedName>
    <definedName name="MREUR01042006_7">NA()</definedName>
    <definedName name="MREUR01042006_9">NA()</definedName>
    <definedName name="MREUR01052004">NA()</definedName>
    <definedName name="MREUR01052006">NA()</definedName>
    <definedName name="MREUR01052006_10">NA()</definedName>
    <definedName name="MREUR01052006_10_3">NA()</definedName>
    <definedName name="MREUR01052006_13">NA()</definedName>
    <definedName name="MREUR01052006_14">NA()</definedName>
    <definedName name="MREUR01052006_17">NA()</definedName>
    <definedName name="MREUR01052006_6">NA()</definedName>
    <definedName name="MREUR01052006_7">NA()</definedName>
    <definedName name="MREUR01052006_9">NA()</definedName>
    <definedName name="MREUR01062004">NA()</definedName>
    <definedName name="MREUR01062006">NA()</definedName>
    <definedName name="MREUR01062006_10">NA()</definedName>
    <definedName name="MREUR01062006_10_3">NA()</definedName>
    <definedName name="MREUR01062006_13">NA()</definedName>
    <definedName name="MREUR01062006_14">NA()</definedName>
    <definedName name="MREUR01062006_17">NA()</definedName>
    <definedName name="MREUR01062006_6">NA()</definedName>
    <definedName name="MREUR01062006_7">NA()</definedName>
    <definedName name="MREUR01062006_9">NA()</definedName>
    <definedName name="MREUR01072002">NA()</definedName>
    <definedName name="MREUR01072002_10">NA()</definedName>
    <definedName name="MREUR01072002_10_3">NA()</definedName>
    <definedName name="MREUR01072002_13">NA()</definedName>
    <definedName name="MREUR01072002_14">NA()</definedName>
    <definedName name="MREUR01072002_17">NA()</definedName>
    <definedName name="MREUR01072002_6">NA()</definedName>
    <definedName name="MREUR01072002_7">NA()</definedName>
    <definedName name="MREUR01072002_9">NA()</definedName>
    <definedName name="MREUR01072004">NA()</definedName>
    <definedName name="MREUR01082002">NA()</definedName>
    <definedName name="MREUR01082002_10">NA()</definedName>
    <definedName name="MREUR01082002_10_3">NA()</definedName>
    <definedName name="MREUR01082002_13">NA()</definedName>
    <definedName name="MREUR01082002_14">NA()</definedName>
    <definedName name="MREUR01082002_17">NA()</definedName>
    <definedName name="MREUR01082002_6">NA()</definedName>
    <definedName name="MREUR01082002_7">NA()</definedName>
    <definedName name="MREUR01082002_9">NA()</definedName>
    <definedName name="MREUR01082004">NA()</definedName>
    <definedName name="MREUR01092002">NA()</definedName>
    <definedName name="MREUR01092002_10">NA()</definedName>
    <definedName name="MREUR01092002_10_3">NA()</definedName>
    <definedName name="MREUR01092002_13">NA()</definedName>
    <definedName name="MREUR01092002_14">NA()</definedName>
    <definedName name="MREUR01092002_17">NA()</definedName>
    <definedName name="MREUR01092002_6">NA()</definedName>
    <definedName name="MREUR01092002_7">NA()</definedName>
    <definedName name="MREUR01092002_9">NA()</definedName>
    <definedName name="MREUR01092004">NA()</definedName>
    <definedName name="MREUR01092006">NA()</definedName>
    <definedName name="MREUR01092006_10">NA()</definedName>
    <definedName name="MREUR01092006_10_3">NA()</definedName>
    <definedName name="MREUR01092006_13">NA()</definedName>
    <definedName name="MREUR01092006_14">NA()</definedName>
    <definedName name="MREUR01092006_17">NA()</definedName>
    <definedName name="MREUR01092006_6">NA()</definedName>
    <definedName name="MREUR01092006_7">NA()</definedName>
    <definedName name="MREUR01092006_9">NA()</definedName>
    <definedName name="MREUR01102002">NA()</definedName>
    <definedName name="MREUR01102002_10">NA()</definedName>
    <definedName name="MREUR01102002_10_3">NA()</definedName>
    <definedName name="MREUR01102002_13">NA()</definedName>
    <definedName name="MREUR01102002_14">NA()</definedName>
    <definedName name="MREUR01102002_17">NA()</definedName>
    <definedName name="MREUR01102002_6">NA()</definedName>
    <definedName name="MREUR01102002_7">NA()</definedName>
    <definedName name="MREUR01102002_9">NA()</definedName>
    <definedName name="MREUR01102004">NA()</definedName>
    <definedName name="MREUR01112002">NA()</definedName>
    <definedName name="MREUR01112002_10">NA()</definedName>
    <definedName name="MREUR01112002_10_3">NA()</definedName>
    <definedName name="MREUR01112002_13">NA()</definedName>
    <definedName name="MREUR01112002_14">NA()</definedName>
    <definedName name="MREUR01112002_17">NA()</definedName>
    <definedName name="MREUR01112002_6">NA()</definedName>
    <definedName name="MREUR01112002_7">NA()</definedName>
    <definedName name="MREUR01112002_9">NA()</definedName>
    <definedName name="MREUR01112004">NA()</definedName>
    <definedName name="MREUR01112006">NA()</definedName>
    <definedName name="MREUR01112006_10">NA()</definedName>
    <definedName name="MREUR01112006_10_3">NA()</definedName>
    <definedName name="MREUR01112006_13">NA()</definedName>
    <definedName name="MREUR01112006_14">NA()</definedName>
    <definedName name="MREUR01112006_17">NA()</definedName>
    <definedName name="MREUR01112006_6">NA()</definedName>
    <definedName name="MREUR01112006_7">NA()</definedName>
    <definedName name="MREUR01112006_9">NA()</definedName>
    <definedName name="MREUR01122004">NA()</definedName>
    <definedName name="MREUR01122006">NA()</definedName>
    <definedName name="MREUR01122006_10">NA()</definedName>
    <definedName name="MREUR01122006_10_3">NA()</definedName>
    <definedName name="MREUR01122006_13">NA()</definedName>
    <definedName name="MREUR01122006_14">NA()</definedName>
    <definedName name="MREUR01122006_17">NA()</definedName>
    <definedName name="MREUR01122006_6">NA()</definedName>
    <definedName name="MREUR01122006_7">NA()</definedName>
    <definedName name="MREUR01122006_9">NA()</definedName>
    <definedName name="MREUR01132004">NA()</definedName>
    <definedName name="MREUR01132006">NA()</definedName>
    <definedName name="MREUR01132006_10">NA()</definedName>
    <definedName name="MREUR01132006_10_3">NA()</definedName>
    <definedName name="MREUR01132006_13">NA()</definedName>
    <definedName name="MREUR01132006_14">NA()</definedName>
    <definedName name="MREUR01132006_17">NA()</definedName>
    <definedName name="MREUR01132006_6">NA()</definedName>
    <definedName name="MREUR01132006_7">NA()</definedName>
    <definedName name="MREUR01132006_9">NA()</definedName>
    <definedName name="MREUR01142002">NA()</definedName>
    <definedName name="MREUR01142002_10">NA()</definedName>
    <definedName name="MREUR01142002_10_3">NA()</definedName>
    <definedName name="MREUR01142002_13">NA()</definedName>
    <definedName name="MREUR01142002_14">NA()</definedName>
    <definedName name="MREUR01142002_17">NA()</definedName>
    <definedName name="MREUR01142002_6">NA()</definedName>
    <definedName name="MREUR01142002_7">NA()</definedName>
    <definedName name="MREUR01142002_9">NA()</definedName>
    <definedName name="MREUR01142004">NA()</definedName>
    <definedName name="MREUR01152002">NA()</definedName>
    <definedName name="MREUR01152002_10">NA()</definedName>
    <definedName name="MREUR01152002_10_3">NA()</definedName>
    <definedName name="MREUR01152002_13">NA()</definedName>
    <definedName name="MREUR01152002_14">NA()</definedName>
    <definedName name="MREUR01152002_17">NA()</definedName>
    <definedName name="MREUR01152002_6">NA()</definedName>
    <definedName name="MREUR01152002_7">NA()</definedName>
    <definedName name="MREUR01152002_9">NA()</definedName>
    <definedName name="MREUR01152004">NA()</definedName>
    <definedName name="MREUR01162002">NA()</definedName>
    <definedName name="MREUR01162002_10">NA()</definedName>
    <definedName name="MREUR01162002_10_3">NA()</definedName>
    <definedName name="MREUR01162002_13">NA()</definedName>
    <definedName name="MREUR01162002_14">NA()</definedName>
    <definedName name="MREUR01162002_17">NA()</definedName>
    <definedName name="MREUR01162002_6">NA()</definedName>
    <definedName name="MREUR01162002_7">NA()</definedName>
    <definedName name="MREUR01162002_9">NA()</definedName>
    <definedName name="MREUR01162004">NA()</definedName>
    <definedName name="MREUR01162006">NA()</definedName>
    <definedName name="MREUR01162006_10">NA()</definedName>
    <definedName name="MREUR01162006_10_3">NA()</definedName>
    <definedName name="MREUR01162006_13">NA()</definedName>
    <definedName name="MREUR01162006_14">NA()</definedName>
    <definedName name="MREUR01162006_17">NA()</definedName>
    <definedName name="MREUR01162006_6">NA()</definedName>
    <definedName name="MREUR01162006_7">NA()</definedName>
    <definedName name="MREUR01162006_9">NA()</definedName>
    <definedName name="MREUR01172004">NA()</definedName>
    <definedName name="MREUR01172006">NA()</definedName>
    <definedName name="MREUR01172006_10">NA()</definedName>
    <definedName name="MREUR01172006_10_3">NA()</definedName>
    <definedName name="MREUR01172006_13">NA()</definedName>
    <definedName name="MREUR01172006_14">NA()</definedName>
    <definedName name="MREUR01172006_17">NA()</definedName>
    <definedName name="MREUR01172006_6">NA()</definedName>
    <definedName name="MREUR01172006_7">NA()</definedName>
    <definedName name="MREUR01172006_9">NA()</definedName>
    <definedName name="MREUR01182004">NA()</definedName>
    <definedName name="MREUR01182006">NA()</definedName>
    <definedName name="MREUR01182006_10">NA()</definedName>
    <definedName name="MREUR01182006_10_3">NA()</definedName>
    <definedName name="MREUR01182006_13">NA()</definedName>
    <definedName name="MREUR01182006_14">NA()</definedName>
    <definedName name="MREUR01182006_17">NA()</definedName>
    <definedName name="MREUR01182006_6">NA()</definedName>
    <definedName name="MREUR01182006_7">NA()</definedName>
    <definedName name="MREUR01182006_9">NA()</definedName>
    <definedName name="MREUR01192004">NA()</definedName>
    <definedName name="MREUR01192006">NA()</definedName>
    <definedName name="MREUR01192006_10">NA()</definedName>
    <definedName name="MREUR01192006_10_3">NA()</definedName>
    <definedName name="MREUR01192006_13">NA()</definedName>
    <definedName name="MREUR01192006_14">NA()</definedName>
    <definedName name="MREUR01192006_17">NA()</definedName>
    <definedName name="MREUR01192006_6">NA()</definedName>
    <definedName name="MREUR01192006_7">NA()</definedName>
    <definedName name="MREUR01192006_9">NA()</definedName>
    <definedName name="MREUR01202004">NA()</definedName>
    <definedName name="MREUR01202006">NA()</definedName>
    <definedName name="MREUR01202006_10">NA()</definedName>
    <definedName name="MREUR01202006_10_3">NA()</definedName>
    <definedName name="MREUR01202006_13">NA()</definedName>
    <definedName name="MREUR01202006_14">NA()</definedName>
    <definedName name="MREUR01202006_17">NA()</definedName>
    <definedName name="MREUR01202006_6">NA()</definedName>
    <definedName name="MREUR01202006_7">NA()</definedName>
    <definedName name="MREUR01202006_9">NA()</definedName>
    <definedName name="MREUR01212004">NA()</definedName>
    <definedName name="MREUR01222004">NA()</definedName>
    <definedName name="MREUR01232004">NA()</definedName>
    <definedName name="MREUR01232006">NA()</definedName>
    <definedName name="MREUR01232006_10">NA()</definedName>
    <definedName name="MREUR01232006_10_3">NA()</definedName>
    <definedName name="MREUR01232006_13">NA()</definedName>
    <definedName name="MREUR01232006_14">NA()</definedName>
    <definedName name="MREUR01232006_17">NA()</definedName>
    <definedName name="MREUR01232006_6">NA()</definedName>
    <definedName name="MREUR01232006_7">NA()</definedName>
    <definedName name="MREUR01232006_9">NA()</definedName>
    <definedName name="MREUR01242004">NA()</definedName>
    <definedName name="MREUR01242006">NA()</definedName>
    <definedName name="MREUR01242006_10">NA()</definedName>
    <definedName name="MREUR01242006_10_3">NA()</definedName>
    <definedName name="MREUR01242006_13">NA()</definedName>
    <definedName name="MREUR01242006_14">NA()</definedName>
    <definedName name="MREUR01242006_17">NA()</definedName>
    <definedName name="MREUR01242006_6">NA()</definedName>
    <definedName name="MREUR01242006_7">NA()</definedName>
    <definedName name="MREUR01242006_9">NA()</definedName>
    <definedName name="MREUR01252002">NA()</definedName>
    <definedName name="MREUR01252002_10">NA()</definedName>
    <definedName name="MREUR01252002_10_3">NA()</definedName>
    <definedName name="MREUR01252002_13">NA()</definedName>
    <definedName name="MREUR01252002_14">NA()</definedName>
    <definedName name="MREUR01252002_17">NA()</definedName>
    <definedName name="MREUR01252002_6">NA()</definedName>
    <definedName name="MREUR01252002_7">NA()</definedName>
    <definedName name="MREUR01252002_9">NA()</definedName>
    <definedName name="MREUR01252004">NA()</definedName>
    <definedName name="MREUR01252006">NA()</definedName>
    <definedName name="MREUR01252006_10">NA()</definedName>
    <definedName name="MREUR01252006_10_3">NA()</definedName>
    <definedName name="MREUR01252006_13">NA()</definedName>
    <definedName name="MREUR01252006_14">NA()</definedName>
    <definedName name="MREUR01252006_17">NA()</definedName>
    <definedName name="MREUR01252006_6">NA()</definedName>
    <definedName name="MREUR01252006_7">NA()</definedName>
    <definedName name="MREUR01252006_9">NA()</definedName>
    <definedName name="MREUR01262004">NA()</definedName>
    <definedName name="MREUR01262006">NA()</definedName>
    <definedName name="MREUR01262006_10">NA()</definedName>
    <definedName name="MREUR01262006_10_3">NA()</definedName>
    <definedName name="MREUR01262006_13">NA()</definedName>
    <definedName name="MREUR01262006_14">NA()</definedName>
    <definedName name="MREUR01262006_17">NA()</definedName>
    <definedName name="MREUR01262006_6">NA()</definedName>
    <definedName name="MREUR01262006_7">NA()</definedName>
    <definedName name="MREUR01262006_9">NA()</definedName>
    <definedName name="MREUR01272004">NA()</definedName>
    <definedName name="MREUR01272006">NA()</definedName>
    <definedName name="MREUR01272006_10">NA()</definedName>
    <definedName name="MREUR01272006_10_3">NA()</definedName>
    <definedName name="MREUR01272006_13">NA()</definedName>
    <definedName name="MREUR01272006_14">NA()</definedName>
    <definedName name="MREUR01272006_17">NA()</definedName>
    <definedName name="MREUR01272006_6">NA()</definedName>
    <definedName name="MREUR01272006_7">NA()</definedName>
    <definedName name="MREUR01272006_9">NA()</definedName>
    <definedName name="MREUR01282004">NA()</definedName>
    <definedName name="MREUR01292002">NA()</definedName>
    <definedName name="MREUR01292002_10">NA()</definedName>
    <definedName name="MREUR01292002_10_3">NA()</definedName>
    <definedName name="MREUR01292002_13">NA()</definedName>
    <definedName name="MREUR01292002_14">NA()</definedName>
    <definedName name="MREUR01292002_17">NA()</definedName>
    <definedName name="MREUR01292002_6">NA()</definedName>
    <definedName name="MREUR01292002_7">NA()</definedName>
    <definedName name="MREUR01292002_9">NA()</definedName>
    <definedName name="MREUR01292004">NA()</definedName>
    <definedName name="MREUR01302004">NA()</definedName>
    <definedName name="MREUR01302006">NA()</definedName>
    <definedName name="MREUR01302006_10">NA()</definedName>
    <definedName name="MREUR01302006_10_3">NA()</definedName>
    <definedName name="MREUR01302006_13">NA()</definedName>
    <definedName name="MREUR01302006_14">NA()</definedName>
    <definedName name="MREUR01302006_17">NA()</definedName>
    <definedName name="MREUR01302006_6">NA()</definedName>
    <definedName name="MREUR01302006_7">NA()</definedName>
    <definedName name="MREUR01302006_9">NA()</definedName>
    <definedName name="MREUR01312002">NA()</definedName>
    <definedName name="MREUR01312002_10">NA()</definedName>
    <definedName name="MREUR01312002_10_3">NA()</definedName>
    <definedName name="MREUR01312002_13">NA()</definedName>
    <definedName name="MREUR01312002_14">NA()</definedName>
    <definedName name="MREUR01312002_17">NA()</definedName>
    <definedName name="MREUR01312002_6">NA()</definedName>
    <definedName name="MREUR01312002_7">NA()</definedName>
    <definedName name="MREUR01312002_9">NA()</definedName>
    <definedName name="MREUR01312003">NA()</definedName>
    <definedName name="MREUR01312004">NA()</definedName>
    <definedName name="MREUR02012006">NA()</definedName>
    <definedName name="MREUR02022006">NA()</definedName>
    <definedName name="MREUR02022007">NA()</definedName>
    <definedName name="MREUR02032003">NA()</definedName>
    <definedName name="MREUR02032006">NA()</definedName>
    <definedName name="MREUR02042003">NA()</definedName>
    <definedName name="MREUR02052003">NA()</definedName>
    <definedName name="MREUR02062003">NA()</definedName>
    <definedName name="MREUR02062006">NA()</definedName>
    <definedName name="MREUR02072003">NA()</definedName>
    <definedName name="MREUR02072006">NA()</definedName>
    <definedName name="MREUR02082003">NA()</definedName>
    <definedName name="MREUR02082006">NA()</definedName>
    <definedName name="MREUR02082007">NA()</definedName>
    <definedName name="MREUR02092003">NA()</definedName>
    <definedName name="MREUR02092006">NA()</definedName>
    <definedName name="MREUR02092007">NA()</definedName>
    <definedName name="MREUR02102003">NA()</definedName>
    <definedName name="MREUR02102006">NA()</definedName>
    <definedName name="MREUR02112003">NA()</definedName>
    <definedName name="MREUR02122003">NA()</definedName>
    <definedName name="MREUR02132003">NA()</definedName>
    <definedName name="MREUR02132006">NA()</definedName>
    <definedName name="MREUR02142003">NA()</definedName>
    <definedName name="MREUR02142006">NA()</definedName>
    <definedName name="MREUR02152003">NA()</definedName>
    <definedName name="MREUR02152006">NA()</definedName>
    <definedName name="MREUR02162003">NA()</definedName>
    <definedName name="MREUR02162006">NA()</definedName>
    <definedName name="MREUR02172003">NA()</definedName>
    <definedName name="MREUR02172006">NA()</definedName>
    <definedName name="MREUR02182003">NA()</definedName>
    <definedName name="MREUR02192003">NA()</definedName>
    <definedName name="MREUR02202003">NA()</definedName>
    <definedName name="MREUR02202006">NA()</definedName>
    <definedName name="MREUR02212003">NA()</definedName>
    <definedName name="MREUR02212006">NA()</definedName>
    <definedName name="MREUR02222003">NA()</definedName>
    <definedName name="MREUR02222006">NA()</definedName>
    <definedName name="MREUR02232003">NA()</definedName>
    <definedName name="MREUR02232006">NA()</definedName>
    <definedName name="MREUR02242003">NA()</definedName>
    <definedName name="MREUR02242006">NA()</definedName>
    <definedName name="MREUR02252003">NA()</definedName>
    <definedName name="MREUR02262003">NA()</definedName>
    <definedName name="mreur02262007">NA()</definedName>
    <definedName name="mreur02262007_10">NA()</definedName>
    <definedName name="mreur02262007_10_3">NA()</definedName>
    <definedName name="mreur02262007_13">NA()</definedName>
    <definedName name="mreur02262007_14">NA()</definedName>
    <definedName name="mreur02262007_17">NA()</definedName>
    <definedName name="mreur02262007_6">NA()</definedName>
    <definedName name="mreur02262007_7">NA()</definedName>
    <definedName name="mreur02262007_9">NA()</definedName>
    <definedName name="MREUR02272003">NA()</definedName>
    <definedName name="MREUR02272004">NA()</definedName>
    <definedName name="MREUR02272006">NA()</definedName>
    <definedName name="mreur02272007">NA()</definedName>
    <definedName name="mreur02272007_10">NA()</definedName>
    <definedName name="mreur02272007_10_3">NA()</definedName>
    <definedName name="mreur02272007_13">NA()</definedName>
    <definedName name="mreur02272007_14">NA()</definedName>
    <definedName name="mreur02272007_17">NA()</definedName>
    <definedName name="mreur02272007_6">NA()</definedName>
    <definedName name="mreur02272007_7">NA()</definedName>
    <definedName name="mreur02272007_9">NA()</definedName>
    <definedName name="MREUR02282003">NA()</definedName>
    <definedName name="MREUR02282005">NA()</definedName>
    <definedName name="MREUR02282006">NA()</definedName>
    <definedName name="MREUR03012003">NA()</definedName>
    <definedName name="MREUR03022003">NA()</definedName>
    <definedName name="MREUR03032003">NA()</definedName>
    <definedName name="MREUR03042003">NA()</definedName>
    <definedName name="MREUR03052003">NA()</definedName>
    <definedName name="MREUR03062003">NA()</definedName>
    <definedName name="MREUR03072003">NA()</definedName>
    <definedName name="MREUR0308">NA()</definedName>
    <definedName name="MREUR03082003">NA()</definedName>
    <definedName name="MREUR03092003">NA()</definedName>
    <definedName name="MREUR03102003">NA()</definedName>
    <definedName name="MREUR03112003">NA()</definedName>
    <definedName name="MREUR03122003">NA()</definedName>
    <definedName name="MREUR0313">NA()</definedName>
    <definedName name="MREUR03132003">NA()</definedName>
    <definedName name="MREUR03142003">NA()</definedName>
    <definedName name="MREUR03152003">NA()</definedName>
    <definedName name="MREUR03162003">NA()</definedName>
    <definedName name="MREUR03172003">NA()</definedName>
    <definedName name="MREUR03182003">NA()</definedName>
    <definedName name="MREUR03192003">NA()</definedName>
    <definedName name="MREUR03202003">NA()</definedName>
    <definedName name="MREUR03212003">NA()</definedName>
    <definedName name="MREUR03222003">NA()</definedName>
    <definedName name="MREUR03232003">NA()</definedName>
    <definedName name="MREUR03242003">NA()</definedName>
    <definedName name="MREUR03252003">NA()</definedName>
    <definedName name="MREUR03262003">NA()</definedName>
    <definedName name="MREUR03262007">NA()</definedName>
    <definedName name="MREUR03272003">NA()</definedName>
    <definedName name="MREUR03282003">NA()</definedName>
    <definedName name="MREUR03292003">NA()</definedName>
    <definedName name="MREUR03302003">NA()</definedName>
    <definedName name="MREUR03302005">NA()</definedName>
    <definedName name="MREUR03312003">NA()</definedName>
    <definedName name="MREUR03312004">NA()</definedName>
    <definedName name="MREUR03312005">NA()</definedName>
    <definedName name="mreur0401">NA()</definedName>
    <definedName name="mreur0401_10">NA()</definedName>
    <definedName name="mreur0401_10_3">NA()</definedName>
    <definedName name="mreur0401_13">NA()</definedName>
    <definedName name="mreur0401_14">NA()</definedName>
    <definedName name="mreur0401_17">NA()</definedName>
    <definedName name="mreur0401_6">NA()</definedName>
    <definedName name="mreur0401_7">NA()</definedName>
    <definedName name="mreur0401_9">NA()</definedName>
    <definedName name="MREUR04022007">NA()</definedName>
    <definedName name="MREUR04022007_10">NA()</definedName>
    <definedName name="MREUR04022007_10_3">NA()</definedName>
    <definedName name="MREUR04022007_13">NA()</definedName>
    <definedName name="MREUR04022007_14">NA()</definedName>
    <definedName name="MREUR04022007_17">NA()</definedName>
    <definedName name="MREUR04022007_6">NA()</definedName>
    <definedName name="MREUR04022007_7">NA()</definedName>
    <definedName name="MREUR04022007_9">NA()</definedName>
    <definedName name="MREUR04032006">NA()</definedName>
    <definedName name="MREUR04042006">NA()</definedName>
    <definedName name="MREUR04052006">NA()</definedName>
    <definedName name="MREUR04062006">NA()</definedName>
    <definedName name="MREUR04072006">NA()</definedName>
    <definedName name="mreur04092007">NA()</definedName>
    <definedName name="MREUR04102006">NA()</definedName>
    <definedName name="MREUR04112006">NA()</definedName>
    <definedName name="MREUR04122006">NA()</definedName>
    <definedName name="MREUR04132006">NA()</definedName>
    <definedName name="MREUR04142006">NA()</definedName>
    <definedName name="mreur04162007">NA()</definedName>
    <definedName name="mreur04162007_10">NA()</definedName>
    <definedName name="mreur04162007_10_3">NA()</definedName>
    <definedName name="mreur04162007_13">NA()</definedName>
    <definedName name="mreur04162007_14">NA()</definedName>
    <definedName name="mreur04162007_17">NA()</definedName>
    <definedName name="mreur04162007_6">NA()</definedName>
    <definedName name="mreur04162007_7">NA()</definedName>
    <definedName name="mreur04162007_9">NA()</definedName>
    <definedName name="MREUR04172006">NA()</definedName>
    <definedName name="MREUR04172007">NA()</definedName>
    <definedName name="MREUR04172007_10">NA()</definedName>
    <definedName name="MREUR04172007_10_3">NA()</definedName>
    <definedName name="MREUR04172007_13">NA()</definedName>
    <definedName name="MREUR04172007_14">NA()</definedName>
    <definedName name="MREUR04172007_17">NA()</definedName>
    <definedName name="MREUR04172007_6">NA()</definedName>
    <definedName name="MREUR04172007_7">NA()</definedName>
    <definedName name="MREUR04172007_9">NA()</definedName>
    <definedName name="MREUR04182006">NA()</definedName>
    <definedName name="MREUR04192006">NA()</definedName>
    <definedName name="MREUR04202006">NA()</definedName>
    <definedName name="MREUR04212006">NA()</definedName>
    <definedName name="MREUR04232004">NA()</definedName>
    <definedName name="MREUR04242006">NA()</definedName>
    <definedName name="MREUR04252006">NA()</definedName>
    <definedName name="MREUR04262006">NA()</definedName>
    <definedName name="MREUR04272006">NA()</definedName>
    <definedName name="MREUR04282006">NA()</definedName>
    <definedName name="mreur05">NA()</definedName>
    <definedName name="MREUR05012003">NA()</definedName>
    <definedName name="MREUR0504">NA()</definedName>
    <definedName name="MREUR0504_10">NA()</definedName>
    <definedName name="MREUR0504_10_3">NA()</definedName>
    <definedName name="MREUR0504_13">NA()</definedName>
    <definedName name="MREUR0504_14">NA()</definedName>
    <definedName name="MREUR0504_17">NA()</definedName>
    <definedName name="MREUR0504_6">NA()</definedName>
    <definedName name="MREUR0504_7">NA()</definedName>
    <definedName name="MREUR0504_9">NA()</definedName>
    <definedName name="MREUR0510">NA()</definedName>
    <definedName name="MREUR0510_10">NA()</definedName>
    <definedName name="MREUR0510_10_3">NA()</definedName>
    <definedName name="MREUR0510_13">NA()</definedName>
    <definedName name="MREUR0510_14">NA()</definedName>
    <definedName name="MREUR0510_17">NA()</definedName>
    <definedName name="MREUR0510_6">NA()</definedName>
    <definedName name="MREUR0510_7">NA()</definedName>
    <definedName name="MREUR0510_9">NA()</definedName>
    <definedName name="mreur05142007">NA()</definedName>
    <definedName name="MREUR0515">NA()</definedName>
    <definedName name="MREUR0515_10">NA()</definedName>
    <definedName name="MREUR0515_10_3">NA()</definedName>
    <definedName name="MREUR0515_13">NA()</definedName>
    <definedName name="MREUR0515_14">NA()</definedName>
    <definedName name="MREUR0515_17">NA()</definedName>
    <definedName name="MREUR0515_6">NA()</definedName>
    <definedName name="MREUR0515_7">NA()</definedName>
    <definedName name="MREUR0515_9">NA()</definedName>
    <definedName name="MREUR0516">NA()</definedName>
    <definedName name="MREUR0516_10">NA()</definedName>
    <definedName name="MREUR0516_10_3">NA()</definedName>
    <definedName name="MREUR0516_13">NA()</definedName>
    <definedName name="MREUR0516_14">NA()</definedName>
    <definedName name="MREUR0516_17">NA()</definedName>
    <definedName name="MREUR0516_6">NA()</definedName>
    <definedName name="MREUR0516_7">NA()</definedName>
    <definedName name="MREUR0516_9">NA()</definedName>
    <definedName name="MREUR0523">NA()</definedName>
    <definedName name="MREUR0523_10">NA()</definedName>
    <definedName name="MREUR0523_10_3">NA()</definedName>
    <definedName name="MREUR0523_13">NA()</definedName>
    <definedName name="MREUR0523_14">NA()</definedName>
    <definedName name="MREUR0523_17">NA()</definedName>
    <definedName name="MREUR0523_6">NA()</definedName>
    <definedName name="MREUR0523_7">NA()</definedName>
    <definedName name="MREUR0523_9">NA()</definedName>
    <definedName name="MREUR0525">NA()</definedName>
    <definedName name="MREUR0525_10">NA()</definedName>
    <definedName name="MREUR0525_10_3">NA()</definedName>
    <definedName name="MREUR0525_13">NA()</definedName>
    <definedName name="MREUR0525_14">NA()</definedName>
    <definedName name="MREUR0525_17">NA()</definedName>
    <definedName name="MREUR0525_6">NA()</definedName>
    <definedName name="MREUR0525_7">NA()</definedName>
    <definedName name="MREUR0525_9">NA()</definedName>
    <definedName name="MREUR05262006">NA()</definedName>
    <definedName name="MREUR0528">NA()</definedName>
    <definedName name="MREUR0528_10">NA()</definedName>
    <definedName name="MREUR0528_10_3">NA()</definedName>
    <definedName name="MREUR0528_13">NA()</definedName>
    <definedName name="MREUR0528_14">NA()</definedName>
    <definedName name="MREUR0528_17">NA()</definedName>
    <definedName name="MREUR0528_6">NA()</definedName>
    <definedName name="MREUR0528_7">NA()</definedName>
    <definedName name="MREUR0528_9">NA()</definedName>
    <definedName name="MREUR05302005">NA()</definedName>
    <definedName name="MREUR06012002">NA()</definedName>
    <definedName name="MREUR06012002_10">NA()</definedName>
    <definedName name="MREUR06012002_10_3">NA()</definedName>
    <definedName name="MREUR06012002_13">NA()</definedName>
    <definedName name="MREUR06012002_14">NA()</definedName>
    <definedName name="MREUR06012002_17">NA()</definedName>
    <definedName name="MREUR06012002_6">NA()</definedName>
    <definedName name="MREUR06012002_7">NA()</definedName>
    <definedName name="MREUR06012002_9">NA()</definedName>
    <definedName name="MREUR06012006">NA()</definedName>
    <definedName name="MREUR06012006_11">NA()</definedName>
    <definedName name="MREUR06012006_12">NA()</definedName>
    <definedName name="MREUR06012006_6">NA()</definedName>
    <definedName name="MREUR06012006_7">NA()</definedName>
    <definedName name="MREUR06012006_8">NA()</definedName>
    <definedName name="MREUR06012006_9">NA()</definedName>
    <definedName name="MREUR06022002">NA()</definedName>
    <definedName name="MREUR06022002_10">NA()</definedName>
    <definedName name="MREUR06022002_10_3">NA()</definedName>
    <definedName name="MREUR06022002_13">NA()</definedName>
    <definedName name="MREUR06022002_14">NA()</definedName>
    <definedName name="MREUR06022002_17">NA()</definedName>
    <definedName name="MREUR06022002_6">NA()</definedName>
    <definedName name="MREUR06022002_7">NA()</definedName>
    <definedName name="MREUR06022002_9">NA()</definedName>
    <definedName name="MREUR06022003">NA()</definedName>
    <definedName name="MREUR06022006">NA()</definedName>
    <definedName name="MREUR06022006_11">NA()</definedName>
    <definedName name="MREUR06022006_12">NA()</definedName>
    <definedName name="MREUR06022006_3">NA()</definedName>
    <definedName name="MREUR06022006_6">NA()</definedName>
    <definedName name="MREUR06022006_7">NA()</definedName>
    <definedName name="MREUR06022006_8">NA()</definedName>
    <definedName name="MREUR06022006_9">NA()</definedName>
    <definedName name="MREUR06032002">NA()</definedName>
    <definedName name="MREUR06032002_10">NA()</definedName>
    <definedName name="MREUR06032002_10_3">NA()</definedName>
    <definedName name="MREUR06032002_13">NA()</definedName>
    <definedName name="MREUR06032002_14">NA()</definedName>
    <definedName name="MREUR06032002_17">NA()</definedName>
    <definedName name="MREUR06032002_6">NA()</definedName>
    <definedName name="MREUR06032002_7">NA()</definedName>
    <definedName name="MREUR06032002_9">NA()</definedName>
    <definedName name="MREUR0604">NA()</definedName>
    <definedName name="MREUR06042002">NA()</definedName>
    <definedName name="MREUR06042002_10">NA()</definedName>
    <definedName name="MREUR06042002_10_3">NA()</definedName>
    <definedName name="MREUR06042002_13">NA()</definedName>
    <definedName name="MREUR06042002_14">NA()</definedName>
    <definedName name="MREUR06042002_17">NA()</definedName>
    <definedName name="MREUR06042002_6">NA()</definedName>
    <definedName name="MREUR06042002_7">NA()</definedName>
    <definedName name="MREUR06042002_9">NA()</definedName>
    <definedName name="MREUR06052002">NA()</definedName>
    <definedName name="MREUR06052002_10">NA()</definedName>
    <definedName name="MREUR06052002_10_3">NA()</definedName>
    <definedName name="MREUR06052002_13">NA()</definedName>
    <definedName name="MREUR06052002_14">NA()</definedName>
    <definedName name="MREUR06052002_17">NA()</definedName>
    <definedName name="MREUR06052002_6">NA()</definedName>
    <definedName name="MREUR06052002_7">NA()</definedName>
    <definedName name="MREUR06052002_9">NA()</definedName>
    <definedName name="MREUR06052006">NA()</definedName>
    <definedName name="MREUR06052006_11">NA()</definedName>
    <definedName name="MREUR06052006_12">NA()</definedName>
    <definedName name="MREUR06052006_6">NA()</definedName>
    <definedName name="MREUR06052006_7">NA()</definedName>
    <definedName name="MREUR06052006_8">NA()</definedName>
    <definedName name="MREUR06052006_9">NA()</definedName>
    <definedName name="MREUR06062006">NA()</definedName>
    <definedName name="MREUR06062006_11">NA()</definedName>
    <definedName name="MREUR06062006_12">NA()</definedName>
    <definedName name="MREUR06062006_6">NA()</definedName>
    <definedName name="MREUR06062006_7">NA()</definedName>
    <definedName name="MREUR06062006_8">NA()</definedName>
    <definedName name="MREUR06062006_9">NA()</definedName>
    <definedName name="MREUR0607">NA()</definedName>
    <definedName name="MREUR06072006">NA()</definedName>
    <definedName name="MREUR06072006_1">NA()</definedName>
    <definedName name="MREUR06072006_11">NA()</definedName>
    <definedName name="MREUR06072006_12">NA()</definedName>
    <definedName name="MREUR06072006_3">NA()</definedName>
    <definedName name="MREUR06072006_6">NA()</definedName>
    <definedName name="MREUR06072006_7">NA()</definedName>
    <definedName name="MREUR06072006_8">NA()</definedName>
    <definedName name="MREUR06072006_9">NA()</definedName>
    <definedName name="MREUR06082002">NA()</definedName>
    <definedName name="MREUR06082002_10">NA()</definedName>
    <definedName name="MREUR06082002_10_3">NA()</definedName>
    <definedName name="MREUR06082002_13">NA()</definedName>
    <definedName name="MREUR06082002_14">NA()</definedName>
    <definedName name="MREUR06082002_17">NA()</definedName>
    <definedName name="MREUR06082002_6">NA()</definedName>
    <definedName name="MREUR06082002_7">NA()</definedName>
    <definedName name="MREUR06082002_9">NA()</definedName>
    <definedName name="MREUR06082006">NA()</definedName>
    <definedName name="MREUR06082006_11">NA()</definedName>
    <definedName name="MREUR06082006_12">NA()</definedName>
    <definedName name="MREUR06082006_6">NA()</definedName>
    <definedName name="MREUR06082006_7">NA()</definedName>
    <definedName name="MREUR06082006_8">NA()</definedName>
    <definedName name="MREUR06082006_9">NA()</definedName>
    <definedName name="MREUR06092002">NA()</definedName>
    <definedName name="MREUR06092002_10">NA()</definedName>
    <definedName name="MREUR06092002_10_3">NA()</definedName>
    <definedName name="MREUR06092002_13">NA()</definedName>
    <definedName name="MREUR06092002_14">NA()</definedName>
    <definedName name="MREUR06092002_17">NA()</definedName>
    <definedName name="MREUR06092002_6">NA()</definedName>
    <definedName name="MREUR06092002_7">NA()</definedName>
    <definedName name="MREUR06092002_9">NA()</definedName>
    <definedName name="MREUR06092006">NA()</definedName>
    <definedName name="MREUR06092006_11">NA()</definedName>
    <definedName name="MREUR06092006_12">NA()</definedName>
    <definedName name="MREUR06092006_6">NA()</definedName>
    <definedName name="MREUR06092006_7">NA()</definedName>
    <definedName name="MREUR06092006_8">NA()</definedName>
    <definedName name="MREUR06092006_9">NA()</definedName>
    <definedName name="MREUR06102002">NA()</definedName>
    <definedName name="MREUR06102002_10">NA()</definedName>
    <definedName name="MREUR06102002_10_3">NA()</definedName>
    <definedName name="MREUR06102002_13">NA()</definedName>
    <definedName name="MREUR06102002_14">NA()</definedName>
    <definedName name="MREUR06102002_17">NA()</definedName>
    <definedName name="MREUR06102002_6">NA()</definedName>
    <definedName name="MREUR06102002_7">NA()</definedName>
    <definedName name="MREUR06102002_9">NA()</definedName>
    <definedName name="MREUR06112002">NA()</definedName>
    <definedName name="MREUR06112002_10">NA()</definedName>
    <definedName name="MREUR06112002_10_3">NA()</definedName>
    <definedName name="MREUR06112002_13">NA()</definedName>
    <definedName name="MREUR06112002_14">NA()</definedName>
    <definedName name="MREUR06112002_17">NA()</definedName>
    <definedName name="MREUR06112002_6">NA()</definedName>
    <definedName name="MREUR06112002_7">NA()</definedName>
    <definedName name="MREUR06112002_9">NA()</definedName>
    <definedName name="MREUR0612">NA()</definedName>
    <definedName name="MREUR06122002">NA()</definedName>
    <definedName name="MREUR06122002_10">NA()</definedName>
    <definedName name="MREUR06122002_10_3">NA()</definedName>
    <definedName name="MREUR06122002_13">NA()</definedName>
    <definedName name="MREUR06122002_14">NA()</definedName>
    <definedName name="MREUR06122002_17">NA()</definedName>
    <definedName name="MREUR06122002_6">NA()</definedName>
    <definedName name="MREUR06122002_7">NA()</definedName>
    <definedName name="MREUR06122002_9">NA()</definedName>
    <definedName name="MREUR06122006">NA()</definedName>
    <definedName name="MREUR06122006_11">NA()</definedName>
    <definedName name="MREUR06122006_12">NA()</definedName>
    <definedName name="MREUR06122006_6">NA()</definedName>
    <definedName name="MREUR06122006_7">NA()</definedName>
    <definedName name="MREUR06122006_8">NA()</definedName>
    <definedName name="MREUR06122006_9">NA()</definedName>
    <definedName name="MREUR06132006">NA()</definedName>
    <definedName name="MREUR06132006_11">NA()</definedName>
    <definedName name="MREUR06132006_12">NA()</definedName>
    <definedName name="MREUR06132006_6">NA()</definedName>
    <definedName name="MREUR06132006_7">NA()</definedName>
    <definedName name="MREUR06132006_8">NA()</definedName>
    <definedName name="MREUR06132006_9">NA()</definedName>
    <definedName name="MREUR06142006">NA()</definedName>
    <definedName name="MREUR06142006_11">NA()</definedName>
    <definedName name="MREUR06142006_12">NA()</definedName>
    <definedName name="MREUR06142006_6">NA()</definedName>
    <definedName name="MREUR06142006_7">NA()</definedName>
    <definedName name="MREUR06142006_8">NA()</definedName>
    <definedName name="MREUR06142006_9">NA()</definedName>
    <definedName name="MREUR0615">NA()</definedName>
    <definedName name="MREUR0615_10">NA()</definedName>
    <definedName name="MREUR0615_10_3">NA()</definedName>
    <definedName name="MREUR0615_13">NA()</definedName>
    <definedName name="MREUR0615_14">NA()</definedName>
    <definedName name="MREUR0615_17">NA()</definedName>
    <definedName name="MREUR0615_6">NA()</definedName>
    <definedName name="MREUR0615_7">NA()</definedName>
    <definedName name="MREUR0615_9">NA()</definedName>
    <definedName name="MREUR06152002">NA()</definedName>
    <definedName name="MREUR06152002_10">NA()</definedName>
    <definedName name="MREUR06152002_10_3">NA()</definedName>
    <definedName name="MREUR06152002_13">NA()</definedName>
    <definedName name="MREUR06152002_14">NA()</definedName>
    <definedName name="MREUR06152002_17">NA()</definedName>
    <definedName name="MREUR06152002_6">NA()</definedName>
    <definedName name="MREUR06152002_7">NA()</definedName>
    <definedName name="MREUR06152002_9">NA()</definedName>
    <definedName name="MREUR06152006">NA()</definedName>
    <definedName name="MREUR06152006_11">NA()</definedName>
    <definedName name="MREUR06152006_12">NA()</definedName>
    <definedName name="MREUR06152006_6">NA()</definedName>
    <definedName name="MREUR06152006_7">NA()</definedName>
    <definedName name="MREUR06152006_8">NA()</definedName>
    <definedName name="MREUR06152006_9">NA()</definedName>
    <definedName name="MREUR06162002">NA()</definedName>
    <definedName name="MREUR06162002_10">NA()</definedName>
    <definedName name="MREUR06162002_10_3">NA()</definedName>
    <definedName name="MREUR06162002_13">NA()</definedName>
    <definedName name="MREUR06162002_14">NA()</definedName>
    <definedName name="MREUR06162002_17">NA()</definedName>
    <definedName name="MREUR06162002_6">NA()</definedName>
    <definedName name="MREUR06162002_7">NA()</definedName>
    <definedName name="MREUR06162002_9">NA()</definedName>
    <definedName name="MREUR06162006">NA()</definedName>
    <definedName name="MREUR06162006_11">NA()</definedName>
    <definedName name="MREUR06162006_12">NA()</definedName>
    <definedName name="MREUR06162006_6">NA()</definedName>
    <definedName name="MREUR06162006_7">NA()</definedName>
    <definedName name="MREUR06162006_8">NA()</definedName>
    <definedName name="MREUR06162006_9">NA()</definedName>
    <definedName name="MREUR06172002">NA()</definedName>
    <definedName name="MREUR06172002_10">NA()</definedName>
    <definedName name="MREUR06172002_10_3">NA()</definedName>
    <definedName name="MREUR06172002_13">NA()</definedName>
    <definedName name="MREUR06172002_14">NA()</definedName>
    <definedName name="MREUR06172002_17">NA()</definedName>
    <definedName name="MREUR06172002_6">NA()</definedName>
    <definedName name="MREUR06172002_7">NA()</definedName>
    <definedName name="MREUR06172002_9">NA()</definedName>
    <definedName name="MREUR06182002">NA()</definedName>
    <definedName name="MREUR06182002_10">NA()</definedName>
    <definedName name="MREUR06182002_10_3">NA()</definedName>
    <definedName name="MREUR06182002_13">NA()</definedName>
    <definedName name="MREUR06182002_14">NA()</definedName>
    <definedName name="MREUR06182002_17">NA()</definedName>
    <definedName name="MREUR06182002_6">NA()</definedName>
    <definedName name="MREUR06182002_7">NA()</definedName>
    <definedName name="MREUR06182002_9">NA()</definedName>
    <definedName name="MREUR06192002">NA()</definedName>
    <definedName name="MREUR06192002_10">NA()</definedName>
    <definedName name="MREUR06192002_10_3">NA()</definedName>
    <definedName name="MREUR06192002_13">NA()</definedName>
    <definedName name="MREUR06192002_14">NA()</definedName>
    <definedName name="MREUR06192002_17">NA()</definedName>
    <definedName name="MREUR06192002_6">NA()</definedName>
    <definedName name="MREUR06192002_7">NA()</definedName>
    <definedName name="MREUR06192002_9">NA()</definedName>
    <definedName name="MREUR06192006">NA()</definedName>
    <definedName name="MREUR06192006_11">NA()</definedName>
    <definedName name="MREUR06192006_12">NA()</definedName>
    <definedName name="MREUR06192006_6">NA()</definedName>
    <definedName name="MREUR06192006_7">NA()</definedName>
    <definedName name="MREUR06192006_8">NA()</definedName>
    <definedName name="MREUR06192006_9">NA()</definedName>
    <definedName name="MREUR0620">NA()</definedName>
    <definedName name="MREUR06202006">NA()</definedName>
    <definedName name="MREUR06202006_1">NA()</definedName>
    <definedName name="MREUR06202006_11">NA()</definedName>
    <definedName name="MREUR06202006_12">NA()</definedName>
    <definedName name="MREUR06202006_3">NA()</definedName>
    <definedName name="MREUR06202006_6">NA()</definedName>
    <definedName name="MREUR06202006_7">NA()</definedName>
    <definedName name="MREUR06202006_8">NA()</definedName>
    <definedName name="MREUR06202006_9">NA()</definedName>
    <definedName name="MREUR06212006">NA()</definedName>
    <definedName name="MREUR06212006_11">NA()</definedName>
    <definedName name="MREUR06212006_12">NA()</definedName>
    <definedName name="MREUR06212006_6">NA()</definedName>
    <definedName name="MREUR06212006_7">NA()</definedName>
    <definedName name="MREUR06212006_8">NA()</definedName>
    <definedName name="MREUR06212006_9">NA()</definedName>
    <definedName name="MREUR06222002">NA()</definedName>
    <definedName name="MREUR06222002_10">NA()</definedName>
    <definedName name="MREUR06222002_10_3">NA()</definedName>
    <definedName name="MREUR06222002_13">NA()</definedName>
    <definedName name="MREUR06222002_14">NA()</definedName>
    <definedName name="MREUR06222002_17">NA()</definedName>
    <definedName name="MREUR06222002_6">NA()</definedName>
    <definedName name="MREUR06222002_7">NA()</definedName>
    <definedName name="MREUR06222002_9">NA()</definedName>
    <definedName name="MREUR06222006">NA()</definedName>
    <definedName name="MREUR06222006_11">NA()</definedName>
    <definedName name="MREUR06222006_12">NA()</definedName>
    <definedName name="MREUR06222006_6">NA()</definedName>
    <definedName name="MREUR06222006_7">NA()</definedName>
    <definedName name="MREUR06222006_8">NA()</definedName>
    <definedName name="MREUR06222006_9">NA()</definedName>
    <definedName name="MREUR06232002">NA()</definedName>
    <definedName name="MREUR06232002_10">NA()</definedName>
    <definedName name="MREUR06232002_10_3">NA()</definedName>
    <definedName name="MREUR06232002_13">NA()</definedName>
    <definedName name="MREUR06232002_14">NA()</definedName>
    <definedName name="MREUR06232002_17">NA()</definedName>
    <definedName name="MREUR06232002_6">NA()</definedName>
    <definedName name="MREUR06232002_7">NA()</definedName>
    <definedName name="MREUR06232002_9">NA()</definedName>
    <definedName name="MREUR06232006">NA()</definedName>
    <definedName name="MREUR06232006_11">NA()</definedName>
    <definedName name="MREUR06232006_12">NA()</definedName>
    <definedName name="MREUR06232006_6">NA()</definedName>
    <definedName name="MREUR06232006_7">NA()</definedName>
    <definedName name="MREUR06232006_8">NA()</definedName>
    <definedName name="MREUR06232006_9">NA()</definedName>
    <definedName name="MREUR06242002">NA()</definedName>
    <definedName name="MREUR06242002_10">NA()</definedName>
    <definedName name="MREUR06242002_10_3">NA()</definedName>
    <definedName name="MREUR06242002_13">NA()</definedName>
    <definedName name="MREUR06242002_14">NA()</definedName>
    <definedName name="MREUR06242002_17">NA()</definedName>
    <definedName name="MREUR06242002_6">NA()</definedName>
    <definedName name="MREUR06242002_7">NA()</definedName>
    <definedName name="MREUR06242002_9">NA()</definedName>
    <definedName name="MREUR0625">NA()</definedName>
    <definedName name="MREUR06252002">NA()</definedName>
    <definedName name="MREUR06252002_10">NA()</definedName>
    <definedName name="MREUR06252002_10_3">NA()</definedName>
    <definedName name="MREUR06252002_13">NA()</definedName>
    <definedName name="MREUR06252002_14">NA()</definedName>
    <definedName name="MREUR06252002_17">NA()</definedName>
    <definedName name="MREUR06252002_6">NA()</definedName>
    <definedName name="MREUR06252002_7">NA()</definedName>
    <definedName name="MREUR06252002_9">NA()</definedName>
    <definedName name="MREUR06262002">NA()</definedName>
    <definedName name="MREUR06262002_10">NA()</definedName>
    <definedName name="MREUR06262002_10_3">NA()</definedName>
    <definedName name="MREUR06262002_13">NA()</definedName>
    <definedName name="MREUR06262002_14">NA()</definedName>
    <definedName name="MREUR06262002_17">NA()</definedName>
    <definedName name="MREUR06262002_6">NA()</definedName>
    <definedName name="MREUR06262002_7">NA()</definedName>
    <definedName name="MREUR06262002_9">NA()</definedName>
    <definedName name="MREUR06262006">NA()</definedName>
    <definedName name="MREUR06262006_11">NA()</definedName>
    <definedName name="MREUR06262006_12">NA()</definedName>
    <definedName name="MREUR06262006_6">NA()</definedName>
    <definedName name="MREUR06262006_7">NA()</definedName>
    <definedName name="MREUR06262006_8">NA()</definedName>
    <definedName name="MREUR06262006_9">NA()</definedName>
    <definedName name="MREUR06272006">NA()</definedName>
    <definedName name="MREUR06272006_11">NA()</definedName>
    <definedName name="MREUR06272006_12">NA()</definedName>
    <definedName name="MREUR06272006_6">NA()</definedName>
    <definedName name="MREUR06272006_7">NA()</definedName>
    <definedName name="MREUR06272006_8">NA()</definedName>
    <definedName name="MREUR06272006_9">NA()</definedName>
    <definedName name="MREUR06282002">NA()</definedName>
    <definedName name="MREUR06282006">NA()</definedName>
    <definedName name="MREUR06282006_1">NA()</definedName>
    <definedName name="MREUR06282006_11">NA()</definedName>
    <definedName name="MREUR06282006_12">NA()</definedName>
    <definedName name="MREUR06282006_3">NA()</definedName>
    <definedName name="MREUR06282006_6">NA()</definedName>
    <definedName name="MREUR06282006_7">NA()</definedName>
    <definedName name="MREUR06282006_8">NA()</definedName>
    <definedName name="MREUR06282006_9">NA()</definedName>
    <definedName name="MREUR06292002">NA()</definedName>
    <definedName name="MREUR06292002_10">NA()</definedName>
    <definedName name="MREUR06292002_10_3">NA()</definedName>
    <definedName name="MREUR06292002_13">NA()</definedName>
    <definedName name="MREUR06292002_14">NA()</definedName>
    <definedName name="MREUR06292002_17">NA()</definedName>
    <definedName name="MREUR06292002_6">NA()</definedName>
    <definedName name="MREUR06292002_7">NA()</definedName>
    <definedName name="MREUR06292002_9">NA()</definedName>
    <definedName name="MREUR06292006">NA()</definedName>
    <definedName name="MREUR06292006_11">NA()</definedName>
    <definedName name="MREUR06292006_12">NA()</definedName>
    <definedName name="MREUR06292006_6">NA()</definedName>
    <definedName name="MREUR06292006_7">NA()</definedName>
    <definedName name="MREUR06292006_8">NA()</definedName>
    <definedName name="MREUR06292006_9">NA()</definedName>
    <definedName name="MREUR06302002">NA()</definedName>
    <definedName name="MREUR06302002_10">NA()</definedName>
    <definedName name="MREUR06302002_10_3">NA()</definedName>
    <definedName name="MREUR06302002_13">NA()</definedName>
    <definedName name="MREUR06302002_14">NA()</definedName>
    <definedName name="MREUR06302002_17">NA()</definedName>
    <definedName name="MREUR06302002_6">NA()</definedName>
    <definedName name="MREUR06302002_7">NA()</definedName>
    <definedName name="MREUR06302002_9">NA()</definedName>
    <definedName name="MREUR06302004">NA()</definedName>
    <definedName name="MREUR06302005">NA()</definedName>
    <definedName name="MREUR06302006">NA()</definedName>
    <definedName name="MREUR06302006_1">NA()</definedName>
    <definedName name="MREUR06302006_11">NA()</definedName>
    <definedName name="MREUR06302006_12">NA()</definedName>
    <definedName name="MREUR06302006_3">NA()</definedName>
    <definedName name="MREUR06302006_6">NA()</definedName>
    <definedName name="MREUR06302006_7">NA()</definedName>
    <definedName name="MREUR06302006_8">NA()</definedName>
    <definedName name="MREUR06302006_9">NA()</definedName>
    <definedName name="MREUR07032006">NA()</definedName>
    <definedName name="MREUR07032006_11">NA()</definedName>
    <definedName name="MREUR07032006_12">NA()</definedName>
    <definedName name="MREUR07032006_6">NA()</definedName>
    <definedName name="MREUR07032006_7">NA()</definedName>
    <definedName name="MREUR07032006_8">NA()</definedName>
    <definedName name="MREUR07032006_9">NA()</definedName>
    <definedName name="MREUR07042006">NA()</definedName>
    <definedName name="MREUR07042006_11">NA()</definedName>
    <definedName name="MREUR07042006_12">NA()</definedName>
    <definedName name="MREUR07042006_6">NA()</definedName>
    <definedName name="MREUR07042006_7">NA()</definedName>
    <definedName name="MREUR07042006_8">NA()</definedName>
    <definedName name="MREUR07042006_9">NA()</definedName>
    <definedName name="MREUR07052006">NA()</definedName>
    <definedName name="MREUR07052006_11">NA()</definedName>
    <definedName name="MREUR07052006_12">NA()</definedName>
    <definedName name="MREUR07052006_6">NA()</definedName>
    <definedName name="MREUR07052006_7">NA()</definedName>
    <definedName name="MREUR07052006_8">NA()</definedName>
    <definedName name="MREUR07052006_9">NA()</definedName>
    <definedName name="MREUR07062006">NA()</definedName>
    <definedName name="MREUR07062006_11">NA()</definedName>
    <definedName name="MREUR07062006_12">NA()</definedName>
    <definedName name="MREUR07062006_6">NA()</definedName>
    <definedName name="MREUR07062006_7">NA()</definedName>
    <definedName name="MREUR07062006_8">NA()</definedName>
    <definedName name="MREUR07062006_9">NA()</definedName>
    <definedName name="MREUR07072006">NA()</definedName>
    <definedName name="MREUR07072006_11">NA()</definedName>
    <definedName name="MREUR07072006_12">NA()</definedName>
    <definedName name="MREUR07072006_6">NA()</definedName>
    <definedName name="MREUR07072006_7">NA()</definedName>
    <definedName name="MREUR07072006_8">NA()</definedName>
    <definedName name="MREUR07072006_9">NA()</definedName>
    <definedName name="MREUR07072007">NA()</definedName>
    <definedName name="MREUR07102006">NA()</definedName>
    <definedName name="MREUR07102006_11">NA()</definedName>
    <definedName name="MREUR07102006_12">NA()</definedName>
    <definedName name="MREUR07102006_6">NA()</definedName>
    <definedName name="MREUR07102006_7">NA()</definedName>
    <definedName name="MREUR07102006_8">NA()</definedName>
    <definedName name="MREUR07102006_9">NA()</definedName>
    <definedName name="MREUR071020061">NA()</definedName>
    <definedName name="MREUR07112006">NA()</definedName>
    <definedName name="MREUR07112006_11">NA()</definedName>
    <definedName name="MREUR07112006_12">NA()</definedName>
    <definedName name="MREUR07112006_6">NA()</definedName>
    <definedName name="MREUR07112006_7">NA()</definedName>
    <definedName name="MREUR07112006_8">NA()</definedName>
    <definedName name="MREUR07112006_9">NA()</definedName>
    <definedName name="MREUR07122006">NA()</definedName>
    <definedName name="MREUR07122006_11">NA()</definedName>
    <definedName name="MREUR07122006_12">NA()</definedName>
    <definedName name="MREUR07122006_6">NA()</definedName>
    <definedName name="MREUR07122006_7">NA()</definedName>
    <definedName name="MREUR07122006_8">NA()</definedName>
    <definedName name="MREUR07122006_9">NA()</definedName>
    <definedName name="MREUR07132006">NA()</definedName>
    <definedName name="MREUR07132006_11">NA()</definedName>
    <definedName name="MREUR07132006_12">NA()</definedName>
    <definedName name="MREUR07132006_6">NA()</definedName>
    <definedName name="MREUR07132006_7">NA()</definedName>
    <definedName name="MREUR07132006_8">NA()</definedName>
    <definedName name="MREUR07132006_9">NA()</definedName>
    <definedName name="MREUR07142006">NA()</definedName>
    <definedName name="MREUR07142006_11">NA()</definedName>
    <definedName name="MREUR07142006_12">NA()</definedName>
    <definedName name="MREUR07142006_6">NA()</definedName>
    <definedName name="MREUR07142006_7">NA()</definedName>
    <definedName name="MREUR07142006_8">NA()</definedName>
    <definedName name="MREUR07142006_9">NA()</definedName>
    <definedName name="MREUR07172006">NA()</definedName>
    <definedName name="MREUR07172006_11">NA()</definedName>
    <definedName name="MREUR07172006_12">NA()</definedName>
    <definedName name="MREUR07172006_6">NA()</definedName>
    <definedName name="MREUR07172006_7">NA()</definedName>
    <definedName name="MREUR07172006_8">NA()</definedName>
    <definedName name="MREUR07172006_9">NA()</definedName>
    <definedName name="MREUR07182006">NA()</definedName>
    <definedName name="MREUR07182006_11">NA()</definedName>
    <definedName name="MREUR07182006_12">NA()</definedName>
    <definedName name="MREUR07182006_6">NA()</definedName>
    <definedName name="MREUR07182006_7">NA()</definedName>
    <definedName name="MREUR07182006_8">NA()</definedName>
    <definedName name="MREUR07182006_9">NA()</definedName>
    <definedName name="MREUR07192006">NA()</definedName>
    <definedName name="MREUR07192006_11">NA()</definedName>
    <definedName name="MREUR07192006_12">NA()</definedName>
    <definedName name="MREUR07192006_6">NA()</definedName>
    <definedName name="MREUR07192006_7">NA()</definedName>
    <definedName name="MREUR07192006_8">NA()</definedName>
    <definedName name="MREUR07192006_9">NA()</definedName>
    <definedName name="MREUR07202006">NA()</definedName>
    <definedName name="MREUR07202006_11">NA()</definedName>
    <definedName name="MREUR07202006_12">NA()</definedName>
    <definedName name="MREUR07202006_6">NA()</definedName>
    <definedName name="MREUR07202006_7">NA()</definedName>
    <definedName name="MREUR07202006_8">NA()</definedName>
    <definedName name="MREUR07202006_9">NA()</definedName>
    <definedName name="MREUR07212006">NA()</definedName>
    <definedName name="MREUR07212006_11">NA()</definedName>
    <definedName name="MREUR07212006_12">NA()</definedName>
    <definedName name="MREUR07212006_6">NA()</definedName>
    <definedName name="MREUR07212006_7">NA()</definedName>
    <definedName name="MREUR07212006_8">NA()</definedName>
    <definedName name="MREUR07212006_9">NA()</definedName>
    <definedName name="MREUR07242006">NA()</definedName>
    <definedName name="MREUR07242006_11">NA()</definedName>
    <definedName name="MREUR07242006_12">NA()</definedName>
    <definedName name="MREUR07242006_6">NA()</definedName>
    <definedName name="MREUR07242006_7">NA()</definedName>
    <definedName name="MREUR07242006_8">NA()</definedName>
    <definedName name="MREUR07242006_9">NA()</definedName>
    <definedName name="MREUR07252006">NA()</definedName>
    <definedName name="MREUR07252006_11">NA()</definedName>
    <definedName name="MREUR07252006_12">NA()</definedName>
    <definedName name="MREUR07252006_6">NA()</definedName>
    <definedName name="MREUR07252006_7">NA()</definedName>
    <definedName name="MREUR07252006_8">NA()</definedName>
    <definedName name="MREUR07252006_9">NA()</definedName>
    <definedName name="MREUR07262006">NA()</definedName>
    <definedName name="MREUR07262006_11">NA()</definedName>
    <definedName name="MREUR07262006_12">NA()</definedName>
    <definedName name="MREUR07262006_6">NA()</definedName>
    <definedName name="MREUR07262006_7">NA()</definedName>
    <definedName name="MREUR07262006_8">NA()</definedName>
    <definedName name="MREUR07262006_9">NA()</definedName>
    <definedName name="MREUR07272006">NA()</definedName>
    <definedName name="MREUR07272006_11">NA()</definedName>
    <definedName name="MREUR07272006_12">NA()</definedName>
    <definedName name="MREUR07272006_6">NA()</definedName>
    <definedName name="MREUR07272006_7">NA()</definedName>
    <definedName name="MREUR07272006_8">NA()</definedName>
    <definedName name="MREUR07272006_9">NA()</definedName>
    <definedName name="MREUR07282006">NA()</definedName>
    <definedName name="MREUR07282006_11">NA()</definedName>
    <definedName name="MREUR07282006_12">NA()</definedName>
    <definedName name="MREUR07282006_6">NA()</definedName>
    <definedName name="MREUR07282006_7">NA()</definedName>
    <definedName name="MREUR07282006_8">NA()</definedName>
    <definedName name="MREUR07282006_9">NA()</definedName>
    <definedName name="MREUR07302004">NA()</definedName>
    <definedName name="MREUR07312006">NA()</definedName>
    <definedName name="MREUR07312006_1">NA()</definedName>
    <definedName name="MREUR07312006_11">NA()</definedName>
    <definedName name="MREUR07312006_12">NA()</definedName>
    <definedName name="MREUR07312006_3">NA()</definedName>
    <definedName name="MREUR07312006_6">NA()</definedName>
    <definedName name="MREUR07312006_7">NA()</definedName>
    <definedName name="MREUR07312006_8">NA()</definedName>
    <definedName name="MREUR07312006_9">NA()</definedName>
    <definedName name="MREUR08012003">NA()</definedName>
    <definedName name="MREUR08012005">NA()</definedName>
    <definedName name="MREUR08022005">NA()</definedName>
    <definedName name="MREUR08032005">NA()</definedName>
    <definedName name="MREUR08042003">NA()</definedName>
    <definedName name="MREUR08042005">NA()</definedName>
    <definedName name="MREUR08052003">NA()</definedName>
    <definedName name="MREUR08052005">NA()</definedName>
    <definedName name="mreur0806">NA()</definedName>
    <definedName name="MREUR08062003">NA()</definedName>
    <definedName name="MREUR08072003">NA()</definedName>
    <definedName name="MREUR08082003">NA()</definedName>
    <definedName name="MREUR08082005">NA()</definedName>
    <definedName name="MREUR08092005">NA()</definedName>
    <definedName name="MREUR08102005">NA()</definedName>
    <definedName name="MREUR08112003">NA()</definedName>
    <definedName name="MREUR08112005">NA()</definedName>
    <definedName name="MREUR08122003">NA()</definedName>
    <definedName name="MREUR08122005">NA()</definedName>
    <definedName name="MREUR08132003">NA()</definedName>
    <definedName name="MREUR08142003">NA()</definedName>
    <definedName name="MREUR08152003">NA()</definedName>
    <definedName name="MREUR08152005">NA()</definedName>
    <definedName name="MREUR08162005">NA()</definedName>
    <definedName name="MREUR08172005">NA()</definedName>
    <definedName name="MREUR08182003">NA()</definedName>
    <definedName name="MREUR08182005">NA()</definedName>
    <definedName name="MREUR08192003">NA()</definedName>
    <definedName name="MREUR08192005">NA()</definedName>
    <definedName name="MREUR08202003">NA()</definedName>
    <definedName name="MREUR0821">NA()</definedName>
    <definedName name="MREUR08212003">NA()</definedName>
    <definedName name="MREUR08222003">NA()</definedName>
    <definedName name="MREUR08222005">NA()</definedName>
    <definedName name="MREUR0823">NA()</definedName>
    <definedName name="MREUR0823_10">NA()</definedName>
    <definedName name="MREUR0823_10_3">NA()</definedName>
    <definedName name="MREUR0823_13">NA()</definedName>
    <definedName name="MREUR0823_14">NA()</definedName>
    <definedName name="MREUR0823_17">NA()</definedName>
    <definedName name="MREUR0823_6">NA()</definedName>
    <definedName name="MREUR0823_7">NA()</definedName>
    <definedName name="MREUR0823_9">NA()</definedName>
    <definedName name="MREUR08232005">NA()</definedName>
    <definedName name="MREUR0824">NA()</definedName>
    <definedName name="MREUR08242005">NA()</definedName>
    <definedName name="MREUR08252003">NA()</definedName>
    <definedName name="MREUR08252005">NA()</definedName>
    <definedName name="MREUR08262003">NA()</definedName>
    <definedName name="MREUR08262005">NA()</definedName>
    <definedName name="MREUR08272003">NA()</definedName>
    <definedName name="MREUR08282003">NA()</definedName>
    <definedName name="MREUR08292003">NA()</definedName>
    <definedName name="MREUR08292005">NA()</definedName>
    <definedName name="MREUR08302005">NA()</definedName>
    <definedName name="MREUR08312004">NA()</definedName>
    <definedName name="MREUR08312005">NA()</definedName>
    <definedName name="MREUR0914">NA()</definedName>
    <definedName name="MREUR0920">NA()</definedName>
    <definedName name="MREUR0927">NA()</definedName>
    <definedName name="MREUR09302004">NA()</definedName>
    <definedName name="MREUR09302005">NA()</definedName>
    <definedName name="MREUR10282004">NA()</definedName>
    <definedName name="MREUR10312005">NA()</definedName>
    <definedName name="MREUR1101">NA()</definedName>
    <definedName name="MREUR1101_10">NA()</definedName>
    <definedName name="MREUR1101_10_3">NA()</definedName>
    <definedName name="MREUR1101_13">NA()</definedName>
    <definedName name="MREUR1101_14">NA()</definedName>
    <definedName name="MREUR1101_17">NA()</definedName>
    <definedName name="MREUR1101_6">NA()</definedName>
    <definedName name="MREUR1101_7">NA()</definedName>
    <definedName name="MREUR1101_9">NA()</definedName>
    <definedName name="MREUR11012006">NA()</definedName>
    <definedName name="MREUR11012006_11">NA()</definedName>
    <definedName name="MREUR11012006_12">NA()</definedName>
    <definedName name="MREUR11012006_6">NA()</definedName>
    <definedName name="MREUR11012006_7">NA()</definedName>
    <definedName name="MREUR11012006_8">NA()</definedName>
    <definedName name="MREUR11012006_9">NA()</definedName>
    <definedName name="MREUR1102">NA()</definedName>
    <definedName name="MREUR1102_10">NA()</definedName>
    <definedName name="MREUR1102_10_3">NA()</definedName>
    <definedName name="MREUR1102_13">NA()</definedName>
    <definedName name="MREUR1102_14">NA()</definedName>
    <definedName name="MREUR1102_17">NA()</definedName>
    <definedName name="MREUR1102_6">NA()</definedName>
    <definedName name="MREUR1102_7">NA()</definedName>
    <definedName name="MREUR1102_9">NA()</definedName>
    <definedName name="MREUR11022006">NA()</definedName>
    <definedName name="MREUR11022006_11">NA()</definedName>
    <definedName name="MREUR11022006_12">NA()</definedName>
    <definedName name="MREUR11022006_6">NA()</definedName>
    <definedName name="MREUR11022006_7">NA()</definedName>
    <definedName name="MREUR11022006_8">NA()</definedName>
    <definedName name="MREUR11022006_9">NA()</definedName>
    <definedName name="MREUR11032003">NA()</definedName>
    <definedName name="MREUR11032006">NA()</definedName>
    <definedName name="MREUR11032006_11">NA()</definedName>
    <definedName name="MREUR11032006_12">NA()</definedName>
    <definedName name="MREUR11032006_3">NA()</definedName>
    <definedName name="MREUR11032006_6">NA()</definedName>
    <definedName name="MREUR11032006_7">NA()</definedName>
    <definedName name="MREUR11032006_8">NA()</definedName>
    <definedName name="MREUR11032006_9">NA()</definedName>
    <definedName name="MREUR1105">NA()</definedName>
    <definedName name="MREUR1105_10">NA()</definedName>
    <definedName name="MREUR1105_10_3">NA()</definedName>
    <definedName name="MREUR1105_13">NA()</definedName>
    <definedName name="MREUR1105_14">NA()</definedName>
    <definedName name="MREUR1105_17">NA()</definedName>
    <definedName name="MREUR1105_6">NA()</definedName>
    <definedName name="MREUR1105_7">NA()</definedName>
    <definedName name="MREUR1105_9">NA()</definedName>
    <definedName name="MREUR1106">NA()</definedName>
    <definedName name="MREUR1106_10">NA()</definedName>
    <definedName name="MREUR1106_10_3">NA()</definedName>
    <definedName name="MREUR1106_13">NA()</definedName>
    <definedName name="MREUR1106_14">NA()</definedName>
    <definedName name="MREUR1106_17">NA()</definedName>
    <definedName name="MREUR1106_6">NA()</definedName>
    <definedName name="MREUR1106_7">NA()</definedName>
    <definedName name="MREUR1106_9">NA()</definedName>
    <definedName name="MREUR11062006">NA()</definedName>
    <definedName name="MREUR11062006_11">NA()</definedName>
    <definedName name="MREUR11062006_12">NA()</definedName>
    <definedName name="MREUR11062006_6">NA()</definedName>
    <definedName name="MREUR11062006_7">NA()</definedName>
    <definedName name="MREUR11062006_8">NA()</definedName>
    <definedName name="MREUR11062006_9">NA()</definedName>
    <definedName name="MREUR1107">NA()</definedName>
    <definedName name="MREUR1107_10">NA()</definedName>
    <definedName name="MREUR1107_10_3">NA()</definedName>
    <definedName name="MREUR1107_13">NA()</definedName>
    <definedName name="MREUR1107_14">NA()</definedName>
    <definedName name="MREUR1107_17">NA()</definedName>
    <definedName name="MREUR1107_6">NA()</definedName>
    <definedName name="MREUR1107_7">NA()</definedName>
    <definedName name="MREUR1107_9">NA()</definedName>
    <definedName name="MREUR11072006">NA()</definedName>
    <definedName name="MREUR11072006_11">NA()</definedName>
    <definedName name="MREUR11072006_12">NA()</definedName>
    <definedName name="MREUR11072006_6">NA()</definedName>
    <definedName name="MREUR11072006_7">NA()</definedName>
    <definedName name="MREUR11072006_8">NA()</definedName>
    <definedName name="MREUR11072006_9">NA()</definedName>
    <definedName name="MREUR1108">NA()</definedName>
    <definedName name="MREUR1108_10">NA()</definedName>
    <definedName name="MREUR1108_10_3">NA()</definedName>
    <definedName name="MREUR1108_13">NA()</definedName>
    <definedName name="MREUR1108_14">NA()</definedName>
    <definedName name="MREUR1108_17">NA()</definedName>
    <definedName name="MREUR1108_6">NA()</definedName>
    <definedName name="MREUR1108_7">NA()</definedName>
    <definedName name="MREUR1108_9">NA()</definedName>
    <definedName name="MREUR11082006">NA()</definedName>
    <definedName name="MREUR11082006_11">NA()</definedName>
    <definedName name="MREUR11082006_12">NA()</definedName>
    <definedName name="MREUR11082006_6">NA()</definedName>
    <definedName name="MREUR11082006_7">NA()</definedName>
    <definedName name="MREUR11082006_8">NA()</definedName>
    <definedName name="MREUR11082006_9">NA()</definedName>
    <definedName name="MREUR1109">NA()</definedName>
    <definedName name="MREUR1109_10">NA()</definedName>
    <definedName name="MREUR1109_10_3">NA()</definedName>
    <definedName name="MREUR1109_13">NA()</definedName>
    <definedName name="MREUR1109_14">NA()</definedName>
    <definedName name="MREUR1109_17">NA()</definedName>
    <definedName name="MREUR1109_6">NA()</definedName>
    <definedName name="MREUR1109_7">NA()</definedName>
    <definedName name="MREUR1109_9">NA()</definedName>
    <definedName name="MREUR11092006">NA()</definedName>
    <definedName name="MREUR11092006_11">NA()</definedName>
    <definedName name="MREUR11092006_12">NA()</definedName>
    <definedName name="MREUR11092006_6">NA()</definedName>
    <definedName name="MREUR11092006_7">NA()</definedName>
    <definedName name="MREUR11092006_8">NA()</definedName>
    <definedName name="MREUR11092006_9">NA()</definedName>
    <definedName name="MREUR11102006">NA()</definedName>
    <definedName name="MREUR11102006_11">NA()</definedName>
    <definedName name="MREUR11102006_12">NA()</definedName>
    <definedName name="MREUR11102006_6">NA()</definedName>
    <definedName name="MREUR11102006_7">NA()</definedName>
    <definedName name="MREUR11102006_8">NA()</definedName>
    <definedName name="MREUR11102006_9">NA()</definedName>
    <definedName name="MREUR1112">NA()</definedName>
    <definedName name="MREUR1112_10">NA()</definedName>
    <definedName name="MREUR1112_10_3">NA()</definedName>
    <definedName name="MREUR1112_13">NA()</definedName>
    <definedName name="MREUR1112_14">NA()</definedName>
    <definedName name="MREUR1112_17">NA()</definedName>
    <definedName name="MREUR1112_6">NA()</definedName>
    <definedName name="MREUR1112_7">NA()</definedName>
    <definedName name="MREUR1112_9">NA()</definedName>
    <definedName name="MREUR1113">NA()</definedName>
    <definedName name="MREUR1113_10">NA()</definedName>
    <definedName name="MREUR1113_10_3">NA()</definedName>
    <definedName name="MREUR1113_13">NA()</definedName>
    <definedName name="MREUR1113_14">NA()</definedName>
    <definedName name="MREUR1113_17">NA()</definedName>
    <definedName name="MREUR1113_6">NA()</definedName>
    <definedName name="MREUR1113_7">NA()</definedName>
    <definedName name="MREUR1113_9">NA()</definedName>
    <definedName name="MREUR11132006">NA()</definedName>
    <definedName name="MREUR11132006_11">NA()</definedName>
    <definedName name="MREUR11132006_12">NA()</definedName>
    <definedName name="MREUR11132006_6">NA()</definedName>
    <definedName name="MREUR11132006_7">NA()</definedName>
    <definedName name="MREUR11132006_8">NA()</definedName>
    <definedName name="MREUR11132006_9">NA()</definedName>
    <definedName name="MREUR1114">NA()</definedName>
    <definedName name="MREUR1114_10">NA()</definedName>
    <definedName name="MREUR1114_10_3">NA()</definedName>
    <definedName name="MREUR1114_13">NA()</definedName>
    <definedName name="MREUR1114_14">NA()</definedName>
    <definedName name="MREUR1114_17">NA()</definedName>
    <definedName name="MREUR1114_6">NA()</definedName>
    <definedName name="MREUR1114_7">NA()</definedName>
    <definedName name="MREUR1114_9">NA()</definedName>
    <definedName name="MREUR11142006">NA()</definedName>
    <definedName name="MREUR11142006_11">NA()</definedName>
    <definedName name="MREUR11142006_12">NA()</definedName>
    <definedName name="MREUR11142006_6">NA()</definedName>
    <definedName name="MREUR11142006_7">NA()</definedName>
    <definedName name="MREUR11142006_8">NA()</definedName>
    <definedName name="MREUR11142006_9">NA()</definedName>
    <definedName name="MREUR1115">NA()</definedName>
    <definedName name="MREUR1115_10">NA()</definedName>
    <definedName name="MREUR1115_10_3">NA()</definedName>
    <definedName name="MREUR1115_13">NA()</definedName>
    <definedName name="MREUR1115_14">NA()</definedName>
    <definedName name="MREUR1115_17">NA()</definedName>
    <definedName name="MREUR1115_6">NA()</definedName>
    <definedName name="MREUR1115_7">NA()</definedName>
    <definedName name="MREUR1115_9">NA()</definedName>
    <definedName name="MREUR11152006">NA()</definedName>
    <definedName name="MREUR11152006_11">NA()</definedName>
    <definedName name="MREUR11152006_12">NA()</definedName>
    <definedName name="MREUR11152006_6">NA()</definedName>
    <definedName name="MREUR11152006_7">NA()</definedName>
    <definedName name="MREUR11152006_8">NA()</definedName>
    <definedName name="MREUR11152006_9">NA()</definedName>
    <definedName name="MREUR1116">NA()</definedName>
    <definedName name="MREUR1116_10">NA()</definedName>
    <definedName name="MREUR1116_10_3">NA()</definedName>
    <definedName name="MREUR1116_13">NA()</definedName>
    <definedName name="MREUR1116_14">NA()</definedName>
    <definedName name="MREUR1116_17">NA()</definedName>
    <definedName name="MREUR1116_6">NA()</definedName>
    <definedName name="MREUR1116_7">NA()</definedName>
    <definedName name="MREUR1116_9">NA()</definedName>
    <definedName name="MREUR11162006">NA()</definedName>
    <definedName name="MREUR11162006_11">NA()</definedName>
    <definedName name="MREUR11162006_12">NA()</definedName>
    <definedName name="MREUR11162006_6">NA()</definedName>
    <definedName name="MREUR11162006_7">NA()</definedName>
    <definedName name="MREUR11162006_8">NA()</definedName>
    <definedName name="MREUR11162006_9">NA()</definedName>
    <definedName name="MREUR11172006">NA()</definedName>
    <definedName name="MREUR11172006_11">NA()</definedName>
    <definedName name="MREUR11172006_12">NA()</definedName>
    <definedName name="MREUR11172006_6">NA()</definedName>
    <definedName name="MREUR11172006_7">NA()</definedName>
    <definedName name="MREUR11172006_8">NA()</definedName>
    <definedName name="MREUR11172006_9">NA()</definedName>
    <definedName name="MREUR1119">NA()</definedName>
    <definedName name="MREUR1119_10">NA()</definedName>
    <definedName name="MREUR1119_10_3">NA()</definedName>
    <definedName name="MREUR1119_13">NA()</definedName>
    <definedName name="MREUR1119_14">NA()</definedName>
    <definedName name="MREUR1119_17">NA()</definedName>
    <definedName name="MREUR1119_6">NA()</definedName>
    <definedName name="MREUR1119_7">NA()</definedName>
    <definedName name="MREUR1119_9">NA()</definedName>
    <definedName name="MREUR1120">NA()</definedName>
    <definedName name="MREUR1120_10">NA()</definedName>
    <definedName name="MREUR1120_10_3">NA()</definedName>
    <definedName name="MREUR1120_13">NA()</definedName>
    <definedName name="MREUR1120_14">NA()</definedName>
    <definedName name="MREUR1120_17">NA()</definedName>
    <definedName name="MREUR1120_6">NA()</definedName>
    <definedName name="MREUR1120_7">NA()</definedName>
    <definedName name="MREUR1120_9">NA()</definedName>
    <definedName name="MREUR11202006">NA()</definedName>
    <definedName name="MREUR11202006_11">NA()</definedName>
    <definedName name="MREUR11202006_12">NA()</definedName>
    <definedName name="MREUR11202006_6">NA()</definedName>
    <definedName name="MREUR11202006_7">NA()</definedName>
    <definedName name="MREUR11202006_8">NA()</definedName>
    <definedName name="MREUR11202006_9">NA()</definedName>
    <definedName name="MREUR1121">NA()</definedName>
    <definedName name="MREUR1121_10">NA()</definedName>
    <definedName name="MREUR1121_10_3">NA()</definedName>
    <definedName name="MREUR1121_13">NA()</definedName>
    <definedName name="MREUR1121_14">NA()</definedName>
    <definedName name="MREUR1121_17">NA()</definedName>
    <definedName name="MREUR1121_6">NA()</definedName>
    <definedName name="MREUR1121_7">NA()</definedName>
    <definedName name="MREUR1121_9">NA()</definedName>
    <definedName name="MREUR11212003">NA()</definedName>
    <definedName name="MREUR11212006">NA()</definedName>
    <definedName name="MREUR11212006_1">NA()</definedName>
    <definedName name="MREUR11212006_11">NA()</definedName>
    <definedName name="MREUR11212006_12">NA()</definedName>
    <definedName name="MREUR11212006_3">NA()</definedName>
    <definedName name="MREUR11212006_6">NA()</definedName>
    <definedName name="MREUR11212006_7">NA()</definedName>
    <definedName name="MREUR11212006_8">NA()</definedName>
    <definedName name="MREUR11212006_9">NA()</definedName>
    <definedName name="MREUR1122">NA()</definedName>
    <definedName name="MREUR1122_10">NA()</definedName>
    <definedName name="MREUR1122_10_3">NA()</definedName>
    <definedName name="MREUR1122_13">NA()</definedName>
    <definedName name="MREUR1122_14">NA()</definedName>
    <definedName name="MREUR1122_17">NA()</definedName>
    <definedName name="MREUR1122_6">NA()</definedName>
    <definedName name="MREUR1122_7">NA()</definedName>
    <definedName name="MREUR1122_9">NA()</definedName>
    <definedName name="MREUR11222006">NA()</definedName>
    <definedName name="MREUR11222006_11">NA()</definedName>
    <definedName name="MREUR11222006_12">NA()</definedName>
    <definedName name="MREUR11222006_6">NA()</definedName>
    <definedName name="MREUR11222006_7">NA()</definedName>
    <definedName name="MREUR11222006_8">NA()</definedName>
    <definedName name="MREUR11222006_9">NA()</definedName>
    <definedName name="MREUR1123">NA()</definedName>
    <definedName name="MREUR1123_10">NA()</definedName>
    <definedName name="MREUR1123_10_3">NA()</definedName>
    <definedName name="MREUR1123_13">NA()</definedName>
    <definedName name="MREUR1123_14">NA()</definedName>
    <definedName name="MREUR1123_17">NA()</definedName>
    <definedName name="MREUR1123_6">NA()</definedName>
    <definedName name="MREUR1123_7">NA()</definedName>
    <definedName name="MREUR1123_9">NA()</definedName>
    <definedName name="MREUR11232006">NA()</definedName>
    <definedName name="MREUR11232006_11">NA()</definedName>
    <definedName name="MREUR11232006_12">NA()</definedName>
    <definedName name="MREUR11232006_6">NA()</definedName>
    <definedName name="MREUR11232006_7">NA()</definedName>
    <definedName name="MREUR11232006_8">NA()</definedName>
    <definedName name="MREUR11232006_9">NA()</definedName>
    <definedName name="MREUR11242006">NA()</definedName>
    <definedName name="MREUR11242006_11">NA()</definedName>
    <definedName name="MREUR11242006_12">NA()</definedName>
    <definedName name="MREUR11242006_6">NA()</definedName>
    <definedName name="MREUR11242006_7">NA()</definedName>
    <definedName name="MREUR11242006_8">NA()</definedName>
    <definedName name="MREUR11242006_9">NA()</definedName>
    <definedName name="MREUR1126">NA()</definedName>
    <definedName name="MREUR1126_10">NA()</definedName>
    <definedName name="MREUR1126_10_3">NA()</definedName>
    <definedName name="MREUR1126_13">NA()</definedName>
    <definedName name="MREUR1126_14">NA()</definedName>
    <definedName name="MREUR1126_17">NA()</definedName>
    <definedName name="MREUR1126_6">NA()</definedName>
    <definedName name="MREUR1126_7">NA()</definedName>
    <definedName name="MREUR1126_9">NA()</definedName>
    <definedName name="MREUR1127">NA()</definedName>
    <definedName name="MREUR1127_10">NA()</definedName>
    <definedName name="MREUR1127_10_3">NA()</definedName>
    <definedName name="MREUR1127_13">NA()</definedName>
    <definedName name="MREUR1127_14">NA()</definedName>
    <definedName name="MREUR1127_17">NA()</definedName>
    <definedName name="MREUR1127_6">NA()</definedName>
    <definedName name="MREUR1127_7">NA()</definedName>
    <definedName name="MREUR1127_9">NA()</definedName>
    <definedName name="MREUR11272006">NA()</definedName>
    <definedName name="MREUR11272006_11">NA()</definedName>
    <definedName name="MREUR11272006_12">NA()</definedName>
    <definedName name="MREUR11272006_6">NA()</definedName>
    <definedName name="MREUR11272006_7">NA()</definedName>
    <definedName name="MREUR11272006_8">NA()</definedName>
    <definedName name="MREUR11272006_9">NA()</definedName>
    <definedName name="MREUR1128">NA()</definedName>
    <definedName name="MREUR1128_10">NA()</definedName>
    <definedName name="MREUR1128_10_3">NA()</definedName>
    <definedName name="MREUR1128_13">NA()</definedName>
    <definedName name="MREUR1128_14">NA()</definedName>
    <definedName name="MREUR1128_17">NA()</definedName>
    <definedName name="MREUR1128_6">NA()</definedName>
    <definedName name="MREUR1128_7">NA()</definedName>
    <definedName name="MREUR1128_9">NA()</definedName>
    <definedName name="MREUR11282006">NA()</definedName>
    <definedName name="MREUR11282006_11">NA()</definedName>
    <definedName name="MREUR11282006_12">NA()</definedName>
    <definedName name="MREUR11282006_6">NA()</definedName>
    <definedName name="MREUR11282006_7">NA()</definedName>
    <definedName name="MREUR11282006_8">NA()</definedName>
    <definedName name="MREUR11282006_9">NA()</definedName>
    <definedName name="MREUR1129">NA()</definedName>
    <definedName name="MREUR1129_10">NA()</definedName>
    <definedName name="MREUR1129_10_3">NA()</definedName>
    <definedName name="MREUR1129_13">NA()</definedName>
    <definedName name="MREUR1129_14">NA()</definedName>
    <definedName name="MREUR1129_17">NA()</definedName>
    <definedName name="MREUR1129_6">NA()</definedName>
    <definedName name="MREUR1129_7">NA()</definedName>
    <definedName name="MREUR1129_9">NA()</definedName>
    <definedName name="MREUR11292006">NA()</definedName>
    <definedName name="MREUR11292006_11">NA()</definedName>
    <definedName name="MREUR11292006_12">NA()</definedName>
    <definedName name="MREUR11292006_6">NA()</definedName>
    <definedName name="MREUR11292006_7">NA()</definedName>
    <definedName name="MREUR11292006_8">NA()</definedName>
    <definedName name="MREUR11292006_9">NA()</definedName>
    <definedName name="MREUR1130">NA()</definedName>
    <definedName name="MREUR1130_10">NA()</definedName>
    <definedName name="MREUR1130_10_3">NA()</definedName>
    <definedName name="MREUR1130_13">NA()</definedName>
    <definedName name="MREUR1130_14">NA()</definedName>
    <definedName name="MREUR1130_17">NA()</definedName>
    <definedName name="MREUR1130_6">NA()</definedName>
    <definedName name="MREUR1130_7">NA()</definedName>
    <definedName name="MREUR1130_9">NA()</definedName>
    <definedName name="MREUR11302004">NA()</definedName>
    <definedName name="MREUR11302005">NA()</definedName>
    <definedName name="MREUR11302006">NA()</definedName>
    <definedName name="MREUR11302006_1">NA()</definedName>
    <definedName name="MREUR11302006_11">NA()</definedName>
    <definedName name="MREUR11302006_12">NA()</definedName>
    <definedName name="MREUR11302006_3">NA()</definedName>
    <definedName name="MREUR11302006_6">NA()</definedName>
    <definedName name="MREUR11302006_7">NA()</definedName>
    <definedName name="MREUR11302006_8">NA()</definedName>
    <definedName name="MREUR11302006_9">NA()</definedName>
    <definedName name="MREUR12012003">NA()</definedName>
    <definedName name="MREUR12012005">NA()</definedName>
    <definedName name="MREUR12022005">NA()</definedName>
    <definedName name="MREUR1203">NA()</definedName>
    <definedName name="MREUR1203_10">NA()</definedName>
    <definedName name="MREUR1203_10_3">NA()</definedName>
    <definedName name="MREUR1203_13">NA()</definedName>
    <definedName name="MREUR1203_14">NA()</definedName>
    <definedName name="MREUR1203_17">NA()</definedName>
    <definedName name="MREUR1203_6">NA()</definedName>
    <definedName name="MREUR1203_7">NA()</definedName>
    <definedName name="MREUR1203_9">NA()</definedName>
    <definedName name="MREUR1204">NA()</definedName>
    <definedName name="MREUR1204_10">NA()</definedName>
    <definedName name="MREUR1204_10_3">NA()</definedName>
    <definedName name="MREUR1204_13">NA()</definedName>
    <definedName name="MREUR1204_14">NA()</definedName>
    <definedName name="MREUR1204_17">NA()</definedName>
    <definedName name="MREUR1204_6">NA()</definedName>
    <definedName name="MREUR1204_7">NA()</definedName>
    <definedName name="MREUR1204_9">NA()</definedName>
    <definedName name="MREUR1205">NA()</definedName>
    <definedName name="MREUR1205_10">NA()</definedName>
    <definedName name="MREUR1205_10_3">NA()</definedName>
    <definedName name="MREUR1205_13">NA()</definedName>
    <definedName name="MREUR1205_14">NA()</definedName>
    <definedName name="MREUR1205_17">NA()</definedName>
    <definedName name="MREUR1205_6">NA()</definedName>
    <definedName name="MREUR1205_7">NA()</definedName>
    <definedName name="MREUR1205_9">NA()</definedName>
    <definedName name="MREUR12052005">NA()</definedName>
    <definedName name="MREUR1206">NA()</definedName>
    <definedName name="MREUR1206_10">NA()</definedName>
    <definedName name="MREUR1206_10_3">NA()</definedName>
    <definedName name="MREUR1206_13">NA()</definedName>
    <definedName name="MREUR1206_14">NA()</definedName>
    <definedName name="MREUR1206_17">NA()</definedName>
    <definedName name="MREUR1206_6">NA()</definedName>
    <definedName name="MREUR1206_7">NA()</definedName>
    <definedName name="MREUR1206_9">NA()</definedName>
    <definedName name="MREUR12062005">NA()</definedName>
    <definedName name="MREUR1207">NA()</definedName>
    <definedName name="MREUR1207_10">NA()</definedName>
    <definedName name="MREUR1207_10_3">NA()</definedName>
    <definedName name="MREUR1207_13">NA()</definedName>
    <definedName name="MREUR1207_14">NA()</definedName>
    <definedName name="MREUR1207_17">NA()</definedName>
    <definedName name="MREUR1207_6">NA()</definedName>
    <definedName name="MREUR1207_7">NA()</definedName>
    <definedName name="MREUR1207_9">NA()</definedName>
    <definedName name="MREUR12072005">NA()</definedName>
    <definedName name="MREUR12082005">NA()</definedName>
    <definedName name="MREUR12092005">NA()</definedName>
    <definedName name="MREUR1210">NA()</definedName>
    <definedName name="MREUR1210_10">NA()</definedName>
    <definedName name="MREUR1210_10_3">NA()</definedName>
    <definedName name="MREUR1210_13">NA()</definedName>
    <definedName name="MREUR1210_14">NA()</definedName>
    <definedName name="MREUR1210_17">NA()</definedName>
    <definedName name="MREUR1210_6">NA()</definedName>
    <definedName name="MREUR1210_7">NA()</definedName>
    <definedName name="MREUR1210_9">NA()</definedName>
    <definedName name="MREUR1211">NA()</definedName>
    <definedName name="MREUR1211_10">NA()</definedName>
    <definedName name="MREUR1211_10_3">NA()</definedName>
    <definedName name="MREUR1211_13">NA()</definedName>
    <definedName name="MREUR1211_14">NA()</definedName>
    <definedName name="MREUR1211_17">NA()</definedName>
    <definedName name="MREUR1211_6">NA()</definedName>
    <definedName name="MREUR1211_7">NA()</definedName>
    <definedName name="MREUR1211_9">NA()</definedName>
    <definedName name="MREUR1212">NA()</definedName>
    <definedName name="MREUR1212_10">NA()</definedName>
    <definedName name="MREUR1212_10_3">NA()</definedName>
    <definedName name="MREUR1212_13">NA()</definedName>
    <definedName name="MREUR1212_14">NA()</definedName>
    <definedName name="MREUR1212_17">NA()</definedName>
    <definedName name="MREUR1212_6">NA()</definedName>
    <definedName name="MREUR1212_7">NA()</definedName>
    <definedName name="MREUR1212_9">NA()</definedName>
    <definedName name="MREUR12122005">NA()</definedName>
    <definedName name="MREUR1213">NA()</definedName>
    <definedName name="MREUR1213_10">NA()</definedName>
    <definedName name="MREUR1213_10_3">NA()</definedName>
    <definedName name="MREUR1213_13">NA()</definedName>
    <definedName name="MREUR1213_14">NA()</definedName>
    <definedName name="MREUR1213_17">NA()</definedName>
    <definedName name="MREUR1213_6">NA()</definedName>
    <definedName name="MREUR1213_7">NA()</definedName>
    <definedName name="MREUR1213_9">NA()</definedName>
    <definedName name="MREUR12132005">NA()</definedName>
    <definedName name="MREUR1214">NA()</definedName>
    <definedName name="MREUR1214_10">NA()</definedName>
    <definedName name="MREUR1214_10_3">NA()</definedName>
    <definedName name="MREUR1214_13">NA()</definedName>
    <definedName name="MREUR1214_14">NA()</definedName>
    <definedName name="MREUR1214_17">NA()</definedName>
    <definedName name="MREUR1214_6">NA()</definedName>
    <definedName name="MREUR1214_7">NA()</definedName>
    <definedName name="MREUR1214_9">NA()</definedName>
    <definedName name="MREUR12142005">NA()</definedName>
    <definedName name="MREUR12152005">NA()</definedName>
    <definedName name="MREUR12162005">NA()</definedName>
    <definedName name="MREUR1218">NA()</definedName>
    <definedName name="MREUR1218_10">NA()</definedName>
    <definedName name="MREUR1218_10_3">NA()</definedName>
    <definedName name="MREUR1218_13">NA()</definedName>
    <definedName name="MREUR1218_14">NA()</definedName>
    <definedName name="MREUR1218_17">NA()</definedName>
    <definedName name="MREUR1218_6">NA()</definedName>
    <definedName name="MREUR1218_7">NA()</definedName>
    <definedName name="MREUR1218_9">NA()</definedName>
    <definedName name="MREUR1219">NA()</definedName>
    <definedName name="MREUR1219_10">NA()</definedName>
    <definedName name="MREUR1219_10_3">NA()</definedName>
    <definedName name="MREUR1219_13">NA()</definedName>
    <definedName name="MREUR1219_14">NA()</definedName>
    <definedName name="MREUR1219_17">NA()</definedName>
    <definedName name="MREUR1219_6">NA()</definedName>
    <definedName name="MREUR1219_7">NA()</definedName>
    <definedName name="MREUR1219_9">NA()</definedName>
    <definedName name="MREUR12192005">NA()</definedName>
    <definedName name="MREUR1220">NA()</definedName>
    <definedName name="MREUR1220_10">NA()</definedName>
    <definedName name="MREUR1220_10_3">NA()</definedName>
    <definedName name="MREUR1220_13">NA()</definedName>
    <definedName name="MREUR1220_14">NA()</definedName>
    <definedName name="MREUR1220_17">NA()</definedName>
    <definedName name="MREUR1220_6">NA()</definedName>
    <definedName name="MREUR1220_7">NA()</definedName>
    <definedName name="MREUR1220_9">NA()</definedName>
    <definedName name="MREUR12202005">NA()</definedName>
    <definedName name="MREUR1221">NA()</definedName>
    <definedName name="MREUR1221_10">NA()</definedName>
    <definedName name="MREUR1221_10_3">NA()</definedName>
    <definedName name="MREUR1221_13">NA()</definedName>
    <definedName name="MREUR1221_14">NA()</definedName>
    <definedName name="MREUR1221_17">NA()</definedName>
    <definedName name="MREUR1221_6">NA()</definedName>
    <definedName name="MREUR1221_7">NA()</definedName>
    <definedName name="MREUR1221_9">NA()</definedName>
    <definedName name="MREUR12212005">NA()</definedName>
    <definedName name="MREUR12222005">NA()</definedName>
    <definedName name="MREUR12232005">NA()</definedName>
    <definedName name="MREUR1224">NA()</definedName>
    <definedName name="MREUR1224_10">NA()</definedName>
    <definedName name="MREUR1224_10_3">NA()</definedName>
    <definedName name="MREUR1224_13">NA()</definedName>
    <definedName name="MREUR1224_14">NA()</definedName>
    <definedName name="MREUR1224_17">NA()</definedName>
    <definedName name="MREUR1224_6">NA()</definedName>
    <definedName name="MREUR1224_7">NA()</definedName>
    <definedName name="MREUR1224_9">NA()</definedName>
    <definedName name="MREUR1226">NA()</definedName>
    <definedName name="MREUR1226_10">NA()</definedName>
    <definedName name="MREUR1226_10_3">NA()</definedName>
    <definedName name="MREUR1226_13">NA()</definedName>
    <definedName name="MREUR1226_14">NA()</definedName>
    <definedName name="MREUR1226_17">NA()</definedName>
    <definedName name="MREUR1226_6">NA()</definedName>
    <definedName name="MREUR1226_7">NA()</definedName>
    <definedName name="MREUR1226_9">NA()</definedName>
    <definedName name="MREUR12262005">NA()</definedName>
    <definedName name="MREUR1227">NA()</definedName>
    <definedName name="MREUR1227_10">NA()</definedName>
    <definedName name="MREUR1227_10_3">NA()</definedName>
    <definedName name="MREUR1227_13">NA()</definedName>
    <definedName name="MREUR1227_14">NA()</definedName>
    <definedName name="MREUR1227_17">NA()</definedName>
    <definedName name="MREUR1227_6">NA()</definedName>
    <definedName name="MREUR1227_7">NA()</definedName>
    <definedName name="MREUR1227_9">NA()</definedName>
    <definedName name="MREUR12272005">NA()</definedName>
    <definedName name="MREUR1228">NA()</definedName>
    <definedName name="MREUR1228_10">NA()</definedName>
    <definedName name="MREUR1228_10_3">NA()</definedName>
    <definedName name="MREUR1228_13">NA()</definedName>
    <definedName name="MREUR1228_14">NA()</definedName>
    <definedName name="MREUR1228_17">NA()</definedName>
    <definedName name="MREUR1228_6">NA()</definedName>
    <definedName name="MREUR1228_7">NA()</definedName>
    <definedName name="MREUR1228_9">NA()</definedName>
    <definedName name="MREUR12282005">NA()</definedName>
    <definedName name="MREUR12292005">NA()</definedName>
    <definedName name="MREUR12302003">NA()</definedName>
    <definedName name="MREUR12302004">NA()</definedName>
    <definedName name="MREUR12302005">NA()</definedName>
    <definedName name="MREUR1231">NA()</definedName>
    <definedName name="MREUR12312005">NA()</definedName>
    <definedName name="MREURO01252007">NA()</definedName>
    <definedName name="MREURO04162007">NA()</definedName>
    <definedName name="MREURO04162007_10">NA()</definedName>
    <definedName name="MREURO04162007_10_3">NA()</definedName>
    <definedName name="MREURO04162007_13">NA()</definedName>
    <definedName name="MREURO04162007_14">NA()</definedName>
    <definedName name="MREURO04162007_17">NA()</definedName>
    <definedName name="MREURO04162007_6">NA()</definedName>
    <definedName name="MREURO04162007_7">NA()</definedName>
    <definedName name="MREURO04162007_9">NA()</definedName>
    <definedName name="MREURO05042007">NA()</definedName>
    <definedName name="MREURO0823">NA()</definedName>
    <definedName name="MREURO0823_10">NA()</definedName>
    <definedName name="MREURO0823_10_3">NA()</definedName>
    <definedName name="MREURO0823_13">NA()</definedName>
    <definedName name="MREURO0823_14">NA()</definedName>
    <definedName name="MREURO0823_17">NA()</definedName>
    <definedName name="MREURO0823_6">NA()</definedName>
    <definedName name="MREURO0823_7">NA()</definedName>
    <definedName name="MREURO0823_9">NA()</definedName>
    <definedName name="MRHKD01012004">NA()</definedName>
    <definedName name="MRHKD01022004">NA()</definedName>
    <definedName name="MRHKD01022006">NA()</definedName>
    <definedName name="MRHKD01022006_10">NA()</definedName>
    <definedName name="MRHKD01022006_10_3">NA()</definedName>
    <definedName name="MRHKD01022006_13">NA()</definedName>
    <definedName name="MRHKD01022006_14">NA()</definedName>
    <definedName name="MRHKD01022006_17">NA()</definedName>
    <definedName name="MRHKD01022006_6">NA()</definedName>
    <definedName name="MRHKD01022006_7">NA()</definedName>
    <definedName name="MRHKD01022006_9">NA()</definedName>
    <definedName name="MRHKD01032004">NA()</definedName>
    <definedName name="MRHKD01032006">NA()</definedName>
    <definedName name="MRHKD01032006_10">NA()</definedName>
    <definedName name="MRHKD01032006_10_3">NA()</definedName>
    <definedName name="MRHKD01032006_13">NA()</definedName>
    <definedName name="MRHKD01032006_14">NA()</definedName>
    <definedName name="MRHKD01032006_17">NA()</definedName>
    <definedName name="MRHKD01032006_6">NA()</definedName>
    <definedName name="MRHKD01032006_7">NA()</definedName>
    <definedName name="MRHKD01032006_9">NA()</definedName>
    <definedName name="MRHKD01042004">NA()</definedName>
    <definedName name="MRHKD01042006">NA()</definedName>
    <definedName name="MRHKD01042006_10">NA()</definedName>
    <definedName name="MRHKD01042006_10_3">NA()</definedName>
    <definedName name="MRHKD01042006_13">NA()</definedName>
    <definedName name="MRHKD01042006_14">NA()</definedName>
    <definedName name="MRHKD01042006_17">NA()</definedName>
    <definedName name="MRHKD01042006_6">NA()</definedName>
    <definedName name="MRHKD01042006_7">NA()</definedName>
    <definedName name="MRHKD01042006_9">NA()</definedName>
    <definedName name="MRHKD01052004">NA()</definedName>
    <definedName name="MRHKD01052006">NA()</definedName>
    <definedName name="MRHKD01052006_10">NA()</definedName>
    <definedName name="MRHKD01052006_10_3">NA()</definedName>
    <definedName name="MRHKD01052006_13">NA()</definedName>
    <definedName name="MRHKD01052006_14">NA()</definedName>
    <definedName name="MRHKD01052006_17">NA()</definedName>
    <definedName name="MRHKD01052006_6">NA()</definedName>
    <definedName name="MRHKD01052006_7">NA()</definedName>
    <definedName name="MRHKD01052006_9">NA()</definedName>
    <definedName name="MRHKD01062004">NA()</definedName>
    <definedName name="MRHKD01062006">NA()</definedName>
    <definedName name="MRHKD01062006_10">NA()</definedName>
    <definedName name="MRHKD01062006_10_3">NA()</definedName>
    <definedName name="MRHKD01062006_13">NA()</definedName>
    <definedName name="MRHKD01062006_14">NA()</definedName>
    <definedName name="MRHKD01062006_17">NA()</definedName>
    <definedName name="MRHKD01062006_6">NA()</definedName>
    <definedName name="MRHKD01062006_7">NA()</definedName>
    <definedName name="MRHKD01062006_9">NA()</definedName>
    <definedName name="MRHKD01072004">NA()</definedName>
    <definedName name="MRHKD01082004">NA()</definedName>
    <definedName name="MRHKD01092004">NA()</definedName>
    <definedName name="MRHKD01092006">NA()</definedName>
    <definedName name="MRHKD01092006_10">NA()</definedName>
    <definedName name="MRHKD01092006_10_3">NA()</definedName>
    <definedName name="MRHKD01092006_13">NA()</definedName>
    <definedName name="MRHKD01092006_14">NA()</definedName>
    <definedName name="MRHKD01092006_17">NA()</definedName>
    <definedName name="MRHKD01092006_6">NA()</definedName>
    <definedName name="MRHKD01092006_7">NA()</definedName>
    <definedName name="MRHKD01092006_9">NA()</definedName>
    <definedName name="MRHKD01102004">NA()</definedName>
    <definedName name="mrhkd0111">NA()</definedName>
    <definedName name="MRHKD01112004">NA()</definedName>
    <definedName name="MRHKD01112006">NA()</definedName>
    <definedName name="MRHKD01112006_10">NA()</definedName>
    <definedName name="MRHKD01112006_10_3">NA()</definedName>
    <definedName name="MRHKD01112006_13">NA()</definedName>
    <definedName name="MRHKD01112006_14">NA()</definedName>
    <definedName name="MRHKD01112006_17">NA()</definedName>
    <definedName name="MRHKD01112006_6">NA()</definedName>
    <definedName name="MRHKD01112006_7">NA()</definedName>
    <definedName name="MRHKD01112006_9">NA()</definedName>
    <definedName name="MRHKD01122004">NA()</definedName>
    <definedName name="MRHKD01122006">NA()</definedName>
    <definedName name="MRHKD01122006_10">NA()</definedName>
    <definedName name="MRHKD01122006_10_3">NA()</definedName>
    <definedName name="MRHKD01122006_13">NA()</definedName>
    <definedName name="MRHKD01122006_14">NA()</definedName>
    <definedName name="MRHKD01122006_17">NA()</definedName>
    <definedName name="MRHKD01122006_6">NA()</definedName>
    <definedName name="MRHKD01122006_7">NA()</definedName>
    <definedName name="MRHKD01122006_9">NA()</definedName>
    <definedName name="MRHKD01132004">NA()</definedName>
    <definedName name="MRHKD01132006">NA()</definedName>
    <definedName name="MRHKD01132006_10">NA()</definedName>
    <definedName name="MRHKD01132006_10_3">NA()</definedName>
    <definedName name="MRHKD01132006_13">NA()</definedName>
    <definedName name="MRHKD01132006_14">NA()</definedName>
    <definedName name="MRHKD01132006_17">NA()</definedName>
    <definedName name="MRHKD01132006_6">NA()</definedName>
    <definedName name="MRHKD01132006_7">NA()</definedName>
    <definedName name="MRHKD01132006_9">NA()</definedName>
    <definedName name="MRHKD01142004">NA()</definedName>
    <definedName name="MRHKD01152004">NA()</definedName>
    <definedName name="MRHKD01162004">NA()</definedName>
    <definedName name="MRHKD01162006">NA()</definedName>
    <definedName name="MRHKD01162006_10">NA()</definedName>
    <definedName name="MRHKD01162006_10_3">NA()</definedName>
    <definedName name="MRHKD01162006_13">NA()</definedName>
    <definedName name="MRHKD01162006_14">NA()</definedName>
    <definedName name="MRHKD01162006_17">NA()</definedName>
    <definedName name="MRHKD01162006_6">NA()</definedName>
    <definedName name="MRHKD01162006_7">NA()</definedName>
    <definedName name="MRHKD01162006_9">NA()</definedName>
    <definedName name="MRHKD01172004">NA()</definedName>
    <definedName name="MRHKD01172006">NA()</definedName>
    <definedName name="MRHKD01172006_10">NA()</definedName>
    <definedName name="MRHKD01172006_10_3">NA()</definedName>
    <definedName name="MRHKD01172006_13">NA()</definedName>
    <definedName name="MRHKD01172006_14">NA()</definedName>
    <definedName name="MRHKD01172006_17">NA()</definedName>
    <definedName name="MRHKD01172006_6">NA()</definedName>
    <definedName name="MRHKD01172006_7">NA()</definedName>
    <definedName name="MRHKD01172006_9">NA()</definedName>
    <definedName name="MRHKD01182004">NA()</definedName>
    <definedName name="MRHKD01182006">NA()</definedName>
    <definedName name="MRHKD01182006_10">NA()</definedName>
    <definedName name="MRHKD01182006_10_3">NA()</definedName>
    <definedName name="MRHKD01182006_13">NA()</definedName>
    <definedName name="MRHKD01182006_14">NA()</definedName>
    <definedName name="MRHKD01182006_17">NA()</definedName>
    <definedName name="MRHKD01182006_6">NA()</definedName>
    <definedName name="MRHKD01182006_7">NA()</definedName>
    <definedName name="MRHKD01182006_9">NA()</definedName>
    <definedName name="MRHKD01192004">NA()</definedName>
    <definedName name="MRHKD01192006">NA()</definedName>
    <definedName name="MRHKD01192006_10">NA()</definedName>
    <definedName name="MRHKD01192006_10_3">NA()</definedName>
    <definedName name="MRHKD01192006_13">NA()</definedName>
    <definedName name="MRHKD01192006_14">NA()</definedName>
    <definedName name="MRHKD01192006_17">NA()</definedName>
    <definedName name="MRHKD01192006_6">NA()</definedName>
    <definedName name="MRHKD01192006_7">NA()</definedName>
    <definedName name="MRHKD01192006_9">NA()</definedName>
    <definedName name="MRHKD01202004">NA()</definedName>
    <definedName name="MRHKD01202006">NA()</definedName>
    <definedName name="MRHKD01202006_10">NA()</definedName>
    <definedName name="MRHKD01202006_10_3">NA()</definedName>
    <definedName name="MRHKD01202006_13">NA()</definedName>
    <definedName name="MRHKD01202006_14">NA()</definedName>
    <definedName name="MRHKD01202006_17">NA()</definedName>
    <definedName name="MRHKD01202006_6">NA()</definedName>
    <definedName name="MRHKD01202006_7">NA()</definedName>
    <definedName name="MRHKD01202006_9">NA()</definedName>
    <definedName name="MRHKD01212004">NA()</definedName>
    <definedName name="MRHKD01222004">NA()</definedName>
    <definedName name="MRHKD01232004">NA()</definedName>
    <definedName name="MRHKD01232006">NA()</definedName>
    <definedName name="MRHKD01232006_10">NA()</definedName>
    <definedName name="MRHKD01232006_10_3">NA()</definedName>
    <definedName name="MRHKD01232006_13">NA()</definedName>
    <definedName name="MRHKD01232006_14">NA()</definedName>
    <definedName name="MRHKD01232006_17">NA()</definedName>
    <definedName name="MRHKD01232006_6">NA()</definedName>
    <definedName name="MRHKD01232006_7">NA()</definedName>
    <definedName name="MRHKD01232006_9">NA()</definedName>
    <definedName name="MRHKD01242004">NA()</definedName>
    <definedName name="MRHKD01242006">NA()</definedName>
    <definedName name="MRHKD01242006_10">NA()</definedName>
    <definedName name="MRHKD01242006_10_3">NA()</definedName>
    <definedName name="MRHKD01242006_13">NA()</definedName>
    <definedName name="MRHKD01242006_14">NA()</definedName>
    <definedName name="MRHKD01242006_17">NA()</definedName>
    <definedName name="MRHKD01242006_6">NA()</definedName>
    <definedName name="MRHKD01242006_7">NA()</definedName>
    <definedName name="MRHKD01242006_9">NA()</definedName>
    <definedName name="MRHKD01252004">NA()</definedName>
    <definedName name="MRHKD01252006">NA()</definedName>
    <definedName name="MRHKD01252006_10">NA()</definedName>
    <definedName name="MRHKD01252006_10_3">NA()</definedName>
    <definedName name="MRHKD01252006_13">NA()</definedName>
    <definedName name="MRHKD01252006_14">NA()</definedName>
    <definedName name="MRHKD01252006_17">NA()</definedName>
    <definedName name="MRHKD01252006_6">NA()</definedName>
    <definedName name="MRHKD01252006_7">NA()</definedName>
    <definedName name="MRHKD01252006_9">NA()</definedName>
    <definedName name="MRHKD01262004">NA()</definedName>
    <definedName name="MRHKD01262006">NA()</definedName>
    <definedName name="MRHKD01262006_10">NA()</definedName>
    <definedName name="MRHKD01262006_10_3">NA()</definedName>
    <definedName name="MRHKD01262006_13">NA()</definedName>
    <definedName name="MRHKD01262006_14">NA()</definedName>
    <definedName name="MRHKD01262006_17">NA()</definedName>
    <definedName name="MRHKD01262006_6">NA()</definedName>
    <definedName name="MRHKD01262006_7">NA()</definedName>
    <definedName name="MRHKD01262006_9">NA()</definedName>
    <definedName name="MRHKD01272004">NA()</definedName>
    <definedName name="MRHKD01272006">NA()</definedName>
    <definedName name="MRHKD01272006_10">NA()</definedName>
    <definedName name="MRHKD01272006_10_3">NA()</definedName>
    <definedName name="MRHKD01272006_13">NA()</definedName>
    <definedName name="MRHKD01272006_14">NA()</definedName>
    <definedName name="MRHKD01272006_17">NA()</definedName>
    <definedName name="MRHKD01272006_6">NA()</definedName>
    <definedName name="MRHKD01272006_7">NA()</definedName>
    <definedName name="MRHKD01272006_9">NA()</definedName>
    <definedName name="MRHKD01282004">NA()</definedName>
    <definedName name="MRHKD01292004">NA()</definedName>
    <definedName name="MRHKD01302004">NA()</definedName>
    <definedName name="MRHKD01302006">NA()</definedName>
    <definedName name="MRHKD01302006_10">NA()</definedName>
    <definedName name="MRHKD01302006_10_3">NA()</definedName>
    <definedName name="MRHKD01302006_13">NA()</definedName>
    <definedName name="MRHKD01302006_14">NA()</definedName>
    <definedName name="MRHKD01302006_17">NA()</definedName>
    <definedName name="MRHKD01302006_6">NA()</definedName>
    <definedName name="MRHKD01302006_7">NA()</definedName>
    <definedName name="MRHKD01302006_9">NA()</definedName>
    <definedName name="MRHKD01312004">NA()</definedName>
    <definedName name="MRHKD02012006">NA()</definedName>
    <definedName name="MRHKD02012007">NA()</definedName>
    <definedName name="MRHKD02012007_10">NA()</definedName>
    <definedName name="MRHKD02012007_10_3">NA()</definedName>
    <definedName name="MRHKD02012007_13">NA()</definedName>
    <definedName name="MRHKD02012007_14">NA()</definedName>
    <definedName name="MRHKD02012007_17">NA()</definedName>
    <definedName name="MRHKD02012007_6">NA()</definedName>
    <definedName name="MRHKD02012007_7">NA()</definedName>
    <definedName name="MRHKD02012007_9">NA()</definedName>
    <definedName name="MRHKD02022006">NA()</definedName>
    <definedName name="MRHKD02032003">NA()</definedName>
    <definedName name="MRHKD02032006">NA()</definedName>
    <definedName name="MRHKD02042003">NA()</definedName>
    <definedName name="MRHKD02052003">NA()</definedName>
    <definedName name="mrhkd02052007">NA()</definedName>
    <definedName name="mrhkd02052007_10">NA()</definedName>
    <definedName name="mrhkd02052007_10_3">NA()</definedName>
    <definedName name="mrhkd02052007_13">NA()</definedName>
    <definedName name="mrhkd02052007_14">NA()</definedName>
    <definedName name="mrhkd02052007_17">NA()</definedName>
    <definedName name="mrhkd02052007_6">NA()</definedName>
    <definedName name="mrhkd02052007_7">NA()</definedName>
    <definedName name="mrhkd02052007_9">NA()</definedName>
    <definedName name="MRHKD02062003">NA()</definedName>
    <definedName name="MRHKD02062006">NA()</definedName>
    <definedName name="MRHKD02072003">NA()</definedName>
    <definedName name="MRHKD02072006">NA()</definedName>
    <definedName name="MRHKD02082003">NA()</definedName>
    <definedName name="MRHKD02082006">NA()</definedName>
    <definedName name="MRHKD02092003">NA()</definedName>
    <definedName name="MRHKD02092006">NA()</definedName>
    <definedName name="MRHKD02092007">NA()</definedName>
    <definedName name="MRHKD02102003">NA()</definedName>
    <definedName name="MRHKD02102006">NA()</definedName>
    <definedName name="MRHKD02112003">NA()</definedName>
    <definedName name="MRHKD02122003">NA()</definedName>
    <definedName name="MRHKD02132003">NA()</definedName>
    <definedName name="MRHKD02132006">NA()</definedName>
    <definedName name="MRHKD02142003">NA()</definedName>
    <definedName name="MRHKD02142006">NA()</definedName>
    <definedName name="MRHKD02152003">NA()</definedName>
    <definedName name="MRHKD02152006">NA()</definedName>
    <definedName name="MRHKD02162003">NA()</definedName>
    <definedName name="MRHKD02162006">NA()</definedName>
    <definedName name="MRHKD02162007">NA()</definedName>
    <definedName name="MRHKD02172003">NA()</definedName>
    <definedName name="MRHKD02172006">NA()</definedName>
    <definedName name="MRHKD02182003">NA()</definedName>
    <definedName name="MRHKD02192003">NA()</definedName>
    <definedName name="MRHKD02202003">NA()</definedName>
    <definedName name="MRHKD02202006">NA()</definedName>
    <definedName name="MRHKD02212003">NA()</definedName>
    <definedName name="MRHKD02212006">NA()</definedName>
    <definedName name="MRHKD02222003">NA()</definedName>
    <definedName name="MRHKD02222006">NA()</definedName>
    <definedName name="MRHKD02232003">NA()</definedName>
    <definedName name="MRHKD02232006">NA()</definedName>
    <definedName name="MRHKD02242003">NA()</definedName>
    <definedName name="MRHKD02242006">NA()</definedName>
    <definedName name="MRHKD02252003">NA()</definedName>
    <definedName name="MRHKD02262003">NA()</definedName>
    <definedName name="mrhkd02262007">NA()</definedName>
    <definedName name="mrhkd02262007_10">NA()</definedName>
    <definedName name="mrhkd02262007_10_3">NA()</definedName>
    <definedName name="mrhkd02262007_13">NA()</definedName>
    <definedName name="mrhkd02262007_14">NA()</definedName>
    <definedName name="mrhkd02262007_17">NA()</definedName>
    <definedName name="mrhkd02262007_6">NA()</definedName>
    <definedName name="mrhkd02262007_7">NA()</definedName>
    <definedName name="mrhkd02262007_9">NA()</definedName>
    <definedName name="MRHKD02272003">NA()</definedName>
    <definedName name="MRHKD02272006">NA()</definedName>
    <definedName name="mrhkd02272007">NA()</definedName>
    <definedName name="mrhkd02272007_10">NA()</definedName>
    <definedName name="mrhkd02272007_10_3">NA()</definedName>
    <definedName name="mrhkd02272007_13">NA()</definedName>
    <definedName name="mrhkd02272007_14">NA()</definedName>
    <definedName name="mrhkd02272007_17">NA()</definedName>
    <definedName name="mrhkd02272007_6">NA()</definedName>
    <definedName name="mrhkd02272007_7">NA()</definedName>
    <definedName name="mrhkd02272007_9">NA()</definedName>
    <definedName name="MRHKD02282003">NA()</definedName>
    <definedName name="MRHKD02282006">NA()</definedName>
    <definedName name="MRHKD03012003">NA()</definedName>
    <definedName name="MRHKD03022003">NA()</definedName>
    <definedName name="MRHKD03032003">NA()</definedName>
    <definedName name="MRHKD03042003">NA()</definedName>
    <definedName name="MRHKD03052003">NA()</definedName>
    <definedName name="MRHKD03052007">NA()</definedName>
    <definedName name="MRHKD03062003">NA()</definedName>
    <definedName name="MRHKD03072003">NA()</definedName>
    <definedName name="MRHKD03082003">NA()</definedName>
    <definedName name="MRHKD03092003">NA()</definedName>
    <definedName name="MRHKD03092007">NA()</definedName>
    <definedName name="MRHKD03102003">NA()</definedName>
    <definedName name="MRHKD03112003">NA()</definedName>
    <definedName name="MRHKD03122003">NA()</definedName>
    <definedName name="MRHKD03132003">NA()</definedName>
    <definedName name="MRHKD03142003">NA()</definedName>
    <definedName name="MRHKD03152003">NA()</definedName>
    <definedName name="MRHKD03162003">NA()</definedName>
    <definedName name="MRHKD03172003">NA()</definedName>
    <definedName name="MRHKD03182003">NA()</definedName>
    <definedName name="MRHKD03192003">NA()</definedName>
    <definedName name="MRHKD03202003">NA()</definedName>
    <definedName name="MRHKD03212003">NA()</definedName>
    <definedName name="MRHKD03222003">NA()</definedName>
    <definedName name="MRHKD03232003">NA()</definedName>
    <definedName name="MRHKD03232007">NA()</definedName>
    <definedName name="MRHKD03242003">NA()</definedName>
    <definedName name="MRHKD03252003">NA()</definedName>
    <definedName name="MRHKD03262003">NA()</definedName>
    <definedName name="MRHKD03272003">NA()</definedName>
    <definedName name="MRHKD03282003">NA()</definedName>
    <definedName name="MRHKD03292003">NA()</definedName>
    <definedName name="MRHKD03302003">NA()</definedName>
    <definedName name="MRHKD03312003">NA()</definedName>
    <definedName name="MRHKD04032006">NA()</definedName>
    <definedName name="MRHKD04042006">NA()</definedName>
    <definedName name="MRHKD04052006">NA()</definedName>
    <definedName name="mrhkd04052007">NA()</definedName>
    <definedName name="MRHKD04062006">NA()</definedName>
    <definedName name="MRHKD04072006">NA()</definedName>
    <definedName name="MRHKD04102006">NA()</definedName>
    <definedName name="MRHKD04112006">NA()</definedName>
    <definedName name="MRHKD04122006">NA()</definedName>
    <definedName name="MRHKD04132006">NA()</definedName>
    <definedName name="MRHKD04142006">NA()</definedName>
    <definedName name="mrhkd04162007">NA()</definedName>
    <definedName name="mrhkd04162007_10">NA()</definedName>
    <definedName name="mrhkd04162007_10_3">NA()</definedName>
    <definedName name="mrhkd04162007_13">NA()</definedName>
    <definedName name="mrhkd04162007_14">NA()</definedName>
    <definedName name="mrhkd04162007_17">NA()</definedName>
    <definedName name="mrhkd04162007_6">NA()</definedName>
    <definedName name="mrhkd04162007_7">NA()</definedName>
    <definedName name="mrhkd04162007_9">NA()</definedName>
    <definedName name="MRHKD04172006">NA()</definedName>
    <definedName name="MRHKD04182006">NA()</definedName>
    <definedName name="MRHKD04192006">NA()</definedName>
    <definedName name="mrhkd04192007">NA()</definedName>
    <definedName name="mrhkd04192007_10">NA()</definedName>
    <definedName name="mrhkd04192007_10_3">NA()</definedName>
    <definedName name="mrhkd04192007_13">NA()</definedName>
    <definedName name="mrhkd04192007_14">NA()</definedName>
    <definedName name="mrhkd04192007_17">NA()</definedName>
    <definedName name="mrhkd04192007_6">NA()</definedName>
    <definedName name="mrhkd04192007_7">NA()</definedName>
    <definedName name="mrhkd04192007_9">NA()</definedName>
    <definedName name="MRHKD04202006">NA()</definedName>
    <definedName name="MRHKD04212006">NA()</definedName>
    <definedName name="MRHKD04242006">NA()</definedName>
    <definedName name="mrhkd04242007">NA()</definedName>
    <definedName name="mrhkd04242007_10">NA()</definedName>
    <definedName name="mrhkd04242007_10_3">NA()</definedName>
    <definedName name="mrhkd04242007_13">NA()</definedName>
    <definedName name="mrhkd04242007_14">NA()</definedName>
    <definedName name="mrhkd04242007_17">NA()</definedName>
    <definedName name="mrhkd04242007_6">NA()</definedName>
    <definedName name="mrhkd04242007_7">NA()</definedName>
    <definedName name="mrhkd04242007_9">NA()</definedName>
    <definedName name="MRHKD0425">NA()</definedName>
    <definedName name="MRHKD0425_10">NA()</definedName>
    <definedName name="MRHKD0425_10_3">NA()</definedName>
    <definedName name="MRHKD0425_13">NA()</definedName>
    <definedName name="MRHKD0425_14">NA()</definedName>
    <definedName name="MRHKD0425_17">NA()</definedName>
    <definedName name="MRHKD0425_6">NA()</definedName>
    <definedName name="MRHKD0425_7">NA()</definedName>
    <definedName name="MRHKD0425_9">NA()</definedName>
    <definedName name="MRHKD04252006">NA()</definedName>
    <definedName name="MRHKD04262006">NA()</definedName>
    <definedName name="MRHKD04272006">NA()</definedName>
    <definedName name="mrhkd0428">NA()</definedName>
    <definedName name="mrhkd0428_10">NA()</definedName>
    <definedName name="mrhkd0428_10_3">NA()</definedName>
    <definedName name="mrhkd0428_13">NA()</definedName>
    <definedName name="mrhkd0428_14">NA()</definedName>
    <definedName name="mrhkd0428_17">NA()</definedName>
    <definedName name="mrhkd0428_6">NA()</definedName>
    <definedName name="mrhkd0428_7">NA()</definedName>
    <definedName name="mrhkd0428_9">NA()</definedName>
    <definedName name="MRHKD04282006">NA()</definedName>
    <definedName name="mrhkd05082007">NA()</definedName>
    <definedName name="MRHKD05092006">NA()</definedName>
    <definedName name="mrhkd05092007">NA()</definedName>
    <definedName name="mrhkd05092007_10">NA()</definedName>
    <definedName name="mrhkd05092007_10_3">NA()</definedName>
    <definedName name="mrhkd05092007_13">NA()</definedName>
    <definedName name="mrhkd05092007_14">NA()</definedName>
    <definedName name="mrhkd05092007_17">NA()</definedName>
    <definedName name="mrhkd05092007_6">NA()</definedName>
    <definedName name="mrhkd05092007_7">NA()</definedName>
    <definedName name="mrhkd05092007_9">NA()</definedName>
    <definedName name="MRHKD05302006">NA()</definedName>
    <definedName name="MRHKD05302006_11">NA()</definedName>
    <definedName name="MRHKD05302006_12">NA()</definedName>
    <definedName name="MRHKD05302006_6">NA()</definedName>
    <definedName name="MRHKD05302006_7">NA()</definedName>
    <definedName name="MRHKD05302006_8">NA()</definedName>
    <definedName name="MRHKD05302006_9">NA()</definedName>
    <definedName name="MRHKD06012006">NA()</definedName>
    <definedName name="MRHKD06012006_11">NA()</definedName>
    <definedName name="MRHKD06012006_12">NA()</definedName>
    <definedName name="MRHKD06012006_6">NA()</definedName>
    <definedName name="MRHKD06012006_7">NA()</definedName>
    <definedName name="MRHKD06012006_8">NA()</definedName>
    <definedName name="MRHKD06012006_9">NA()</definedName>
    <definedName name="MRHKD06022006">NA()</definedName>
    <definedName name="MRHKD06022006_11">NA()</definedName>
    <definedName name="MRHKD06022006_12">NA()</definedName>
    <definedName name="MRHKD06022006_6">NA()</definedName>
    <definedName name="MRHKD06022006_7">NA()</definedName>
    <definedName name="MRHKD06022006_8">NA()</definedName>
    <definedName name="MRHKD06022006_9">NA()</definedName>
    <definedName name="MRHKD06052006">NA()</definedName>
    <definedName name="MRHKD06052006_11">NA()</definedName>
    <definedName name="MRHKD06052006_12">NA()</definedName>
    <definedName name="MRHKD06052006_6">NA()</definedName>
    <definedName name="MRHKD06052006_7">NA()</definedName>
    <definedName name="MRHKD06052006_8">NA()</definedName>
    <definedName name="MRHKD06052006_9">NA()</definedName>
    <definedName name="MRHKD06062006">NA()</definedName>
    <definedName name="MRHKD06062006_11">NA()</definedName>
    <definedName name="MRHKD06062006_12">NA()</definedName>
    <definedName name="MRHKD06062006_6">NA()</definedName>
    <definedName name="MRHKD06062006_7">NA()</definedName>
    <definedName name="MRHKD06062006_8">NA()</definedName>
    <definedName name="MRHKD06062006_9">NA()</definedName>
    <definedName name="MRHKD06072006">NA()</definedName>
    <definedName name="MRHKD06072006_11">NA()</definedName>
    <definedName name="MRHKD06072006_12">NA()</definedName>
    <definedName name="MRHKD06072006_6">NA()</definedName>
    <definedName name="MRHKD06072006_7">NA()</definedName>
    <definedName name="MRHKD06072006_8">NA()</definedName>
    <definedName name="MRHKD06072006_9">NA()</definedName>
    <definedName name="MRHKD0608">NA()</definedName>
    <definedName name="MRHKD06082006">NA()</definedName>
    <definedName name="MRHKD06082006_11">NA()</definedName>
    <definedName name="MRHKD06082006_12">NA()</definedName>
    <definedName name="MRHKD06082006_3">NA()</definedName>
    <definedName name="MRHKD06082006_6">NA()</definedName>
    <definedName name="MRHKD06082006_7">NA()</definedName>
    <definedName name="MRHKD06082006_8">NA()</definedName>
    <definedName name="MRHKD06082006_9">NA()</definedName>
    <definedName name="MRHKD06092006">NA()</definedName>
    <definedName name="MRHKD06092006_11">NA()</definedName>
    <definedName name="MRHKD06092006_12">NA()</definedName>
    <definedName name="MRHKD06092006_6">NA()</definedName>
    <definedName name="MRHKD06092006_7">NA()</definedName>
    <definedName name="MRHKD06092006_8">NA()</definedName>
    <definedName name="MRHKD06092006_9">NA()</definedName>
    <definedName name="MRHKD0612">NA()</definedName>
    <definedName name="MRHKD06122006">NA()</definedName>
    <definedName name="MRHKD06122006_11">NA()</definedName>
    <definedName name="MRHKD06122006_12">NA()</definedName>
    <definedName name="MRHKD06122006_3">NA()</definedName>
    <definedName name="MRHKD06122006_6">NA()</definedName>
    <definedName name="MRHKD06122006_7">NA()</definedName>
    <definedName name="MRHKD06122006_8">NA()</definedName>
    <definedName name="MRHKD06122006_9">NA()</definedName>
    <definedName name="MRHKD06132006">NA()</definedName>
    <definedName name="MRHKD06132006_11">NA()</definedName>
    <definedName name="MRHKD06132006_12">NA()</definedName>
    <definedName name="MRHKD06132006_6">NA()</definedName>
    <definedName name="MRHKD06132006_7">NA()</definedName>
    <definedName name="MRHKD06132006_8">NA()</definedName>
    <definedName name="MRHKD06132006_9">NA()</definedName>
    <definedName name="MRHKD06142006">NA()</definedName>
    <definedName name="MRHKD06142006_11">NA()</definedName>
    <definedName name="MRHKD06142006_12">NA()</definedName>
    <definedName name="MRHKD06142006_6">NA()</definedName>
    <definedName name="MRHKD06142006_7">NA()</definedName>
    <definedName name="MRHKD06142006_8">NA()</definedName>
    <definedName name="MRHKD06142006_9">NA()</definedName>
    <definedName name="MRHKD0615">NA()</definedName>
    <definedName name="MRHKD06152006">NA()</definedName>
    <definedName name="MRHKD06152006_11">NA()</definedName>
    <definedName name="MRHKD06152006_12">NA()</definedName>
    <definedName name="MRHKD06152006_3">NA()</definedName>
    <definedName name="MRHKD06152006_6">NA()</definedName>
    <definedName name="MRHKD06152006_7">NA()</definedName>
    <definedName name="MRHKD06152006_8">NA()</definedName>
    <definedName name="MRHKD06152006_9">NA()</definedName>
    <definedName name="MRHKD06162006">NA()</definedName>
    <definedName name="MRHKD06162006_11">NA()</definedName>
    <definedName name="MRHKD06162006_12">NA()</definedName>
    <definedName name="MRHKD06162006_6">NA()</definedName>
    <definedName name="MRHKD06162006_7">NA()</definedName>
    <definedName name="MRHKD06162006_8">NA()</definedName>
    <definedName name="MRHKD06162006_9">NA()</definedName>
    <definedName name="MRHKD06192006">NA()</definedName>
    <definedName name="MRHKD06192006_11">NA()</definedName>
    <definedName name="MRHKD06192006_12">NA()</definedName>
    <definedName name="MRHKD06192006_6">NA()</definedName>
    <definedName name="MRHKD06192006_7">NA()</definedName>
    <definedName name="MRHKD06192006_8">NA()</definedName>
    <definedName name="MRHKD06192006_9">NA()</definedName>
    <definedName name="MRHKD06202006">NA()</definedName>
    <definedName name="MRHKD06202006_11">NA()</definedName>
    <definedName name="MRHKD06202006_12">NA()</definedName>
    <definedName name="MRHKD06202006_6">NA()</definedName>
    <definedName name="MRHKD06202006_7">NA()</definedName>
    <definedName name="MRHKD06202006_8">NA()</definedName>
    <definedName name="MRHKD06202006_9">NA()</definedName>
    <definedName name="MRHKD06212006">NA()</definedName>
    <definedName name="MRHKD06212006_11">NA()</definedName>
    <definedName name="MRHKD06212006_12">NA()</definedName>
    <definedName name="MRHKD06212006_6">NA()</definedName>
    <definedName name="MRHKD06212006_7">NA()</definedName>
    <definedName name="MRHKD06212006_8">NA()</definedName>
    <definedName name="MRHKD06212006_9">NA()</definedName>
    <definedName name="MRHKD06222006">NA()</definedName>
    <definedName name="MRHKD06222006_11">NA()</definedName>
    <definedName name="MRHKD06222006_12">NA()</definedName>
    <definedName name="MRHKD06222006_6">NA()</definedName>
    <definedName name="MRHKD06222006_7">NA()</definedName>
    <definedName name="MRHKD06222006_8">NA()</definedName>
    <definedName name="MRHKD06222006_9">NA()</definedName>
    <definedName name="MRHKD06232006">NA()</definedName>
    <definedName name="MRHKD06262006">NA()</definedName>
    <definedName name="MRHKD06262006_11">NA()</definedName>
    <definedName name="MRHKD06262006_12">NA()</definedName>
    <definedName name="MRHKD06262006_3">NA()</definedName>
    <definedName name="MRHKD06262006_6">NA()</definedName>
    <definedName name="MRHKD06262006_7">NA()</definedName>
    <definedName name="MRHKD06262006_8">NA()</definedName>
    <definedName name="MRHKD06262006_9">NA()</definedName>
    <definedName name="MRHKD06272006">NA()</definedName>
    <definedName name="MRHKD06272006_11">NA()</definedName>
    <definedName name="MRHKD06272006_12">NA()</definedName>
    <definedName name="MRHKD06272006_6">NA()</definedName>
    <definedName name="MRHKD06272006_7">NA()</definedName>
    <definedName name="MRHKD06272006_8">NA()</definedName>
    <definedName name="MRHKD06272006_9">NA()</definedName>
    <definedName name="mrhkd0628">NA()</definedName>
    <definedName name="mrhkd0628_10">NA()</definedName>
    <definedName name="mrhkd0628_10_3">NA()</definedName>
    <definedName name="mrhkd0628_13">NA()</definedName>
    <definedName name="mrhkd0628_14">NA()</definedName>
    <definedName name="mrhkd0628_17">NA()</definedName>
    <definedName name="mrhkd0628_6">NA()</definedName>
    <definedName name="mrhkd0628_7">NA()</definedName>
    <definedName name="mrhkd0628_9">NA()</definedName>
    <definedName name="MRHKD06282006">NA()</definedName>
    <definedName name="MRHKD06282006_11">NA()</definedName>
    <definedName name="MRHKD06282006_12">NA()</definedName>
    <definedName name="MRHKD06282006_6">NA()</definedName>
    <definedName name="MRHKD06282006_7">NA()</definedName>
    <definedName name="MRHKD06282006_8">NA()</definedName>
    <definedName name="MRHKD06282006_9">NA()</definedName>
    <definedName name="MRHKD0629">NA()</definedName>
    <definedName name="MRHKD06292006">NA()</definedName>
    <definedName name="MRHKD06292006_11">NA()</definedName>
    <definedName name="MRHKD06292006_12">NA()</definedName>
    <definedName name="MRHKD06292006_3">NA()</definedName>
    <definedName name="MRHKD06292006_6">NA()</definedName>
    <definedName name="MRHKD06292006_7">NA()</definedName>
    <definedName name="MRHKD06292006_8">NA()</definedName>
    <definedName name="MRHKD06292006_9">NA()</definedName>
    <definedName name="MRHKD06302006">NA()</definedName>
    <definedName name="MRHKD06302006_11">NA()</definedName>
    <definedName name="MRHKD06302006_12">NA()</definedName>
    <definedName name="MRHKD06302006_6">NA()</definedName>
    <definedName name="MRHKD06302006_7">NA()</definedName>
    <definedName name="MRHKD06302006_8">NA()</definedName>
    <definedName name="MRHKD06302006_9">NA()</definedName>
    <definedName name="mrhkd0702">NA()</definedName>
    <definedName name="mrhkd0702_10">NA()</definedName>
    <definedName name="mrhkd0702_10_3">NA()</definedName>
    <definedName name="mrhkd0702_13">NA()</definedName>
    <definedName name="mrhkd0702_14">NA()</definedName>
    <definedName name="mrhkd0702_17">NA()</definedName>
    <definedName name="mrhkd0702_6">NA()</definedName>
    <definedName name="mrhkd0702_7">NA()</definedName>
    <definedName name="mrhkd0702_9">NA()</definedName>
    <definedName name="MRHKD07032006">NA()</definedName>
    <definedName name="MRHKD07032006_11">NA()</definedName>
    <definedName name="MRHKD07032006_12">NA()</definedName>
    <definedName name="MRHKD07032006_6">NA()</definedName>
    <definedName name="MRHKD07032006_7">NA()</definedName>
    <definedName name="MRHKD07032006_8">NA()</definedName>
    <definedName name="MRHKD07032006_9">NA()</definedName>
    <definedName name="MRHKD07042006">NA()</definedName>
    <definedName name="MRHKD07042006_11">NA()</definedName>
    <definedName name="MRHKD07042006_12">NA()</definedName>
    <definedName name="MRHKD07042006_6">NA()</definedName>
    <definedName name="MRHKD07042006_7">NA()</definedName>
    <definedName name="MRHKD07042006_8">NA()</definedName>
    <definedName name="MRHKD07042006_9">NA()</definedName>
    <definedName name="MRHKD07052006">NA()</definedName>
    <definedName name="MRHKD07052006_11">NA()</definedName>
    <definedName name="MRHKD07052006_12">NA()</definedName>
    <definedName name="MRHKD07052006_6">NA()</definedName>
    <definedName name="MRHKD07052006_7">NA()</definedName>
    <definedName name="MRHKD07052006_8">NA()</definedName>
    <definedName name="MRHKD07052006_9">NA()</definedName>
    <definedName name="MRHKD07062006">NA()</definedName>
    <definedName name="MRHKD07062006_11">NA()</definedName>
    <definedName name="MRHKD07062006_12">NA()</definedName>
    <definedName name="MRHKD07062006_6">NA()</definedName>
    <definedName name="MRHKD07062006_7">NA()</definedName>
    <definedName name="MRHKD07062006_8">NA()</definedName>
    <definedName name="MRHKD07062006_9">NA()</definedName>
    <definedName name="MRHKD07072006">NA()</definedName>
    <definedName name="MRHKD07072006_11">NA()</definedName>
    <definedName name="MRHKD07072006_12">NA()</definedName>
    <definedName name="MRHKD07072006_6">NA()</definedName>
    <definedName name="MRHKD07072006_7">NA()</definedName>
    <definedName name="MRHKD07072006_8">NA()</definedName>
    <definedName name="MRHKD07072006_9">NA()</definedName>
    <definedName name="mrhkd0710">NA()</definedName>
    <definedName name="MRHKD07102006">NA()</definedName>
    <definedName name="MRHKD07102006_11">NA()</definedName>
    <definedName name="MRHKD07102006_12">NA()</definedName>
    <definedName name="MRHKD07102006_3">NA()</definedName>
    <definedName name="MRHKD07102006_6">NA()</definedName>
    <definedName name="MRHKD07102006_7">NA()</definedName>
    <definedName name="MRHKD07102006_8">NA()</definedName>
    <definedName name="MRHKD07102006_9">NA()</definedName>
    <definedName name="MRHKD07112006">NA()</definedName>
    <definedName name="MRHKD07112006_11">NA()</definedName>
    <definedName name="MRHKD07112006_12">NA()</definedName>
    <definedName name="MRHKD07112006_6">NA()</definedName>
    <definedName name="MRHKD07112006_7">NA()</definedName>
    <definedName name="MRHKD07112006_8">NA()</definedName>
    <definedName name="MRHKD07112006_9">NA()</definedName>
    <definedName name="MRHKD07122006">NA()</definedName>
    <definedName name="MRHKD07122006_11">NA()</definedName>
    <definedName name="MRHKD07122006_12">NA()</definedName>
    <definedName name="MRHKD07122006_6">NA()</definedName>
    <definedName name="MRHKD07122006_7">NA()</definedName>
    <definedName name="MRHKD07122006_8">NA()</definedName>
    <definedName name="MRHKD07122006_9">NA()</definedName>
    <definedName name="MRHKD07132006">NA()</definedName>
    <definedName name="MRHKD07132006_11">NA()</definedName>
    <definedName name="MRHKD07132006_12">NA()</definedName>
    <definedName name="MRHKD07132006_6">NA()</definedName>
    <definedName name="MRHKD07132006_7">NA()</definedName>
    <definedName name="MRHKD07132006_8">NA()</definedName>
    <definedName name="MRHKD07132006_9">NA()</definedName>
    <definedName name="MRHKD07142006">NA()</definedName>
    <definedName name="MRHKD07142006_11">NA()</definedName>
    <definedName name="MRHKD07142006_12">NA()</definedName>
    <definedName name="MRHKD07142006_6">NA()</definedName>
    <definedName name="MRHKD07142006_7">NA()</definedName>
    <definedName name="MRHKD07142006_8">NA()</definedName>
    <definedName name="MRHKD07142006_9">NA()</definedName>
    <definedName name="MRHKD07172006">NA()</definedName>
    <definedName name="MRHKD07172006_11">NA()</definedName>
    <definedName name="MRHKD07172006_12">NA()</definedName>
    <definedName name="MRHKD07172006_6">NA()</definedName>
    <definedName name="MRHKD07172006_7">NA()</definedName>
    <definedName name="MRHKD07172006_8">NA()</definedName>
    <definedName name="MRHKD07172006_9">NA()</definedName>
    <definedName name="MRHKD07182006">NA()</definedName>
    <definedName name="MRHKD07182006_11">NA()</definedName>
    <definedName name="MRHKD07182006_12">NA()</definedName>
    <definedName name="MRHKD07182006_6">NA()</definedName>
    <definedName name="MRHKD07182006_7">NA()</definedName>
    <definedName name="MRHKD07182006_8">NA()</definedName>
    <definedName name="MRHKD07182006_9">NA()</definedName>
    <definedName name="MRHKD07192006">NA()</definedName>
    <definedName name="MRHKD07192006_11">NA()</definedName>
    <definedName name="MRHKD07192006_12">NA()</definedName>
    <definedName name="MRHKD07192006_6">NA()</definedName>
    <definedName name="MRHKD07192006_7">NA()</definedName>
    <definedName name="MRHKD07192006_8">NA()</definedName>
    <definedName name="MRHKD07192006_9">NA()</definedName>
    <definedName name="MRHKD07202006">NA()</definedName>
    <definedName name="MRHKD07202006_11">NA()</definedName>
    <definedName name="MRHKD07202006_12">NA()</definedName>
    <definedName name="MRHKD07202006_6">NA()</definedName>
    <definedName name="MRHKD07202006_7">NA()</definedName>
    <definedName name="MRHKD07202006_8">NA()</definedName>
    <definedName name="MRHKD07202006_9">NA()</definedName>
    <definedName name="MRHKD07212006">NA()</definedName>
    <definedName name="MRHKD07212006_11">NA()</definedName>
    <definedName name="MRHKD07212006_12">NA()</definedName>
    <definedName name="MRHKD07212006_6">NA()</definedName>
    <definedName name="MRHKD07212006_7">NA()</definedName>
    <definedName name="MRHKD07212006_8">NA()</definedName>
    <definedName name="MRHKD07212006_9">NA()</definedName>
    <definedName name="MRHKD0724">NA()</definedName>
    <definedName name="MRHKD07242006">NA()</definedName>
    <definedName name="MRHKD07242006_11">NA()</definedName>
    <definedName name="MRHKD07242006_12">NA()</definedName>
    <definedName name="MRHKD07242006_3">NA()</definedName>
    <definedName name="MRHKD07242006_6">NA()</definedName>
    <definedName name="MRHKD07242006_7">NA()</definedName>
    <definedName name="MRHKD07242006_8">NA()</definedName>
    <definedName name="MRHKD07242006_9">NA()</definedName>
    <definedName name="MRHKD07252006">NA()</definedName>
    <definedName name="MRHKD07262006">NA()</definedName>
    <definedName name="MRHKD07262006_11">NA()</definedName>
    <definedName name="MRHKD07262006_12">NA()</definedName>
    <definedName name="MRHKD07262006_3">NA()</definedName>
    <definedName name="MRHKD07262006_6">NA()</definedName>
    <definedName name="MRHKD07262006_7">NA()</definedName>
    <definedName name="MRHKD07262006_8">NA()</definedName>
    <definedName name="MRHKD07262006_9">NA()</definedName>
    <definedName name="MRHKD07272006">NA()</definedName>
    <definedName name="MRHKD07272006_11">NA()</definedName>
    <definedName name="MRHKD07272006_12">NA()</definedName>
    <definedName name="MRHKD07272006_6">NA()</definedName>
    <definedName name="MRHKD07272006_7">NA()</definedName>
    <definedName name="MRHKD07272006_8">NA()</definedName>
    <definedName name="MRHKD07272006_9">NA()</definedName>
    <definedName name="MRHKD07282006">NA()</definedName>
    <definedName name="MRHKD07282006_11">NA()</definedName>
    <definedName name="MRHKD07282006_12">NA()</definedName>
    <definedName name="MRHKD07282006_6">NA()</definedName>
    <definedName name="MRHKD07282006_7">NA()</definedName>
    <definedName name="MRHKD07282006_8">NA()</definedName>
    <definedName name="MRHKD07282006_9">NA()</definedName>
    <definedName name="MRHKD07312006">NA()</definedName>
    <definedName name="MRHKD07312006_11">NA()</definedName>
    <definedName name="MRHKD07312006_12">NA()</definedName>
    <definedName name="MRHKD07312006_6">NA()</definedName>
    <definedName name="MRHKD07312006_7">NA()</definedName>
    <definedName name="MRHKD07312006_8">NA()</definedName>
    <definedName name="MRHKD07312006_9">NA()</definedName>
    <definedName name="MRHKD08012003">NA()</definedName>
    <definedName name="MRHKD08012005">NA()</definedName>
    <definedName name="MRHKD08022005">NA()</definedName>
    <definedName name="MRHKD08032005">NA()</definedName>
    <definedName name="MRHKD08042003">NA()</definedName>
    <definedName name="MRHKD08042005">NA()</definedName>
    <definedName name="MRHKD08052003">NA()</definedName>
    <definedName name="MRHKD08052005">NA()</definedName>
    <definedName name="MRHKD08062003">NA()</definedName>
    <definedName name="MRHKD08072003">NA()</definedName>
    <definedName name="MRHKD08072006">NA()</definedName>
    <definedName name="MRHKD08082003">NA()</definedName>
    <definedName name="MRHKD08082005">NA()</definedName>
    <definedName name="MRHKD08092005">NA()</definedName>
    <definedName name="MRHKD0810">NA()</definedName>
    <definedName name="MRHKD08102003">NA()</definedName>
    <definedName name="MRHKD08102005">NA()</definedName>
    <definedName name="MRHKD08112005">NA()</definedName>
    <definedName name="MRHKD08122003">NA()</definedName>
    <definedName name="MRHKD08122005">NA()</definedName>
    <definedName name="MRHKD08132003">NA()</definedName>
    <definedName name="MRHKD08142003">NA()</definedName>
    <definedName name="MRHKD08152003">NA()</definedName>
    <definedName name="MRHKD08152005">NA()</definedName>
    <definedName name="MRHKD08162005">NA()</definedName>
    <definedName name="MRHKD08172005">NA()</definedName>
    <definedName name="MRHKD08182003">NA()</definedName>
    <definedName name="MRHKD08182005">NA()</definedName>
    <definedName name="MRHKD08192003">NA()</definedName>
    <definedName name="MRHKD08192005">NA()</definedName>
    <definedName name="MRHKD08202003">NA()</definedName>
    <definedName name="MRHKD08212003">NA()</definedName>
    <definedName name="MRHKD08222003">NA()</definedName>
    <definedName name="MRHKD08222005">NA()</definedName>
    <definedName name="MRHKD08232005">NA()</definedName>
    <definedName name="MRHKD08242005">NA()</definedName>
    <definedName name="MRHKD08252003">NA()</definedName>
    <definedName name="MRHKD08252005">NA()</definedName>
    <definedName name="MRHKD08262003">NA()</definedName>
    <definedName name="MRHKD08262005">NA()</definedName>
    <definedName name="MRHKD08272003">NA()</definedName>
    <definedName name="MRHKD08282003">NA()</definedName>
    <definedName name="MRHKD08292003">NA()</definedName>
    <definedName name="MRHKD08292005">NA()</definedName>
    <definedName name="MRHKD08302005">NA()</definedName>
    <definedName name="MRHKD08312005">NA()</definedName>
    <definedName name="MRHKD0904">NA()</definedName>
    <definedName name="mrhkd0921">NA()</definedName>
    <definedName name="MRHKD11012006">NA()</definedName>
    <definedName name="MRHKD11012006_11">NA()</definedName>
    <definedName name="MRHKD11012006_12">NA()</definedName>
    <definedName name="MRHKD11012006_3">NA()</definedName>
    <definedName name="MRHKD11012006_6">NA()</definedName>
    <definedName name="MRHKD11012006_7">NA()</definedName>
    <definedName name="MRHKD11012006_8">NA()</definedName>
    <definedName name="MRHKD11012006_9">NA()</definedName>
    <definedName name="MRHKD11022006">NA()</definedName>
    <definedName name="MRHKD11022006_11">NA()</definedName>
    <definedName name="MRHKD11022006_12">NA()</definedName>
    <definedName name="MRHKD11022006_6">NA()</definedName>
    <definedName name="MRHKD11022006_7">NA()</definedName>
    <definedName name="MRHKD11022006_8">NA()</definedName>
    <definedName name="MRHKD11022006_9">NA()</definedName>
    <definedName name="MRHKD11032006">NA()</definedName>
    <definedName name="MRHKD11032006_11">NA()</definedName>
    <definedName name="MRHKD11032006_12">NA()</definedName>
    <definedName name="MRHKD11032006_6">NA()</definedName>
    <definedName name="MRHKD11032006_7">NA()</definedName>
    <definedName name="MRHKD11032006_8">NA()</definedName>
    <definedName name="MRHKD11032006_9">NA()</definedName>
    <definedName name="MRHKD11062006">NA()</definedName>
    <definedName name="MRHKD11062006_11">NA()</definedName>
    <definedName name="MRHKD11062006_12">NA()</definedName>
    <definedName name="MRHKD11062006_6">NA()</definedName>
    <definedName name="MRHKD11062006_7">NA()</definedName>
    <definedName name="MRHKD11062006_8">NA()</definedName>
    <definedName name="MRHKD11062006_9">NA()</definedName>
    <definedName name="MRHKD11072006">NA()</definedName>
    <definedName name="MRHKD11072006_11">NA()</definedName>
    <definedName name="MRHKD11072006_12">NA()</definedName>
    <definedName name="MRHKD11072006_6">NA()</definedName>
    <definedName name="MRHKD11072006_7">NA()</definedName>
    <definedName name="MRHKD11072006_8">NA()</definedName>
    <definedName name="MRHKD11072006_9">NA()</definedName>
    <definedName name="MRHKD11082006">NA()</definedName>
    <definedName name="MRHKD11082006_11">NA()</definedName>
    <definedName name="MRHKD11082006_12">NA()</definedName>
    <definedName name="MRHKD11082006_6">NA()</definedName>
    <definedName name="MRHKD11082006_7">NA()</definedName>
    <definedName name="MRHKD11082006_8">NA()</definedName>
    <definedName name="MRHKD11082006_9">NA()</definedName>
    <definedName name="MRHKD11092006">NA()</definedName>
    <definedName name="MRHKD11092006_11">NA()</definedName>
    <definedName name="MRHKD11092006_12">NA()</definedName>
    <definedName name="MRHKD11092006_6">NA()</definedName>
    <definedName name="MRHKD11092006_7">NA()</definedName>
    <definedName name="MRHKD11092006_8">NA()</definedName>
    <definedName name="MRHKD11092006_9">NA()</definedName>
    <definedName name="MRHKD11102006">NA()</definedName>
    <definedName name="MRHKD11132006">NA()</definedName>
    <definedName name="MRHKD11132006_11">NA()</definedName>
    <definedName name="MRHKD11132006_12">NA()</definedName>
    <definedName name="MRHKD11132006_3">NA()</definedName>
    <definedName name="MRHKD11132006_6">NA()</definedName>
    <definedName name="MRHKD11132006_7">NA()</definedName>
    <definedName name="MRHKD11132006_8">NA()</definedName>
    <definedName name="MRHKD11132006_9">NA()</definedName>
    <definedName name="MRHKD11142006">NA()</definedName>
    <definedName name="MRHKD11142006_11">NA()</definedName>
    <definedName name="MRHKD11142006_12">NA()</definedName>
    <definedName name="MRHKD11142006_6">NA()</definedName>
    <definedName name="MRHKD11142006_7">NA()</definedName>
    <definedName name="MRHKD11142006_8">NA()</definedName>
    <definedName name="MRHKD11142006_9">NA()</definedName>
    <definedName name="MRHKD11152006">NA()</definedName>
    <definedName name="MRHKD11152006_11">NA()</definedName>
    <definedName name="MRHKD11152006_12">NA()</definedName>
    <definedName name="MRHKD11152006_6">NA()</definedName>
    <definedName name="MRHKD11152006_7">NA()</definedName>
    <definedName name="MRHKD11152006_8">NA()</definedName>
    <definedName name="MRHKD11152006_9">NA()</definedName>
    <definedName name="MRHKD11162006">NA()</definedName>
    <definedName name="MRHKD11162006_11">NA()</definedName>
    <definedName name="MRHKD11162006_12">NA()</definedName>
    <definedName name="MRHKD11162006_6">NA()</definedName>
    <definedName name="MRHKD11162006_7">NA()</definedName>
    <definedName name="MRHKD11162006_8">NA()</definedName>
    <definedName name="MRHKD11162006_9">NA()</definedName>
    <definedName name="MRHKD11172006">NA()</definedName>
    <definedName name="MRHKD11172006_11">NA()</definedName>
    <definedName name="MRHKD11172006_12">NA()</definedName>
    <definedName name="MRHKD11172006_6">NA()</definedName>
    <definedName name="MRHKD11172006_7">NA()</definedName>
    <definedName name="MRHKD11172006_8">NA()</definedName>
    <definedName name="MRHKD11172006_9">NA()</definedName>
    <definedName name="MRHKD11202006">NA()</definedName>
    <definedName name="MRHKD11202006_11">NA()</definedName>
    <definedName name="MRHKD11202006_12">NA()</definedName>
    <definedName name="MRHKD11202006_6">NA()</definedName>
    <definedName name="MRHKD11202006_7">NA()</definedName>
    <definedName name="MRHKD11202006_8">NA()</definedName>
    <definedName name="MRHKD11202006_9">NA()</definedName>
    <definedName name="MRHKD11212006">NA()</definedName>
    <definedName name="MRHKD11212006_11">NA()</definedName>
    <definedName name="MRHKD11212006_12">NA()</definedName>
    <definedName name="MRHKD11212006_6">NA()</definedName>
    <definedName name="MRHKD11212006_7">NA()</definedName>
    <definedName name="MRHKD11212006_8">NA()</definedName>
    <definedName name="MRHKD11212006_9">NA()</definedName>
    <definedName name="MRHKD11222006">NA()</definedName>
    <definedName name="MRHKD11222006_11">NA()</definedName>
    <definedName name="MRHKD11222006_12">NA()</definedName>
    <definedName name="MRHKD11222006_6">NA()</definedName>
    <definedName name="MRHKD11222006_7">NA()</definedName>
    <definedName name="MRHKD11222006_8">NA()</definedName>
    <definedName name="MRHKD11222006_9">NA()</definedName>
    <definedName name="MRHKD11232006">NA()</definedName>
    <definedName name="MRHKD11232006_11">NA()</definedName>
    <definedName name="MRHKD11232006_12">NA()</definedName>
    <definedName name="MRHKD11232006_6">NA()</definedName>
    <definedName name="MRHKD11232006_7">NA()</definedName>
    <definedName name="MRHKD11232006_8">NA()</definedName>
    <definedName name="MRHKD11232006_9">NA()</definedName>
    <definedName name="MRHKD11242006">NA()</definedName>
    <definedName name="MRHKD11242006_11">NA()</definedName>
    <definedName name="MRHKD11242006_12">NA()</definedName>
    <definedName name="MRHKD11242006_6">NA()</definedName>
    <definedName name="MRHKD11242006_7">NA()</definedName>
    <definedName name="MRHKD11242006_8">NA()</definedName>
    <definedName name="MRHKD11242006_9">NA()</definedName>
    <definedName name="MRHKD11272006">NA()</definedName>
    <definedName name="MRHKD11272006_11">NA()</definedName>
    <definedName name="MRHKD11272006_12">NA()</definedName>
    <definedName name="MRHKD11272006_6">NA()</definedName>
    <definedName name="MRHKD11272006_7">NA()</definedName>
    <definedName name="MRHKD11272006_8">NA()</definedName>
    <definedName name="MRHKD11272006_9">NA()</definedName>
    <definedName name="MRHKD11282006">NA()</definedName>
    <definedName name="MRHKD11282006_11">NA()</definedName>
    <definedName name="MRHKD11282006_12">NA()</definedName>
    <definedName name="MRHKD11282006_6">NA()</definedName>
    <definedName name="MRHKD11282006_7">NA()</definedName>
    <definedName name="MRHKD11282006_8">NA()</definedName>
    <definedName name="MRHKD11282006_9">NA()</definedName>
    <definedName name="MRHKD11292006">NA()</definedName>
    <definedName name="MRHKD11292006_11">NA()</definedName>
    <definedName name="MRHKD11292006_12">NA()</definedName>
    <definedName name="MRHKD11292006_6">NA()</definedName>
    <definedName name="MRHKD11292006_7">NA()</definedName>
    <definedName name="MRHKD11292006_8">NA()</definedName>
    <definedName name="MRHKD11292006_9">NA()</definedName>
    <definedName name="MRHKD11302006">NA()</definedName>
    <definedName name="MRHKD11302006_11">NA()</definedName>
    <definedName name="MRHKD11302006_12">NA()</definedName>
    <definedName name="MRHKD11302006_6">NA()</definedName>
    <definedName name="MRHKD11302006_7">NA()</definedName>
    <definedName name="MRHKD11302006_8">NA()</definedName>
    <definedName name="MRHKD11302006_9">NA()</definedName>
    <definedName name="MRHKD12012005">NA()</definedName>
    <definedName name="MRHKD12022005">NA()</definedName>
    <definedName name="MRHKD12052005">NA()</definedName>
    <definedName name="MRHKD12062005">NA()</definedName>
    <definedName name="MRHKD12072005">NA()</definedName>
    <definedName name="MRHKD12082005">NA()</definedName>
    <definedName name="MRHKD12092005">NA()</definedName>
    <definedName name="MRHKD12122005">NA()</definedName>
    <definedName name="MRHKD12132005">NA()</definedName>
    <definedName name="MRHKD12132006">NA()</definedName>
    <definedName name="MRHKD12142005">NA()</definedName>
    <definedName name="mrhkd12142006">NA()</definedName>
    <definedName name="mrhkd12142006_10">NA()</definedName>
    <definedName name="mrhkd12142006_10_3">NA()</definedName>
    <definedName name="mrhkd12142006_13">NA()</definedName>
    <definedName name="mrhkd12142006_14">NA()</definedName>
    <definedName name="mrhkd12142006_17">NA()</definedName>
    <definedName name="mrhkd12142006_6">NA()</definedName>
    <definedName name="mrhkd12142006_7">NA()</definedName>
    <definedName name="mrhkd12142006_9">NA()</definedName>
    <definedName name="MRHKD12152005">NA()</definedName>
    <definedName name="MRHKD12162005">NA()</definedName>
    <definedName name="MRHKD12192005">NA()</definedName>
    <definedName name="MRHKD12202005">NA()</definedName>
    <definedName name="MRHKD12212005">NA()</definedName>
    <definedName name="MRHKD12222005">NA()</definedName>
    <definedName name="MRHKD12232005">NA()</definedName>
    <definedName name="MRHKD12262005">NA()</definedName>
    <definedName name="MRHKD12272005">NA()</definedName>
    <definedName name="MRHKD12282005">NA()</definedName>
    <definedName name="MRHKD12292005">NA()</definedName>
    <definedName name="MRHKD12302005">NA()</definedName>
    <definedName name="MRHKD20072006">NA()</definedName>
    <definedName name="mrisd0707">NA()</definedName>
    <definedName name="mrisd0707_10">NA()</definedName>
    <definedName name="mrisd0707_10_3">NA()</definedName>
    <definedName name="mrisd0707_13">NA()</definedName>
    <definedName name="mrisd0707_14">NA()</definedName>
    <definedName name="mrisd0707_17">NA()</definedName>
    <definedName name="mrisd0707_6">NA()</definedName>
    <definedName name="mrisd0707_7">NA()</definedName>
    <definedName name="mrisd0707_9">NA()</definedName>
    <definedName name="mrjkd0628">NA()</definedName>
    <definedName name="mrjkd0628_10">NA()</definedName>
    <definedName name="mrjkd0628_10_3">NA()</definedName>
    <definedName name="mrjkd0628_13">NA()</definedName>
    <definedName name="mrjkd0628_14">NA()</definedName>
    <definedName name="mrjkd0628_17">NA()</definedName>
    <definedName name="mrjkd0628_6">NA()</definedName>
    <definedName name="mrjkd0628_7">NA()</definedName>
    <definedName name="mrjkd0628_9">NA()</definedName>
    <definedName name="MRSGD01012004">NA()</definedName>
    <definedName name="MRSGD01022004">NA()</definedName>
    <definedName name="MRSGD01022006">NA()</definedName>
    <definedName name="MRSGD01022006_10">NA()</definedName>
    <definedName name="MRSGD01022006_10_3">NA()</definedName>
    <definedName name="MRSGD01022006_13">NA()</definedName>
    <definedName name="MRSGD01022006_14">NA()</definedName>
    <definedName name="MRSGD01022006_17">NA()</definedName>
    <definedName name="MRSGD01022006_6">NA()</definedName>
    <definedName name="MRSGD01022006_7">NA()</definedName>
    <definedName name="MRSGD01022006_9">NA()</definedName>
    <definedName name="MRSGD01032004">NA()</definedName>
    <definedName name="MRSGD01032006">NA()</definedName>
    <definedName name="MRSGD01032006_10">NA()</definedName>
    <definedName name="MRSGD01032006_10_3">NA()</definedName>
    <definedName name="MRSGD01032006_13">NA()</definedName>
    <definedName name="MRSGD01032006_14">NA()</definedName>
    <definedName name="MRSGD01032006_17">NA()</definedName>
    <definedName name="MRSGD01032006_6">NA()</definedName>
    <definedName name="MRSGD01032006_7">NA()</definedName>
    <definedName name="MRSGD01032006_9">NA()</definedName>
    <definedName name="MRSGD01042004">NA()</definedName>
    <definedName name="MRSGD01042006">NA()</definedName>
    <definedName name="MRSGD01042006_10">NA()</definedName>
    <definedName name="MRSGD01042006_10_3">NA()</definedName>
    <definedName name="MRSGD01042006_13">NA()</definedName>
    <definedName name="MRSGD01042006_14">NA()</definedName>
    <definedName name="MRSGD01042006_17">NA()</definedName>
    <definedName name="MRSGD01042006_6">NA()</definedName>
    <definedName name="MRSGD01042006_7">NA()</definedName>
    <definedName name="MRSGD01042006_9">NA()</definedName>
    <definedName name="MRSGD01052004">NA()</definedName>
    <definedName name="MRSGD01052006">NA()</definedName>
    <definedName name="MRSGD01052006_10">NA()</definedName>
    <definedName name="MRSGD01052006_10_3">NA()</definedName>
    <definedName name="MRSGD01052006_13">NA()</definedName>
    <definedName name="MRSGD01052006_14">NA()</definedName>
    <definedName name="MRSGD01052006_17">NA()</definedName>
    <definedName name="MRSGD01052006_6">NA()</definedName>
    <definedName name="MRSGD01052006_7">NA()</definedName>
    <definedName name="MRSGD01052006_9">NA()</definedName>
    <definedName name="MRSGD01062004">NA()</definedName>
    <definedName name="MRSGD01062006">NA()</definedName>
    <definedName name="MRSGD01062006_10">NA()</definedName>
    <definedName name="MRSGD01062006_10_3">NA()</definedName>
    <definedName name="MRSGD01062006_13">NA()</definedName>
    <definedName name="MRSGD01062006_14">NA()</definedName>
    <definedName name="MRSGD01062006_17">NA()</definedName>
    <definedName name="MRSGD01062006_6">NA()</definedName>
    <definedName name="MRSGD01062006_7">NA()</definedName>
    <definedName name="MRSGD01062006_9">NA()</definedName>
    <definedName name="MRSGD01072004">NA()</definedName>
    <definedName name="MRSGD01082004">NA()</definedName>
    <definedName name="MRSGD01092004">NA()</definedName>
    <definedName name="MRSGD01092006">NA()</definedName>
    <definedName name="MRSGD01092006_10">NA()</definedName>
    <definedName name="MRSGD01092006_10_3">NA()</definedName>
    <definedName name="MRSGD01092006_13">NA()</definedName>
    <definedName name="MRSGD01092006_14">NA()</definedName>
    <definedName name="MRSGD01092006_17">NA()</definedName>
    <definedName name="MRSGD01092006_6">NA()</definedName>
    <definedName name="MRSGD01092006_7">NA()</definedName>
    <definedName name="MRSGD01092006_9">NA()</definedName>
    <definedName name="MRSGD01102004">NA()</definedName>
    <definedName name="MRSGD01112004">NA()</definedName>
    <definedName name="MRSGD01112006">NA()</definedName>
    <definedName name="MRSGD01112006_10">NA()</definedName>
    <definedName name="MRSGD01112006_10_3">NA()</definedName>
    <definedName name="MRSGD01112006_13">NA()</definedName>
    <definedName name="MRSGD01112006_14">NA()</definedName>
    <definedName name="MRSGD01112006_17">NA()</definedName>
    <definedName name="MRSGD01112006_6">NA()</definedName>
    <definedName name="MRSGD01112006_7">NA()</definedName>
    <definedName name="MRSGD01112006_9">NA()</definedName>
    <definedName name="MRSGD01122004">NA()</definedName>
    <definedName name="MRSGD01122006">NA()</definedName>
    <definedName name="MRSGD01122006_10">NA()</definedName>
    <definedName name="MRSGD01122006_10_3">NA()</definedName>
    <definedName name="MRSGD01122006_13">NA()</definedName>
    <definedName name="MRSGD01122006_14">NA()</definedName>
    <definedName name="MRSGD01122006_17">NA()</definedName>
    <definedName name="MRSGD01122006_6">NA()</definedName>
    <definedName name="MRSGD01122006_7">NA()</definedName>
    <definedName name="MRSGD01122006_9">NA()</definedName>
    <definedName name="MRSGD01132004">NA()</definedName>
    <definedName name="MRSGD01132006">NA()</definedName>
    <definedName name="MRSGD01132006_10">NA()</definedName>
    <definedName name="MRSGD01132006_10_3">NA()</definedName>
    <definedName name="MRSGD01132006_13">NA()</definedName>
    <definedName name="MRSGD01132006_14">NA()</definedName>
    <definedName name="MRSGD01132006_17">NA()</definedName>
    <definedName name="MRSGD01132006_6">NA()</definedName>
    <definedName name="MRSGD01132006_7">NA()</definedName>
    <definedName name="MRSGD01132006_9">NA()</definedName>
    <definedName name="MRSGD01142004">NA()</definedName>
    <definedName name="MRSGD01152004">NA()</definedName>
    <definedName name="MRSGD01162004">NA()</definedName>
    <definedName name="MRSGD01162006">NA()</definedName>
    <definedName name="MRSGD01162006_10">NA()</definedName>
    <definedName name="MRSGD01162006_10_3">NA()</definedName>
    <definedName name="MRSGD01162006_13">NA()</definedName>
    <definedName name="MRSGD01162006_14">NA()</definedName>
    <definedName name="MRSGD01162006_17">NA()</definedName>
    <definedName name="MRSGD01162006_6">NA()</definedName>
    <definedName name="MRSGD01162006_7">NA()</definedName>
    <definedName name="MRSGD01162006_9">NA()</definedName>
    <definedName name="MRSGD01172004">NA()</definedName>
    <definedName name="MRSGD01172006">NA()</definedName>
    <definedName name="MRSGD01172006_10">NA()</definedName>
    <definedName name="MRSGD01172006_10_3">NA()</definedName>
    <definedName name="MRSGD01172006_13">NA()</definedName>
    <definedName name="MRSGD01172006_14">NA()</definedName>
    <definedName name="MRSGD01172006_17">NA()</definedName>
    <definedName name="MRSGD01172006_6">NA()</definedName>
    <definedName name="MRSGD01172006_7">NA()</definedName>
    <definedName name="MRSGD01172006_9">NA()</definedName>
    <definedName name="MRSGD01182004">NA()</definedName>
    <definedName name="MRSGD01182006">NA()</definedName>
    <definedName name="MRSGD01182006_10">NA()</definedName>
    <definedName name="MRSGD01182006_10_3">NA()</definedName>
    <definedName name="MRSGD01182006_13">NA()</definedName>
    <definedName name="MRSGD01182006_14">NA()</definedName>
    <definedName name="MRSGD01182006_17">NA()</definedName>
    <definedName name="MRSGD01182006_6">NA()</definedName>
    <definedName name="MRSGD01182006_7">NA()</definedName>
    <definedName name="MRSGD01182006_9">NA()</definedName>
    <definedName name="MRSGD01192004">NA()</definedName>
    <definedName name="MRSGD01192006">NA()</definedName>
    <definedName name="MRSGD01192006_10">NA()</definedName>
    <definedName name="MRSGD01192006_10_3">NA()</definedName>
    <definedName name="MRSGD01192006_13">NA()</definedName>
    <definedName name="MRSGD01192006_14">NA()</definedName>
    <definedName name="MRSGD01192006_17">NA()</definedName>
    <definedName name="MRSGD01192006_6">NA()</definedName>
    <definedName name="MRSGD01192006_7">NA()</definedName>
    <definedName name="MRSGD01192006_9">NA()</definedName>
    <definedName name="MRSGD01202004">NA()</definedName>
    <definedName name="MRSGD01202006">NA()</definedName>
    <definedName name="MRSGD01202006_10">NA()</definedName>
    <definedName name="MRSGD01202006_10_3">NA()</definedName>
    <definedName name="MRSGD01202006_13">NA()</definedName>
    <definedName name="MRSGD01202006_14">NA()</definedName>
    <definedName name="MRSGD01202006_17">NA()</definedName>
    <definedName name="MRSGD01202006_6">NA()</definedName>
    <definedName name="MRSGD01202006_7">NA()</definedName>
    <definedName name="MRSGD01202006_9">NA()</definedName>
    <definedName name="MRSGD01212004">NA()</definedName>
    <definedName name="MRSGD01222004">NA()</definedName>
    <definedName name="MRSGD01232004">NA()</definedName>
    <definedName name="MRSGD01232006">NA()</definedName>
    <definedName name="MRSGD01232006_10">NA()</definedName>
    <definedName name="MRSGD01232006_10_3">NA()</definedName>
    <definedName name="MRSGD01232006_13">NA()</definedName>
    <definedName name="MRSGD01232006_14">NA()</definedName>
    <definedName name="MRSGD01232006_17">NA()</definedName>
    <definedName name="MRSGD01232006_6">NA()</definedName>
    <definedName name="MRSGD01232006_7">NA()</definedName>
    <definedName name="MRSGD01232006_9">NA()</definedName>
    <definedName name="MRSGD01242004">NA()</definedName>
    <definedName name="MRSGD01242006">NA()</definedName>
    <definedName name="MRSGD01242006_10">NA()</definedName>
    <definedName name="MRSGD01242006_10_3">NA()</definedName>
    <definedName name="MRSGD01242006_13">NA()</definedName>
    <definedName name="MRSGD01242006_14">NA()</definedName>
    <definedName name="MRSGD01242006_17">NA()</definedName>
    <definedName name="MRSGD01242006_6">NA()</definedName>
    <definedName name="MRSGD01242006_7">NA()</definedName>
    <definedName name="MRSGD01242006_9">NA()</definedName>
    <definedName name="MRSGD01252004">NA()</definedName>
    <definedName name="MRSGD01252006">NA()</definedName>
    <definedName name="MRSGD01252006_10">NA()</definedName>
    <definedName name="MRSGD01252006_10_3">NA()</definedName>
    <definedName name="MRSGD01252006_13">NA()</definedName>
    <definedName name="MRSGD01252006_14">NA()</definedName>
    <definedName name="MRSGD01252006_17">NA()</definedName>
    <definedName name="MRSGD01252006_6">NA()</definedName>
    <definedName name="MRSGD01252006_7">NA()</definedName>
    <definedName name="MRSGD01252006_9">NA()</definedName>
    <definedName name="MRSGD01262004">NA()</definedName>
    <definedName name="MRSGD01262006">NA()</definedName>
    <definedName name="MRSGD01262006_10">NA()</definedName>
    <definedName name="MRSGD01262006_10_3">NA()</definedName>
    <definedName name="MRSGD01262006_13">NA()</definedName>
    <definedName name="MRSGD01262006_14">NA()</definedName>
    <definedName name="MRSGD01262006_17">NA()</definedName>
    <definedName name="MRSGD01262006_6">NA()</definedName>
    <definedName name="MRSGD01262006_7">NA()</definedName>
    <definedName name="MRSGD01262006_9">NA()</definedName>
    <definedName name="MRSGD01272004">NA()</definedName>
    <definedName name="MRSGD01272006">NA()</definedName>
    <definedName name="MRSGD01272006_10">NA()</definedName>
    <definedName name="MRSGD01272006_10_3">NA()</definedName>
    <definedName name="MRSGD01272006_13">NA()</definedName>
    <definedName name="MRSGD01272006_14">NA()</definedName>
    <definedName name="MRSGD01272006_17">NA()</definedName>
    <definedName name="MRSGD01272006_6">NA()</definedName>
    <definedName name="MRSGD01272006_7">NA()</definedName>
    <definedName name="MRSGD01272006_9">NA()</definedName>
    <definedName name="MRSGD01282004">NA()</definedName>
    <definedName name="MRSGD01292004">NA()</definedName>
    <definedName name="MRSGD01302004">NA()</definedName>
    <definedName name="MRSGD01302006">NA()</definedName>
    <definedName name="MRSGD01302006_10">NA()</definedName>
    <definedName name="MRSGD01302006_10_3">NA()</definedName>
    <definedName name="MRSGD01302006_13">NA()</definedName>
    <definedName name="MRSGD01302006_14">NA()</definedName>
    <definedName name="MRSGD01302006_17">NA()</definedName>
    <definedName name="MRSGD01302006_6">NA()</definedName>
    <definedName name="MRSGD01302006_7">NA()</definedName>
    <definedName name="MRSGD01302006_9">NA()</definedName>
    <definedName name="MRSGD01312004">NA()</definedName>
    <definedName name="MRSGD02012006">NA()</definedName>
    <definedName name="MRSGD02022006">NA()</definedName>
    <definedName name="MRSGD02032006">NA()</definedName>
    <definedName name="MRSGD02062006">NA()</definedName>
    <definedName name="MRSGD02072006">NA()</definedName>
    <definedName name="MRSGD02082006">NA()</definedName>
    <definedName name="MRSGD02092006">NA()</definedName>
    <definedName name="MRSGD02102006">NA()</definedName>
    <definedName name="MRSGD02132006">NA()</definedName>
    <definedName name="MRSGD02142006">NA()</definedName>
    <definedName name="MRSGD02152006">NA()</definedName>
    <definedName name="MRSGD02162006">NA()</definedName>
    <definedName name="MRSGD02172006">NA()</definedName>
    <definedName name="MRSGD02202006">NA()</definedName>
    <definedName name="MRSGD02212006">NA()</definedName>
    <definedName name="MRSGD02222006">NA()</definedName>
    <definedName name="MRSGD02232006">NA()</definedName>
    <definedName name="MRSGD02242006">NA()</definedName>
    <definedName name="MRSGD02272006">NA()</definedName>
    <definedName name="MRSGD02282006">NA()</definedName>
    <definedName name="MRSGD04032006">NA()</definedName>
    <definedName name="MRSGD04042006">NA()</definedName>
    <definedName name="MRSGD04052006">NA()</definedName>
    <definedName name="MRSGD04062006">NA()</definedName>
    <definedName name="MRSGD04072006">NA()</definedName>
    <definedName name="MRSGD04102006">NA()</definedName>
    <definedName name="MRSGD04112006">NA()</definedName>
    <definedName name="MRSGD04122006">NA()</definedName>
    <definedName name="MRSGD04132006">NA()</definedName>
    <definedName name="MRSGD04142006">NA()</definedName>
    <definedName name="MRSGD04172006">NA()</definedName>
    <definedName name="MRSGD04182006">NA()</definedName>
    <definedName name="MRSGD04192006">NA()</definedName>
    <definedName name="MRSGD04202006">NA()</definedName>
    <definedName name="MRSGD04212006">NA()</definedName>
    <definedName name="MRSGD04242006">NA()</definedName>
    <definedName name="MRSGD04252006">NA()</definedName>
    <definedName name="MRSGD04262006">NA()</definedName>
    <definedName name="MRSGD04272006">NA()</definedName>
    <definedName name="MRSGD04282006">NA()</definedName>
    <definedName name="MRSGD06012006">NA()</definedName>
    <definedName name="MRSGD06012006_11">NA()</definedName>
    <definedName name="MRSGD06012006_12">NA()</definedName>
    <definedName name="MRSGD06012006_3">NA()</definedName>
    <definedName name="MRSGD06012006_6">NA()</definedName>
    <definedName name="MRSGD06012006_7">NA()</definedName>
    <definedName name="MRSGD06012006_8">NA()</definedName>
    <definedName name="MRSGD06012006_9">NA()</definedName>
    <definedName name="MRSGD06022006">NA()</definedName>
    <definedName name="MRSGD06022006_11">NA()</definedName>
    <definedName name="MRSGD06022006_12">NA()</definedName>
    <definedName name="MRSGD06022006_6">NA()</definedName>
    <definedName name="MRSGD06022006_7">NA()</definedName>
    <definedName name="MRSGD06022006_8">NA()</definedName>
    <definedName name="MRSGD06022006_9">NA()</definedName>
    <definedName name="MRSGD06052006">NA()</definedName>
    <definedName name="MRSGD06052006_11">NA()</definedName>
    <definedName name="MRSGD06052006_12">NA()</definedName>
    <definedName name="MRSGD06052006_6">NA()</definedName>
    <definedName name="MRSGD06052006_7">NA()</definedName>
    <definedName name="MRSGD06052006_8">NA()</definedName>
    <definedName name="MRSGD06052006_9">NA()</definedName>
    <definedName name="MRSGD06072006">NA()</definedName>
    <definedName name="MRSGD06072006_11">NA()</definedName>
    <definedName name="MRSGD06072006_12">NA()</definedName>
    <definedName name="MRSGD06072006_6">NA()</definedName>
    <definedName name="MRSGD06072006_7">NA()</definedName>
    <definedName name="MRSGD06072006_8">NA()</definedName>
    <definedName name="MRSGD06072006_9">NA()</definedName>
    <definedName name="MRSGD06082006">NA()</definedName>
    <definedName name="MRSGD06082006_11">NA()</definedName>
    <definedName name="MRSGD06082006_12">NA()</definedName>
    <definedName name="MRSGD06082006_6">NA()</definedName>
    <definedName name="MRSGD06082006_7">NA()</definedName>
    <definedName name="MRSGD06082006_8">NA()</definedName>
    <definedName name="MRSGD06082006_9">NA()</definedName>
    <definedName name="MRSGD06092006">NA()</definedName>
    <definedName name="MRSGD06092006_11">NA()</definedName>
    <definedName name="MRSGD06092006_12">NA()</definedName>
    <definedName name="MRSGD06092006_6">NA()</definedName>
    <definedName name="MRSGD06092006_7">NA()</definedName>
    <definedName name="MRSGD06092006_8">NA()</definedName>
    <definedName name="MRSGD06092006_9">NA()</definedName>
    <definedName name="MRSGD06122006">NA()</definedName>
    <definedName name="MRSGD06122006_11">NA()</definedName>
    <definedName name="MRSGD06122006_12">NA()</definedName>
    <definedName name="MRSGD06122006_6">NA()</definedName>
    <definedName name="MRSGD06122006_7">NA()</definedName>
    <definedName name="MRSGD06122006_8">NA()</definedName>
    <definedName name="MRSGD06122006_9">NA()</definedName>
    <definedName name="MRSGD06132006">NA()</definedName>
    <definedName name="MRSGD06132006_11">NA()</definedName>
    <definedName name="MRSGD06132006_12">NA()</definedName>
    <definedName name="MRSGD06132006_6">NA()</definedName>
    <definedName name="MRSGD06132006_7">NA()</definedName>
    <definedName name="MRSGD06132006_8">NA()</definedName>
    <definedName name="MRSGD06132006_9">NA()</definedName>
    <definedName name="MRSGD06142006">NA()</definedName>
    <definedName name="MRSGD06142006_11">NA()</definedName>
    <definedName name="MRSGD06142006_12">NA()</definedName>
    <definedName name="MRSGD06142006_6">NA()</definedName>
    <definedName name="MRSGD06142006_7">NA()</definedName>
    <definedName name="MRSGD06142006_8">NA()</definedName>
    <definedName name="MRSGD06142006_9">NA()</definedName>
    <definedName name="MRSGD06152006">NA()</definedName>
    <definedName name="MRSGD06152006_11">NA()</definedName>
    <definedName name="MRSGD06152006_12">NA()</definedName>
    <definedName name="MRSGD06152006_6">NA()</definedName>
    <definedName name="MRSGD06152006_7">NA()</definedName>
    <definedName name="MRSGD06152006_8">NA()</definedName>
    <definedName name="MRSGD06152006_9">NA()</definedName>
    <definedName name="MRSGD06162006">NA()</definedName>
    <definedName name="MRSGD06162006_11">NA()</definedName>
    <definedName name="MRSGD06162006_12">NA()</definedName>
    <definedName name="MRSGD06162006_6">NA()</definedName>
    <definedName name="MRSGD06162006_7">NA()</definedName>
    <definedName name="MRSGD06162006_8">NA()</definedName>
    <definedName name="MRSGD06162006_9">NA()</definedName>
    <definedName name="MRSGD06192006">NA()</definedName>
    <definedName name="MRSGD06192006_11">NA()</definedName>
    <definedName name="MRSGD06192006_12">NA()</definedName>
    <definedName name="MRSGD06192006_6">NA()</definedName>
    <definedName name="MRSGD06192006_7">NA()</definedName>
    <definedName name="MRSGD06192006_8">NA()</definedName>
    <definedName name="MRSGD06192006_9">NA()</definedName>
    <definedName name="MRSGD06202006">NA()</definedName>
    <definedName name="MRSGD06202006_11">NA()</definedName>
    <definedName name="MRSGD06202006_12">NA()</definedName>
    <definedName name="MRSGD06202006_6">NA()</definedName>
    <definedName name="MRSGD06202006_7">NA()</definedName>
    <definedName name="MRSGD06202006_8">NA()</definedName>
    <definedName name="MRSGD06202006_9">NA()</definedName>
    <definedName name="MRSGD06212006">NA()</definedName>
    <definedName name="MRSGD06212006_11">NA()</definedName>
    <definedName name="MRSGD06212006_12">NA()</definedName>
    <definedName name="MRSGD06212006_6">NA()</definedName>
    <definedName name="MRSGD06212006_7">NA()</definedName>
    <definedName name="MRSGD06212006_8">NA()</definedName>
    <definedName name="MRSGD06212006_9">NA()</definedName>
    <definedName name="MRSGD06222006">NA()</definedName>
    <definedName name="MRSGD06222006_11">NA()</definedName>
    <definedName name="MRSGD06222006_12">NA()</definedName>
    <definedName name="MRSGD06222006_6">NA()</definedName>
    <definedName name="MRSGD06222006_7">NA()</definedName>
    <definedName name="MRSGD06222006_8">NA()</definedName>
    <definedName name="MRSGD06222006_9">NA()</definedName>
    <definedName name="MRSGD06232006">NA()</definedName>
    <definedName name="MRSGD06232006_11">NA()</definedName>
    <definedName name="MRSGD06232006_12">NA()</definedName>
    <definedName name="MRSGD06232006_6">NA()</definedName>
    <definedName name="MRSGD06232006_7">NA()</definedName>
    <definedName name="MRSGD06232006_8">NA()</definedName>
    <definedName name="MRSGD06232006_9">NA()</definedName>
    <definedName name="MRSGD06262006">NA()</definedName>
    <definedName name="MRSGD06262006_11">NA()</definedName>
    <definedName name="MRSGD06262006_12">NA()</definedName>
    <definedName name="MRSGD06262006_6">NA()</definedName>
    <definedName name="MRSGD06262006_7">NA()</definedName>
    <definedName name="MRSGD06262006_8">NA()</definedName>
    <definedName name="MRSGD06262006_9">NA()</definedName>
    <definedName name="MRSGD06272006">NA()</definedName>
    <definedName name="MRSGD06272006_11">NA()</definedName>
    <definedName name="MRSGD06272006_12">NA()</definedName>
    <definedName name="MRSGD06272006_6">NA()</definedName>
    <definedName name="MRSGD06272006_7">NA()</definedName>
    <definedName name="MRSGD06272006_8">NA()</definedName>
    <definedName name="MRSGD06272006_9">NA()</definedName>
    <definedName name="MRSGD06282006">NA()</definedName>
    <definedName name="MRSGD06282006_11">NA()</definedName>
    <definedName name="MRSGD06282006_12">NA()</definedName>
    <definedName name="MRSGD06282006_6">NA()</definedName>
    <definedName name="MRSGD06282006_7">NA()</definedName>
    <definedName name="MRSGD06282006_8">NA()</definedName>
    <definedName name="MRSGD06282006_9">NA()</definedName>
    <definedName name="MRSGD06292006">NA()</definedName>
    <definedName name="MRSGD06292006_11">NA()</definedName>
    <definedName name="MRSGD06292006_12">NA()</definedName>
    <definedName name="MRSGD06292006_6">NA()</definedName>
    <definedName name="MRSGD06292006_7">NA()</definedName>
    <definedName name="MRSGD06292006_8">NA()</definedName>
    <definedName name="MRSGD06292006_9">NA()</definedName>
    <definedName name="MRSGD06302006">NA()</definedName>
    <definedName name="MRSGD06302006_11">NA()</definedName>
    <definedName name="MRSGD06302006_12">NA()</definedName>
    <definedName name="MRSGD06302006_6">NA()</definedName>
    <definedName name="MRSGD06302006_7">NA()</definedName>
    <definedName name="MRSGD06302006_8">NA()</definedName>
    <definedName name="MRSGD06302006_9">NA()</definedName>
    <definedName name="MRSGD07032006">NA()</definedName>
    <definedName name="MRSGD07032006_11">NA()</definedName>
    <definedName name="MRSGD07032006_12">NA()</definedName>
    <definedName name="MRSGD07032006_6">NA()</definedName>
    <definedName name="MRSGD07032006_7">NA()</definedName>
    <definedName name="MRSGD07032006_8">NA()</definedName>
    <definedName name="MRSGD07032006_9">NA()</definedName>
    <definedName name="MRSGD07042006">NA()</definedName>
    <definedName name="MRSGD07042006_11">NA()</definedName>
    <definedName name="MRSGD07042006_12">NA()</definedName>
    <definedName name="MRSGD07042006_6">NA()</definedName>
    <definedName name="MRSGD07042006_7">NA()</definedName>
    <definedName name="MRSGD07042006_8">NA()</definedName>
    <definedName name="MRSGD07042006_9">NA()</definedName>
    <definedName name="MRSGD07052006">NA()</definedName>
    <definedName name="MRSGD07052006_11">NA()</definedName>
    <definedName name="MRSGD07052006_12">NA()</definedName>
    <definedName name="MRSGD07052006_6">NA()</definedName>
    <definedName name="MRSGD07052006_7">NA()</definedName>
    <definedName name="MRSGD07052006_8">NA()</definedName>
    <definedName name="MRSGD07052006_9">NA()</definedName>
    <definedName name="MRSGD07062006">NA()</definedName>
    <definedName name="MRSGD07062006_11">NA()</definedName>
    <definedName name="MRSGD07062006_12">NA()</definedName>
    <definedName name="MRSGD07062006_6">NA()</definedName>
    <definedName name="MRSGD07062006_7">NA()</definedName>
    <definedName name="MRSGD07062006_8">NA()</definedName>
    <definedName name="MRSGD07062006_9">NA()</definedName>
    <definedName name="MRSGD07072006">NA()</definedName>
    <definedName name="MRSGD07072006_11">NA()</definedName>
    <definedName name="MRSGD07072006_12">NA()</definedName>
    <definedName name="MRSGD07072006_6">NA()</definedName>
    <definedName name="MRSGD07072006_7">NA()</definedName>
    <definedName name="MRSGD07072006_8">NA()</definedName>
    <definedName name="MRSGD07072006_9">NA()</definedName>
    <definedName name="MRSGD07102006">NA()</definedName>
    <definedName name="MRSGD07102006_11">NA()</definedName>
    <definedName name="MRSGD07102006_12">NA()</definedName>
    <definedName name="MRSGD07102006_6">NA()</definedName>
    <definedName name="MRSGD07102006_7">NA()</definedName>
    <definedName name="MRSGD07102006_8">NA()</definedName>
    <definedName name="MRSGD07102006_9">NA()</definedName>
    <definedName name="MRSGD07112006">NA()</definedName>
    <definedName name="MRSGD07112006_11">NA()</definedName>
    <definedName name="MRSGD07112006_12">NA()</definedName>
    <definedName name="MRSGD07112006_6">NA()</definedName>
    <definedName name="MRSGD07112006_7">NA()</definedName>
    <definedName name="MRSGD07112006_8">NA()</definedName>
    <definedName name="MRSGD07112006_9">NA()</definedName>
    <definedName name="MRSGD07122006">NA()</definedName>
    <definedName name="MRSGD07122006_11">NA()</definedName>
    <definedName name="MRSGD07122006_12">NA()</definedName>
    <definedName name="MRSGD07122006_6">NA()</definedName>
    <definedName name="MRSGD07122006_7">NA()</definedName>
    <definedName name="MRSGD07122006_8">NA()</definedName>
    <definedName name="MRSGD07122006_9">NA()</definedName>
    <definedName name="MRSGD07132006">NA()</definedName>
    <definedName name="MRSGD07132006_11">NA()</definedName>
    <definedName name="MRSGD07132006_12">NA()</definedName>
    <definedName name="MRSGD07132006_6">NA()</definedName>
    <definedName name="MRSGD07132006_7">NA()</definedName>
    <definedName name="MRSGD07132006_8">NA()</definedName>
    <definedName name="MRSGD07132006_9">NA()</definedName>
    <definedName name="MRSGD07142006">NA()</definedName>
    <definedName name="MRSGD07142006_11">NA()</definedName>
    <definedName name="MRSGD07142006_12">NA()</definedName>
    <definedName name="MRSGD07142006_6">NA()</definedName>
    <definedName name="MRSGD07142006_7">NA()</definedName>
    <definedName name="MRSGD07142006_8">NA()</definedName>
    <definedName name="MRSGD07142006_9">NA()</definedName>
    <definedName name="MRSGD07172006">NA()</definedName>
    <definedName name="MRSGD07172006_11">NA()</definedName>
    <definedName name="MRSGD07172006_12">NA()</definedName>
    <definedName name="MRSGD07172006_6">NA()</definedName>
    <definedName name="MRSGD07172006_7">NA()</definedName>
    <definedName name="MRSGD07172006_8">NA()</definedName>
    <definedName name="MRSGD07172006_9">NA()</definedName>
    <definedName name="MRSGD07182006">NA()</definedName>
    <definedName name="MRSGD07182006_11">NA()</definedName>
    <definedName name="MRSGD07182006_12">NA()</definedName>
    <definedName name="MRSGD07182006_6">NA()</definedName>
    <definedName name="MRSGD07182006_7">NA()</definedName>
    <definedName name="MRSGD07182006_8">NA()</definedName>
    <definedName name="MRSGD07182006_9">NA()</definedName>
    <definedName name="MRSGD07192006">NA()</definedName>
    <definedName name="MRSGD07192006_11">NA()</definedName>
    <definedName name="MRSGD07192006_12">NA()</definedName>
    <definedName name="MRSGD07192006_6">NA()</definedName>
    <definedName name="MRSGD07192006_7">NA()</definedName>
    <definedName name="MRSGD07192006_8">NA()</definedName>
    <definedName name="MRSGD07192006_9">NA()</definedName>
    <definedName name="MRSGD07202006">NA()</definedName>
    <definedName name="MRSGD07202006_11">NA()</definedName>
    <definedName name="MRSGD07202006_12">NA()</definedName>
    <definedName name="MRSGD07202006_6">NA()</definedName>
    <definedName name="MRSGD07202006_7">NA()</definedName>
    <definedName name="MRSGD07202006_8">NA()</definedName>
    <definedName name="MRSGD07202006_9">NA()</definedName>
    <definedName name="MRSGD07212006">NA()</definedName>
    <definedName name="MRSGD07212006_11">NA()</definedName>
    <definedName name="MRSGD07212006_12">NA()</definedName>
    <definedName name="MRSGD07212006_6">NA()</definedName>
    <definedName name="MRSGD07212006_7">NA()</definedName>
    <definedName name="MRSGD07212006_8">NA()</definedName>
    <definedName name="MRSGD07212006_9">NA()</definedName>
    <definedName name="MRSGD07242006">NA()</definedName>
    <definedName name="MRSGD07242006_11">NA()</definedName>
    <definedName name="MRSGD07242006_12">NA()</definedName>
    <definedName name="MRSGD07242006_6">NA()</definedName>
    <definedName name="MRSGD07242006_7">NA()</definedName>
    <definedName name="MRSGD07242006_8">NA()</definedName>
    <definedName name="MRSGD07242006_9">NA()</definedName>
    <definedName name="MRSGD07252006">NA()</definedName>
    <definedName name="MRSGD07252006_11">NA()</definedName>
    <definedName name="MRSGD07252006_12">NA()</definedName>
    <definedName name="MRSGD07252006_6">NA()</definedName>
    <definedName name="MRSGD07252006_7">NA()</definedName>
    <definedName name="MRSGD07252006_8">NA()</definedName>
    <definedName name="MRSGD07252006_9">NA()</definedName>
    <definedName name="MRSGD07262006">NA()</definedName>
    <definedName name="MRSGD07262006_11">NA()</definedName>
    <definedName name="MRSGD07262006_12">NA()</definedName>
    <definedName name="MRSGD07262006_6">NA()</definedName>
    <definedName name="MRSGD07262006_7">NA()</definedName>
    <definedName name="MRSGD07262006_8">NA()</definedName>
    <definedName name="MRSGD07262006_9">NA()</definedName>
    <definedName name="MRSGD07272006">NA()</definedName>
    <definedName name="MRSGD07272006_11">NA()</definedName>
    <definedName name="MRSGD07272006_12">NA()</definedName>
    <definedName name="MRSGD07272006_6">NA()</definedName>
    <definedName name="MRSGD07272006_7">NA()</definedName>
    <definedName name="MRSGD07272006_8">NA()</definedName>
    <definedName name="MRSGD07272006_9">NA()</definedName>
    <definedName name="MRSGD07282006">NA()</definedName>
    <definedName name="MRSGD07282006_11">NA()</definedName>
    <definedName name="MRSGD07282006_12">NA()</definedName>
    <definedName name="MRSGD07282006_6">NA()</definedName>
    <definedName name="MRSGD07282006_7">NA()</definedName>
    <definedName name="MRSGD07282006_8">NA()</definedName>
    <definedName name="MRSGD07282006_9">NA()</definedName>
    <definedName name="MRSGD07312006">NA()</definedName>
    <definedName name="MRSGD07312006_11">NA()</definedName>
    <definedName name="MRSGD07312006_12">NA()</definedName>
    <definedName name="MRSGD07312006_6">NA()</definedName>
    <definedName name="MRSGD07312006_7">NA()</definedName>
    <definedName name="MRSGD07312006_8">NA()</definedName>
    <definedName name="MRSGD07312006_9">NA()</definedName>
    <definedName name="MRSGD08012003">NA()</definedName>
    <definedName name="MRSGD08012005">NA()</definedName>
    <definedName name="MRSGD08022005">NA()</definedName>
    <definedName name="MRSGD08032005">NA()</definedName>
    <definedName name="MRSGD08042003">NA()</definedName>
    <definedName name="MRSGD08042005">NA()</definedName>
    <definedName name="MRSGD08052003">NA()</definedName>
    <definedName name="MRSGD08052005">NA()</definedName>
    <definedName name="MRSGD08062003">NA()</definedName>
    <definedName name="MRSGD08072003">NA()</definedName>
    <definedName name="MRSGD08082003">NA()</definedName>
    <definedName name="MRSGD08082005">NA()</definedName>
    <definedName name="MRSGD08092005">NA()</definedName>
    <definedName name="MRSGD08102005">NA()</definedName>
    <definedName name="MRSGD08112003">NA()</definedName>
    <definedName name="MRSGD08112005">NA()</definedName>
    <definedName name="MRSGD08122003">NA()</definedName>
    <definedName name="MRSGD08122005">NA()</definedName>
    <definedName name="MRSGD08132003">NA()</definedName>
    <definedName name="MRSGD08142003">NA()</definedName>
    <definedName name="MRSGD08152003">NA()</definedName>
    <definedName name="MRSGD08152005">NA()</definedName>
    <definedName name="MRSGD08162005">NA()</definedName>
    <definedName name="MRSGD08172005">NA()</definedName>
    <definedName name="MRSGD08182003">NA()</definedName>
    <definedName name="MRSGD08182005">NA()</definedName>
    <definedName name="MRSGD08192003">NA()</definedName>
    <definedName name="MRSGD08192005">NA()</definedName>
    <definedName name="MRSGD08202003">NA()</definedName>
    <definedName name="MRSGD08212003">NA()</definedName>
    <definedName name="MRSGD08222003">NA()</definedName>
    <definedName name="MRSGD08222005">NA()</definedName>
    <definedName name="MRSGD08232005">NA()</definedName>
    <definedName name="MRSGD08242005">NA()</definedName>
    <definedName name="MRSGD08252003">NA()</definedName>
    <definedName name="MRSGD08252005">NA()</definedName>
    <definedName name="MRSGD08262003">NA()</definedName>
    <definedName name="MRSGD08262005">NA()</definedName>
    <definedName name="MRSGD08272003">NA()</definedName>
    <definedName name="MRSGD08282003">NA()</definedName>
    <definedName name="MRSGD08292003">NA()</definedName>
    <definedName name="MRSGD08292005">NA()</definedName>
    <definedName name="MRSGD08302005">NA()</definedName>
    <definedName name="MRSGD08312005">NA()</definedName>
    <definedName name="MRSGD11012006">NA()</definedName>
    <definedName name="MRSGD11012006_11">NA()</definedName>
    <definedName name="MRSGD11012006_12">NA()</definedName>
    <definedName name="MRSGD11012006_3">NA()</definedName>
    <definedName name="MRSGD11012006_6">NA()</definedName>
    <definedName name="MRSGD11012006_7">NA()</definedName>
    <definedName name="MRSGD11012006_8">NA()</definedName>
    <definedName name="MRSGD11012006_9">NA()</definedName>
    <definedName name="MRSGD11022006">NA()</definedName>
    <definedName name="MRSGD11022006_11">NA()</definedName>
    <definedName name="MRSGD11022006_12">NA()</definedName>
    <definedName name="MRSGD11022006_6">NA()</definedName>
    <definedName name="MRSGD11022006_7">NA()</definedName>
    <definedName name="MRSGD11022006_8">NA()</definedName>
    <definedName name="MRSGD11022006_9">NA()</definedName>
    <definedName name="MRSGD11032006">NA()</definedName>
    <definedName name="MRSGD11032006_11">NA()</definedName>
    <definedName name="MRSGD11032006_12">NA()</definedName>
    <definedName name="MRSGD11032006_6">NA()</definedName>
    <definedName name="MRSGD11032006_7">NA()</definedName>
    <definedName name="MRSGD11032006_8">NA()</definedName>
    <definedName name="MRSGD11032006_9">NA()</definedName>
    <definedName name="MRSGD11062006">NA()</definedName>
    <definedName name="MRSGD11062006_11">NA()</definedName>
    <definedName name="MRSGD11062006_12">NA()</definedName>
    <definedName name="MRSGD11062006_6">NA()</definedName>
    <definedName name="MRSGD11062006_7">NA()</definedName>
    <definedName name="MRSGD11062006_8">NA()</definedName>
    <definedName name="MRSGD11062006_9">NA()</definedName>
    <definedName name="MRSGD11072006">NA()</definedName>
    <definedName name="MRSGD11072006_11">NA()</definedName>
    <definedName name="MRSGD11072006_12">NA()</definedName>
    <definedName name="MRSGD11072006_6">NA()</definedName>
    <definedName name="MRSGD11072006_7">NA()</definedName>
    <definedName name="MRSGD11072006_8">NA()</definedName>
    <definedName name="MRSGD11072006_9">NA()</definedName>
    <definedName name="MRSGD11082006">NA()</definedName>
    <definedName name="MRSGD11082006_11">NA()</definedName>
    <definedName name="MRSGD11082006_12">NA()</definedName>
    <definedName name="MRSGD11082006_6">NA()</definedName>
    <definedName name="MRSGD11082006_7">NA()</definedName>
    <definedName name="MRSGD11082006_8">NA()</definedName>
    <definedName name="MRSGD11082006_9">NA()</definedName>
    <definedName name="MRSGD11092006">NA()</definedName>
    <definedName name="MRSGD11092006_11">NA()</definedName>
    <definedName name="MRSGD11092006_12">NA()</definedName>
    <definedName name="MRSGD11092006_6">NA()</definedName>
    <definedName name="MRSGD11092006_7">NA()</definedName>
    <definedName name="MRSGD11092006_8">NA()</definedName>
    <definedName name="MRSGD11092006_9">NA()</definedName>
    <definedName name="MRSGD11102006">NA()</definedName>
    <definedName name="MRSGD11102006_11">NA()</definedName>
    <definedName name="MRSGD11102006_12">NA()</definedName>
    <definedName name="MRSGD11102006_6">NA()</definedName>
    <definedName name="MRSGD11102006_7">NA()</definedName>
    <definedName name="MRSGD11102006_8">NA()</definedName>
    <definedName name="MRSGD11102006_9">NA()</definedName>
    <definedName name="MRSGD11112006">NA()</definedName>
    <definedName name="MRSGD11112006_11">NA()</definedName>
    <definedName name="MRSGD11112006_12">NA()</definedName>
    <definedName name="MRSGD11112006_6">NA()</definedName>
    <definedName name="MRSGD11112006_7">NA()</definedName>
    <definedName name="MRSGD11112006_8">NA()</definedName>
    <definedName name="MRSGD11112006_9">NA()</definedName>
    <definedName name="MRSGD11132006">NA()</definedName>
    <definedName name="MRSGD11132006_11">NA()</definedName>
    <definedName name="MRSGD11132006_12">NA()</definedName>
    <definedName name="MRSGD11132006_6">NA()</definedName>
    <definedName name="MRSGD11132006_7">NA()</definedName>
    <definedName name="MRSGD11132006_8">NA()</definedName>
    <definedName name="MRSGD11132006_9">NA()</definedName>
    <definedName name="MRSGD11142006">NA()</definedName>
    <definedName name="MRSGD11142006_11">NA()</definedName>
    <definedName name="MRSGD11142006_12">NA()</definedName>
    <definedName name="MRSGD11142006_6">NA()</definedName>
    <definedName name="MRSGD11142006_7">NA()</definedName>
    <definedName name="MRSGD11142006_8">NA()</definedName>
    <definedName name="MRSGD11142006_9">NA()</definedName>
    <definedName name="MRSGD11152006">NA()</definedName>
    <definedName name="MRSGD11152006_11">NA()</definedName>
    <definedName name="MRSGD11152006_12">NA()</definedName>
    <definedName name="MRSGD11152006_6">NA()</definedName>
    <definedName name="MRSGD11152006_7">NA()</definedName>
    <definedName name="MRSGD11152006_8">NA()</definedName>
    <definedName name="MRSGD11152006_9">NA()</definedName>
    <definedName name="MRSGD11162006">NA()</definedName>
    <definedName name="MRSGD11162006_11">NA()</definedName>
    <definedName name="MRSGD11162006_12">NA()</definedName>
    <definedName name="MRSGD11162006_6">NA()</definedName>
    <definedName name="MRSGD11162006_7">NA()</definedName>
    <definedName name="MRSGD11162006_8">NA()</definedName>
    <definedName name="MRSGD11162006_9">NA()</definedName>
    <definedName name="MRSGD11172006">NA()</definedName>
    <definedName name="MRSGD11172006_11">NA()</definedName>
    <definedName name="MRSGD11172006_12">NA()</definedName>
    <definedName name="MRSGD11172006_6">NA()</definedName>
    <definedName name="MRSGD11172006_7">NA()</definedName>
    <definedName name="MRSGD11172006_8">NA()</definedName>
    <definedName name="MRSGD11172006_9">NA()</definedName>
    <definedName name="MRSGD11202006">NA()</definedName>
    <definedName name="MRSGD11202006_11">NA()</definedName>
    <definedName name="MRSGD11202006_12">NA()</definedName>
    <definedName name="MRSGD11202006_6">NA()</definedName>
    <definedName name="MRSGD11202006_7">NA()</definedName>
    <definedName name="MRSGD11202006_8">NA()</definedName>
    <definedName name="MRSGD11202006_9">NA()</definedName>
    <definedName name="MRSGD11212006">NA()</definedName>
    <definedName name="MRSGD11212006_11">NA()</definedName>
    <definedName name="MRSGD11212006_12">NA()</definedName>
    <definedName name="MRSGD11212006_6">NA()</definedName>
    <definedName name="MRSGD11212006_7">NA()</definedName>
    <definedName name="MRSGD11212006_8">NA()</definedName>
    <definedName name="MRSGD11212006_9">NA()</definedName>
    <definedName name="MRSGD11222006">NA()</definedName>
    <definedName name="MRSGD11222006_11">NA()</definedName>
    <definedName name="MRSGD11222006_12">NA()</definedName>
    <definedName name="MRSGD11222006_6">NA()</definedName>
    <definedName name="MRSGD11222006_7">NA()</definedName>
    <definedName name="MRSGD11222006_8">NA()</definedName>
    <definedName name="MRSGD11222006_9">NA()</definedName>
    <definedName name="MRSGD11232006">NA()</definedName>
    <definedName name="MRSGD11232006_11">NA()</definedName>
    <definedName name="MRSGD11232006_12">NA()</definedName>
    <definedName name="MRSGD11232006_6">NA()</definedName>
    <definedName name="MRSGD11232006_7">NA()</definedName>
    <definedName name="MRSGD11232006_8">NA()</definedName>
    <definedName name="MRSGD11232006_9">NA()</definedName>
    <definedName name="MRSGD11242006">NA()</definedName>
    <definedName name="MRSGD11242006_11">NA()</definedName>
    <definedName name="MRSGD11242006_12">NA()</definedName>
    <definedName name="MRSGD11242006_6">NA()</definedName>
    <definedName name="MRSGD11242006_7">NA()</definedName>
    <definedName name="MRSGD11242006_8">NA()</definedName>
    <definedName name="MRSGD11242006_9">NA()</definedName>
    <definedName name="MRSGD11272006">NA()</definedName>
    <definedName name="MRSGD11272006_11">NA()</definedName>
    <definedName name="MRSGD11272006_12">NA()</definedName>
    <definedName name="MRSGD11272006_6">NA()</definedName>
    <definedName name="MRSGD11272006_7">NA()</definedName>
    <definedName name="MRSGD11272006_8">NA()</definedName>
    <definedName name="MRSGD11272006_9">NA()</definedName>
    <definedName name="MRSGD11282006">NA()</definedName>
    <definedName name="MRSGD11282006_11">NA()</definedName>
    <definedName name="MRSGD11282006_12">NA()</definedName>
    <definedName name="MRSGD11282006_6">NA()</definedName>
    <definedName name="MRSGD11282006_7">NA()</definedName>
    <definedName name="MRSGD11282006_8">NA()</definedName>
    <definedName name="MRSGD11282006_9">NA()</definedName>
    <definedName name="MRSGD11292006">NA()</definedName>
    <definedName name="MRSGD11292006_11">NA()</definedName>
    <definedName name="MRSGD11292006_12">NA()</definedName>
    <definedName name="MRSGD11292006_6">NA()</definedName>
    <definedName name="MRSGD11292006_7">NA()</definedName>
    <definedName name="MRSGD11292006_8">NA()</definedName>
    <definedName name="MRSGD11292006_9">NA()</definedName>
    <definedName name="MRSGD11302006">NA()</definedName>
    <definedName name="MRSGD11302006_11">NA()</definedName>
    <definedName name="MRSGD11302006_12">NA()</definedName>
    <definedName name="MRSGD11302006_6">NA()</definedName>
    <definedName name="MRSGD11302006_7">NA()</definedName>
    <definedName name="MRSGD11302006_8">NA()</definedName>
    <definedName name="MRSGD11302006_9">NA()</definedName>
    <definedName name="MRSGD12012005">NA()</definedName>
    <definedName name="MRSGD1202005">NA()</definedName>
    <definedName name="MRSGD12052005">NA()</definedName>
    <definedName name="MRSGD12062005">NA()</definedName>
    <definedName name="MRSGD12072005">NA()</definedName>
    <definedName name="MRSGD12082005">NA()</definedName>
    <definedName name="MRSGD12092005">NA()</definedName>
    <definedName name="MRSGD12122005">NA()</definedName>
    <definedName name="MRSGD12132005">NA()</definedName>
    <definedName name="MRSGD12142005">NA()</definedName>
    <definedName name="MRSGD12152005">NA()</definedName>
    <definedName name="MRSGD12162005">NA()</definedName>
    <definedName name="MRSGD12192005">NA()</definedName>
    <definedName name="MRSGD12202005">NA()</definedName>
    <definedName name="MRSGD12212005">NA()</definedName>
    <definedName name="MRSGD12222005">NA()</definedName>
    <definedName name="MRSGD12232005">NA()</definedName>
    <definedName name="MRSGD12262005">NA()</definedName>
    <definedName name="MRSGD12272005">NA()</definedName>
    <definedName name="MRSGD12282005">NA()</definedName>
    <definedName name="MRSGD12292005">NA()</definedName>
    <definedName name="MRSGD12302005">NA()</definedName>
    <definedName name="mrsud0728">NA()</definedName>
    <definedName name="mrsud0728_10">NA()</definedName>
    <definedName name="mrsud0728_11">NA()</definedName>
    <definedName name="mrsud0728_12">NA()</definedName>
    <definedName name="mrsud0728_13">NA()</definedName>
    <definedName name="mrsud0728_14">NA()</definedName>
    <definedName name="mrsud0728_17">NA()</definedName>
    <definedName name="mrsud0728_3">NA()</definedName>
    <definedName name="mrsud0728_6">NA()</definedName>
    <definedName name="mrsud0728_7">NA()</definedName>
    <definedName name="mrsud0728_8">NA()</definedName>
    <definedName name="mrsud0728_9">NA()</definedName>
    <definedName name="mrsud0728new">NA()</definedName>
    <definedName name="mrsud0728new_10">NA()</definedName>
    <definedName name="mrsud0728new_14">NA()</definedName>
    <definedName name="mrsud0728new_9">NA()</definedName>
    <definedName name="MRSUD1201">NA()</definedName>
    <definedName name="MRSUD1201_10">NA()</definedName>
    <definedName name="MRSUD1201_10_3">NA()</definedName>
    <definedName name="MRSUD1201_13">NA()</definedName>
    <definedName name="MRSUD1201_14">NA()</definedName>
    <definedName name="MRSUD1201_17">NA()</definedName>
    <definedName name="MRSUD1201_6">NA()</definedName>
    <definedName name="MRSUD1201_7">NA()</definedName>
    <definedName name="MRSUD1201_9">NA()</definedName>
    <definedName name="mru">NA()</definedName>
    <definedName name="mru_10">NA()</definedName>
    <definedName name="mru_10_3">NA()</definedName>
    <definedName name="mru_13">NA()</definedName>
    <definedName name="mru_14">NA()</definedName>
    <definedName name="mru_17">NA()</definedName>
    <definedName name="mru_6">NA()</definedName>
    <definedName name="mru_7">NA()</definedName>
    <definedName name="mru_9">NA()</definedName>
    <definedName name="MRUER08">NA()</definedName>
    <definedName name="MRUS0504">NA()</definedName>
    <definedName name="mrusd">NA()</definedName>
    <definedName name="mrusd002">NA()</definedName>
    <definedName name="mrusd002_10">NA()</definedName>
    <definedName name="mrusd002_10_3">NA()</definedName>
    <definedName name="mrusd002_13">NA()</definedName>
    <definedName name="mrusd002_14">NA()</definedName>
    <definedName name="mrusd002_17">NA()</definedName>
    <definedName name="mrusd002_6">NA()</definedName>
    <definedName name="mrusd002_7">NA()</definedName>
    <definedName name="mrusd002_9">NA()</definedName>
    <definedName name="mrusd010">NA()</definedName>
    <definedName name="mrusd0101">NA()</definedName>
    <definedName name="MRUSD01012004">NA()</definedName>
    <definedName name="MRUSD01012006">NA()</definedName>
    <definedName name="MRUSD01012006_10">NA()</definedName>
    <definedName name="MRUSD01012006_10_3">NA()</definedName>
    <definedName name="MRUSD01012006_13">NA()</definedName>
    <definedName name="MRUSD01012006_14">NA()</definedName>
    <definedName name="MRUSD01012006_17">NA()</definedName>
    <definedName name="MRUSD01012006_6">NA()</definedName>
    <definedName name="MRUSD01012006_7">NA()</definedName>
    <definedName name="MRUSD01012006_9">NA()</definedName>
    <definedName name="MRUSD0102">NA()</definedName>
    <definedName name="MRUSD0102_10">NA()</definedName>
    <definedName name="MRUSD0102_10_3">NA()</definedName>
    <definedName name="MRUSD0102_13">NA()</definedName>
    <definedName name="MRUSD0102_14">NA()</definedName>
    <definedName name="MRUSD0102_17">NA()</definedName>
    <definedName name="MRUSD0102_6">NA()</definedName>
    <definedName name="MRUSD0102_7">NA()</definedName>
    <definedName name="MRUSD0102_9">NA()</definedName>
    <definedName name="MRUSD01022002">NA()</definedName>
    <definedName name="MRUSD01022004">NA()</definedName>
    <definedName name="MRUSD01022006">NA()</definedName>
    <definedName name="MRUSD01022006_10">NA()</definedName>
    <definedName name="MRUSD01022006_10_3">NA()</definedName>
    <definedName name="MRUSD01022006_13">NA()</definedName>
    <definedName name="MRUSD01022006_14">NA()</definedName>
    <definedName name="MRUSD01022006_17">NA()</definedName>
    <definedName name="MRUSD01022006_6">NA()</definedName>
    <definedName name="MRUSD01022006_7">NA()</definedName>
    <definedName name="MRUSD01022006_9">NA()</definedName>
    <definedName name="MRUSD0103">NA()</definedName>
    <definedName name="MRUSD0103_10">NA()</definedName>
    <definedName name="MRUSD0103_10_3">NA()</definedName>
    <definedName name="MRUSD0103_13">NA()</definedName>
    <definedName name="MRUSD0103_14">NA()</definedName>
    <definedName name="MRUSD0103_17">NA()</definedName>
    <definedName name="MRUSD0103_6">NA()</definedName>
    <definedName name="MRUSD0103_7">NA()</definedName>
    <definedName name="MRUSD0103_9">NA()</definedName>
    <definedName name="MRUSD01032002">NA()</definedName>
    <definedName name="MRUSD01032002_10">NA()</definedName>
    <definedName name="MRUSD01032002_10_3">NA()</definedName>
    <definedName name="MRUSD01032002_13">NA()</definedName>
    <definedName name="MRUSD01032002_14">NA()</definedName>
    <definedName name="MRUSD01032002_17">NA()</definedName>
    <definedName name="MRUSD01032002_6">NA()</definedName>
    <definedName name="MRUSD01032002_7">NA()</definedName>
    <definedName name="MRUSD01032002_9">NA()</definedName>
    <definedName name="MRUSD01032004">NA()</definedName>
    <definedName name="MRUSD01032005">NA()</definedName>
    <definedName name="MRUSD01032006">NA()</definedName>
    <definedName name="MRUSD01032006_10">NA()</definedName>
    <definedName name="MRUSD01032006_10_3">NA()</definedName>
    <definedName name="MRUSD01032006_13">NA()</definedName>
    <definedName name="MRUSD01032006_14">NA()</definedName>
    <definedName name="MRUSD01032006_17">NA()</definedName>
    <definedName name="MRUSD01032006_6">NA()</definedName>
    <definedName name="MRUSD01032006_7">NA()</definedName>
    <definedName name="MRUSD01032006_9">NA()</definedName>
    <definedName name="mrusd0104">NA()</definedName>
    <definedName name="MRUSD01042002">NA()</definedName>
    <definedName name="MRUSD01042002_10">NA()</definedName>
    <definedName name="MRUSD01042002_10_3">NA()</definedName>
    <definedName name="MRUSD01042002_13">NA()</definedName>
    <definedName name="MRUSD01042002_14">NA()</definedName>
    <definedName name="MRUSD01042002_17">NA()</definedName>
    <definedName name="MRUSD01042002_6">NA()</definedName>
    <definedName name="MRUSD01042002_7">NA()</definedName>
    <definedName name="MRUSD01042002_9">NA()</definedName>
    <definedName name="MRUSD01042004">NA()</definedName>
    <definedName name="MRUSD01042006">NA()</definedName>
    <definedName name="MRUSD01042006_10">NA()</definedName>
    <definedName name="MRUSD01042006_10_3">NA()</definedName>
    <definedName name="MRUSD01042006_13">NA()</definedName>
    <definedName name="MRUSD01042006_14">NA()</definedName>
    <definedName name="MRUSD01042006_17">NA()</definedName>
    <definedName name="MRUSD01042006_6">NA()</definedName>
    <definedName name="MRUSD01042006_7">NA()</definedName>
    <definedName name="MRUSD01042006_9">NA()</definedName>
    <definedName name="mrusd0105">NA()</definedName>
    <definedName name="mrusd0105_10">NA()</definedName>
    <definedName name="mrusd0105_10_3">NA()</definedName>
    <definedName name="mrusd0105_13">NA()</definedName>
    <definedName name="mrusd0105_14">NA()</definedName>
    <definedName name="mrusd0105_17">NA()</definedName>
    <definedName name="mrusd0105_6">NA()</definedName>
    <definedName name="mrusd0105_7">NA()</definedName>
    <definedName name="mrusd0105_9">NA()</definedName>
    <definedName name="MRUSD01052004">NA()</definedName>
    <definedName name="MRUSD01052006">NA()</definedName>
    <definedName name="MRUSD01052006_10">NA()</definedName>
    <definedName name="MRUSD01052006_10_3">NA()</definedName>
    <definedName name="MRUSD01052006_13">NA()</definedName>
    <definedName name="MRUSD01052006_14">NA()</definedName>
    <definedName name="MRUSD01052006_17">NA()</definedName>
    <definedName name="MRUSD01052006_6">NA()</definedName>
    <definedName name="MRUSD01052006_7">NA()</definedName>
    <definedName name="MRUSD01052006_9">NA()</definedName>
    <definedName name="mrusd0106">NA()</definedName>
    <definedName name="MRUSD01062004">NA()</definedName>
    <definedName name="MRUSD01062006">NA()</definedName>
    <definedName name="MRUSD01062006_10">NA()</definedName>
    <definedName name="MRUSD01062006_10_3">NA()</definedName>
    <definedName name="MRUSD01062006_13">NA()</definedName>
    <definedName name="MRUSD01062006_14">NA()</definedName>
    <definedName name="MRUSD01062006_17">NA()</definedName>
    <definedName name="MRUSD01062006_6">NA()</definedName>
    <definedName name="MRUSD01062006_7">NA()</definedName>
    <definedName name="MRUSD01062006_9">NA()</definedName>
    <definedName name="MRUSD0107">NA()</definedName>
    <definedName name="MRUSD0107_10">NA()</definedName>
    <definedName name="MRUSD0107_10_3">NA()</definedName>
    <definedName name="MRUSD0107_13">NA()</definedName>
    <definedName name="MRUSD0107_14">NA()</definedName>
    <definedName name="MRUSD0107_17">NA()</definedName>
    <definedName name="MRUSD0107_6">NA()</definedName>
    <definedName name="MRUSD0107_7">NA()</definedName>
    <definedName name="MRUSD0107_9">NA()</definedName>
    <definedName name="MRUSD01072002">NA()</definedName>
    <definedName name="MRUSD01072004">NA()</definedName>
    <definedName name="MRUSD0108">NA()</definedName>
    <definedName name="MRUSD01082002">NA()</definedName>
    <definedName name="MRUSD01082004">NA()</definedName>
    <definedName name="mrusd0109">NA()</definedName>
    <definedName name="MRUSD01092002">NA()</definedName>
    <definedName name="MRUSD01092004">NA()</definedName>
    <definedName name="MRUSD01092006">NA()</definedName>
    <definedName name="MRUSD01092006_10">NA()</definedName>
    <definedName name="MRUSD01092006_10_3">NA()</definedName>
    <definedName name="MRUSD01092006_13">NA()</definedName>
    <definedName name="MRUSD01092006_14">NA()</definedName>
    <definedName name="MRUSD01092006_17">NA()</definedName>
    <definedName name="MRUSD01092006_6">NA()</definedName>
    <definedName name="MRUSD01092006_7">NA()</definedName>
    <definedName name="MRUSD01092006_9">NA()</definedName>
    <definedName name="mrusd0110">NA()</definedName>
    <definedName name="MRUSD01102002">NA()</definedName>
    <definedName name="MRUSD01102002_10">NA()</definedName>
    <definedName name="MRUSD01102002_10_3">NA()</definedName>
    <definedName name="MRUSD01102002_13">NA()</definedName>
    <definedName name="MRUSD01102002_14">NA()</definedName>
    <definedName name="MRUSD01102002_17">NA()</definedName>
    <definedName name="MRUSD01102002_6">NA()</definedName>
    <definedName name="MRUSD01102002_7">NA()</definedName>
    <definedName name="MRUSD01102002_9">NA()</definedName>
    <definedName name="MRUSD01102004">NA()</definedName>
    <definedName name="mrusd0111">NA()</definedName>
    <definedName name="MRUSD01112002">NA()</definedName>
    <definedName name="MRUSD01112002_10">NA()</definedName>
    <definedName name="MRUSD01112002_10_3">NA()</definedName>
    <definedName name="MRUSD01112002_13">NA()</definedName>
    <definedName name="MRUSD01112002_14">NA()</definedName>
    <definedName name="MRUSD01112002_17">NA()</definedName>
    <definedName name="MRUSD01112002_6">NA()</definedName>
    <definedName name="MRUSD01112002_7">NA()</definedName>
    <definedName name="MRUSD01112002_9">NA()</definedName>
    <definedName name="MRUSD01112004">NA()</definedName>
    <definedName name="MRUSD01112006">NA()</definedName>
    <definedName name="MRUSD01112006_10">NA()</definedName>
    <definedName name="MRUSD01112006_10_3">NA()</definedName>
    <definedName name="MRUSD01112006_13">NA()</definedName>
    <definedName name="MRUSD01112006_14">NA()</definedName>
    <definedName name="MRUSD01112006_17">NA()</definedName>
    <definedName name="MRUSD01112006_6">NA()</definedName>
    <definedName name="MRUSD01112006_7">NA()</definedName>
    <definedName name="MRUSD01112006_9">NA()</definedName>
    <definedName name="mrusd0112">NA()</definedName>
    <definedName name="mrusd0112_10">NA()</definedName>
    <definedName name="mrusd0112_10_3">NA()</definedName>
    <definedName name="mrusd0112_13">NA()</definedName>
    <definedName name="mrusd0112_14">NA()</definedName>
    <definedName name="mrusd0112_17">NA()</definedName>
    <definedName name="mrusd0112_6">NA()</definedName>
    <definedName name="mrusd0112_7">NA()</definedName>
    <definedName name="mrusd0112_9">NA()</definedName>
    <definedName name="MRUSD01122004">NA()</definedName>
    <definedName name="MRUSD01122006">NA()</definedName>
    <definedName name="MRUSD01122006_10">NA()</definedName>
    <definedName name="MRUSD01122006_10_3">NA()</definedName>
    <definedName name="MRUSD01122006_13">NA()</definedName>
    <definedName name="MRUSD01122006_14">NA()</definedName>
    <definedName name="MRUSD01122006_17">NA()</definedName>
    <definedName name="MRUSD01122006_6">NA()</definedName>
    <definedName name="MRUSD01122006_7">NA()</definedName>
    <definedName name="MRUSD01122006_9">NA()</definedName>
    <definedName name="MRUSD0113">NA()</definedName>
    <definedName name="MRUSD0113_10">NA()</definedName>
    <definedName name="MRUSD0113_10_3">NA()</definedName>
    <definedName name="MRUSD0113_13">NA()</definedName>
    <definedName name="MRUSD0113_14">NA()</definedName>
    <definedName name="MRUSD0113_17">NA()</definedName>
    <definedName name="MRUSD0113_6">NA()</definedName>
    <definedName name="MRUSD0113_7">NA()</definedName>
    <definedName name="MRUSD0113_9">NA()</definedName>
    <definedName name="MRUSD01132004">NA()</definedName>
    <definedName name="MRUSD01132006">NA()</definedName>
    <definedName name="MRUSD01132006_10">NA()</definedName>
    <definedName name="MRUSD01132006_10_3">NA()</definedName>
    <definedName name="MRUSD01132006_13">NA()</definedName>
    <definedName name="MRUSD01132006_14">NA()</definedName>
    <definedName name="MRUSD01132006_17">NA()</definedName>
    <definedName name="MRUSD01132006_6">NA()</definedName>
    <definedName name="MRUSD01132006_7">NA()</definedName>
    <definedName name="MRUSD01132006_9">NA()</definedName>
    <definedName name="mrusd0114">NA()</definedName>
    <definedName name="mrusd0114_10">NA()</definedName>
    <definedName name="mrusd0114_10_3">NA()</definedName>
    <definedName name="mrusd0114_13">NA()</definedName>
    <definedName name="mrusd0114_14">NA()</definedName>
    <definedName name="mrusd0114_17">NA()</definedName>
    <definedName name="mrusd0114_6">NA()</definedName>
    <definedName name="mrusd0114_7">NA()</definedName>
    <definedName name="mrusd0114_9">NA()</definedName>
    <definedName name="MRUSD01142002">NA()</definedName>
    <definedName name="MRUSD01142004">NA()</definedName>
    <definedName name="mrusd0115">NA()</definedName>
    <definedName name="mrusd0115_10">NA()</definedName>
    <definedName name="mrusd0115_10_3">NA()</definedName>
    <definedName name="mrusd0115_13">NA()</definedName>
    <definedName name="mrusd0115_14">NA()</definedName>
    <definedName name="mrusd0115_17">NA()</definedName>
    <definedName name="mrusd0115_6">NA()</definedName>
    <definedName name="mrusd0115_7">NA()</definedName>
    <definedName name="mrusd0115_9">NA()</definedName>
    <definedName name="MRUSD01152002">NA()</definedName>
    <definedName name="MRUSD01152002_10">NA()</definedName>
    <definedName name="MRUSD01152002_10_3">NA()</definedName>
    <definedName name="MRUSD01152002_13">NA()</definedName>
    <definedName name="MRUSD01152002_14">NA()</definedName>
    <definedName name="MRUSD01152002_17">NA()</definedName>
    <definedName name="MRUSD01152002_6">NA()</definedName>
    <definedName name="MRUSD01152002_7">NA()</definedName>
    <definedName name="MRUSD01152002_9">NA()</definedName>
    <definedName name="MRUSD01152004">NA()</definedName>
    <definedName name="mrusd0116">NA()</definedName>
    <definedName name="mrusd0116_10">NA()</definedName>
    <definedName name="mrusd0116_10_3">NA()</definedName>
    <definedName name="mrusd0116_13">NA()</definedName>
    <definedName name="mrusd0116_14">NA()</definedName>
    <definedName name="mrusd0116_17">NA()</definedName>
    <definedName name="mrusd0116_6">NA()</definedName>
    <definedName name="mrusd0116_7">NA()</definedName>
    <definedName name="mrusd0116_9">NA()</definedName>
    <definedName name="MRUSD01162002">NA()</definedName>
    <definedName name="MRUSD01162004">NA()</definedName>
    <definedName name="MRUSD01162006">NA()</definedName>
    <definedName name="MRUSD01162006_10">NA()</definedName>
    <definedName name="MRUSD01162006_10_3">NA()</definedName>
    <definedName name="MRUSD01162006_13">NA()</definedName>
    <definedName name="MRUSD01162006_14">NA()</definedName>
    <definedName name="MRUSD01162006_17">NA()</definedName>
    <definedName name="MRUSD01162006_6">NA()</definedName>
    <definedName name="MRUSD01162006_7">NA()</definedName>
    <definedName name="MRUSD01162006_9">NA()</definedName>
    <definedName name="mrusd0117">NA()</definedName>
    <definedName name="mrusd0117_10">NA()</definedName>
    <definedName name="mrusd0117_10_3">NA()</definedName>
    <definedName name="mrusd0117_13">NA()</definedName>
    <definedName name="mrusd0117_14">NA()</definedName>
    <definedName name="mrusd0117_17">NA()</definedName>
    <definedName name="mrusd0117_6">NA()</definedName>
    <definedName name="mrusd0117_7">NA()</definedName>
    <definedName name="mrusd0117_9">NA()</definedName>
    <definedName name="MRUSD01172002">NA()</definedName>
    <definedName name="MRUSD01172002_10">NA()</definedName>
    <definedName name="MRUSD01172002_10_3">NA()</definedName>
    <definedName name="MRUSD01172002_13">NA()</definedName>
    <definedName name="MRUSD01172002_14">NA()</definedName>
    <definedName name="MRUSD01172002_17">NA()</definedName>
    <definedName name="MRUSD01172002_6">NA()</definedName>
    <definedName name="MRUSD01172002_7">NA()</definedName>
    <definedName name="MRUSD01172002_9">NA()</definedName>
    <definedName name="MRUSD01172004">NA()</definedName>
    <definedName name="MRUSD01172005">NA()</definedName>
    <definedName name="MRUSD01172006">NA()</definedName>
    <definedName name="MRUSD01172006_10">NA()</definedName>
    <definedName name="MRUSD01172006_10_3">NA()</definedName>
    <definedName name="MRUSD01172006_13">NA()</definedName>
    <definedName name="MRUSD01172006_14">NA()</definedName>
    <definedName name="MRUSD01172006_17">NA()</definedName>
    <definedName name="MRUSD01172006_6">NA()</definedName>
    <definedName name="MRUSD01172006_7">NA()</definedName>
    <definedName name="MRUSD01172006_9">NA()</definedName>
    <definedName name="mrusd0118">NA()</definedName>
    <definedName name="MRUSD01182002">NA()</definedName>
    <definedName name="MRUSD01182002_10">NA()</definedName>
    <definedName name="MRUSD01182002_10_3">NA()</definedName>
    <definedName name="MRUSD01182002_13">NA()</definedName>
    <definedName name="MRUSD01182002_14">NA()</definedName>
    <definedName name="MRUSD01182002_17">NA()</definedName>
    <definedName name="MRUSD01182002_6">NA()</definedName>
    <definedName name="MRUSD01182002_7">NA()</definedName>
    <definedName name="MRUSD01182002_9">NA()</definedName>
    <definedName name="MRUSD01182004">NA()</definedName>
    <definedName name="MRUSD01182006">NA()</definedName>
    <definedName name="MRUSD01182006_10">NA()</definedName>
    <definedName name="MRUSD01182006_10_3">NA()</definedName>
    <definedName name="MRUSD01182006_13">NA()</definedName>
    <definedName name="MRUSD01182006_14">NA()</definedName>
    <definedName name="MRUSD01182006_17">NA()</definedName>
    <definedName name="MRUSD01182006_6">NA()</definedName>
    <definedName name="MRUSD01182006_7">NA()</definedName>
    <definedName name="MRUSD01182006_9">NA()</definedName>
    <definedName name="mrusd0119">NA()</definedName>
    <definedName name="mrusd0119_10">NA()</definedName>
    <definedName name="mrusd0119_10_3">NA()</definedName>
    <definedName name="mrusd0119_13">NA()</definedName>
    <definedName name="mrusd0119_14">NA()</definedName>
    <definedName name="mrusd0119_17">NA()</definedName>
    <definedName name="mrusd0119_6">NA()</definedName>
    <definedName name="mrusd0119_7">NA()</definedName>
    <definedName name="mrusd0119_9">NA()</definedName>
    <definedName name="MRUSD01192004">NA()</definedName>
    <definedName name="MRUSD01192006">NA()</definedName>
    <definedName name="MRUSD01192006_10">NA()</definedName>
    <definedName name="MRUSD01192006_10_3">NA()</definedName>
    <definedName name="MRUSD01192006_13">NA()</definedName>
    <definedName name="MRUSD01192006_14">NA()</definedName>
    <definedName name="MRUSD01192006_17">NA()</definedName>
    <definedName name="MRUSD01192006_6">NA()</definedName>
    <definedName name="MRUSD01192006_7">NA()</definedName>
    <definedName name="MRUSD01192006_9">NA()</definedName>
    <definedName name="mrusd0120">NA()</definedName>
    <definedName name="mrusd0120_10">NA()</definedName>
    <definedName name="mrusd0120_10_3">NA()</definedName>
    <definedName name="mrusd0120_13">NA()</definedName>
    <definedName name="mrusd0120_14">NA()</definedName>
    <definedName name="mrusd0120_17">NA()</definedName>
    <definedName name="mrusd0120_6">NA()</definedName>
    <definedName name="mrusd0120_7">NA()</definedName>
    <definedName name="mrusd0120_9">NA()</definedName>
    <definedName name="MRUSD01202004">NA()</definedName>
    <definedName name="MRUSD01202006">NA()</definedName>
    <definedName name="MRUSD01202006_10">NA()</definedName>
    <definedName name="MRUSD01202006_10_3">NA()</definedName>
    <definedName name="MRUSD01202006_13">NA()</definedName>
    <definedName name="MRUSD01202006_14">NA()</definedName>
    <definedName name="MRUSD01202006_17">NA()</definedName>
    <definedName name="MRUSD01202006_6">NA()</definedName>
    <definedName name="MRUSD01202006_7">NA()</definedName>
    <definedName name="MRUSD01202006_9">NA()</definedName>
    <definedName name="MRUSD0121">NA()</definedName>
    <definedName name="MRUSD0121_10">NA()</definedName>
    <definedName name="MRUSD0121_10_3">NA()</definedName>
    <definedName name="MRUSD0121_13">NA()</definedName>
    <definedName name="MRUSD0121_14">NA()</definedName>
    <definedName name="MRUSD0121_17">NA()</definedName>
    <definedName name="MRUSD0121_6">NA()</definedName>
    <definedName name="MRUSD0121_7">NA()</definedName>
    <definedName name="MRUSD0121_9">NA()</definedName>
    <definedName name="MRUSD01212002">NA()</definedName>
    <definedName name="MRUSD01212002_10">NA()</definedName>
    <definedName name="MRUSD01212002_10_3">NA()</definedName>
    <definedName name="MRUSD01212002_13">NA()</definedName>
    <definedName name="MRUSD01212002_14">NA()</definedName>
    <definedName name="MRUSD01212002_17">NA()</definedName>
    <definedName name="MRUSD01212002_6">NA()</definedName>
    <definedName name="MRUSD01212002_7">NA()</definedName>
    <definedName name="MRUSD01212002_9">NA()</definedName>
    <definedName name="MRUSD01212004">NA()</definedName>
    <definedName name="MRUSD0122">NA()</definedName>
    <definedName name="MRUSD0122_10">NA()</definedName>
    <definedName name="MRUSD0122_10_3">NA()</definedName>
    <definedName name="MRUSD0122_13">NA()</definedName>
    <definedName name="MRUSD0122_14">NA()</definedName>
    <definedName name="MRUSD0122_17">NA()</definedName>
    <definedName name="MRUSD0122_6">NA()</definedName>
    <definedName name="MRUSD0122_7">NA()</definedName>
    <definedName name="MRUSD0122_9">NA()</definedName>
    <definedName name="MRUSD01222002">NA()</definedName>
    <definedName name="MRUSD01222002_10">NA()</definedName>
    <definedName name="MRUSD01222002_10_3">NA()</definedName>
    <definedName name="MRUSD01222002_13">NA()</definedName>
    <definedName name="MRUSD01222002_14">NA()</definedName>
    <definedName name="MRUSD01222002_17">NA()</definedName>
    <definedName name="MRUSD01222002_6">NA()</definedName>
    <definedName name="MRUSD01222002_7">NA()</definedName>
    <definedName name="MRUSD01222002_9">NA()</definedName>
    <definedName name="MRUSD01222004">NA()</definedName>
    <definedName name="MRUSD0123">NA()</definedName>
    <definedName name="MRUSD0123_10">NA()</definedName>
    <definedName name="MRUSD0123_10_3">NA()</definedName>
    <definedName name="MRUSD0123_13">NA()</definedName>
    <definedName name="MRUSD0123_14">NA()</definedName>
    <definedName name="MRUSD0123_17">NA()</definedName>
    <definedName name="MRUSD0123_6">NA()</definedName>
    <definedName name="MRUSD0123_7">NA()</definedName>
    <definedName name="MRUSD0123_9">NA()</definedName>
    <definedName name="MRUSD01232004">NA()</definedName>
    <definedName name="MRUSD01232006">NA()</definedName>
    <definedName name="MRUSD01232006_10">NA()</definedName>
    <definedName name="MRUSD01232006_10_3">NA()</definedName>
    <definedName name="MRUSD01232006_13">NA()</definedName>
    <definedName name="MRUSD01232006_14">NA()</definedName>
    <definedName name="MRUSD01232006_17">NA()</definedName>
    <definedName name="MRUSD01232006_6">NA()</definedName>
    <definedName name="MRUSD01232006_7">NA()</definedName>
    <definedName name="MRUSD01232006_9">NA()</definedName>
    <definedName name="MRUSD0124">NA()</definedName>
    <definedName name="MRUSD0124_10">NA()</definedName>
    <definedName name="MRUSD0124_10_3">NA()</definedName>
    <definedName name="MRUSD0124_13">NA()</definedName>
    <definedName name="MRUSD0124_14">NA()</definedName>
    <definedName name="MRUSD0124_17">NA()</definedName>
    <definedName name="MRUSD0124_6">NA()</definedName>
    <definedName name="MRUSD0124_7">NA()</definedName>
    <definedName name="MRUSD0124_9">NA()</definedName>
    <definedName name="MRUSD01242004">NA()</definedName>
    <definedName name="MRUSD01242006">NA()</definedName>
    <definedName name="MRUSD01242006_10">NA()</definedName>
    <definedName name="MRUSD01242006_10_3">NA()</definedName>
    <definedName name="MRUSD01242006_13">NA()</definedName>
    <definedName name="MRUSD01242006_14">NA()</definedName>
    <definedName name="MRUSD01242006_17">NA()</definedName>
    <definedName name="MRUSD01242006_6">NA()</definedName>
    <definedName name="MRUSD01242006_7">NA()</definedName>
    <definedName name="MRUSD01242006_9">NA()</definedName>
    <definedName name="mrusd0125">NA()</definedName>
    <definedName name="MRUSD01252002">NA()</definedName>
    <definedName name="MRUSD01252002_10">NA()</definedName>
    <definedName name="MRUSD01252002_10_3">NA()</definedName>
    <definedName name="MRUSD01252002_13">NA()</definedName>
    <definedName name="MRUSD01252002_14">NA()</definedName>
    <definedName name="MRUSD01252002_17">NA()</definedName>
    <definedName name="MRUSD01252002_6">NA()</definedName>
    <definedName name="MRUSD01252002_7">NA()</definedName>
    <definedName name="MRUSD01252002_9">NA()</definedName>
    <definedName name="MRUSD01252004">NA()</definedName>
    <definedName name="MRUSD01252006">NA()</definedName>
    <definedName name="MRUSD01252006_10">NA()</definedName>
    <definedName name="MRUSD01252006_10_3">NA()</definedName>
    <definedName name="MRUSD01252006_13">NA()</definedName>
    <definedName name="MRUSD01252006_14">NA()</definedName>
    <definedName name="MRUSD01252006_17">NA()</definedName>
    <definedName name="MRUSD01252006_6">NA()</definedName>
    <definedName name="MRUSD01252006_7">NA()</definedName>
    <definedName name="MRUSD01252006_9">NA()</definedName>
    <definedName name="mrusd0126">NA()</definedName>
    <definedName name="mrusd0126_10">NA()</definedName>
    <definedName name="mrusd0126_10_3">NA()</definedName>
    <definedName name="mrusd0126_13">NA()</definedName>
    <definedName name="mrusd0126_14">NA()</definedName>
    <definedName name="mrusd0126_17">NA()</definedName>
    <definedName name="mrusd0126_6">NA()</definedName>
    <definedName name="mrusd0126_7">NA()</definedName>
    <definedName name="mrusd0126_9">NA()</definedName>
    <definedName name="MRUSD01262004">NA()</definedName>
    <definedName name="MRUSD01262006">NA()</definedName>
    <definedName name="MRUSD01262006_10">NA()</definedName>
    <definedName name="MRUSD01262006_10_3">NA()</definedName>
    <definedName name="MRUSD01262006_13">NA()</definedName>
    <definedName name="MRUSD01262006_14">NA()</definedName>
    <definedName name="MRUSD01262006_17">NA()</definedName>
    <definedName name="MRUSD01262006_6">NA()</definedName>
    <definedName name="MRUSD01262006_7">NA()</definedName>
    <definedName name="MRUSD01262006_9">NA()</definedName>
    <definedName name="MRUSD0127">NA()</definedName>
    <definedName name="MRUSD0127_10">NA()</definedName>
    <definedName name="MRUSD0127_10_3">NA()</definedName>
    <definedName name="MRUSD0127_13">NA()</definedName>
    <definedName name="MRUSD0127_14">NA()</definedName>
    <definedName name="MRUSD0127_17">NA()</definedName>
    <definedName name="MRUSD0127_6">NA()</definedName>
    <definedName name="MRUSD0127_7">NA()</definedName>
    <definedName name="MRUSD0127_9">NA()</definedName>
    <definedName name="MRUSD01272004">NA()</definedName>
    <definedName name="MRUSD01272006">NA()</definedName>
    <definedName name="MRUSD01272006_10">NA()</definedName>
    <definedName name="MRUSD01272006_10_3">NA()</definedName>
    <definedName name="MRUSD01272006_13">NA()</definedName>
    <definedName name="MRUSD01272006_14">NA()</definedName>
    <definedName name="MRUSD01272006_17">NA()</definedName>
    <definedName name="MRUSD01272006_6">NA()</definedName>
    <definedName name="MRUSD01272006_7">NA()</definedName>
    <definedName name="MRUSD01272006_9">NA()</definedName>
    <definedName name="MRUSD0128">NA()</definedName>
    <definedName name="MRUSD0128_10">NA()</definedName>
    <definedName name="MRUSD0128_10_3">NA()</definedName>
    <definedName name="MRUSD0128_13">NA()</definedName>
    <definedName name="MRUSD0128_14">NA()</definedName>
    <definedName name="MRUSD0128_17">NA()</definedName>
    <definedName name="MRUSD0128_6">NA()</definedName>
    <definedName name="MRUSD0128_7">NA()</definedName>
    <definedName name="MRUSD0128_9">NA()</definedName>
    <definedName name="MRUSD01282002">NA()</definedName>
    <definedName name="MRUSD01282002_10">NA()</definedName>
    <definedName name="MRUSD01282002_10_3">NA()</definedName>
    <definedName name="MRUSD01282002_13">NA()</definedName>
    <definedName name="MRUSD01282002_14">NA()</definedName>
    <definedName name="MRUSD01282002_17">NA()</definedName>
    <definedName name="MRUSD01282002_6">NA()</definedName>
    <definedName name="MRUSD01282002_7">NA()</definedName>
    <definedName name="MRUSD01282002_9">NA()</definedName>
    <definedName name="MRUSD01282004">NA()</definedName>
    <definedName name="MRUSD0129">NA()</definedName>
    <definedName name="MRUSD0129_10">NA()</definedName>
    <definedName name="MRUSD0129_10_3">NA()</definedName>
    <definedName name="MRUSD0129_13">NA()</definedName>
    <definedName name="MRUSD0129_14">NA()</definedName>
    <definedName name="MRUSD0129_17">NA()</definedName>
    <definedName name="MRUSD0129_6">NA()</definedName>
    <definedName name="MRUSD0129_7">NA()</definedName>
    <definedName name="MRUSD0129_9">NA()</definedName>
    <definedName name="MRUSD01292002">NA()</definedName>
    <definedName name="MRUSD01292004">NA()</definedName>
    <definedName name="mrusd0130">NA()</definedName>
    <definedName name="mrusd0130_10">NA()</definedName>
    <definedName name="mrusd0130_10_3">NA()</definedName>
    <definedName name="mrusd0130_13">NA()</definedName>
    <definedName name="mrusd0130_14">NA()</definedName>
    <definedName name="mrusd0130_17">NA()</definedName>
    <definedName name="mrusd0130_6">NA()</definedName>
    <definedName name="mrusd0130_7">NA()</definedName>
    <definedName name="mrusd0130_9">NA()</definedName>
    <definedName name="MRUSD01302004">NA()</definedName>
    <definedName name="MRUSD01302006">NA()</definedName>
    <definedName name="MRUSD01302006_10">NA()</definedName>
    <definedName name="MRUSD01302006_10_3">NA()</definedName>
    <definedName name="MRUSD01302006_13">NA()</definedName>
    <definedName name="MRUSD01302006_14">NA()</definedName>
    <definedName name="MRUSD01302006_17">NA()</definedName>
    <definedName name="MRUSD01302006_6">NA()</definedName>
    <definedName name="MRUSD01302006_7">NA()</definedName>
    <definedName name="MRUSD01302006_9">NA()</definedName>
    <definedName name="mrusd0131">NA()</definedName>
    <definedName name="mrusd0131_10">NA()</definedName>
    <definedName name="mrusd0131_10_3">NA()</definedName>
    <definedName name="mrusd0131_13">NA()</definedName>
    <definedName name="mrusd0131_14">NA()</definedName>
    <definedName name="mrusd0131_17">NA()</definedName>
    <definedName name="mrusd0131_6">NA()</definedName>
    <definedName name="mrusd0131_7">NA()</definedName>
    <definedName name="mrusd0131_9">NA()</definedName>
    <definedName name="MRUSD01312002">NA()</definedName>
    <definedName name="MRUSD01312002_10">NA()</definedName>
    <definedName name="MRUSD01312002_10_3">NA()</definedName>
    <definedName name="MRUSD01312002_13">NA()</definedName>
    <definedName name="MRUSD01312002_14">NA()</definedName>
    <definedName name="MRUSD01312002_17">NA()</definedName>
    <definedName name="MRUSD01312002_6">NA()</definedName>
    <definedName name="MRUSD01312002_7">NA()</definedName>
    <definedName name="MRUSD01312002_9">NA()</definedName>
    <definedName name="MRUSD01312003">NA()</definedName>
    <definedName name="MRUSD01312004">NA()</definedName>
    <definedName name="MRUSD01312005">NA()</definedName>
    <definedName name="mrusd0140">NA()</definedName>
    <definedName name="mrusd0140_10">NA()</definedName>
    <definedName name="mrusd0140_10_3">NA()</definedName>
    <definedName name="mrusd0140_13">NA()</definedName>
    <definedName name="mrusd0140_14">NA()</definedName>
    <definedName name="mrusd0140_17">NA()</definedName>
    <definedName name="mrusd0140_6">NA()</definedName>
    <definedName name="mrusd0140_7">NA()</definedName>
    <definedName name="mrusd0140_9">NA()</definedName>
    <definedName name="mrusd0201">NA()</definedName>
    <definedName name="MRUSD02012002">NA()</definedName>
    <definedName name="MRUSD02012002_10">NA()</definedName>
    <definedName name="MRUSD02012002_10_3">NA()</definedName>
    <definedName name="MRUSD02012002_13">NA()</definedName>
    <definedName name="MRUSD02012002_14">NA()</definedName>
    <definedName name="MRUSD02012002_17">NA()</definedName>
    <definedName name="MRUSD02012002_6">NA()</definedName>
    <definedName name="MRUSD02012002_7">NA()</definedName>
    <definedName name="MRUSD02012002_9">NA()</definedName>
    <definedName name="MRUSD02012006">NA()</definedName>
    <definedName name="mrusd0202">NA()</definedName>
    <definedName name="MRUSD02022006">NA()</definedName>
    <definedName name="MRUSD0203">NA()</definedName>
    <definedName name="MRUSD0203_10">NA()</definedName>
    <definedName name="MRUSD0203_10_3">NA()</definedName>
    <definedName name="MRUSD0203_13">NA()</definedName>
    <definedName name="MRUSD0203_14">NA()</definedName>
    <definedName name="MRUSD0203_17">NA()</definedName>
    <definedName name="MRUSD0203_6">NA()</definedName>
    <definedName name="MRUSD0203_7">NA()</definedName>
    <definedName name="MRUSD0203_9">NA()</definedName>
    <definedName name="MRUSD02032003">NA()</definedName>
    <definedName name="MRUSD02032006">NA()</definedName>
    <definedName name="MRUSD0204">NA()</definedName>
    <definedName name="MRUSD0204_10">NA()</definedName>
    <definedName name="MRUSD0204_10_3">NA()</definedName>
    <definedName name="MRUSD0204_13">NA()</definedName>
    <definedName name="MRUSD0204_14">NA()</definedName>
    <definedName name="MRUSD0204_17">NA()</definedName>
    <definedName name="MRUSD0204_6">NA()</definedName>
    <definedName name="MRUSD0204_7">NA()</definedName>
    <definedName name="MRUSD0204_9">NA()</definedName>
    <definedName name="MRUSD02042002">NA()</definedName>
    <definedName name="MRUSD02042002_10">NA()</definedName>
    <definedName name="MRUSD02042002_10_3">NA()</definedName>
    <definedName name="MRUSD02042002_13">NA()</definedName>
    <definedName name="MRUSD02042002_14">NA()</definedName>
    <definedName name="MRUSD02042002_17">NA()</definedName>
    <definedName name="MRUSD02042002_6">NA()</definedName>
    <definedName name="MRUSD02042002_7">NA()</definedName>
    <definedName name="MRUSD02042002_9">NA()</definedName>
    <definedName name="MRUSD02042003">NA()</definedName>
    <definedName name="MRUSD0205">NA()</definedName>
    <definedName name="MRUSD0205_10">NA()</definedName>
    <definedName name="MRUSD0205_10_3">NA()</definedName>
    <definedName name="MRUSD0205_13">NA()</definedName>
    <definedName name="MRUSD0205_14">NA()</definedName>
    <definedName name="MRUSD0205_17">NA()</definedName>
    <definedName name="MRUSD0205_6">NA()</definedName>
    <definedName name="MRUSD0205_7">NA()</definedName>
    <definedName name="MRUSD0205_9">NA()</definedName>
    <definedName name="MRUSD02052002">NA()</definedName>
    <definedName name="MRUSD02052002_10">NA()</definedName>
    <definedName name="MRUSD02052002_10_3">NA()</definedName>
    <definedName name="MRUSD02052002_13">NA()</definedName>
    <definedName name="MRUSD02052002_14">NA()</definedName>
    <definedName name="MRUSD02052002_17">NA()</definedName>
    <definedName name="MRUSD02052002_6">NA()</definedName>
    <definedName name="MRUSD02052002_7">NA()</definedName>
    <definedName name="MRUSD02052002_9">NA()</definedName>
    <definedName name="MRUSD0206">NA()</definedName>
    <definedName name="MRUSD0206_10">NA()</definedName>
    <definedName name="MRUSD0206_10_3">NA()</definedName>
    <definedName name="MRUSD0206_13">NA()</definedName>
    <definedName name="MRUSD0206_14">NA()</definedName>
    <definedName name="MRUSD0206_17">NA()</definedName>
    <definedName name="MRUSD0206_6">NA()</definedName>
    <definedName name="MRUSD0206_7">NA()</definedName>
    <definedName name="MRUSD0206_9">NA()</definedName>
    <definedName name="MRUSD02062002">NA()</definedName>
    <definedName name="MRUSD02062002_10">NA()</definedName>
    <definedName name="MRUSD02062002_10_3">NA()</definedName>
    <definedName name="MRUSD02062002_13">NA()</definedName>
    <definedName name="MRUSD02062002_14">NA()</definedName>
    <definedName name="MRUSD02062002_17">NA()</definedName>
    <definedName name="MRUSD02062002_6">NA()</definedName>
    <definedName name="MRUSD02062002_7">NA()</definedName>
    <definedName name="MRUSD02062002_9">NA()</definedName>
    <definedName name="MRUSD02062006">NA()</definedName>
    <definedName name="MRUSD0207">NA()</definedName>
    <definedName name="MRUSD0207_10">NA()</definedName>
    <definedName name="MRUSD0207_10_3">NA()</definedName>
    <definedName name="MRUSD0207_13">NA()</definedName>
    <definedName name="MRUSD0207_14">NA()</definedName>
    <definedName name="MRUSD0207_17">NA()</definedName>
    <definedName name="MRUSD0207_6">NA()</definedName>
    <definedName name="MRUSD0207_7">NA()</definedName>
    <definedName name="MRUSD0207_9">NA()</definedName>
    <definedName name="MRUSD02072002">NA()</definedName>
    <definedName name="MRUSD02072002_10">NA()</definedName>
    <definedName name="MRUSD02072002_10_3">NA()</definedName>
    <definedName name="MRUSD02072002_13">NA()</definedName>
    <definedName name="MRUSD02072002_14">NA()</definedName>
    <definedName name="MRUSD02072002_17">NA()</definedName>
    <definedName name="MRUSD02072002_6">NA()</definedName>
    <definedName name="MRUSD02072002_7">NA()</definedName>
    <definedName name="MRUSD02072002_9">NA()</definedName>
    <definedName name="MRUSD02072003">NA()</definedName>
    <definedName name="MRUSD02072006">NA()</definedName>
    <definedName name="MRUSD0208">NA()</definedName>
    <definedName name="MRUSD02082002">NA()</definedName>
    <definedName name="MRUSD02082002_10">NA()</definedName>
    <definedName name="MRUSD02082002_10_3">NA()</definedName>
    <definedName name="MRUSD02082002_13">NA()</definedName>
    <definedName name="MRUSD02082002_14">NA()</definedName>
    <definedName name="MRUSD02082002_17">NA()</definedName>
    <definedName name="MRUSD02082002_6">NA()</definedName>
    <definedName name="MRUSD02082002_7">NA()</definedName>
    <definedName name="MRUSD02082002_9">NA()</definedName>
    <definedName name="MRUSD02082003">NA()</definedName>
    <definedName name="MRUSD02082006">NA()</definedName>
    <definedName name="mrusd0209">NA()</definedName>
    <definedName name="MRUSD02092003">NA()</definedName>
    <definedName name="MRUSD02092006">NA()</definedName>
    <definedName name="MRUSD0210">NA()</definedName>
    <definedName name="MRUSD0210_10">NA()</definedName>
    <definedName name="MRUSD0210_10_3">NA()</definedName>
    <definedName name="MRUSD0210_13">NA()</definedName>
    <definedName name="MRUSD0210_14">NA()</definedName>
    <definedName name="MRUSD0210_17">NA()</definedName>
    <definedName name="MRUSD0210_6">NA()</definedName>
    <definedName name="MRUSD0210_7">NA()</definedName>
    <definedName name="MRUSD0210_9">NA()</definedName>
    <definedName name="MRUSD02102003">NA()</definedName>
    <definedName name="MRUSD02102006">NA()</definedName>
    <definedName name="MRUSD0211">NA()</definedName>
    <definedName name="MRUSD0211_10">NA()</definedName>
    <definedName name="MRUSD0211_10_3">NA()</definedName>
    <definedName name="MRUSD0211_13">NA()</definedName>
    <definedName name="MRUSD0211_14">NA()</definedName>
    <definedName name="MRUSD0211_17">NA()</definedName>
    <definedName name="MRUSD0211_6">NA()</definedName>
    <definedName name="MRUSD0211_7">NA()</definedName>
    <definedName name="MRUSD0211_9">NA()</definedName>
    <definedName name="MRUSD02112002">NA()</definedName>
    <definedName name="MRUSD02112002_10">NA()</definedName>
    <definedName name="MRUSD02112002_10_3">NA()</definedName>
    <definedName name="MRUSD02112002_13">NA()</definedName>
    <definedName name="MRUSD02112002_14">NA()</definedName>
    <definedName name="MRUSD02112002_17">NA()</definedName>
    <definedName name="MRUSD02112002_6">NA()</definedName>
    <definedName name="MRUSD02112002_7">NA()</definedName>
    <definedName name="MRUSD02112002_9">NA()</definedName>
    <definedName name="mrusd0212">NA()</definedName>
    <definedName name="MRUSD02122002">NA()</definedName>
    <definedName name="MRUSD02122002_10">NA()</definedName>
    <definedName name="MRUSD02122002_10_3">NA()</definedName>
    <definedName name="MRUSD02122002_13">NA()</definedName>
    <definedName name="MRUSD02122002_14">NA()</definedName>
    <definedName name="MRUSD02122002_17">NA()</definedName>
    <definedName name="MRUSD02122002_6">NA()</definedName>
    <definedName name="MRUSD02122002_7">NA()</definedName>
    <definedName name="MRUSD02122002_9">NA()</definedName>
    <definedName name="MRUSD02122003">NA()</definedName>
    <definedName name="MRUSD0213">NA()</definedName>
    <definedName name="MRUSD0213_10">NA()</definedName>
    <definedName name="MRUSD0213_10_3">NA()</definedName>
    <definedName name="MRUSD0213_13">NA()</definedName>
    <definedName name="MRUSD0213_14">NA()</definedName>
    <definedName name="MRUSD0213_17">NA()</definedName>
    <definedName name="MRUSD0213_6">NA()</definedName>
    <definedName name="MRUSD0213_7">NA()</definedName>
    <definedName name="MRUSD0213_9">NA()</definedName>
    <definedName name="MRUSD02132002">NA()</definedName>
    <definedName name="MRUSD02132002_10">NA()</definedName>
    <definedName name="MRUSD02132002_10_3">NA()</definedName>
    <definedName name="MRUSD02132002_13">NA()</definedName>
    <definedName name="MRUSD02132002_14">NA()</definedName>
    <definedName name="MRUSD02132002_17">NA()</definedName>
    <definedName name="MRUSD02132002_6">NA()</definedName>
    <definedName name="MRUSD02132002_7">NA()</definedName>
    <definedName name="MRUSD02132002_9">NA()</definedName>
    <definedName name="MRUSD02132006">NA()</definedName>
    <definedName name="MRUSD0214">NA()</definedName>
    <definedName name="MRUSD0214_10">NA()</definedName>
    <definedName name="MRUSD0214_10_3">NA()</definedName>
    <definedName name="MRUSD0214_13">NA()</definedName>
    <definedName name="MRUSD0214_14">NA()</definedName>
    <definedName name="MRUSD0214_17">NA()</definedName>
    <definedName name="MRUSD0214_6">NA()</definedName>
    <definedName name="MRUSD0214_7">NA()</definedName>
    <definedName name="MRUSD0214_9">NA()</definedName>
    <definedName name="MRUSD02142002">NA()</definedName>
    <definedName name="MRUSD02142002_10">NA()</definedName>
    <definedName name="MRUSD02142002_10_3">NA()</definedName>
    <definedName name="MRUSD02142002_13">NA()</definedName>
    <definedName name="MRUSD02142002_14">NA()</definedName>
    <definedName name="MRUSD02142002_17">NA()</definedName>
    <definedName name="MRUSD02142002_6">NA()</definedName>
    <definedName name="MRUSD02142002_7">NA()</definedName>
    <definedName name="MRUSD02142002_9">NA()</definedName>
    <definedName name="MRUSD02142006">NA()</definedName>
    <definedName name="mrusd0215">NA()</definedName>
    <definedName name="MRUSD02152002">NA()</definedName>
    <definedName name="MRUSD02152002_10">NA()</definedName>
    <definedName name="MRUSD02152002_10_3">NA()</definedName>
    <definedName name="MRUSD02152002_13">NA()</definedName>
    <definedName name="MRUSD02152002_14">NA()</definedName>
    <definedName name="MRUSD02152002_17">NA()</definedName>
    <definedName name="MRUSD02152002_6">NA()</definedName>
    <definedName name="MRUSD02152002_7">NA()</definedName>
    <definedName name="MRUSD02152002_9">NA()</definedName>
    <definedName name="MRUSD02152003">NA()</definedName>
    <definedName name="MRUSD02152006">NA()</definedName>
    <definedName name="mrusd0216">NA()</definedName>
    <definedName name="mrusd0216_10">NA()</definedName>
    <definedName name="mrusd0216_10_3">NA()</definedName>
    <definedName name="mrusd0216_13">NA()</definedName>
    <definedName name="mrusd0216_14">NA()</definedName>
    <definedName name="mrusd0216_17">NA()</definedName>
    <definedName name="mrusd0216_6">NA()</definedName>
    <definedName name="mrusd0216_7">NA()</definedName>
    <definedName name="mrusd0216_9">NA()</definedName>
    <definedName name="MRUSD02162003">NA()</definedName>
    <definedName name="MRUSD02162006">NA()</definedName>
    <definedName name="MRUSD0217">NA()</definedName>
    <definedName name="MRUSD0217_10">NA()</definedName>
    <definedName name="MRUSD0217_10_3">NA()</definedName>
    <definedName name="MRUSD0217_13">NA()</definedName>
    <definedName name="MRUSD0217_14">NA()</definedName>
    <definedName name="MRUSD0217_17">NA()</definedName>
    <definedName name="MRUSD0217_6">NA()</definedName>
    <definedName name="MRUSD0217_7">NA()</definedName>
    <definedName name="MRUSD0217_9">NA()</definedName>
    <definedName name="MRUSD02172006">NA()</definedName>
    <definedName name="MRUSD0218">NA()</definedName>
    <definedName name="MRUSD0218_10">NA()</definedName>
    <definedName name="MRUSD0218_10_3">NA()</definedName>
    <definedName name="MRUSD0218_13">NA()</definedName>
    <definedName name="MRUSD0218_14">NA()</definedName>
    <definedName name="MRUSD0218_17">NA()</definedName>
    <definedName name="MRUSD0218_6">NA()</definedName>
    <definedName name="MRUSD0218_7">NA()</definedName>
    <definedName name="MRUSD0218_9">NA()</definedName>
    <definedName name="MRUSD02182002">NA()</definedName>
    <definedName name="MRUSD02182002_10">NA()</definedName>
    <definedName name="MRUSD02182002_10_3">NA()</definedName>
    <definedName name="MRUSD02182002_13">NA()</definedName>
    <definedName name="MRUSD02182002_14">NA()</definedName>
    <definedName name="MRUSD02182002_17">NA()</definedName>
    <definedName name="MRUSD02182002_6">NA()</definedName>
    <definedName name="MRUSD02182002_7">NA()</definedName>
    <definedName name="MRUSD02182002_9">NA()</definedName>
    <definedName name="MRUSD02182003">NA()</definedName>
    <definedName name="MRUSD0219">NA()</definedName>
    <definedName name="MRUSD0219_10">NA()</definedName>
    <definedName name="MRUSD0219_10_3">NA()</definedName>
    <definedName name="MRUSD0219_13">NA()</definedName>
    <definedName name="MRUSD0219_14">NA()</definedName>
    <definedName name="MRUSD0219_17">NA()</definedName>
    <definedName name="MRUSD0219_6">NA()</definedName>
    <definedName name="MRUSD0219_7">NA()</definedName>
    <definedName name="MRUSD0219_9">NA()</definedName>
    <definedName name="MRUSD02192002">NA()</definedName>
    <definedName name="MRUSD02192002_10">NA()</definedName>
    <definedName name="MRUSD02192002_10_3">NA()</definedName>
    <definedName name="MRUSD02192002_13">NA()</definedName>
    <definedName name="MRUSD02192002_14">NA()</definedName>
    <definedName name="MRUSD02192002_17">NA()</definedName>
    <definedName name="MRUSD02192002_6">NA()</definedName>
    <definedName name="MRUSD02192002_7">NA()</definedName>
    <definedName name="MRUSD02192002_9">NA()</definedName>
    <definedName name="MRUSD02192003">NA()</definedName>
    <definedName name="MRUSD0220">NA()</definedName>
    <definedName name="MRUSD0220_10">NA()</definedName>
    <definedName name="MRUSD0220_10_3">NA()</definedName>
    <definedName name="MRUSD0220_13">NA()</definedName>
    <definedName name="MRUSD0220_14">NA()</definedName>
    <definedName name="MRUSD0220_17">NA()</definedName>
    <definedName name="MRUSD0220_6">NA()</definedName>
    <definedName name="MRUSD0220_7">NA()</definedName>
    <definedName name="MRUSD0220_9">NA()</definedName>
    <definedName name="MRUSD02202002">NA()</definedName>
    <definedName name="MRUSD02202002_10">NA()</definedName>
    <definedName name="MRUSD02202002_10_3">NA()</definedName>
    <definedName name="MRUSD02202002_13">NA()</definedName>
    <definedName name="MRUSD02202002_14">NA()</definedName>
    <definedName name="MRUSD02202002_17">NA()</definedName>
    <definedName name="MRUSD02202002_6">NA()</definedName>
    <definedName name="MRUSD02202002_7">NA()</definedName>
    <definedName name="MRUSD02202002_9">NA()</definedName>
    <definedName name="MRUSD02202003">NA()</definedName>
    <definedName name="MRUSD02202006">NA()</definedName>
    <definedName name="MRUSD0221">NA()</definedName>
    <definedName name="MRUSD0221_10">NA()</definedName>
    <definedName name="MRUSD0221_10_3">NA()</definedName>
    <definedName name="MRUSD0221_13">NA()</definedName>
    <definedName name="MRUSD0221_14">NA()</definedName>
    <definedName name="MRUSD0221_17">NA()</definedName>
    <definedName name="MRUSD0221_6">NA()</definedName>
    <definedName name="MRUSD0221_7">NA()</definedName>
    <definedName name="MRUSD0221_9">NA()</definedName>
    <definedName name="MRUSD02212002">NA()</definedName>
    <definedName name="MRUSD02212002_10">NA()</definedName>
    <definedName name="MRUSD02212002_10_3">NA()</definedName>
    <definedName name="MRUSD02212002_13">NA()</definedName>
    <definedName name="MRUSD02212002_14">NA()</definedName>
    <definedName name="MRUSD02212002_17">NA()</definedName>
    <definedName name="MRUSD02212002_6">NA()</definedName>
    <definedName name="MRUSD02212002_7">NA()</definedName>
    <definedName name="MRUSD02212002_9">NA()</definedName>
    <definedName name="MRUSD02212006">NA()</definedName>
    <definedName name="mrusd0222">NA()</definedName>
    <definedName name="MRUSD02222002">NA()</definedName>
    <definedName name="MRUSD02222002_10">NA()</definedName>
    <definedName name="MRUSD02222002_10_3">NA()</definedName>
    <definedName name="MRUSD02222002_13">NA()</definedName>
    <definedName name="MRUSD02222002_14">NA()</definedName>
    <definedName name="MRUSD02222002_17">NA()</definedName>
    <definedName name="MRUSD02222002_6">NA()</definedName>
    <definedName name="MRUSD02222002_7">NA()</definedName>
    <definedName name="MRUSD02222002_9">NA()</definedName>
    <definedName name="MRUSD02222003">NA()</definedName>
    <definedName name="MRUSD02222006">NA()</definedName>
    <definedName name="MRUSD0223">NA()</definedName>
    <definedName name="MRUSD0223_10">NA()</definedName>
    <definedName name="MRUSD0223_10_3">NA()</definedName>
    <definedName name="MRUSD0223_13">NA()</definedName>
    <definedName name="MRUSD0223_14">NA()</definedName>
    <definedName name="MRUSD0223_17">NA()</definedName>
    <definedName name="MRUSD0223_6">NA()</definedName>
    <definedName name="MRUSD0223_7">NA()</definedName>
    <definedName name="MRUSD0223_9">NA()</definedName>
    <definedName name="MRUSD02232003">NA()</definedName>
    <definedName name="MRUSD02232006">NA()</definedName>
    <definedName name="MRUSD0224">NA()</definedName>
    <definedName name="MRUSD0224_10">NA()</definedName>
    <definedName name="MRUSD0224_10_3">NA()</definedName>
    <definedName name="MRUSD0224_13">NA()</definedName>
    <definedName name="MRUSD0224_14">NA()</definedName>
    <definedName name="MRUSD0224_17">NA()</definedName>
    <definedName name="MRUSD0224_6">NA()</definedName>
    <definedName name="MRUSD0224_7">NA()</definedName>
    <definedName name="MRUSD0224_9">NA()</definedName>
    <definedName name="MRUSD02242006">NA()</definedName>
    <definedName name="MRUSD0225">NA()</definedName>
    <definedName name="MRUSD0225_10">NA()</definedName>
    <definedName name="MRUSD0225_10_3">NA()</definedName>
    <definedName name="MRUSD0225_13">NA()</definedName>
    <definedName name="MRUSD0225_14">NA()</definedName>
    <definedName name="MRUSD0225_17">NA()</definedName>
    <definedName name="MRUSD0225_6">NA()</definedName>
    <definedName name="MRUSD0225_7">NA()</definedName>
    <definedName name="MRUSD0225_9">NA()</definedName>
    <definedName name="MRUSD02252002">NA()</definedName>
    <definedName name="MRUSD02252002_10">NA()</definedName>
    <definedName name="MRUSD02252002_10_3">NA()</definedName>
    <definedName name="MRUSD02252002_13">NA()</definedName>
    <definedName name="MRUSD02252002_14">NA()</definedName>
    <definedName name="MRUSD02252002_17">NA()</definedName>
    <definedName name="MRUSD02252002_6">NA()</definedName>
    <definedName name="MRUSD02252002_7">NA()</definedName>
    <definedName name="MRUSD02252002_9">NA()</definedName>
    <definedName name="MRUSD0226">NA()</definedName>
    <definedName name="MRUSD0226_10">NA()</definedName>
    <definedName name="MRUSD0226_10_3">NA()</definedName>
    <definedName name="MRUSD0226_13">NA()</definedName>
    <definedName name="MRUSD0226_14">NA()</definedName>
    <definedName name="MRUSD0226_17">NA()</definedName>
    <definedName name="MRUSD0226_6">NA()</definedName>
    <definedName name="MRUSD0226_7">NA()</definedName>
    <definedName name="MRUSD0226_9">NA()</definedName>
    <definedName name="MRUSD02262002">NA()</definedName>
    <definedName name="MRUSD02262002_10">NA()</definedName>
    <definedName name="MRUSD02262002_10_3">NA()</definedName>
    <definedName name="MRUSD02262002_13">NA()</definedName>
    <definedName name="MRUSD02262002_14">NA()</definedName>
    <definedName name="MRUSD02262002_17">NA()</definedName>
    <definedName name="MRUSD02262002_6">NA()</definedName>
    <definedName name="MRUSD02262002_7">NA()</definedName>
    <definedName name="MRUSD02262002_9">NA()</definedName>
    <definedName name="mrusd0227">NA()</definedName>
    <definedName name="MRUSD02272002">NA()</definedName>
    <definedName name="MRUSD02272002_10">NA()</definedName>
    <definedName name="MRUSD02272002_10_3">NA()</definedName>
    <definedName name="MRUSD02272002_13">NA()</definedName>
    <definedName name="MRUSD02272002_14">NA()</definedName>
    <definedName name="MRUSD02272002_17">NA()</definedName>
    <definedName name="MRUSD02272002_6">NA()</definedName>
    <definedName name="MRUSD02272002_7">NA()</definedName>
    <definedName name="MRUSD02272002_9">NA()</definedName>
    <definedName name="MRUSD02272004">NA()</definedName>
    <definedName name="MRUSD02272006">NA()</definedName>
    <definedName name="mrusd0228">NA()</definedName>
    <definedName name="MRUSD02282002">NA()</definedName>
    <definedName name="MRUSD02282002_10">NA()</definedName>
    <definedName name="MRUSD02282002_10_3">NA()</definedName>
    <definedName name="MRUSD02282002_13">NA()</definedName>
    <definedName name="MRUSD02282002_14">NA()</definedName>
    <definedName name="MRUSD02282002_17">NA()</definedName>
    <definedName name="MRUSD02282002_6">NA()</definedName>
    <definedName name="MRUSD02282002_7">NA()</definedName>
    <definedName name="MRUSD02282002_9">NA()</definedName>
    <definedName name="MRUSD02282003">NA()</definedName>
    <definedName name="MRUSD02282005">NA()</definedName>
    <definedName name="MRUSD02282006">NA()</definedName>
    <definedName name="mrusd0301">NA()</definedName>
    <definedName name="mrusd0301_10">NA()</definedName>
    <definedName name="mrusd0301_10_3">NA()</definedName>
    <definedName name="mrusd0301_13">NA()</definedName>
    <definedName name="mrusd0301_14">NA()</definedName>
    <definedName name="mrusd0301_17">NA()</definedName>
    <definedName name="mrusd0301_6">NA()</definedName>
    <definedName name="mrusd0301_7">NA()</definedName>
    <definedName name="mrusd0301_9">NA()</definedName>
    <definedName name="MRUSD03012002">NA()</definedName>
    <definedName name="MRUSD03012002_10">NA()</definedName>
    <definedName name="MRUSD03012002_10_3">NA()</definedName>
    <definedName name="MRUSD03012002_13">NA()</definedName>
    <definedName name="MRUSD03012002_14">NA()</definedName>
    <definedName name="MRUSD03012002_17">NA()</definedName>
    <definedName name="MRUSD03012002_6">NA()</definedName>
    <definedName name="MRUSD03012002_7">NA()</definedName>
    <definedName name="MRUSD03012002_9">NA()</definedName>
    <definedName name="MRUSD03012003">NA()</definedName>
    <definedName name="mrusd0302">NA()</definedName>
    <definedName name="mrusd0302_10">NA()</definedName>
    <definedName name="mrusd0302_10_3">NA()</definedName>
    <definedName name="mrusd0302_13">NA()</definedName>
    <definedName name="mrusd0302_14">NA()</definedName>
    <definedName name="mrusd0302_17">NA()</definedName>
    <definedName name="mrusd0302_6">NA()</definedName>
    <definedName name="mrusd0302_7">NA()</definedName>
    <definedName name="mrusd0302_9">NA()</definedName>
    <definedName name="MRUSD03022003">NA()</definedName>
    <definedName name="mrusd0303">NA()</definedName>
    <definedName name="mrusd0303_10">NA()</definedName>
    <definedName name="mrusd0303_10_3">NA()</definedName>
    <definedName name="mrusd0303_13">NA()</definedName>
    <definedName name="mrusd0303_14">NA()</definedName>
    <definedName name="mrusd0303_17">NA()</definedName>
    <definedName name="mrusd0303_6">NA()</definedName>
    <definedName name="mrusd0303_7">NA()</definedName>
    <definedName name="mrusd0303_9">NA()</definedName>
    <definedName name="MRUSD03032003">NA()</definedName>
    <definedName name="mrusd0304">NA()</definedName>
    <definedName name="mrusd0304_10">NA()</definedName>
    <definedName name="mrusd0304_10_3">NA()</definedName>
    <definedName name="mrusd0304_13">NA()</definedName>
    <definedName name="mrusd0304_14">NA()</definedName>
    <definedName name="mrusd0304_17">NA()</definedName>
    <definedName name="mrusd0304_6">NA()</definedName>
    <definedName name="mrusd0304_7">NA()</definedName>
    <definedName name="mrusd0304_9">NA()</definedName>
    <definedName name="MRUSD03042002">NA()</definedName>
    <definedName name="MRUSD03042002_10">NA()</definedName>
    <definedName name="MRUSD03042002_10_3">NA()</definedName>
    <definedName name="MRUSD03042002_13">NA()</definedName>
    <definedName name="MRUSD03042002_14">NA()</definedName>
    <definedName name="MRUSD03042002_17">NA()</definedName>
    <definedName name="MRUSD03042002_6">NA()</definedName>
    <definedName name="MRUSD03042002_7">NA()</definedName>
    <definedName name="MRUSD03042002_9">NA()</definedName>
    <definedName name="MRUSD03042003">NA()</definedName>
    <definedName name="mrusd0305">NA()</definedName>
    <definedName name="mrusd0305_10">NA()</definedName>
    <definedName name="mrusd0305_10_3">NA()</definedName>
    <definedName name="mrusd0305_13">NA()</definedName>
    <definedName name="mrusd0305_14">NA()</definedName>
    <definedName name="mrusd0305_17">NA()</definedName>
    <definedName name="mrusd0305_6">NA()</definedName>
    <definedName name="mrusd0305_7">NA()</definedName>
    <definedName name="mrusd0305_9">NA()</definedName>
    <definedName name="MRUSD03052002">NA()</definedName>
    <definedName name="MRUSD03052002_10">NA()</definedName>
    <definedName name="MRUSD03052002_10_3">NA()</definedName>
    <definedName name="MRUSD03052002_13">NA()</definedName>
    <definedName name="MRUSD03052002_14">NA()</definedName>
    <definedName name="MRUSD03052002_17">NA()</definedName>
    <definedName name="MRUSD03052002_6">NA()</definedName>
    <definedName name="MRUSD03052002_7">NA()</definedName>
    <definedName name="MRUSD03052002_9">NA()</definedName>
    <definedName name="MRUSD03052003">NA()</definedName>
    <definedName name="mrusd0306">NA()</definedName>
    <definedName name="mrusd0306_10">NA()</definedName>
    <definedName name="mrusd0306_10_3">NA()</definedName>
    <definedName name="mrusd0306_13">NA()</definedName>
    <definedName name="mrusd0306_14">NA()</definedName>
    <definedName name="mrusd0306_17">NA()</definedName>
    <definedName name="mrusd0306_6">NA()</definedName>
    <definedName name="mrusd0306_7">NA()</definedName>
    <definedName name="mrusd0306_9">NA()</definedName>
    <definedName name="MRUSD03062002">NA()</definedName>
    <definedName name="MRUSD03062002_10">NA()</definedName>
    <definedName name="MRUSD03062002_10_3">NA()</definedName>
    <definedName name="MRUSD03062002_13">NA()</definedName>
    <definedName name="MRUSD03062002_14">NA()</definedName>
    <definedName name="MRUSD03062002_17">NA()</definedName>
    <definedName name="MRUSD03062002_6">NA()</definedName>
    <definedName name="MRUSD03062002_7">NA()</definedName>
    <definedName name="MRUSD03062002_9">NA()</definedName>
    <definedName name="MRUSD03062003">NA()</definedName>
    <definedName name="mrusd0307">NA()</definedName>
    <definedName name="mrusd0307_10">NA()</definedName>
    <definedName name="mrusd0307_10_3">NA()</definedName>
    <definedName name="mrusd0307_13">NA()</definedName>
    <definedName name="mrusd0307_14">NA()</definedName>
    <definedName name="mrusd0307_17">NA()</definedName>
    <definedName name="mrusd0307_6">NA()</definedName>
    <definedName name="mrusd0307_7">NA()</definedName>
    <definedName name="mrusd0307_9">NA()</definedName>
    <definedName name="MRUSD03072002">NA()</definedName>
    <definedName name="MRUSD03072002_10">NA()</definedName>
    <definedName name="MRUSD03072002_10_3">NA()</definedName>
    <definedName name="MRUSD03072002_13">NA()</definedName>
    <definedName name="MRUSD03072002_14">NA()</definedName>
    <definedName name="MRUSD03072002_17">NA()</definedName>
    <definedName name="MRUSD03072002_6">NA()</definedName>
    <definedName name="MRUSD03072002_7">NA()</definedName>
    <definedName name="MRUSD03072002_9">NA()</definedName>
    <definedName name="MRUSD03072003">NA()</definedName>
    <definedName name="mrusd0308">NA()</definedName>
    <definedName name="mrusd0308_10">NA()</definedName>
    <definedName name="mrusd0308_10_3">NA()</definedName>
    <definedName name="mrusd0308_13">NA()</definedName>
    <definedName name="mrusd0308_14">NA()</definedName>
    <definedName name="mrusd0308_17">NA()</definedName>
    <definedName name="mrusd0308_6">NA()</definedName>
    <definedName name="mrusd0308_7">NA()</definedName>
    <definedName name="mrusd0308_9">NA()</definedName>
    <definedName name="MRUSD03082002">NA()</definedName>
    <definedName name="MRUSD03082002_10">NA()</definedName>
    <definedName name="MRUSD03082002_10_3">NA()</definedName>
    <definedName name="MRUSD03082002_13">NA()</definedName>
    <definedName name="MRUSD03082002_14">NA()</definedName>
    <definedName name="MRUSD03082002_17">NA()</definedName>
    <definedName name="MRUSD03082002_6">NA()</definedName>
    <definedName name="MRUSD03082002_7">NA()</definedName>
    <definedName name="MRUSD03082002_9">NA()</definedName>
    <definedName name="MRUSD03082003">NA()</definedName>
    <definedName name="mrusd0309">NA()</definedName>
    <definedName name="mrusd0309_10">NA()</definedName>
    <definedName name="mrusd0309_10_3">NA()</definedName>
    <definedName name="mrusd0309_13">NA()</definedName>
    <definedName name="mrusd0309_14">NA()</definedName>
    <definedName name="mrusd0309_17">NA()</definedName>
    <definedName name="mrusd0309_6">NA()</definedName>
    <definedName name="mrusd0309_7">NA()</definedName>
    <definedName name="mrusd0309_9">NA()</definedName>
    <definedName name="MRUSD03092003">NA()</definedName>
    <definedName name="mrusd0310">NA()</definedName>
    <definedName name="mrusd0310_10">NA()</definedName>
    <definedName name="mrusd0310_10_3">NA()</definedName>
    <definedName name="mrusd0310_13">NA()</definedName>
    <definedName name="mrusd0310_14">NA()</definedName>
    <definedName name="mrusd0310_17">NA()</definedName>
    <definedName name="mrusd0310_6">NA()</definedName>
    <definedName name="mrusd0310_7">NA()</definedName>
    <definedName name="mrusd0310_9">NA()</definedName>
    <definedName name="MRUSD03102003">NA()</definedName>
    <definedName name="mrusd0311">NA()</definedName>
    <definedName name="mrusd0311_10">NA()</definedName>
    <definedName name="mrusd0311_10_3">NA()</definedName>
    <definedName name="mrusd0311_13">NA()</definedName>
    <definedName name="mrusd0311_14">NA()</definedName>
    <definedName name="mrusd0311_17">NA()</definedName>
    <definedName name="mrusd0311_6">NA()</definedName>
    <definedName name="mrusd0311_7">NA()</definedName>
    <definedName name="mrusd0311_9">NA()</definedName>
    <definedName name="MRUSD03112002">NA()</definedName>
    <definedName name="MRUSD03112002_10">NA()</definedName>
    <definedName name="MRUSD03112002_10_3">NA()</definedName>
    <definedName name="MRUSD03112002_13">NA()</definedName>
    <definedName name="MRUSD03112002_14">NA()</definedName>
    <definedName name="MRUSD03112002_17">NA()</definedName>
    <definedName name="MRUSD03112002_6">NA()</definedName>
    <definedName name="MRUSD03112002_7">NA()</definedName>
    <definedName name="MRUSD03112002_9">NA()</definedName>
    <definedName name="MRUSD03112003">NA()</definedName>
    <definedName name="mrusd0312">NA()</definedName>
    <definedName name="mrusd0312_10">NA()</definedName>
    <definedName name="mrusd0312_10_3">NA()</definedName>
    <definedName name="mrusd0312_13">NA()</definedName>
    <definedName name="mrusd0312_14">NA()</definedName>
    <definedName name="mrusd0312_17">NA()</definedName>
    <definedName name="mrusd0312_6">NA()</definedName>
    <definedName name="mrusd0312_7">NA()</definedName>
    <definedName name="mrusd0312_9">NA()</definedName>
    <definedName name="MRUSD03122002">NA()</definedName>
    <definedName name="MRUSD03122002_10">NA()</definedName>
    <definedName name="MRUSD03122002_10_3">NA()</definedName>
    <definedName name="MRUSD03122002_13">NA()</definedName>
    <definedName name="MRUSD03122002_14">NA()</definedName>
    <definedName name="MRUSD03122002_17">NA()</definedName>
    <definedName name="MRUSD03122002_6">NA()</definedName>
    <definedName name="MRUSD03122002_7">NA()</definedName>
    <definedName name="MRUSD03122002_9">NA()</definedName>
    <definedName name="MRUSD03122003">NA()</definedName>
    <definedName name="mrusd0313">NA()</definedName>
    <definedName name="mrusd0313_10">NA()</definedName>
    <definedName name="mrusd0313_10_3">NA()</definedName>
    <definedName name="mrusd0313_13">NA()</definedName>
    <definedName name="mrusd0313_14">NA()</definedName>
    <definedName name="mrusd0313_17">NA()</definedName>
    <definedName name="mrusd0313_6">NA()</definedName>
    <definedName name="mrusd0313_7">NA()</definedName>
    <definedName name="mrusd0313_9">NA()</definedName>
    <definedName name="MRUSD03132002">NA()</definedName>
    <definedName name="MRUSD03132002_10">NA()</definedName>
    <definedName name="MRUSD03132002_10_3">NA()</definedName>
    <definedName name="MRUSD03132002_13">NA()</definedName>
    <definedName name="MRUSD03132002_14">NA()</definedName>
    <definedName name="MRUSD03132002_17">NA()</definedName>
    <definedName name="MRUSD03132002_6">NA()</definedName>
    <definedName name="MRUSD03132002_7">NA()</definedName>
    <definedName name="MRUSD03132002_9">NA()</definedName>
    <definedName name="MRUSD03132003">NA()</definedName>
    <definedName name="mrusd0314">NA()</definedName>
    <definedName name="mrusd0314_10">NA()</definedName>
    <definedName name="mrusd0314_10_3">NA()</definedName>
    <definedName name="mrusd0314_13">NA()</definedName>
    <definedName name="mrusd0314_14">NA()</definedName>
    <definedName name="mrusd0314_17">NA()</definedName>
    <definedName name="mrusd0314_6">NA()</definedName>
    <definedName name="mrusd0314_7">NA()</definedName>
    <definedName name="mrusd0314_9">NA()</definedName>
    <definedName name="MRUSD03142002">NA()</definedName>
    <definedName name="MRUSD03142002_10">NA()</definedName>
    <definedName name="MRUSD03142002_10_3">NA()</definedName>
    <definedName name="MRUSD03142002_13">NA()</definedName>
    <definedName name="MRUSD03142002_14">NA()</definedName>
    <definedName name="MRUSD03142002_17">NA()</definedName>
    <definedName name="MRUSD03142002_6">NA()</definedName>
    <definedName name="MRUSD03142002_7">NA()</definedName>
    <definedName name="MRUSD03142002_9">NA()</definedName>
    <definedName name="MRUSD03142003">NA()</definedName>
    <definedName name="mrusd0315">NA()</definedName>
    <definedName name="mrusd0315_10">NA()</definedName>
    <definedName name="mrusd0315_10_3">NA()</definedName>
    <definedName name="mrusd0315_13">NA()</definedName>
    <definedName name="mrusd0315_14">NA()</definedName>
    <definedName name="mrusd0315_17">NA()</definedName>
    <definedName name="mrusd0315_6">NA()</definedName>
    <definedName name="mrusd0315_7">NA()</definedName>
    <definedName name="mrusd0315_9">NA()</definedName>
    <definedName name="MRUSD03152002">NA()</definedName>
    <definedName name="MRUSD03152002_10">NA()</definedName>
    <definedName name="MRUSD03152002_10_3">NA()</definedName>
    <definedName name="MRUSD03152002_13">NA()</definedName>
    <definedName name="MRUSD03152002_14">NA()</definedName>
    <definedName name="MRUSD03152002_17">NA()</definedName>
    <definedName name="MRUSD03152002_6">NA()</definedName>
    <definedName name="MRUSD03152002_7">NA()</definedName>
    <definedName name="MRUSD03152002_9">NA()</definedName>
    <definedName name="MRUSD03152003">NA()</definedName>
    <definedName name="mrusd0316">NA()</definedName>
    <definedName name="mrusd0316_10">NA()</definedName>
    <definedName name="mrusd0316_10_3">NA()</definedName>
    <definedName name="mrusd0316_13">NA()</definedName>
    <definedName name="mrusd0316_14">NA()</definedName>
    <definedName name="mrusd0316_17">NA()</definedName>
    <definedName name="mrusd0316_6">NA()</definedName>
    <definedName name="mrusd0316_7">NA()</definedName>
    <definedName name="mrusd0316_9">NA()</definedName>
    <definedName name="MRUSD03162002">NA()</definedName>
    <definedName name="MRUSD03162002_10">NA()</definedName>
    <definedName name="MRUSD03162002_10_3">NA()</definedName>
    <definedName name="MRUSD03162002_13">NA()</definedName>
    <definedName name="MRUSD03162002_14">NA()</definedName>
    <definedName name="MRUSD03162002_17">NA()</definedName>
    <definedName name="MRUSD03162002_6">NA()</definedName>
    <definedName name="MRUSD03162002_7">NA()</definedName>
    <definedName name="MRUSD03162002_9">NA()</definedName>
    <definedName name="MRUSD03162003">NA()</definedName>
    <definedName name="mrusd0317">NA()</definedName>
    <definedName name="mrusd0317_10">NA()</definedName>
    <definedName name="mrusd0317_10_3">NA()</definedName>
    <definedName name="mrusd0317_13">NA()</definedName>
    <definedName name="mrusd0317_14">NA()</definedName>
    <definedName name="mrusd0317_17">NA()</definedName>
    <definedName name="mrusd0317_6">NA()</definedName>
    <definedName name="mrusd0317_7">NA()</definedName>
    <definedName name="mrusd0317_9">NA()</definedName>
    <definedName name="MRUSD03172002">NA()</definedName>
    <definedName name="MRUSD03172002_10">NA()</definedName>
    <definedName name="MRUSD03172002_10_3">NA()</definedName>
    <definedName name="MRUSD03172002_13">NA()</definedName>
    <definedName name="MRUSD03172002_14">NA()</definedName>
    <definedName name="MRUSD03172002_17">NA()</definedName>
    <definedName name="MRUSD03172002_6">NA()</definedName>
    <definedName name="MRUSD03172002_7">NA()</definedName>
    <definedName name="MRUSD03172002_9">NA()</definedName>
    <definedName name="MRUSD03172003">NA()</definedName>
    <definedName name="mrusd0318">NA()</definedName>
    <definedName name="mrusd0318_10">NA()</definedName>
    <definedName name="mrusd0318_10_3">NA()</definedName>
    <definedName name="mrusd0318_13">NA()</definedName>
    <definedName name="mrusd0318_14">NA()</definedName>
    <definedName name="mrusd0318_17">NA()</definedName>
    <definedName name="mrusd0318_6">NA()</definedName>
    <definedName name="mrusd0318_7">NA()</definedName>
    <definedName name="mrusd0318_9">NA()</definedName>
    <definedName name="MRUSD03182002">NA()</definedName>
    <definedName name="MRUSD03182002_10">NA()</definedName>
    <definedName name="MRUSD03182002_10_3">NA()</definedName>
    <definedName name="MRUSD03182002_13">NA()</definedName>
    <definedName name="MRUSD03182002_14">NA()</definedName>
    <definedName name="MRUSD03182002_17">NA()</definedName>
    <definedName name="MRUSD03182002_6">NA()</definedName>
    <definedName name="MRUSD03182002_7">NA()</definedName>
    <definedName name="MRUSD03182002_9">NA()</definedName>
    <definedName name="MRUSD03182003">NA()</definedName>
    <definedName name="mrusd0319">NA()</definedName>
    <definedName name="mrusd0319_10">NA()</definedName>
    <definedName name="mrusd0319_10_3">NA()</definedName>
    <definedName name="mrusd0319_13">NA()</definedName>
    <definedName name="mrusd0319_14">NA()</definedName>
    <definedName name="mrusd0319_17">NA()</definedName>
    <definedName name="mrusd0319_6">NA()</definedName>
    <definedName name="mrusd0319_7">NA()</definedName>
    <definedName name="mrusd0319_9">NA()</definedName>
    <definedName name="MRUSD03192002">NA()</definedName>
    <definedName name="MRUSD03192002_10">NA()</definedName>
    <definedName name="MRUSD03192002_10_3">NA()</definedName>
    <definedName name="MRUSD03192002_13">NA()</definedName>
    <definedName name="MRUSD03192002_14">NA()</definedName>
    <definedName name="MRUSD03192002_17">NA()</definedName>
    <definedName name="MRUSD03192002_6">NA()</definedName>
    <definedName name="MRUSD03192002_7">NA()</definedName>
    <definedName name="MRUSD03192002_9">NA()</definedName>
    <definedName name="MRUSD03192003">NA()</definedName>
    <definedName name="mrusd0320">NA()</definedName>
    <definedName name="mrusd0320_10">NA()</definedName>
    <definedName name="mrusd0320_10_3">NA()</definedName>
    <definedName name="mrusd0320_13">NA()</definedName>
    <definedName name="mrusd0320_14">NA()</definedName>
    <definedName name="mrusd0320_17">NA()</definedName>
    <definedName name="mrusd0320_6">NA()</definedName>
    <definedName name="mrusd0320_7">NA()</definedName>
    <definedName name="mrusd0320_9">NA()</definedName>
    <definedName name="MRUSD03202002">NA()</definedName>
    <definedName name="MRUSD03202002_10">NA()</definedName>
    <definedName name="MRUSD03202002_10_3">NA()</definedName>
    <definedName name="MRUSD03202002_13">NA()</definedName>
    <definedName name="MRUSD03202002_14">NA()</definedName>
    <definedName name="MRUSD03202002_17">NA()</definedName>
    <definedName name="MRUSD03202002_6">NA()</definedName>
    <definedName name="MRUSD03202002_7">NA()</definedName>
    <definedName name="MRUSD03202002_9">NA()</definedName>
    <definedName name="MRUSD03202003">NA()</definedName>
    <definedName name="mrusd0321">NA()</definedName>
    <definedName name="mrusd0321_10">NA()</definedName>
    <definedName name="mrusd0321_10_3">NA()</definedName>
    <definedName name="mrusd0321_13">NA()</definedName>
    <definedName name="mrusd0321_14">NA()</definedName>
    <definedName name="mrusd0321_17">NA()</definedName>
    <definedName name="mrusd0321_6">NA()</definedName>
    <definedName name="mrusd0321_7">NA()</definedName>
    <definedName name="mrusd0321_9">NA()</definedName>
    <definedName name="MRUSD03212002">NA()</definedName>
    <definedName name="MRUSD03212002_10">NA()</definedName>
    <definedName name="MRUSD03212002_10_3">NA()</definedName>
    <definedName name="MRUSD03212002_13">NA()</definedName>
    <definedName name="MRUSD03212002_14">NA()</definedName>
    <definedName name="MRUSD03212002_17">NA()</definedName>
    <definedName name="MRUSD03212002_6">NA()</definedName>
    <definedName name="MRUSD03212002_7">NA()</definedName>
    <definedName name="MRUSD03212002_9">NA()</definedName>
    <definedName name="MRUSD03212003">NA()</definedName>
    <definedName name="MRUSD0322">NA()</definedName>
    <definedName name="MRUSD03222002">NA()</definedName>
    <definedName name="MRUSD03222002_10">NA()</definedName>
    <definedName name="MRUSD03222002_10_3">NA()</definedName>
    <definedName name="MRUSD03222002_13">NA()</definedName>
    <definedName name="MRUSD03222002_14">NA()</definedName>
    <definedName name="MRUSD03222002_17">NA()</definedName>
    <definedName name="MRUSD03222002_6">NA()</definedName>
    <definedName name="MRUSD03222002_7">NA()</definedName>
    <definedName name="MRUSD03222002_9">NA()</definedName>
    <definedName name="MRUSD03222003">NA()</definedName>
    <definedName name="mrusd0323">NA()</definedName>
    <definedName name="mrusd0323_10">NA()</definedName>
    <definedName name="mrusd0323_10_3">NA()</definedName>
    <definedName name="mrusd0323_13">NA()</definedName>
    <definedName name="mrusd0323_14">NA()</definedName>
    <definedName name="mrusd0323_17">NA()</definedName>
    <definedName name="mrusd0323_6">NA()</definedName>
    <definedName name="mrusd0323_7">NA()</definedName>
    <definedName name="mrusd0323_9">NA()</definedName>
    <definedName name="MRUSD03232002">NA()</definedName>
    <definedName name="MRUSD03232002_10">NA()</definedName>
    <definedName name="MRUSD03232002_10_3">NA()</definedName>
    <definedName name="MRUSD03232002_13">NA()</definedName>
    <definedName name="MRUSD03232002_14">NA()</definedName>
    <definedName name="MRUSD03232002_17">NA()</definedName>
    <definedName name="MRUSD03232002_6">NA()</definedName>
    <definedName name="MRUSD03232002_7">NA()</definedName>
    <definedName name="MRUSD03232002_9">NA()</definedName>
    <definedName name="MRUSD03232003">NA()</definedName>
    <definedName name="MRUSD0324">NA()</definedName>
    <definedName name="MRUSD0324_10">NA()</definedName>
    <definedName name="MRUSD0324_10_3">NA()</definedName>
    <definedName name="MRUSD0324_13">NA()</definedName>
    <definedName name="MRUSD0324_14">NA()</definedName>
    <definedName name="MRUSD0324_17">NA()</definedName>
    <definedName name="MRUSD0324_6">NA()</definedName>
    <definedName name="MRUSD0324_7">NA()</definedName>
    <definedName name="MRUSD0324_9">NA()</definedName>
    <definedName name="MRUSD03242002">NA()</definedName>
    <definedName name="MRUSD03242002_10">NA()</definedName>
    <definedName name="MRUSD03242002_10_3">NA()</definedName>
    <definedName name="MRUSD03242002_13">NA()</definedName>
    <definedName name="MRUSD03242002_14">NA()</definedName>
    <definedName name="MRUSD03242002_17">NA()</definedName>
    <definedName name="MRUSD03242002_6">NA()</definedName>
    <definedName name="MRUSD03242002_7">NA()</definedName>
    <definedName name="MRUSD03242002_9">NA()</definedName>
    <definedName name="MRUSD03242003">NA()</definedName>
    <definedName name="mrusd0325">NA()</definedName>
    <definedName name="mrusd0325_10">NA()</definedName>
    <definedName name="mrusd0325_10_3">NA()</definedName>
    <definedName name="mrusd0325_13">NA()</definedName>
    <definedName name="mrusd0325_14">NA()</definedName>
    <definedName name="mrusd0325_17">NA()</definedName>
    <definedName name="mrusd0325_6">NA()</definedName>
    <definedName name="mrusd0325_7">NA()</definedName>
    <definedName name="mrusd0325_9">NA()</definedName>
    <definedName name="MRUSD03252002">NA()</definedName>
    <definedName name="MRUSD03252002_10">NA()</definedName>
    <definedName name="MRUSD03252002_10_3">NA()</definedName>
    <definedName name="MRUSD03252002_13">NA()</definedName>
    <definedName name="MRUSD03252002_14">NA()</definedName>
    <definedName name="MRUSD03252002_17">NA()</definedName>
    <definedName name="MRUSD03252002_6">NA()</definedName>
    <definedName name="MRUSD03252002_7">NA()</definedName>
    <definedName name="MRUSD03252002_9">NA()</definedName>
    <definedName name="MRUSD03252003">NA()</definedName>
    <definedName name="mrusd0326">NA()</definedName>
    <definedName name="mrusd0326_10">NA()</definedName>
    <definedName name="mrusd0326_10_3">NA()</definedName>
    <definedName name="mrusd0326_13">NA()</definedName>
    <definedName name="mrusd0326_14">NA()</definedName>
    <definedName name="mrusd0326_17">NA()</definedName>
    <definedName name="mrusd0326_6">NA()</definedName>
    <definedName name="mrusd0326_7">NA()</definedName>
    <definedName name="mrusd0326_9">NA()</definedName>
    <definedName name="MRUSD03262002">NA()</definedName>
    <definedName name="MRUSD03262002_10">NA()</definedName>
    <definedName name="MRUSD03262002_10_3">NA()</definedName>
    <definedName name="MRUSD03262002_13">NA()</definedName>
    <definedName name="MRUSD03262002_14">NA()</definedName>
    <definedName name="MRUSD03262002_17">NA()</definedName>
    <definedName name="MRUSD03262002_6">NA()</definedName>
    <definedName name="MRUSD03262002_7">NA()</definedName>
    <definedName name="MRUSD03262002_9">NA()</definedName>
    <definedName name="MRUSD03262003">NA()</definedName>
    <definedName name="mrusd0327">NA()</definedName>
    <definedName name="mrusd0327_10">NA()</definedName>
    <definedName name="mrusd0327_10_3">NA()</definedName>
    <definedName name="mrusd0327_13">NA()</definedName>
    <definedName name="mrusd0327_14">NA()</definedName>
    <definedName name="mrusd0327_17">NA()</definedName>
    <definedName name="mrusd0327_6">NA()</definedName>
    <definedName name="mrusd0327_7">NA()</definedName>
    <definedName name="mrusd0327_9">NA()</definedName>
    <definedName name="MRUSD03272002">NA()</definedName>
    <definedName name="MRUSD03272002_10">NA()</definedName>
    <definedName name="MRUSD03272002_10_3">NA()</definedName>
    <definedName name="MRUSD03272002_13">NA()</definedName>
    <definedName name="MRUSD03272002_14">NA()</definedName>
    <definedName name="MRUSD03272002_17">NA()</definedName>
    <definedName name="MRUSD03272002_6">NA()</definedName>
    <definedName name="MRUSD03272002_7">NA()</definedName>
    <definedName name="MRUSD03272002_9">NA()</definedName>
    <definedName name="MRUSD03272003">NA()</definedName>
    <definedName name="mrusd0328">NA()</definedName>
    <definedName name="mrusd0328_10">NA()</definedName>
    <definedName name="mrusd0328_10_3">NA()</definedName>
    <definedName name="mrusd0328_13">NA()</definedName>
    <definedName name="mrusd0328_14">NA()</definedName>
    <definedName name="mrusd0328_17">NA()</definedName>
    <definedName name="mrusd0328_6">NA()</definedName>
    <definedName name="mrusd0328_7">NA()</definedName>
    <definedName name="mrusd0328_9">NA()</definedName>
    <definedName name="MRUSD03282002">NA()</definedName>
    <definedName name="MRUSD03282003">NA()</definedName>
    <definedName name="MRUSD03282005">NA()</definedName>
    <definedName name="MRUSD0329">NA()</definedName>
    <definedName name="MRUSD03292002">NA()</definedName>
    <definedName name="MRUSD03292002_10">NA()</definedName>
    <definedName name="MRUSD03292002_10_3">NA()</definedName>
    <definedName name="MRUSD03292002_13">NA()</definedName>
    <definedName name="MRUSD03292002_14">NA()</definedName>
    <definedName name="MRUSD03292002_17">NA()</definedName>
    <definedName name="MRUSD03292002_6">NA()</definedName>
    <definedName name="MRUSD03292002_7">NA()</definedName>
    <definedName name="MRUSD03292002_9">NA()</definedName>
    <definedName name="MRUSD03292003">NA()</definedName>
    <definedName name="mrusd0330">NA()</definedName>
    <definedName name="MRUSD03302002">NA()</definedName>
    <definedName name="MRUSD03302002_10">NA()</definedName>
    <definedName name="MRUSD03302002_10_3">NA()</definedName>
    <definedName name="MRUSD03302002_13">NA()</definedName>
    <definedName name="MRUSD03302002_14">NA()</definedName>
    <definedName name="MRUSD03302002_17">NA()</definedName>
    <definedName name="MRUSD03302002_6">NA()</definedName>
    <definedName name="MRUSD03302002_7">NA()</definedName>
    <definedName name="MRUSD03302002_9">NA()</definedName>
    <definedName name="MRUSD03302003">NA()</definedName>
    <definedName name="mrusd0331">NA()</definedName>
    <definedName name="mrusd0331_10">NA()</definedName>
    <definedName name="mrusd0331_10_3">NA()</definedName>
    <definedName name="mrusd0331_13">NA()</definedName>
    <definedName name="mrusd0331_14">NA()</definedName>
    <definedName name="mrusd0331_17">NA()</definedName>
    <definedName name="mrusd0331_6">NA()</definedName>
    <definedName name="mrusd0331_7">NA()</definedName>
    <definedName name="mrusd0331_9">NA()</definedName>
    <definedName name="MRUSD03312002">NA()</definedName>
    <definedName name="MRUSD03312002_10">NA()</definedName>
    <definedName name="MRUSD03312002_10_3">NA()</definedName>
    <definedName name="MRUSD03312002_13">NA()</definedName>
    <definedName name="MRUSD03312002_14">NA()</definedName>
    <definedName name="MRUSD03312002_17">NA()</definedName>
    <definedName name="MRUSD03312002_6">NA()</definedName>
    <definedName name="MRUSD03312002_7">NA()</definedName>
    <definedName name="MRUSD03312002_9">NA()</definedName>
    <definedName name="MRUSD03312003">NA()</definedName>
    <definedName name="MRUSD03312004">NA()</definedName>
    <definedName name="MRUSD03312005">NA()</definedName>
    <definedName name="MRUSD03312006">NA()</definedName>
    <definedName name="mrusd04">NA()</definedName>
    <definedName name="mrusd040">NA()</definedName>
    <definedName name="mrusd040_10">NA()</definedName>
    <definedName name="mrusd040_10_3">NA()</definedName>
    <definedName name="mrusd040_13">NA()</definedName>
    <definedName name="mrusd040_14">NA()</definedName>
    <definedName name="mrusd040_17">NA()</definedName>
    <definedName name="mrusd040_6">NA()</definedName>
    <definedName name="mrusd040_7">NA()</definedName>
    <definedName name="mrusd040_9">NA()</definedName>
    <definedName name="mrusd0400">NA()</definedName>
    <definedName name="mrusd0400_10">NA()</definedName>
    <definedName name="mrusd0400_10_3">NA()</definedName>
    <definedName name="mrusd0400_13">NA()</definedName>
    <definedName name="mrusd0400_14">NA()</definedName>
    <definedName name="mrusd0400_17">NA()</definedName>
    <definedName name="mrusd0400_6">NA()</definedName>
    <definedName name="mrusd0400_7">NA()</definedName>
    <definedName name="mrusd0400_9">NA()</definedName>
    <definedName name="mrusd0401">NA()</definedName>
    <definedName name="mrusd0401_10">NA()</definedName>
    <definedName name="mrusd0401_10_3">NA()</definedName>
    <definedName name="mrusd0401_13">NA()</definedName>
    <definedName name="mrusd0401_14">NA()</definedName>
    <definedName name="mrusd0401_17">NA()</definedName>
    <definedName name="mrusd0401_6">NA()</definedName>
    <definedName name="mrusd0401_7">NA()</definedName>
    <definedName name="mrusd0401_9">NA()</definedName>
    <definedName name="MRUSD04012002">NA()</definedName>
    <definedName name="MRUSD04012002_10">NA()</definedName>
    <definedName name="MRUSD04012002_10_3">NA()</definedName>
    <definedName name="MRUSD04012002_13">NA()</definedName>
    <definedName name="MRUSD04012002_14">NA()</definedName>
    <definedName name="MRUSD04012002_17">NA()</definedName>
    <definedName name="MRUSD04012002_6">NA()</definedName>
    <definedName name="MRUSD04012002_7">NA()</definedName>
    <definedName name="MRUSD04012002_9">NA()</definedName>
    <definedName name="MRUSD04012003">NA()</definedName>
    <definedName name="MRUSD04012005">NA()</definedName>
    <definedName name="MRUSD0402">NA()</definedName>
    <definedName name="MRUSD0402_10">NA()</definedName>
    <definedName name="MRUSD0402_10_3">NA()</definedName>
    <definedName name="MRUSD0402_13">NA()</definedName>
    <definedName name="MRUSD0402_14">NA()</definedName>
    <definedName name="MRUSD0402_17">NA()</definedName>
    <definedName name="MRUSD0402_6">NA()</definedName>
    <definedName name="MRUSD0402_7">NA()</definedName>
    <definedName name="MRUSD0402_9">NA()</definedName>
    <definedName name="MRUSD04022002">NA()</definedName>
    <definedName name="MRUSD04022002_10">NA()</definedName>
    <definedName name="MRUSD04022002_10_3">NA()</definedName>
    <definedName name="MRUSD04022002_13">NA()</definedName>
    <definedName name="MRUSD04022002_14">NA()</definedName>
    <definedName name="MRUSD04022002_17">NA()</definedName>
    <definedName name="MRUSD04022002_6">NA()</definedName>
    <definedName name="MRUSD04022002_7">NA()</definedName>
    <definedName name="MRUSD04022002_9">NA()</definedName>
    <definedName name="MRUSD0403">NA()</definedName>
    <definedName name="MRUSD0403_10">NA()</definedName>
    <definedName name="MRUSD0403_10_3">NA()</definedName>
    <definedName name="MRUSD0403_13">NA()</definedName>
    <definedName name="MRUSD0403_14">NA()</definedName>
    <definedName name="MRUSD0403_17">NA()</definedName>
    <definedName name="MRUSD0403_6">NA()</definedName>
    <definedName name="MRUSD0403_7">NA()</definedName>
    <definedName name="MRUSD0403_9">NA()</definedName>
    <definedName name="MRUSD04032002">NA()</definedName>
    <definedName name="MRUSD04032002_10">NA()</definedName>
    <definedName name="MRUSD04032002_10_3">NA()</definedName>
    <definedName name="MRUSD04032002_13">NA()</definedName>
    <definedName name="MRUSD04032002_14">NA()</definedName>
    <definedName name="MRUSD04032002_17">NA()</definedName>
    <definedName name="MRUSD04032002_6">NA()</definedName>
    <definedName name="MRUSD04032002_7">NA()</definedName>
    <definedName name="MRUSD04032002_9">NA()</definedName>
    <definedName name="MRUSD04032003">NA()</definedName>
    <definedName name="MRUSD04032006">NA()</definedName>
    <definedName name="MRUSD0404">NA()</definedName>
    <definedName name="MRUSD0404_10">NA()</definedName>
    <definedName name="MRUSD0404_10_3">NA()</definedName>
    <definedName name="MRUSD0404_13">NA()</definedName>
    <definedName name="MRUSD0404_14">NA()</definedName>
    <definedName name="MRUSD0404_17">NA()</definedName>
    <definedName name="MRUSD0404_6">NA()</definedName>
    <definedName name="MRUSD0404_7">NA()</definedName>
    <definedName name="MRUSD0404_9">NA()</definedName>
    <definedName name="MRUSD04042002">NA()</definedName>
    <definedName name="MRUSD04042002_10">NA()</definedName>
    <definedName name="MRUSD04042002_10_3">NA()</definedName>
    <definedName name="MRUSD04042002_13">NA()</definedName>
    <definedName name="MRUSD04042002_14">NA()</definedName>
    <definedName name="MRUSD04042002_17">NA()</definedName>
    <definedName name="MRUSD04042002_6">NA()</definedName>
    <definedName name="MRUSD04042002_7">NA()</definedName>
    <definedName name="MRUSD04042002_9">NA()</definedName>
    <definedName name="MRUSD04042003">NA()</definedName>
    <definedName name="MRUSD04042006">NA()</definedName>
    <definedName name="MRUSD0405">NA()</definedName>
    <definedName name="MRUSD0405_10">NA()</definedName>
    <definedName name="MRUSD0405_10_3">NA()</definedName>
    <definedName name="MRUSD0405_13">NA()</definedName>
    <definedName name="MRUSD0405_14">NA()</definedName>
    <definedName name="MRUSD0405_17">NA()</definedName>
    <definedName name="MRUSD0405_6">NA()</definedName>
    <definedName name="MRUSD0405_7">NA()</definedName>
    <definedName name="MRUSD0405_9">NA()</definedName>
    <definedName name="MRUSD04052002">NA()</definedName>
    <definedName name="MRUSD04052002_10">NA()</definedName>
    <definedName name="MRUSD04052002_10_3">NA()</definedName>
    <definedName name="MRUSD04052002_13">NA()</definedName>
    <definedName name="MRUSD04052002_14">NA()</definedName>
    <definedName name="MRUSD04052002_17">NA()</definedName>
    <definedName name="MRUSD04052002_6">NA()</definedName>
    <definedName name="MRUSD04052002_7">NA()</definedName>
    <definedName name="MRUSD04052002_9">NA()</definedName>
    <definedName name="MRUSD04052006">NA()</definedName>
    <definedName name="MRUSD0406">NA()</definedName>
    <definedName name="MRUSD0406_10">NA()</definedName>
    <definedName name="MRUSD0406_10_3">NA()</definedName>
    <definedName name="MRUSD0406_13">NA()</definedName>
    <definedName name="MRUSD0406_14">NA()</definedName>
    <definedName name="MRUSD0406_17">NA()</definedName>
    <definedName name="MRUSD0406_6">NA()</definedName>
    <definedName name="MRUSD0406_7">NA()</definedName>
    <definedName name="MRUSD0406_9">NA()</definedName>
    <definedName name="MRUSD04062006">NA()</definedName>
    <definedName name="MRUSD0407">NA()</definedName>
    <definedName name="MRUSD0407_10">NA()</definedName>
    <definedName name="MRUSD0407_10_3">NA()</definedName>
    <definedName name="MRUSD0407_13">NA()</definedName>
    <definedName name="MRUSD0407_14">NA()</definedName>
    <definedName name="MRUSD0407_17">NA()</definedName>
    <definedName name="MRUSD0407_6">NA()</definedName>
    <definedName name="MRUSD0407_7">NA()</definedName>
    <definedName name="MRUSD0407_9">NA()</definedName>
    <definedName name="MRUSD04072003">NA()</definedName>
    <definedName name="MRUSD04072006">NA()</definedName>
    <definedName name="MRUSD0408">NA()</definedName>
    <definedName name="MRUSD0408_10">NA()</definedName>
    <definedName name="MRUSD0408_10_3">NA()</definedName>
    <definedName name="MRUSD0408_13">NA()</definedName>
    <definedName name="MRUSD0408_14">NA()</definedName>
    <definedName name="MRUSD0408_17">NA()</definedName>
    <definedName name="MRUSD0408_6">NA()</definedName>
    <definedName name="MRUSD0408_7">NA()</definedName>
    <definedName name="MRUSD0408_9">NA()</definedName>
    <definedName name="MRUSD04082002">NA()</definedName>
    <definedName name="MRUSD04082002_10">NA()</definedName>
    <definedName name="MRUSD04082002_10_3">NA()</definedName>
    <definedName name="MRUSD04082002_13">NA()</definedName>
    <definedName name="MRUSD04082002_14">NA()</definedName>
    <definedName name="MRUSD04082002_17">NA()</definedName>
    <definedName name="MRUSD04082002_6">NA()</definedName>
    <definedName name="MRUSD04082002_7">NA()</definedName>
    <definedName name="MRUSD04082002_9">NA()</definedName>
    <definedName name="MRUSD0409">NA()</definedName>
    <definedName name="MRUSD0409_10">NA()</definedName>
    <definedName name="MRUSD0409_10_3">NA()</definedName>
    <definedName name="MRUSD0409_13">NA()</definedName>
    <definedName name="MRUSD0409_14">NA()</definedName>
    <definedName name="MRUSD0409_17">NA()</definedName>
    <definedName name="MRUSD0409_6">NA()</definedName>
    <definedName name="MRUSD0409_7">NA()</definedName>
    <definedName name="MRUSD0409_9">NA()</definedName>
    <definedName name="MRUSD04092002">NA()</definedName>
    <definedName name="MRUSD04092002_10">NA()</definedName>
    <definedName name="MRUSD04092002_10_3">NA()</definedName>
    <definedName name="MRUSD04092002_13">NA()</definedName>
    <definedName name="MRUSD04092002_14">NA()</definedName>
    <definedName name="MRUSD04092002_17">NA()</definedName>
    <definedName name="MRUSD04092002_6">NA()</definedName>
    <definedName name="MRUSD04092002_7">NA()</definedName>
    <definedName name="MRUSD04092002_9">NA()</definedName>
    <definedName name="MRUSD04092003">NA()</definedName>
    <definedName name="mrusd041">NA()</definedName>
    <definedName name="mrusd041_10">NA()</definedName>
    <definedName name="mrusd041_10_3">NA()</definedName>
    <definedName name="mrusd041_13">NA()</definedName>
    <definedName name="mrusd041_14">NA()</definedName>
    <definedName name="mrusd041_17">NA()</definedName>
    <definedName name="mrusd041_6">NA()</definedName>
    <definedName name="mrusd041_7">NA()</definedName>
    <definedName name="mrusd041_9">NA()</definedName>
    <definedName name="MRUSD0410">NA()</definedName>
    <definedName name="MRUSD0410_10">NA()</definedName>
    <definedName name="MRUSD0410_10_3">NA()</definedName>
    <definedName name="MRUSD0410_13">NA()</definedName>
    <definedName name="MRUSD0410_14">NA()</definedName>
    <definedName name="MRUSD0410_17">NA()</definedName>
    <definedName name="MRUSD0410_6">NA()</definedName>
    <definedName name="MRUSD0410_7">NA()</definedName>
    <definedName name="MRUSD0410_9">NA()</definedName>
    <definedName name="MRUSD04102002">NA()</definedName>
    <definedName name="MRUSD04102002_10">NA()</definedName>
    <definedName name="MRUSD04102002_10_3">NA()</definedName>
    <definedName name="MRUSD04102002_13">NA()</definedName>
    <definedName name="MRUSD04102002_14">NA()</definedName>
    <definedName name="MRUSD04102002_17">NA()</definedName>
    <definedName name="MRUSD04102002_6">NA()</definedName>
    <definedName name="MRUSD04102002_7">NA()</definedName>
    <definedName name="MRUSD04102002_9">NA()</definedName>
    <definedName name="MRUSD04102003">NA()</definedName>
    <definedName name="MRUSD04102006">NA()</definedName>
    <definedName name="MRUSD0411">NA()</definedName>
    <definedName name="MRUSD0411_10">NA()</definedName>
    <definedName name="MRUSD0411_10_3">NA()</definedName>
    <definedName name="MRUSD0411_13">NA()</definedName>
    <definedName name="MRUSD0411_14">NA()</definedName>
    <definedName name="MRUSD0411_17">NA()</definedName>
    <definedName name="MRUSD0411_6">NA()</definedName>
    <definedName name="MRUSD0411_7">NA()</definedName>
    <definedName name="MRUSD0411_9">NA()</definedName>
    <definedName name="MRUSD04112002">NA()</definedName>
    <definedName name="MRUSD04112002_10">NA()</definedName>
    <definedName name="MRUSD04112002_10_3">NA()</definedName>
    <definedName name="MRUSD04112002_13">NA()</definedName>
    <definedName name="MRUSD04112002_14">NA()</definedName>
    <definedName name="MRUSD04112002_17">NA()</definedName>
    <definedName name="MRUSD04112002_6">NA()</definedName>
    <definedName name="MRUSD04112002_7">NA()</definedName>
    <definedName name="MRUSD04112002_9">NA()</definedName>
    <definedName name="MRUSD04112006">NA()</definedName>
    <definedName name="MRUSD0412">NA()</definedName>
    <definedName name="MRUSD0412_10">NA()</definedName>
    <definedName name="MRUSD0412_10_3">NA()</definedName>
    <definedName name="MRUSD0412_13">NA()</definedName>
    <definedName name="MRUSD0412_14">NA()</definedName>
    <definedName name="MRUSD0412_17">NA()</definedName>
    <definedName name="MRUSD0412_6">NA()</definedName>
    <definedName name="MRUSD0412_7">NA()</definedName>
    <definedName name="MRUSD0412_9">NA()</definedName>
    <definedName name="MRUSD04122002">NA()</definedName>
    <definedName name="MRUSD04122002_10">NA()</definedName>
    <definedName name="MRUSD04122002_10_3">NA()</definedName>
    <definedName name="MRUSD04122002_13">NA()</definedName>
    <definedName name="MRUSD04122002_14">NA()</definedName>
    <definedName name="MRUSD04122002_17">NA()</definedName>
    <definedName name="MRUSD04122002_6">NA()</definedName>
    <definedName name="MRUSD04122002_7">NA()</definedName>
    <definedName name="MRUSD04122002_9">NA()</definedName>
    <definedName name="MRUSD04122006">NA()</definedName>
    <definedName name="MRUSD0413">NA()</definedName>
    <definedName name="MRUSD0413_10">NA()</definedName>
    <definedName name="MRUSD0413_10_3">NA()</definedName>
    <definedName name="MRUSD0413_13">NA()</definedName>
    <definedName name="MRUSD0413_14">NA()</definedName>
    <definedName name="MRUSD0413_17">NA()</definedName>
    <definedName name="MRUSD0413_6">NA()</definedName>
    <definedName name="MRUSD0413_7">NA()</definedName>
    <definedName name="MRUSD0413_9">NA()</definedName>
    <definedName name="MRUSD04132006">NA()</definedName>
    <definedName name="MRUSD0414">NA()</definedName>
    <definedName name="MRUSD0414_10">NA()</definedName>
    <definedName name="MRUSD0414_10_3">NA()</definedName>
    <definedName name="MRUSD0414_13">NA()</definedName>
    <definedName name="MRUSD0414_14">NA()</definedName>
    <definedName name="MRUSD0414_17">NA()</definedName>
    <definedName name="MRUSD0414_6">NA()</definedName>
    <definedName name="MRUSD0414_7">NA()</definedName>
    <definedName name="MRUSD0414_9">NA()</definedName>
    <definedName name="MRUSD04142006">NA()</definedName>
    <definedName name="MRUSD0415">NA()</definedName>
    <definedName name="MRUSD0415_10">NA()</definedName>
    <definedName name="MRUSD0415_10_3">NA()</definedName>
    <definedName name="MRUSD0415_13">NA()</definedName>
    <definedName name="MRUSD0415_14">NA()</definedName>
    <definedName name="MRUSD0415_17">NA()</definedName>
    <definedName name="MRUSD0415_6">NA()</definedName>
    <definedName name="MRUSD0415_7">NA()</definedName>
    <definedName name="MRUSD0415_9">NA()</definedName>
    <definedName name="MRUSD04152002">NA()</definedName>
    <definedName name="MRUSD04152002_10">NA()</definedName>
    <definedName name="MRUSD04152002_10_3">NA()</definedName>
    <definedName name="MRUSD04152002_13">NA()</definedName>
    <definedName name="MRUSD04152002_14">NA()</definedName>
    <definedName name="MRUSD04152002_17">NA()</definedName>
    <definedName name="MRUSD04152002_6">NA()</definedName>
    <definedName name="MRUSD04152002_7">NA()</definedName>
    <definedName name="MRUSD04152002_9">NA()</definedName>
    <definedName name="MRUSD0416">NA()</definedName>
    <definedName name="MRUSD0416_10">NA()</definedName>
    <definedName name="MRUSD0416_10_3">NA()</definedName>
    <definedName name="MRUSD0416_13">NA()</definedName>
    <definedName name="MRUSD0416_14">NA()</definedName>
    <definedName name="MRUSD0416_17">NA()</definedName>
    <definedName name="MRUSD0416_6">NA()</definedName>
    <definedName name="MRUSD0416_7">NA()</definedName>
    <definedName name="MRUSD0416_9">NA()</definedName>
    <definedName name="MRUSD04162002">NA()</definedName>
    <definedName name="MRUSD04162002_10">NA()</definedName>
    <definedName name="MRUSD04162002_10_3">NA()</definedName>
    <definedName name="MRUSD04162002_13">NA()</definedName>
    <definedName name="MRUSD04162002_14">NA()</definedName>
    <definedName name="MRUSD04162002_17">NA()</definedName>
    <definedName name="MRUSD04162002_6">NA()</definedName>
    <definedName name="MRUSD04162002_7">NA()</definedName>
    <definedName name="MRUSD04162002_9">NA()</definedName>
    <definedName name="MRUSD0417">NA()</definedName>
    <definedName name="MRUSD0417_10">NA()</definedName>
    <definedName name="MRUSD0417_10_3">NA()</definedName>
    <definedName name="MRUSD0417_13">NA()</definedName>
    <definedName name="MRUSD0417_14">NA()</definedName>
    <definedName name="MRUSD0417_17">NA()</definedName>
    <definedName name="MRUSD0417_6">NA()</definedName>
    <definedName name="MRUSD0417_7">NA()</definedName>
    <definedName name="MRUSD0417_9">NA()</definedName>
    <definedName name="MRUSD04172002">NA()</definedName>
    <definedName name="MRUSD04172002_10">NA()</definedName>
    <definedName name="MRUSD04172002_10_3">NA()</definedName>
    <definedName name="MRUSD04172002_13">NA()</definedName>
    <definedName name="MRUSD04172002_14">NA()</definedName>
    <definedName name="MRUSD04172002_17">NA()</definedName>
    <definedName name="MRUSD04172002_6">NA()</definedName>
    <definedName name="MRUSD04172002_7">NA()</definedName>
    <definedName name="MRUSD04172002_9">NA()</definedName>
    <definedName name="MRUSD04172006">NA()</definedName>
    <definedName name="MRUSD0418">NA()</definedName>
    <definedName name="MRUSD0418_10">NA()</definedName>
    <definedName name="MRUSD0418_10_3">NA()</definedName>
    <definedName name="MRUSD0418_13">NA()</definedName>
    <definedName name="MRUSD0418_14">NA()</definedName>
    <definedName name="MRUSD0418_17">NA()</definedName>
    <definedName name="MRUSD0418_6">NA()</definedName>
    <definedName name="MRUSD0418_7">NA()</definedName>
    <definedName name="MRUSD0418_9">NA()</definedName>
    <definedName name="MRUSD04182002">NA()</definedName>
    <definedName name="MRUSD04182002_10">NA()</definedName>
    <definedName name="MRUSD04182002_10_3">NA()</definedName>
    <definedName name="MRUSD04182002_13">NA()</definedName>
    <definedName name="MRUSD04182002_14">NA()</definedName>
    <definedName name="MRUSD04182002_17">NA()</definedName>
    <definedName name="MRUSD04182002_6">NA()</definedName>
    <definedName name="MRUSD04182002_7">NA()</definedName>
    <definedName name="MRUSD04182002_9">NA()</definedName>
    <definedName name="MRUSD04182006">NA()</definedName>
    <definedName name="MRUSD0419">NA()</definedName>
    <definedName name="MRUSD0419_10">NA()</definedName>
    <definedName name="MRUSD0419_10_3">NA()</definedName>
    <definedName name="MRUSD0419_13">NA()</definedName>
    <definedName name="MRUSD0419_14">NA()</definedName>
    <definedName name="MRUSD0419_17">NA()</definedName>
    <definedName name="MRUSD0419_6">NA()</definedName>
    <definedName name="MRUSD0419_7">NA()</definedName>
    <definedName name="MRUSD0419_9">NA()</definedName>
    <definedName name="MRUSD04192002">NA()</definedName>
    <definedName name="MRUSD04192002_10">NA()</definedName>
    <definedName name="MRUSD04192002_10_3">NA()</definedName>
    <definedName name="MRUSD04192002_13">NA()</definedName>
    <definedName name="MRUSD04192002_14">NA()</definedName>
    <definedName name="MRUSD04192002_17">NA()</definedName>
    <definedName name="MRUSD04192002_6">NA()</definedName>
    <definedName name="MRUSD04192002_7">NA()</definedName>
    <definedName name="MRUSD04192002_9">NA()</definedName>
    <definedName name="MRUSD04192006">NA()</definedName>
    <definedName name="MRUSD0420">NA()</definedName>
    <definedName name="MRUSD0420_10">NA()</definedName>
    <definedName name="MRUSD0420_10_3">NA()</definedName>
    <definedName name="MRUSD0420_13">NA()</definedName>
    <definedName name="MRUSD0420_14">NA()</definedName>
    <definedName name="MRUSD0420_17">NA()</definedName>
    <definedName name="MRUSD0420_6">NA()</definedName>
    <definedName name="MRUSD0420_7">NA()</definedName>
    <definedName name="MRUSD0420_9">NA()</definedName>
    <definedName name="MRUSD04202006">NA()</definedName>
    <definedName name="MRUSD0421">NA()</definedName>
    <definedName name="MRUSD0421_10">NA()</definedName>
    <definedName name="MRUSD0421_10_3">NA()</definedName>
    <definedName name="MRUSD0421_13">NA()</definedName>
    <definedName name="MRUSD0421_14">NA()</definedName>
    <definedName name="MRUSD0421_17">NA()</definedName>
    <definedName name="MRUSD0421_6">NA()</definedName>
    <definedName name="MRUSD0421_7">NA()</definedName>
    <definedName name="MRUSD0421_9">NA()</definedName>
    <definedName name="MRUSD04212006">NA()</definedName>
    <definedName name="MRUSD0422">NA()</definedName>
    <definedName name="MRUSD0422_10">NA()</definedName>
    <definedName name="MRUSD0422_10_3">NA()</definedName>
    <definedName name="MRUSD0422_13">NA()</definedName>
    <definedName name="MRUSD0422_14">NA()</definedName>
    <definedName name="MRUSD0422_17">NA()</definedName>
    <definedName name="MRUSD0422_6">NA()</definedName>
    <definedName name="MRUSD0422_7">NA()</definedName>
    <definedName name="MRUSD0422_9">NA()</definedName>
    <definedName name="MRUSD04222002">NA()</definedName>
    <definedName name="MRUSD04222002_10">NA()</definedName>
    <definedName name="MRUSD04222002_10_3">NA()</definedName>
    <definedName name="MRUSD04222002_13">NA()</definedName>
    <definedName name="MRUSD04222002_14">NA()</definedName>
    <definedName name="MRUSD04222002_17">NA()</definedName>
    <definedName name="MRUSD04222002_6">NA()</definedName>
    <definedName name="MRUSD04222002_7">NA()</definedName>
    <definedName name="MRUSD04222002_9">NA()</definedName>
    <definedName name="MRUSD0423">NA()</definedName>
    <definedName name="MRUSD0423_10">NA()</definedName>
    <definedName name="MRUSD0423_10_3">NA()</definedName>
    <definedName name="MRUSD0423_13">NA()</definedName>
    <definedName name="MRUSD0423_14">NA()</definedName>
    <definedName name="MRUSD0423_17">NA()</definedName>
    <definedName name="MRUSD0423_6">NA()</definedName>
    <definedName name="MRUSD0423_7">NA()</definedName>
    <definedName name="MRUSD0423_9">NA()</definedName>
    <definedName name="MRUSD04232002">NA()</definedName>
    <definedName name="MRUSD04232002_10">NA()</definedName>
    <definedName name="MRUSD04232002_10_3">NA()</definedName>
    <definedName name="MRUSD04232002_13">NA()</definedName>
    <definedName name="MRUSD04232002_14">NA()</definedName>
    <definedName name="MRUSD04232002_17">NA()</definedName>
    <definedName name="MRUSD04232002_6">NA()</definedName>
    <definedName name="MRUSD04232002_7">NA()</definedName>
    <definedName name="MRUSD04232002_9">NA()</definedName>
    <definedName name="MRUSD0424">NA()</definedName>
    <definedName name="MRUSD0424_10">NA()</definedName>
    <definedName name="MRUSD0424_10_3">NA()</definedName>
    <definedName name="MRUSD0424_13">NA()</definedName>
    <definedName name="MRUSD0424_14">NA()</definedName>
    <definedName name="MRUSD0424_17">NA()</definedName>
    <definedName name="MRUSD0424_6">NA()</definedName>
    <definedName name="MRUSD0424_7">NA()</definedName>
    <definedName name="MRUSD0424_9">NA()</definedName>
    <definedName name="MRUSD04242002">NA()</definedName>
    <definedName name="MRUSD04242002_10">NA()</definedName>
    <definedName name="MRUSD04242002_10_3">NA()</definedName>
    <definedName name="MRUSD04242002_13">NA()</definedName>
    <definedName name="MRUSD04242002_14">NA()</definedName>
    <definedName name="MRUSD04242002_17">NA()</definedName>
    <definedName name="MRUSD04242002_6">NA()</definedName>
    <definedName name="MRUSD04242002_7">NA()</definedName>
    <definedName name="MRUSD04242002_9">NA()</definedName>
    <definedName name="MRUSD04242003">NA()</definedName>
    <definedName name="MRUSD04242006">NA()</definedName>
    <definedName name="MRUSD0425">NA()</definedName>
    <definedName name="MRUSD0425_10">NA()</definedName>
    <definedName name="MRUSD0425_10_3">NA()</definedName>
    <definedName name="MRUSD0425_13">NA()</definedName>
    <definedName name="MRUSD0425_14">NA()</definedName>
    <definedName name="MRUSD0425_17">NA()</definedName>
    <definedName name="MRUSD0425_6">NA()</definedName>
    <definedName name="MRUSD0425_7">NA()</definedName>
    <definedName name="MRUSD0425_9">NA()</definedName>
    <definedName name="MRUSD04252002">NA()</definedName>
    <definedName name="MRUSD04252002_10">NA()</definedName>
    <definedName name="MRUSD04252002_10_3">NA()</definedName>
    <definedName name="MRUSD04252002_13">NA()</definedName>
    <definedName name="MRUSD04252002_14">NA()</definedName>
    <definedName name="MRUSD04252002_17">NA()</definedName>
    <definedName name="MRUSD04252002_6">NA()</definedName>
    <definedName name="MRUSD04252002_7">NA()</definedName>
    <definedName name="MRUSD04252002_9">NA()</definedName>
    <definedName name="MRUSD04252006">NA()</definedName>
    <definedName name="MRUSD0426">NA()</definedName>
    <definedName name="MRUSD0426_10">NA()</definedName>
    <definedName name="MRUSD0426_10_3">NA()</definedName>
    <definedName name="MRUSD0426_13">NA()</definedName>
    <definedName name="MRUSD0426_14">NA()</definedName>
    <definedName name="MRUSD0426_17">NA()</definedName>
    <definedName name="MRUSD0426_6">NA()</definedName>
    <definedName name="MRUSD0426_7">NA()</definedName>
    <definedName name="MRUSD0426_9">NA()</definedName>
    <definedName name="MRUSD04262002">NA()</definedName>
    <definedName name="MRUSD04262002_10">NA()</definedName>
    <definedName name="MRUSD04262002_10_3">NA()</definedName>
    <definedName name="MRUSD04262002_13">NA()</definedName>
    <definedName name="MRUSD04262002_14">NA()</definedName>
    <definedName name="MRUSD04262002_17">NA()</definedName>
    <definedName name="MRUSD04262002_6">NA()</definedName>
    <definedName name="MRUSD04262002_7">NA()</definedName>
    <definedName name="MRUSD04262002_9">NA()</definedName>
    <definedName name="MRUSD04262006">NA()</definedName>
    <definedName name="MRUSD0427">NA()</definedName>
    <definedName name="MRUSD0427_10">NA()</definedName>
    <definedName name="MRUSD0427_10_3">NA()</definedName>
    <definedName name="MRUSD0427_13">NA()</definedName>
    <definedName name="MRUSD0427_14">NA()</definedName>
    <definedName name="MRUSD0427_17">NA()</definedName>
    <definedName name="MRUSD0427_6">NA()</definedName>
    <definedName name="MRUSD0427_7">NA()</definedName>
    <definedName name="MRUSD0427_9">NA()</definedName>
    <definedName name="MRUSD04272006">NA()</definedName>
    <definedName name="MRUSD0428">NA()</definedName>
    <definedName name="MRUSD0428_10">NA()</definedName>
    <definedName name="MRUSD0428_10_3">NA()</definedName>
    <definedName name="MRUSD0428_13">NA()</definedName>
    <definedName name="MRUSD0428_14">NA()</definedName>
    <definedName name="MRUSD0428_17">NA()</definedName>
    <definedName name="MRUSD0428_6">NA()</definedName>
    <definedName name="MRUSD0428_7">NA()</definedName>
    <definedName name="MRUSD0428_9">NA()</definedName>
    <definedName name="MRUSD04282006">NA()</definedName>
    <definedName name="MRUSD0429">NA()</definedName>
    <definedName name="MRUSD0429_10">NA()</definedName>
    <definedName name="MRUSD0429_10_3">NA()</definedName>
    <definedName name="MRUSD0429_13">NA()</definedName>
    <definedName name="MRUSD0429_14">NA()</definedName>
    <definedName name="MRUSD0429_17">NA()</definedName>
    <definedName name="MRUSD0429_6">NA()</definedName>
    <definedName name="MRUSD0429_7">NA()</definedName>
    <definedName name="MRUSD0429_9">NA()</definedName>
    <definedName name="MRUSD04292002">NA()</definedName>
    <definedName name="MRUSD04292002_10">NA()</definedName>
    <definedName name="MRUSD04292002_10_3">NA()</definedName>
    <definedName name="MRUSD04292002_13">NA()</definedName>
    <definedName name="MRUSD04292002_14">NA()</definedName>
    <definedName name="MRUSD04292002_17">NA()</definedName>
    <definedName name="MRUSD04292002_6">NA()</definedName>
    <definedName name="MRUSD04292002_7">NA()</definedName>
    <definedName name="MRUSD04292002_9">NA()</definedName>
    <definedName name="MRUSD04292005">NA()</definedName>
    <definedName name="MRUSD0430">NA()</definedName>
    <definedName name="MRUSD0430_10">NA()</definedName>
    <definedName name="MRUSD0430_10_3">NA()</definedName>
    <definedName name="MRUSD0430_13">NA()</definedName>
    <definedName name="MRUSD0430_14">NA()</definedName>
    <definedName name="MRUSD0430_17">NA()</definedName>
    <definedName name="MRUSD0430_6">NA()</definedName>
    <definedName name="MRUSD0430_7">NA()</definedName>
    <definedName name="MRUSD0430_9">NA()</definedName>
    <definedName name="MRUSD04302002">NA()</definedName>
    <definedName name="MRUSD04302003">NA()</definedName>
    <definedName name="MRUSD04302004">NA()</definedName>
    <definedName name="mrusd0431">NA()</definedName>
    <definedName name="mrusd0431_10">NA()</definedName>
    <definedName name="mrusd0431_10_3">NA()</definedName>
    <definedName name="mrusd0431_13">NA()</definedName>
    <definedName name="mrusd0431_14">NA()</definedName>
    <definedName name="mrusd0431_17">NA()</definedName>
    <definedName name="mrusd0431_6">NA()</definedName>
    <definedName name="mrusd0431_7">NA()</definedName>
    <definedName name="mrusd0431_9">NA()</definedName>
    <definedName name="mrusd044">NA()</definedName>
    <definedName name="mrusd044_10">NA()</definedName>
    <definedName name="mrusd044_10_3">NA()</definedName>
    <definedName name="mrusd044_13">NA()</definedName>
    <definedName name="mrusd044_14">NA()</definedName>
    <definedName name="mrusd044_17">NA()</definedName>
    <definedName name="mrusd044_6">NA()</definedName>
    <definedName name="mrusd044_7">NA()</definedName>
    <definedName name="mrusd044_9">NA()</definedName>
    <definedName name="mrusd05">NA()</definedName>
    <definedName name="mrusd05_10">NA()</definedName>
    <definedName name="mrusd05_10_3">NA()</definedName>
    <definedName name="mrusd05_13">NA()</definedName>
    <definedName name="mrusd05_14">NA()</definedName>
    <definedName name="mrusd05_17">NA()</definedName>
    <definedName name="mrusd05_6">NA()</definedName>
    <definedName name="mrusd05_7">NA()</definedName>
    <definedName name="mrusd05_9">NA()</definedName>
    <definedName name="MRUSD0501">NA()</definedName>
    <definedName name="MRUSD0501_10">NA()</definedName>
    <definedName name="MRUSD0501_10_3">NA()</definedName>
    <definedName name="MRUSD0501_13">NA()</definedName>
    <definedName name="MRUSD0501_14">NA()</definedName>
    <definedName name="MRUSD0501_17">NA()</definedName>
    <definedName name="MRUSD0501_6">NA()</definedName>
    <definedName name="MRUSD0501_7">NA()</definedName>
    <definedName name="MRUSD0501_9">NA()</definedName>
    <definedName name="mrusd05012002">NA()</definedName>
    <definedName name="mrusd05012002_10">NA()</definedName>
    <definedName name="mrusd05012002_10_3">NA()</definedName>
    <definedName name="mrusd05012002_13">NA()</definedName>
    <definedName name="mrusd05012002_14">NA()</definedName>
    <definedName name="mrusd05012002_17">NA()</definedName>
    <definedName name="mrusd05012002_6">NA()</definedName>
    <definedName name="mrusd05012002_7">NA()</definedName>
    <definedName name="mrusd05012002_9">NA()</definedName>
    <definedName name="MRUSD0502">NA()</definedName>
    <definedName name="MRUSD0502_10">NA()</definedName>
    <definedName name="MRUSD0502_10_3">NA()</definedName>
    <definedName name="MRUSD0502_13">NA()</definedName>
    <definedName name="MRUSD0502_14">NA()</definedName>
    <definedName name="MRUSD0502_17">NA()</definedName>
    <definedName name="MRUSD0502_6">NA()</definedName>
    <definedName name="MRUSD0502_7">NA()</definedName>
    <definedName name="MRUSD0502_9">NA()</definedName>
    <definedName name="MRUSD05022002">NA()</definedName>
    <definedName name="MRUSD05022002_10">NA()</definedName>
    <definedName name="MRUSD05022002_10_3">NA()</definedName>
    <definedName name="MRUSD05022002_13">NA()</definedName>
    <definedName name="MRUSD05022002_14">NA()</definedName>
    <definedName name="MRUSD05022002_17">NA()</definedName>
    <definedName name="MRUSD05022002_6">NA()</definedName>
    <definedName name="MRUSD05022002_7">NA()</definedName>
    <definedName name="MRUSD05022002_9">NA()</definedName>
    <definedName name="mrusd0503">NA()</definedName>
    <definedName name="MRUSD05032002">NA()</definedName>
    <definedName name="MRUSD05032002_10">NA()</definedName>
    <definedName name="MRUSD05032002_10_3">NA()</definedName>
    <definedName name="MRUSD05032002_13">NA()</definedName>
    <definedName name="MRUSD05032002_14">NA()</definedName>
    <definedName name="MRUSD05032002_17">NA()</definedName>
    <definedName name="MRUSD05032002_6">NA()</definedName>
    <definedName name="MRUSD05032002_7">NA()</definedName>
    <definedName name="MRUSD05032002_9">NA()</definedName>
    <definedName name="MRUSD0504">NA()</definedName>
    <definedName name="MRUSD0505">NA()</definedName>
    <definedName name="MRUSD0505_10">NA()</definedName>
    <definedName name="MRUSD0505_10_3">NA()</definedName>
    <definedName name="MRUSD0505_13">NA()</definedName>
    <definedName name="MRUSD0505_14">NA()</definedName>
    <definedName name="MRUSD0505_17">NA()</definedName>
    <definedName name="MRUSD0505_6">NA()</definedName>
    <definedName name="MRUSD0505_7">NA()</definedName>
    <definedName name="MRUSD0505_9">NA()</definedName>
    <definedName name="MRUSD0506">NA()</definedName>
    <definedName name="MRUSD0506_10">NA()</definedName>
    <definedName name="MRUSD0506_10_3">NA()</definedName>
    <definedName name="MRUSD0506_13">NA()</definedName>
    <definedName name="MRUSD0506_14">NA()</definedName>
    <definedName name="MRUSD0506_17">NA()</definedName>
    <definedName name="MRUSD0506_6">NA()</definedName>
    <definedName name="MRUSD0506_7">NA()</definedName>
    <definedName name="MRUSD0506_9">NA()</definedName>
    <definedName name="MRUSD05062002">NA()</definedName>
    <definedName name="MRUSD05062002_10">NA()</definedName>
    <definedName name="MRUSD05062002_10_3">NA()</definedName>
    <definedName name="MRUSD05062002_13">NA()</definedName>
    <definedName name="MRUSD05062002_14">NA()</definedName>
    <definedName name="MRUSD05062002_17">NA()</definedName>
    <definedName name="MRUSD05062002_6">NA()</definedName>
    <definedName name="MRUSD05062002_7">NA()</definedName>
    <definedName name="MRUSD05062002_9">NA()</definedName>
    <definedName name="MRUSD0507">NA()</definedName>
    <definedName name="MRUSD0507_10">NA()</definedName>
    <definedName name="MRUSD0507_10_3">NA()</definedName>
    <definedName name="MRUSD0507_13">NA()</definedName>
    <definedName name="MRUSD0507_14">NA()</definedName>
    <definedName name="MRUSD0507_17">NA()</definedName>
    <definedName name="MRUSD0507_6">NA()</definedName>
    <definedName name="MRUSD0507_7">NA()</definedName>
    <definedName name="MRUSD0507_9">NA()</definedName>
    <definedName name="MRUSD05072002">NA()</definedName>
    <definedName name="MRUSD05072002_10">NA()</definedName>
    <definedName name="MRUSD05072002_10_3">NA()</definedName>
    <definedName name="MRUSD05072002_13">NA()</definedName>
    <definedName name="MRUSD05072002_14">NA()</definedName>
    <definedName name="MRUSD05072002_17">NA()</definedName>
    <definedName name="MRUSD05072002_6">NA()</definedName>
    <definedName name="MRUSD05072002_7">NA()</definedName>
    <definedName name="MRUSD05072002_9">NA()</definedName>
    <definedName name="MRUSD0508">NA()</definedName>
    <definedName name="MRUSD0508_10">NA()</definedName>
    <definedName name="MRUSD0508_10_3">NA()</definedName>
    <definedName name="MRUSD0508_13">NA()</definedName>
    <definedName name="MRUSD0508_14">NA()</definedName>
    <definedName name="MRUSD0508_17">NA()</definedName>
    <definedName name="MRUSD0508_6">NA()</definedName>
    <definedName name="MRUSD0508_7">NA()</definedName>
    <definedName name="MRUSD0508_9">NA()</definedName>
    <definedName name="MRUSD05082002">NA()</definedName>
    <definedName name="MRUSD05082002_10">NA()</definedName>
    <definedName name="MRUSD05082002_10_3">NA()</definedName>
    <definedName name="MRUSD05082002_13">NA()</definedName>
    <definedName name="MRUSD05082002_14">NA()</definedName>
    <definedName name="MRUSD05082002_17">NA()</definedName>
    <definedName name="MRUSD05082002_6">NA()</definedName>
    <definedName name="MRUSD05082002_7">NA()</definedName>
    <definedName name="MRUSD05082002_9">NA()</definedName>
    <definedName name="MRUSD0509">NA()</definedName>
    <definedName name="MRUSD0509_10">NA()</definedName>
    <definedName name="MRUSD0509_10_3">NA()</definedName>
    <definedName name="MRUSD0509_13">NA()</definedName>
    <definedName name="MRUSD0509_14">NA()</definedName>
    <definedName name="MRUSD0509_17">NA()</definedName>
    <definedName name="MRUSD0509_6">NA()</definedName>
    <definedName name="MRUSD0509_7">NA()</definedName>
    <definedName name="MRUSD0509_9">NA()</definedName>
    <definedName name="MRUSD05092002">NA()</definedName>
    <definedName name="MRUSD05092002_10">NA()</definedName>
    <definedName name="MRUSD05092002_10_3">NA()</definedName>
    <definedName name="MRUSD05092002_13">NA()</definedName>
    <definedName name="MRUSD05092002_14">NA()</definedName>
    <definedName name="MRUSD05092002_17">NA()</definedName>
    <definedName name="MRUSD05092002_6">NA()</definedName>
    <definedName name="MRUSD05092002_7">NA()</definedName>
    <definedName name="MRUSD05092002_9">NA()</definedName>
    <definedName name="mrusd051">NA()</definedName>
    <definedName name="mrusd051_10">NA()</definedName>
    <definedName name="mrusd051_10_3">NA()</definedName>
    <definedName name="mrusd051_13">NA()</definedName>
    <definedName name="mrusd051_14">NA()</definedName>
    <definedName name="mrusd051_17">NA()</definedName>
    <definedName name="mrusd051_6">NA()</definedName>
    <definedName name="mrusd051_7">NA()</definedName>
    <definedName name="mrusd051_9">NA()</definedName>
    <definedName name="mrusd0510">NA()</definedName>
    <definedName name="mrusd051007">NA()</definedName>
    <definedName name="mrusd051007_10">NA()</definedName>
    <definedName name="mrusd051007_10_3">NA()</definedName>
    <definedName name="mrusd051007_13">NA()</definedName>
    <definedName name="mrusd051007_14">NA()</definedName>
    <definedName name="mrusd051007_17">NA()</definedName>
    <definedName name="mrusd051007_6">NA()</definedName>
    <definedName name="mrusd051007_7">NA()</definedName>
    <definedName name="mrusd051007_9">NA()</definedName>
    <definedName name="MRUSD05102002">NA()</definedName>
    <definedName name="MRUSD05102002_10">NA()</definedName>
    <definedName name="MRUSD05102002_10_3">NA()</definedName>
    <definedName name="MRUSD05102002_13">NA()</definedName>
    <definedName name="MRUSD05102002_14">NA()</definedName>
    <definedName name="MRUSD05102002_17">NA()</definedName>
    <definedName name="MRUSD05102002_6">NA()</definedName>
    <definedName name="MRUSD05102002_7">NA()</definedName>
    <definedName name="MRUSD05102002_9">NA()</definedName>
    <definedName name="mrusd0511">NA()</definedName>
    <definedName name="mrusd0511_10">NA()</definedName>
    <definedName name="mrusd0511_10_3">NA()</definedName>
    <definedName name="mrusd0511_13">NA()</definedName>
    <definedName name="mrusd0511_14">NA()</definedName>
    <definedName name="mrusd0511_17">NA()</definedName>
    <definedName name="mrusd0511_6">NA()</definedName>
    <definedName name="mrusd0511_7">NA()</definedName>
    <definedName name="mrusd0511_9">NA()</definedName>
    <definedName name="MRUSD05112002">NA()</definedName>
    <definedName name="MRUSD05112002_10">NA()</definedName>
    <definedName name="MRUSD05112002_10_3">NA()</definedName>
    <definedName name="MRUSD05112002_13">NA()</definedName>
    <definedName name="MRUSD05112002_14">NA()</definedName>
    <definedName name="MRUSD05112002_17">NA()</definedName>
    <definedName name="MRUSD05112002_6">NA()</definedName>
    <definedName name="MRUSD05112002_7">NA()</definedName>
    <definedName name="MRUSD05112002_9">NA()</definedName>
    <definedName name="MRUSD0512">NA()</definedName>
    <definedName name="MRUSD0512_10">NA()</definedName>
    <definedName name="MRUSD0512_10_3">NA()</definedName>
    <definedName name="MRUSD0512_13">NA()</definedName>
    <definedName name="MRUSD0512_14">NA()</definedName>
    <definedName name="MRUSD0512_17">NA()</definedName>
    <definedName name="MRUSD0512_6">NA()</definedName>
    <definedName name="MRUSD0512_7">NA()</definedName>
    <definedName name="MRUSD0512_9">NA()</definedName>
    <definedName name="MRUSD05122002">NA()</definedName>
    <definedName name="MRUSD05122002_10">NA()</definedName>
    <definedName name="MRUSD05122002_10_3">NA()</definedName>
    <definedName name="MRUSD05122002_13">NA()</definedName>
    <definedName name="MRUSD05122002_14">NA()</definedName>
    <definedName name="MRUSD05122002_17">NA()</definedName>
    <definedName name="MRUSD05122002_6">NA()</definedName>
    <definedName name="MRUSD05122002_7">NA()</definedName>
    <definedName name="MRUSD05122002_9">NA()</definedName>
    <definedName name="MRUSD0513">NA()</definedName>
    <definedName name="MRUSD0513_10">NA()</definedName>
    <definedName name="MRUSD0513_10_3">NA()</definedName>
    <definedName name="MRUSD0513_13">NA()</definedName>
    <definedName name="MRUSD0513_14">NA()</definedName>
    <definedName name="MRUSD0513_17">NA()</definedName>
    <definedName name="MRUSD0513_6">NA()</definedName>
    <definedName name="MRUSD0513_7">NA()</definedName>
    <definedName name="MRUSD0513_9">NA()</definedName>
    <definedName name="MRUSD05132002">NA()</definedName>
    <definedName name="MRUSD05132002_10">NA()</definedName>
    <definedName name="MRUSD05132002_10_3">NA()</definedName>
    <definedName name="MRUSD05132002_13">NA()</definedName>
    <definedName name="MRUSD05132002_14">NA()</definedName>
    <definedName name="MRUSD05132002_17">NA()</definedName>
    <definedName name="MRUSD05132002_6">NA()</definedName>
    <definedName name="MRUSD05132002_7">NA()</definedName>
    <definedName name="MRUSD05132002_9">NA()</definedName>
    <definedName name="MRUSD0514">NA()</definedName>
    <definedName name="MRUSD0514_10">NA()</definedName>
    <definedName name="MRUSD0514_10_3">NA()</definedName>
    <definedName name="MRUSD0514_13">NA()</definedName>
    <definedName name="MRUSD0514_14">NA()</definedName>
    <definedName name="MRUSD0514_17">NA()</definedName>
    <definedName name="MRUSD0514_6">NA()</definedName>
    <definedName name="MRUSD0514_7">NA()</definedName>
    <definedName name="MRUSD0514_9">NA()</definedName>
    <definedName name="MRUSD05142002">NA()</definedName>
    <definedName name="MRUSD05142002_10">NA()</definedName>
    <definedName name="MRUSD05142002_10_3">NA()</definedName>
    <definedName name="MRUSD05142002_13">NA()</definedName>
    <definedName name="MRUSD05142002_14">NA()</definedName>
    <definedName name="MRUSD05142002_17">NA()</definedName>
    <definedName name="MRUSD05142002_6">NA()</definedName>
    <definedName name="MRUSD05142002_7">NA()</definedName>
    <definedName name="MRUSD05142002_9">NA()</definedName>
    <definedName name="mrusd0515">NA()</definedName>
    <definedName name="MRUSD05152002">NA()</definedName>
    <definedName name="MRUSD05152002_10">NA()</definedName>
    <definedName name="MRUSD05152002_10_3">NA()</definedName>
    <definedName name="MRUSD05152002_13">NA()</definedName>
    <definedName name="MRUSD05152002_14">NA()</definedName>
    <definedName name="MRUSD05152002_17">NA()</definedName>
    <definedName name="MRUSD05152002_6">NA()</definedName>
    <definedName name="MRUSD05152002_7">NA()</definedName>
    <definedName name="MRUSD05152002_9">NA()</definedName>
    <definedName name="mrusd0516">NA()</definedName>
    <definedName name="MRUSD05162002">NA()</definedName>
    <definedName name="MRUSD05162002_10">NA()</definedName>
    <definedName name="MRUSD05162002_10_3">NA()</definedName>
    <definedName name="MRUSD05162002_13">NA()</definedName>
    <definedName name="MRUSD05162002_14">NA()</definedName>
    <definedName name="MRUSD05162002_17">NA()</definedName>
    <definedName name="MRUSD05162002_6">NA()</definedName>
    <definedName name="MRUSD05162002_7">NA()</definedName>
    <definedName name="MRUSD05162002_9">NA()</definedName>
    <definedName name="mrusd0517">NA()</definedName>
    <definedName name="MRUSD05172002">NA()</definedName>
    <definedName name="MRUSD05172002_10">NA()</definedName>
    <definedName name="MRUSD05172002_10_3">NA()</definedName>
    <definedName name="MRUSD05172002_13">NA()</definedName>
    <definedName name="MRUSD05172002_14">NA()</definedName>
    <definedName name="MRUSD05172002_17">NA()</definedName>
    <definedName name="MRUSD05172002_6">NA()</definedName>
    <definedName name="MRUSD05172002_7">NA()</definedName>
    <definedName name="MRUSD05172002_9">NA()</definedName>
    <definedName name="MRUSD0518">NA()</definedName>
    <definedName name="MRUSD05182002">NA()</definedName>
    <definedName name="MRUSD05182002_10">NA()</definedName>
    <definedName name="MRUSD05182002_10_3">NA()</definedName>
    <definedName name="MRUSD05182002_13">NA()</definedName>
    <definedName name="MRUSD05182002_14">NA()</definedName>
    <definedName name="MRUSD05182002_17">NA()</definedName>
    <definedName name="MRUSD05182002_6">NA()</definedName>
    <definedName name="MRUSD05182002_7">NA()</definedName>
    <definedName name="MRUSD05182002_9">NA()</definedName>
    <definedName name="MRUSD0519">NA()</definedName>
    <definedName name="MRUSD0519_10">NA()</definedName>
    <definedName name="MRUSD0519_10_3">NA()</definedName>
    <definedName name="MRUSD0519_13">NA()</definedName>
    <definedName name="MRUSD0519_14">NA()</definedName>
    <definedName name="MRUSD0519_17">NA()</definedName>
    <definedName name="MRUSD0519_6">NA()</definedName>
    <definedName name="MRUSD0519_7">NA()</definedName>
    <definedName name="MRUSD0519_9">NA()</definedName>
    <definedName name="MRUSD05192002">NA()</definedName>
    <definedName name="MRUSD05192002_10">NA()</definedName>
    <definedName name="MRUSD05192002_10_3">NA()</definedName>
    <definedName name="MRUSD05192002_13">NA()</definedName>
    <definedName name="MRUSD05192002_14">NA()</definedName>
    <definedName name="MRUSD05192002_17">NA()</definedName>
    <definedName name="MRUSD05192002_6">NA()</definedName>
    <definedName name="MRUSD05192002_7">NA()</definedName>
    <definedName name="MRUSD05192002_9">NA()</definedName>
    <definedName name="MRUSD0520">NA()</definedName>
    <definedName name="MRUSD0520_10">NA()</definedName>
    <definedName name="MRUSD0520_10_3">NA()</definedName>
    <definedName name="MRUSD0520_13">NA()</definedName>
    <definedName name="MRUSD0520_14">NA()</definedName>
    <definedName name="MRUSD0520_17">NA()</definedName>
    <definedName name="MRUSD0520_6">NA()</definedName>
    <definedName name="MRUSD0520_7">NA()</definedName>
    <definedName name="MRUSD0520_9">NA()</definedName>
    <definedName name="MRUSD05202002">NA()</definedName>
    <definedName name="MRUSD05202002_10">NA()</definedName>
    <definedName name="MRUSD05202002_10_3">NA()</definedName>
    <definedName name="MRUSD05202002_13">NA()</definedName>
    <definedName name="MRUSD05202002_14">NA()</definedName>
    <definedName name="MRUSD05202002_17">NA()</definedName>
    <definedName name="MRUSD05202002_6">NA()</definedName>
    <definedName name="MRUSD05202002_7">NA()</definedName>
    <definedName name="MRUSD05202002_9">NA()</definedName>
    <definedName name="MRUSD0521">NA()</definedName>
    <definedName name="MRUSD05212002">NA()</definedName>
    <definedName name="MRUSD05212002_10">NA()</definedName>
    <definedName name="MRUSD05212002_10_3">NA()</definedName>
    <definedName name="MRUSD05212002_13">NA()</definedName>
    <definedName name="MRUSD05212002_14">NA()</definedName>
    <definedName name="MRUSD05212002_17">NA()</definedName>
    <definedName name="MRUSD05212002_6">NA()</definedName>
    <definedName name="MRUSD05212002_7">NA()</definedName>
    <definedName name="MRUSD05212002_9">NA()</definedName>
    <definedName name="MRUSD0522">NA()</definedName>
    <definedName name="MRUSD0522_10">NA()</definedName>
    <definedName name="MRUSD0522_10_3">NA()</definedName>
    <definedName name="MRUSD0522_13">NA()</definedName>
    <definedName name="MRUSD0522_14">NA()</definedName>
    <definedName name="MRUSD0522_17">NA()</definedName>
    <definedName name="MRUSD0522_6">NA()</definedName>
    <definedName name="MRUSD0522_7">NA()</definedName>
    <definedName name="MRUSD0522_9">NA()</definedName>
    <definedName name="MRUSD05222002">NA()</definedName>
    <definedName name="MRUSD05222002_10">NA()</definedName>
    <definedName name="MRUSD05222002_10_3">NA()</definedName>
    <definedName name="MRUSD05222002_13">NA()</definedName>
    <definedName name="MRUSD05222002_14">NA()</definedName>
    <definedName name="MRUSD05222002_17">NA()</definedName>
    <definedName name="MRUSD05222002_6">NA()</definedName>
    <definedName name="MRUSD05222002_7">NA()</definedName>
    <definedName name="MRUSD05222002_9">NA()</definedName>
    <definedName name="MRUSD0523">NA()</definedName>
    <definedName name="MRUSD0523_10">NA()</definedName>
    <definedName name="MRUSD0523_10_3">NA()</definedName>
    <definedName name="MRUSD0523_13">NA()</definedName>
    <definedName name="MRUSD0523_14">NA()</definedName>
    <definedName name="MRUSD0523_17">NA()</definedName>
    <definedName name="MRUSD0523_6">NA()</definedName>
    <definedName name="MRUSD0523_7">NA()</definedName>
    <definedName name="MRUSD0523_9">NA()</definedName>
    <definedName name="MRUSD05232002">NA()</definedName>
    <definedName name="MRUSD05232002_10">NA()</definedName>
    <definedName name="MRUSD05232002_10_3">NA()</definedName>
    <definedName name="MRUSD05232002_13">NA()</definedName>
    <definedName name="MRUSD05232002_14">NA()</definedName>
    <definedName name="MRUSD05232002_17">NA()</definedName>
    <definedName name="MRUSD05232002_6">NA()</definedName>
    <definedName name="MRUSD05232002_7">NA()</definedName>
    <definedName name="MRUSD05232002_9">NA()</definedName>
    <definedName name="mrusd0524">NA()</definedName>
    <definedName name="MRUSD05242002">NA()</definedName>
    <definedName name="MRUSD05242002_10">NA()</definedName>
    <definedName name="MRUSD05242002_10_3">NA()</definedName>
    <definedName name="MRUSD05242002_13">NA()</definedName>
    <definedName name="MRUSD05242002_14">NA()</definedName>
    <definedName name="MRUSD05242002_17">NA()</definedName>
    <definedName name="MRUSD05242002_6">NA()</definedName>
    <definedName name="MRUSD05242002_7">NA()</definedName>
    <definedName name="MRUSD05242002_9">NA()</definedName>
    <definedName name="mrusd0525">NA()</definedName>
    <definedName name="mrusd0525_10">NA()</definedName>
    <definedName name="mrusd0525_10_3">NA()</definedName>
    <definedName name="mrusd0525_13">NA()</definedName>
    <definedName name="mrusd0525_14">NA()</definedName>
    <definedName name="mrusd0525_17">NA()</definedName>
    <definedName name="mrusd0525_6">NA()</definedName>
    <definedName name="mrusd0525_7">NA()</definedName>
    <definedName name="mrusd0525_9">NA()</definedName>
    <definedName name="MRUSD05252002">NA()</definedName>
    <definedName name="MRUSD05252002_10">NA()</definedName>
    <definedName name="MRUSD05252002_10_3">NA()</definedName>
    <definedName name="MRUSD05252002_13">NA()</definedName>
    <definedName name="MRUSD05252002_14">NA()</definedName>
    <definedName name="MRUSD05252002_17">NA()</definedName>
    <definedName name="MRUSD05252002_6">NA()</definedName>
    <definedName name="MRUSD05252002_7">NA()</definedName>
    <definedName name="MRUSD05252002_9">NA()</definedName>
    <definedName name="mrusd0526">NA()</definedName>
    <definedName name="mrusd0526_10">NA()</definedName>
    <definedName name="mrusd0526_10_3">NA()</definedName>
    <definedName name="mrusd0526_13">NA()</definedName>
    <definedName name="mrusd0526_14">NA()</definedName>
    <definedName name="mrusd0526_17">NA()</definedName>
    <definedName name="mrusd0526_6">NA()</definedName>
    <definedName name="mrusd0526_7">NA()</definedName>
    <definedName name="mrusd0526_9">NA()</definedName>
    <definedName name="MRUSD05262002">NA()</definedName>
    <definedName name="MRUSD05262002_10">NA()</definedName>
    <definedName name="MRUSD05262002_10_3">NA()</definedName>
    <definedName name="MRUSD05262002_13">NA()</definedName>
    <definedName name="MRUSD05262002_14">NA()</definedName>
    <definedName name="MRUSD05262002_17">NA()</definedName>
    <definedName name="MRUSD05262002_6">NA()</definedName>
    <definedName name="MRUSD05262002_7">NA()</definedName>
    <definedName name="MRUSD05262002_9">NA()</definedName>
    <definedName name="MRUSD05262006">NA()</definedName>
    <definedName name="mrusd0527">NA()</definedName>
    <definedName name="mrusd0527_10">NA()</definedName>
    <definedName name="mrusd0527_10_3">NA()</definedName>
    <definedName name="mrusd0527_13">NA()</definedName>
    <definedName name="mrusd0527_14">NA()</definedName>
    <definedName name="mrusd0527_17">NA()</definedName>
    <definedName name="mrusd0527_6">NA()</definedName>
    <definedName name="mrusd0527_7">NA()</definedName>
    <definedName name="mrusd0527_9">NA()</definedName>
    <definedName name="MRUSD05272002">NA()</definedName>
    <definedName name="MRUSD05272002_10">NA()</definedName>
    <definedName name="MRUSD05272002_10_3">NA()</definedName>
    <definedName name="MRUSD05272002_13">NA()</definedName>
    <definedName name="MRUSD05272002_14">NA()</definedName>
    <definedName name="MRUSD05272002_17">NA()</definedName>
    <definedName name="MRUSD05272002_6">NA()</definedName>
    <definedName name="MRUSD05272002_7">NA()</definedName>
    <definedName name="MRUSD05272002_9">NA()</definedName>
    <definedName name="mrusd0528">NA()</definedName>
    <definedName name="mrusd0528_10">NA()</definedName>
    <definedName name="mrusd0528_10_3">NA()</definedName>
    <definedName name="mrusd0528_13">NA()</definedName>
    <definedName name="mrusd0528_14">NA()</definedName>
    <definedName name="mrusd0528_17">NA()</definedName>
    <definedName name="mrusd0528_6">NA()</definedName>
    <definedName name="mrusd0528_7">NA()</definedName>
    <definedName name="mrusd0528_9">NA()</definedName>
    <definedName name="MRUSD05282002">NA()</definedName>
    <definedName name="MRUSD05282002_10">NA()</definedName>
    <definedName name="MRUSD05282002_10_3">NA()</definedName>
    <definedName name="MRUSD05282002_13">NA()</definedName>
    <definedName name="MRUSD05282002_14">NA()</definedName>
    <definedName name="MRUSD05282002_17">NA()</definedName>
    <definedName name="MRUSD05282002_6">NA()</definedName>
    <definedName name="MRUSD05282002_7">NA()</definedName>
    <definedName name="MRUSD05282002_9">NA()</definedName>
    <definedName name="mrusd0529">NA()</definedName>
    <definedName name="mrusd0529_10">NA()</definedName>
    <definedName name="mrusd0529_10_3">NA()</definedName>
    <definedName name="mrusd0529_13">NA()</definedName>
    <definedName name="mrusd0529_14">NA()</definedName>
    <definedName name="mrusd0529_17">NA()</definedName>
    <definedName name="mrusd0529_6">NA()</definedName>
    <definedName name="mrusd0529_7">NA()</definedName>
    <definedName name="mrusd0529_9">NA()</definedName>
    <definedName name="MRUSD05292002">NA()</definedName>
    <definedName name="MRUSD05292002_10">NA()</definedName>
    <definedName name="MRUSD05292002_10_3">NA()</definedName>
    <definedName name="MRUSD05292002_13">NA()</definedName>
    <definedName name="MRUSD05292002_14">NA()</definedName>
    <definedName name="MRUSD05292002_17">NA()</definedName>
    <definedName name="MRUSD05292002_6">NA()</definedName>
    <definedName name="MRUSD05292002_7">NA()</definedName>
    <definedName name="MRUSD05292002_9">NA()</definedName>
    <definedName name="MRUSD05292003">NA()</definedName>
    <definedName name="mrusd0530">NA()</definedName>
    <definedName name="MRUSD05302002">NA()</definedName>
    <definedName name="MRUSD05302002_10">NA()</definedName>
    <definedName name="MRUSD05302002_10_3">NA()</definedName>
    <definedName name="MRUSD05302002_13">NA()</definedName>
    <definedName name="MRUSD05302002_14">NA()</definedName>
    <definedName name="MRUSD05302002_17">NA()</definedName>
    <definedName name="MRUSD05302002_6">NA()</definedName>
    <definedName name="MRUSD05302002_7">NA()</definedName>
    <definedName name="MRUSD05302002_9">NA()</definedName>
    <definedName name="MRUSD05302005">NA()</definedName>
    <definedName name="MRUSD0531">NA()</definedName>
    <definedName name="MRUSD05312002">NA()</definedName>
    <definedName name="MRUSD05312004">NA()</definedName>
    <definedName name="mrusd0601">NA()</definedName>
    <definedName name="MRUSD06012002">NA()</definedName>
    <definedName name="MRUSD06012002_10">NA()</definedName>
    <definedName name="MRUSD06012002_10_3">NA()</definedName>
    <definedName name="MRUSD06012002_13">NA()</definedName>
    <definedName name="MRUSD06012002_14">NA()</definedName>
    <definedName name="MRUSD06012002_17">NA()</definedName>
    <definedName name="MRUSD06012002_6">NA()</definedName>
    <definedName name="MRUSD06012002_7">NA()</definedName>
    <definedName name="MRUSD06012002_9">NA()</definedName>
    <definedName name="MRUSD06012006">NA()</definedName>
    <definedName name="MRUSD06012006_11">NA()</definedName>
    <definedName name="MRUSD06012006_12">NA()</definedName>
    <definedName name="MRUSD06012006_6">NA()</definedName>
    <definedName name="MRUSD06012006_7">NA()</definedName>
    <definedName name="MRUSD06012006_8">NA()</definedName>
    <definedName name="MRUSD06012006_9">NA()</definedName>
    <definedName name="mrusd0602">NA()</definedName>
    <definedName name="mrusd0602_10">NA()</definedName>
    <definedName name="mrusd0602_10_3">NA()</definedName>
    <definedName name="mrusd0602_13">NA()</definedName>
    <definedName name="mrusd0602_14">NA()</definedName>
    <definedName name="mrusd0602_17">NA()</definedName>
    <definedName name="mrusd0602_6">NA()</definedName>
    <definedName name="mrusd0602_7">NA()</definedName>
    <definedName name="mrusd0602_9">NA()</definedName>
    <definedName name="MRUSD06022002">NA()</definedName>
    <definedName name="MRUSD06022002_10">NA()</definedName>
    <definedName name="MRUSD06022002_10_3">NA()</definedName>
    <definedName name="MRUSD06022002_13">NA()</definedName>
    <definedName name="MRUSD06022002_14">NA()</definedName>
    <definedName name="MRUSD06022002_17">NA()</definedName>
    <definedName name="MRUSD06022002_6">NA()</definedName>
    <definedName name="MRUSD06022002_7">NA()</definedName>
    <definedName name="MRUSD06022002_9">NA()</definedName>
    <definedName name="MRUSD06022006">NA()</definedName>
    <definedName name="MRUSD06022006_11">NA()</definedName>
    <definedName name="MRUSD06022006_12">NA()</definedName>
    <definedName name="MRUSD06022006_6">NA()</definedName>
    <definedName name="MRUSD06022006_7">NA()</definedName>
    <definedName name="MRUSD06022006_8">NA()</definedName>
    <definedName name="MRUSD06022006_9">NA()</definedName>
    <definedName name="mrusd0603">NA()</definedName>
    <definedName name="mrusd0603_10">NA()</definedName>
    <definedName name="mrusd0603_10_3">NA()</definedName>
    <definedName name="mrusd0603_13">NA()</definedName>
    <definedName name="mrusd0603_14">NA()</definedName>
    <definedName name="mrusd0603_17">NA()</definedName>
    <definedName name="mrusd0603_6">NA()</definedName>
    <definedName name="mrusd0603_7">NA()</definedName>
    <definedName name="mrusd0603_9">NA()</definedName>
    <definedName name="MRUSD06032002">NA()</definedName>
    <definedName name="MRUSD06032002_10">NA()</definedName>
    <definedName name="MRUSD06032002_10_3">NA()</definedName>
    <definedName name="MRUSD06032002_13">NA()</definedName>
    <definedName name="MRUSD06032002_14">NA()</definedName>
    <definedName name="MRUSD06032002_17">NA()</definedName>
    <definedName name="MRUSD06032002_6">NA()</definedName>
    <definedName name="MRUSD06032002_7">NA()</definedName>
    <definedName name="MRUSD06032002_9">NA()</definedName>
    <definedName name="mrusd0604">NA()</definedName>
    <definedName name="mrusd0604_10">NA()</definedName>
    <definedName name="mrusd0604_10_3">NA()</definedName>
    <definedName name="mrusd0604_13">NA()</definedName>
    <definedName name="mrusd0604_14">NA()</definedName>
    <definedName name="mrusd0604_17">NA()</definedName>
    <definedName name="mrusd0604_6">NA()</definedName>
    <definedName name="mrusd0604_7">NA()</definedName>
    <definedName name="mrusd0604_9">NA()</definedName>
    <definedName name="MRUSD06042002">NA()</definedName>
    <definedName name="MRUSD06042002_10">NA()</definedName>
    <definedName name="MRUSD06042002_10_3">NA()</definedName>
    <definedName name="MRUSD06042002_13">NA()</definedName>
    <definedName name="MRUSD06042002_14">NA()</definedName>
    <definedName name="MRUSD06042002_17">NA()</definedName>
    <definedName name="MRUSD06042002_6">NA()</definedName>
    <definedName name="MRUSD06042002_7">NA()</definedName>
    <definedName name="MRUSD06042002_9">NA()</definedName>
    <definedName name="mrusd0605">NA()</definedName>
    <definedName name="mrusd0605_10">NA()</definedName>
    <definedName name="mrusd0605_10_3">NA()</definedName>
    <definedName name="mrusd0605_13">NA()</definedName>
    <definedName name="mrusd0605_14">NA()</definedName>
    <definedName name="mrusd0605_17">NA()</definedName>
    <definedName name="mrusd0605_6">NA()</definedName>
    <definedName name="mrusd0605_7">NA()</definedName>
    <definedName name="mrusd0605_9">NA()</definedName>
    <definedName name="MRUSD06052002">NA()</definedName>
    <definedName name="MRUSD06052002_10">NA()</definedName>
    <definedName name="MRUSD06052002_10_3">NA()</definedName>
    <definedName name="MRUSD06052002_13">NA()</definedName>
    <definedName name="MRUSD06052002_14">NA()</definedName>
    <definedName name="MRUSD06052002_17">NA()</definedName>
    <definedName name="MRUSD06052002_6">NA()</definedName>
    <definedName name="MRUSD06052002_7">NA()</definedName>
    <definedName name="MRUSD06052002_9">NA()</definedName>
    <definedName name="MRUSD06052006">NA()</definedName>
    <definedName name="MRUSD06052006_11">NA()</definedName>
    <definedName name="MRUSD06052006_12">NA()</definedName>
    <definedName name="MRUSD06052006_6">NA()</definedName>
    <definedName name="MRUSD06052006_7">NA()</definedName>
    <definedName name="MRUSD06052006_8">NA()</definedName>
    <definedName name="MRUSD06052006_9">NA()</definedName>
    <definedName name="mrusd0606">NA()</definedName>
    <definedName name="mrusd0606_10">NA()</definedName>
    <definedName name="mrusd0606_10_3">NA()</definedName>
    <definedName name="mrusd0606_13">NA()</definedName>
    <definedName name="mrusd0606_14">NA()</definedName>
    <definedName name="mrusd0606_17">NA()</definedName>
    <definedName name="mrusd0606_6">NA()</definedName>
    <definedName name="mrusd0606_7">NA()</definedName>
    <definedName name="mrusd0606_9">NA()</definedName>
    <definedName name="MRUSD06062006">NA()</definedName>
    <definedName name="MRUSD06062006_11">NA()</definedName>
    <definedName name="MRUSD06062006_12">NA()</definedName>
    <definedName name="MRUSD06062006_6">NA()</definedName>
    <definedName name="MRUSD06062006_7">NA()</definedName>
    <definedName name="MRUSD06062006_8">NA()</definedName>
    <definedName name="MRUSD06062006_9">NA()</definedName>
    <definedName name="mrusd0607">NA()</definedName>
    <definedName name="MRUSD06072006">NA()</definedName>
    <definedName name="MRUSD06072006_1">NA()</definedName>
    <definedName name="MRUSD06072006_11">NA()</definedName>
    <definedName name="MRUSD06072006_12">NA()</definedName>
    <definedName name="MRUSD06072006_3">NA()</definedName>
    <definedName name="MRUSD06072006_6">NA()</definedName>
    <definedName name="MRUSD06072006_7">NA()</definedName>
    <definedName name="MRUSD06072006_8">NA()</definedName>
    <definedName name="MRUSD06072006_9">NA()</definedName>
    <definedName name="mrusd0608">NA()</definedName>
    <definedName name="MRUSD06082002">NA()</definedName>
    <definedName name="MRUSD06082002_10">NA()</definedName>
    <definedName name="MRUSD06082002_10_3">NA()</definedName>
    <definedName name="MRUSD06082002_13">NA()</definedName>
    <definedName name="MRUSD06082002_14">NA()</definedName>
    <definedName name="MRUSD06082002_17">NA()</definedName>
    <definedName name="MRUSD06082002_6">NA()</definedName>
    <definedName name="MRUSD06082002_7">NA()</definedName>
    <definedName name="MRUSD06082002_9">NA()</definedName>
    <definedName name="MRUSD06082006">NA()</definedName>
    <definedName name="MRUSD06082006_11">NA()</definedName>
    <definedName name="MRUSD06082006_12">NA()</definedName>
    <definedName name="MRUSD06082006_6">NA()</definedName>
    <definedName name="MRUSD06082006_7">NA()</definedName>
    <definedName name="MRUSD06082006_8">NA()</definedName>
    <definedName name="MRUSD06082006_9">NA()</definedName>
    <definedName name="mrusd0609">NA()</definedName>
    <definedName name="mrusd0609_10">NA()</definedName>
    <definedName name="mrusd0609_10_3">NA()</definedName>
    <definedName name="mrusd0609_13">NA()</definedName>
    <definedName name="mrusd0609_14">NA()</definedName>
    <definedName name="mrusd0609_17">NA()</definedName>
    <definedName name="mrusd0609_6">NA()</definedName>
    <definedName name="mrusd0609_7">NA()</definedName>
    <definedName name="mrusd0609_9">NA()</definedName>
    <definedName name="MRUSD06092002">NA()</definedName>
    <definedName name="MRUSD06092002_10">NA()</definedName>
    <definedName name="MRUSD06092002_10_3">NA()</definedName>
    <definedName name="MRUSD06092002_13">NA()</definedName>
    <definedName name="MRUSD06092002_14">NA()</definedName>
    <definedName name="MRUSD06092002_17">NA()</definedName>
    <definedName name="MRUSD06092002_6">NA()</definedName>
    <definedName name="MRUSD06092002_7">NA()</definedName>
    <definedName name="MRUSD06092002_9">NA()</definedName>
    <definedName name="MRUSD06092006">NA()</definedName>
    <definedName name="MRUSD06092006_11">NA()</definedName>
    <definedName name="MRUSD06092006_12">NA()</definedName>
    <definedName name="MRUSD06092006_6">NA()</definedName>
    <definedName name="MRUSD06092006_7">NA()</definedName>
    <definedName name="MRUSD06092006_8">NA()</definedName>
    <definedName name="MRUSD06092006_9">NA()</definedName>
    <definedName name="mrusd0610">NA()</definedName>
    <definedName name="mrusd0610_10">NA()</definedName>
    <definedName name="mrusd0610_10_3">NA()</definedName>
    <definedName name="mrusd0610_13">NA()</definedName>
    <definedName name="mrusd0610_14">NA()</definedName>
    <definedName name="mrusd0610_17">NA()</definedName>
    <definedName name="mrusd0610_6">NA()</definedName>
    <definedName name="mrusd0610_7">NA()</definedName>
    <definedName name="mrusd0610_9">NA()</definedName>
    <definedName name="MRUSD06102002">NA()</definedName>
    <definedName name="MRUSD06102002_10">NA()</definedName>
    <definedName name="MRUSD06102002_10_3">NA()</definedName>
    <definedName name="MRUSD06102002_13">NA()</definedName>
    <definedName name="MRUSD06102002_14">NA()</definedName>
    <definedName name="MRUSD06102002_17">NA()</definedName>
    <definedName name="MRUSD06102002_6">NA()</definedName>
    <definedName name="MRUSD06102002_7">NA()</definedName>
    <definedName name="MRUSD06102002_9">NA()</definedName>
    <definedName name="mrusd0611">NA()</definedName>
    <definedName name="mrusd0611_10">NA()</definedName>
    <definedName name="mrusd0611_10_3">NA()</definedName>
    <definedName name="mrusd0611_13">NA()</definedName>
    <definedName name="mrusd0611_14">NA()</definedName>
    <definedName name="mrusd0611_17">NA()</definedName>
    <definedName name="mrusd0611_6">NA()</definedName>
    <definedName name="mrusd0611_7">NA()</definedName>
    <definedName name="mrusd0611_9">NA()</definedName>
    <definedName name="MRUSD06112002">NA()</definedName>
    <definedName name="MRUSD06112002_10">NA()</definedName>
    <definedName name="MRUSD06112002_10_3">NA()</definedName>
    <definedName name="MRUSD06112002_13">NA()</definedName>
    <definedName name="MRUSD06112002_14">NA()</definedName>
    <definedName name="MRUSD06112002_17">NA()</definedName>
    <definedName name="MRUSD06112002_6">NA()</definedName>
    <definedName name="MRUSD06112002_7">NA()</definedName>
    <definedName name="MRUSD06112002_9">NA()</definedName>
    <definedName name="mrusd0612">NA()</definedName>
    <definedName name="mrusd0612_10">NA()</definedName>
    <definedName name="mrusd0612_10_3">NA()</definedName>
    <definedName name="mrusd0612_13">NA()</definedName>
    <definedName name="mrusd0612_14">NA()</definedName>
    <definedName name="mrusd0612_17">NA()</definedName>
    <definedName name="mrusd0612_6">NA()</definedName>
    <definedName name="mrusd0612_7">NA()</definedName>
    <definedName name="mrusd0612_9">NA()</definedName>
    <definedName name="MRUSD06122002">NA()</definedName>
    <definedName name="MRUSD06122002_10">NA()</definedName>
    <definedName name="MRUSD06122002_10_3">NA()</definedName>
    <definedName name="MRUSD06122002_13">NA()</definedName>
    <definedName name="MRUSD06122002_14">NA()</definedName>
    <definedName name="MRUSD06122002_17">NA()</definedName>
    <definedName name="MRUSD06122002_6">NA()</definedName>
    <definedName name="MRUSD06122002_7">NA()</definedName>
    <definedName name="MRUSD06122002_9">NA()</definedName>
    <definedName name="MRUSD06122006">NA()</definedName>
    <definedName name="MRUSD06122006_11">NA()</definedName>
    <definedName name="MRUSD06122006_12">NA()</definedName>
    <definedName name="MRUSD06122006_6">NA()</definedName>
    <definedName name="MRUSD06122006_7">NA()</definedName>
    <definedName name="MRUSD06122006_8">NA()</definedName>
    <definedName name="MRUSD06122006_9">NA()</definedName>
    <definedName name="mrusd0613">NA()</definedName>
    <definedName name="mrusd0613_10">NA()</definedName>
    <definedName name="mrusd0613_10_3">NA()</definedName>
    <definedName name="mrusd0613_13">NA()</definedName>
    <definedName name="mrusd0613_14">NA()</definedName>
    <definedName name="mrusd0613_17">NA()</definedName>
    <definedName name="mrusd0613_6">NA()</definedName>
    <definedName name="mrusd0613_7">NA()</definedName>
    <definedName name="mrusd0613_9">NA()</definedName>
    <definedName name="MRUSD06132006">NA()</definedName>
    <definedName name="MRUSD06132006_11">NA()</definedName>
    <definedName name="MRUSD06132006_12">NA()</definedName>
    <definedName name="MRUSD06132006_6">NA()</definedName>
    <definedName name="MRUSD06132006_7">NA()</definedName>
    <definedName name="MRUSD06132006_8">NA()</definedName>
    <definedName name="MRUSD06132006_9">NA()</definedName>
    <definedName name="mrusd0614">NA()</definedName>
    <definedName name="MRUSD06142006">NA()</definedName>
    <definedName name="MRUSD06142006_1">NA()</definedName>
    <definedName name="MRUSD06142006_11">NA()</definedName>
    <definedName name="MRUSD06142006_12">NA()</definedName>
    <definedName name="MRUSD06142006_3">NA()</definedName>
    <definedName name="MRUSD06142006_6">NA()</definedName>
    <definedName name="MRUSD06142006_7">NA()</definedName>
    <definedName name="MRUSD06142006_8">NA()</definedName>
    <definedName name="MRUSD06142006_9">NA()</definedName>
    <definedName name="mrusd0615">NA()</definedName>
    <definedName name="MRUSD06152002">NA()</definedName>
    <definedName name="MRUSD06152002_10">NA()</definedName>
    <definedName name="MRUSD06152002_10_3">NA()</definedName>
    <definedName name="MRUSD06152002_13">NA()</definedName>
    <definedName name="MRUSD06152002_14">NA()</definedName>
    <definedName name="MRUSD06152002_17">NA()</definedName>
    <definedName name="MRUSD06152002_6">NA()</definedName>
    <definedName name="MRUSD06152002_7">NA()</definedName>
    <definedName name="MRUSD06152002_9">NA()</definedName>
    <definedName name="MRUSD06152006">NA()</definedName>
    <definedName name="MRUSD06152006_11">NA()</definedName>
    <definedName name="MRUSD06152006_12">NA()</definedName>
    <definedName name="MRUSD06152006_6">NA()</definedName>
    <definedName name="MRUSD06152006_7">NA()</definedName>
    <definedName name="MRUSD06152006_8">NA()</definedName>
    <definedName name="MRUSD06152006_9">NA()</definedName>
    <definedName name="MRUSD0616">NA()</definedName>
    <definedName name="MRUSD0616_10">NA()</definedName>
    <definedName name="MRUSD0616_10_3">NA()</definedName>
    <definedName name="MRUSD0616_13">NA()</definedName>
    <definedName name="MRUSD0616_14">NA()</definedName>
    <definedName name="MRUSD0616_17">NA()</definedName>
    <definedName name="MRUSD0616_6">NA()</definedName>
    <definedName name="MRUSD0616_7">NA()</definedName>
    <definedName name="MRUSD0616_9">NA()</definedName>
    <definedName name="MRUSD06162002">NA()</definedName>
    <definedName name="MRUSD06162002_10">NA()</definedName>
    <definedName name="MRUSD06162002_10_3">NA()</definedName>
    <definedName name="MRUSD06162002_13">NA()</definedName>
    <definedName name="MRUSD06162002_14">NA()</definedName>
    <definedName name="MRUSD06162002_17">NA()</definedName>
    <definedName name="MRUSD06162002_6">NA()</definedName>
    <definedName name="MRUSD06162002_7">NA()</definedName>
    <definedName name="MRUSD06162002_9">NA()</definedName>
    <definedName name="MRUSD06162006">NA()</definedName>
    <definedName name="MRUSD06162006_11">NA()</definedName>
    <definedName name="MRUSD06162006_12">NA()</definedName>
    <definedName name="MRUSD06162006_6">NA()</definedName>
    <definedName name="MRUSD06162006_7">NA()</definedName>
    <definedName name="MRUSD06162006_8">NA()</definedName>
    <definedName name="MRUSD06162006_9">NA()</definedName>
    <definedName name="MRUSD0617">NA()</definedName>
    <definedName name="MRUSD0617_10">NA()</definedName>
    <definedName name="MRUSD0617_10_3">NA()</definedName>
    <definedName name="MRUSD0617_13">NA()</definedName>
    <definedName name="MRUSD0617_14">NA()</definedName>
    <definedName name="MRUSD0617_17">NA()</definedName>
    <definedName name="MRUSD0617_6">NA()</definedName>
    <definedName name="MRUSD0617_7">NA()</definedName>
    <definedName name="MRUSD0617_9">NA()</definedName>
    <definedName name="MRUSD06172002">NA()</definedName>
    <definedName name="MRUSD06172002_10">NA()</definedName>
    <definedName name="MRUSD06172002_10_3">NA()</definedName>
    <definedName name="MRUSD06172002_13">NA()</definedName>
    <definedName name="MRUSD06172002_14">NA()</definedName>
    <definedName name="MRUSD06172002_17">NA()</definedName>
    <definedName name="MRUSD06172002_6">NA()</definedName>
    <definedName name="MRUSD06172002_7">NA()</definedName>
    <definedName name="MRUSD06172002_9">NA()</definedName>
    <definedName name="mrusd0618">NA()</definedName>
    <definedName name="mrusd0618_10">NA()</definedName>
    <definedName name="mrusd0618_10_3">NA()</definedName>
    <definedName name="mrusd0618_13">NA()</definedName>
    <definedName name="mrusd0618_14">NA()</definedName>
    <definedName name="mrusd0618_17">NA()</definedName>
    <definedName name="mrusd0618_6">NA()</definedName>
    <definedName name="mrusd0618_7">NA()</definedName>
    <definedName name="mrusd0618_9">NA()</definedName>
    <definedName name="MRUSD06182002">NA()</definedName>
    <definedName name="MRUSD06182002_10">NA()</definedName>
    <definedName name="MRUSD06182002_10_3">NA()</definedName>
    <definedName name="MRUSD06182002_13">NA()</definedName>
    <definedName name="MRUSD06182002_14">NA()</definedName>
    <definedName name="MRUSD06182002_17">NA()</definedName>
    <definedName name="MRUSD06182002_6">NA()</definedName>
    <definedName name="MRUSD06182002_7">NA()</definedName>
    <definedName name="MRUSD06182002_9">NA()</definedName>
    <definedName name="mrusd0619">NA()</definedName>
    <definedName name="mrusd0619_10">NA()</definedName>
    <definedName name="mrusd0619_10_3">NA()</definedName>
    <definedName name="mrusd0619_13">NA()</definedName>
    <definedName name="mrusd0619_14">NA()</definedName>
    <definedName name="mrusd0619_17">NA()</definedName>
    <definedName name="mrusd0619_6">NA()</definedName>
    <definedName name="mrusd0619_7">NA()</definedName>
    <definedName name="mrusd0619_9">NA()</definedName>
    <definedName name="MRUSD06192002">NA()</definedName>
    <definedName name="MRUSD06192002_10">NA()</definedName>
    <definedName name="MRUSD06192002_10_3">NA()</definedName>
    <definedName name="MRUSD06192002_13">NA()</definedName>
    <definedName name="MRUSD06192002_14">NA()</definedName>
    <definedName name="MRUSD06192002_17">NA()</definedName>
    <definedName name="MRUSD06192002_6">NA()</definedName>
    <definedName name="MRUSD06192002_7">NA()</definedName>
    <definedName name="MRUSD06192002_9">NA()</definedName>
    <definedName name="MRUSD06192006">NA()</definedName>
    <definedName name="MRUSD06192006_11">NA()</definedName>
    <definedName name="MRUSD06192006_12">NA()</definedName>
    <definedName name="MRUSD06192006_6">NA()</definedName>
    <definedName name="MRUSD06192006_7">NA()</definedName>
    <definedName name="MRUSD06192006_8">NA()</definedName>
    <definedName name="MRUSD06192006_9">NA()</definedName>
    <definedName name="mrusd0620">NA()</definedName>
    <definedName name="mrusd0620_10">NA()</definedName>
    <definedName name="mrusd0620_10_3">NA()</definedName>
    <definedName name="mrusd0620_13">NA()</definedName>
    <definedName name="mrusd0620_14">NA()</definedName>
    <definedName name="mrusd0620_17">NA()</definedName>
    <definedName name="mrusd0620_6">NA()</definedName>
    <definedName name="mrusd0620_7">NA()</definedName>
    <definedName name="mrusd0620_9">NA()</definedName>
    <definedName name="MRUSD06202006">NA()</definedName>
    <definedName name="MRUSD06202006_11">NA()</definedName>
    <definedName name="MRUSD06202006_12">NA()</definedName>
    <definedName name="MRUSD06202006_6">NA()</definedName>
    <definedName name="MRUSD06202006_7">NA()</definedName>
    <definedName name="MRUSD06202006_8">NA()</definedName>
    <definedName name="MRUSD06202006_9">NA()</definedName>
    <definedName name="mrusd0621">NA()</definedName>
    <definedName name="MRUSD06212005">NA()</definedName>
    <definedName name="MRUSD06212006">NA()</definedName>
    <definedName name="MRUSD06212006_1">NA()</definedName>
    <definedName name="MRUSD06212006_11">NA()</definedName>
    <definedName name="MRUSD06212006_12">NA()</definedName>
    <definedName name="MRUSD06212006_3">NA()</definedName>
    <definedName name="MRUSD06212006_6">NA()</definedName>
    <definedName name="MRUSD06212006_7">NA()</definedName>
    <definedName name="MRUSD06212006_8">NA()</definedName>
    <definedName name="MRUSD06212006_9">NA()</definedName>
    <definedName name="mrusd0622">NA()</definedName>
    <definedName name="MRUSD06222002">NA()</definedName>
    <definedName name="MRUSD06222002_10">NA()</definedName>
    <definedName name="MRUSD06222002_10_3">NA()</definedName>
    <definedName name="MRUSD06222002_13">NA()</definedName>
    <definedName name="MRUSD06222002_14">NA()</definedName>
    <definedName name="MRUSD06222002_17">NA()</definedName>
    <definedName name="MRUSD06222002_6">NA()</definedName>
    <definedName name="MRUSD06222002_7">NA()</definedName>
    <definedName name="MRUSD06222002_9">NA()</definedName>
    <definedName name="MRUSD06222006">NA()</definedName>
    <definedName name="MRUSD06222006_11">NA()</definedName>
    <definedName name="MRUSD06222006_12">NA()</definedName>
    <definedName name="MRUSD06222006_6">NA()</definedName>
    <definedName name="MRUSD06222006_7">NA()</definedName>
    <definedName name="MRUSD06222006_8">NA()</definedName>
    <definedName name="MRUSD06222006_9">NA()</definedName>
    <definedName name="mrusd0623">NA()</definedName>
    <definedName name="mrusd0623_10">NA()</definedName>
    <definedName name="mrusd0623_10_3">NA()</definedName>
    <definedName name="mrusd0623_13">NA()</definedName>
    <definedName name="mrusd0623_14">NA()</definedName>
    <definedName name="mrusd0623_17">NA()</definedName>
    <definedName name="mrusd0623_6">NA()</definedName>
    <definedName name="mrusd0623_7">NA()</definedName>
    <definedName name="mrusd0623_9">NA()</definedName>
    <definedName name="MRUSD06232002">NA()</definedName>
    <definedName name="MRUSD06232002_10">NA()</definedName>
    <definedName name="MRUSD06232002_10_3">NA()</definedName>
    <definedName name="MRUSD06232002_13">NA()</definedName>
    <definedName name="MRUSD06232002_14">NA()</definedName>
    <definedName name="MRUSD06232002_17">NA()</definedName>
    <definedName name="MRUSD06232002_6">NA()</definedName>
    <definedName name="MRUSD06232002_7">NA()</definedName>
    <definedName name="MRUSD06232002_9">NA()</definedName>
    <definedName name="MRUSD06232006">NA()</definedName>
    <definedName name="MRUSD06232006_11">NA()</definedName>
    <definedName name="MRUSD06232006_12">NA()</definedName>
    <definedName name="MRUSD06232006_6">NA()</definedName>
    <definedName name="MRUSD06232006_7">NA()</definedName>
    <definedName name="MRUSD06232006_8">NA()</definedName>
    <definedName name="MRUSD06232006_9">NA()</definedName>
    <definedName name="mrusd0624">NA()</definedName>
    <definedName name="mrusd0624_10">NA()</definedName>
    <definedName name="mrusd0624_10_3">NA()</definedName>
    <definedName name="mrusd0624_13">NA()</definedName>
    <definedName name="mrusd0624_14">NA()</definedName>
    <definedName name="mrusd0624_17">NA()</definedName>
    <definedName name="mrusd0624_6">NA()</definedName>
    <definedName name="mrusd0624_7">NA()</definedName>
    <definedName name="mrusd0624_9">NA()</definedName>
    <definedName name="MRUSD06242002">NA()</definedName>
    <definedName name="MRUSD06242002_10">NA()</definedName>
    <definedName name="MRUSD06242002_10_3">NA()</definedName>
    <definedName name="MRUSD06242002_13">NA()</definedName>
    <definedName name="MRUSD06242002_14">NA()</definedName>
    <definedName name="MRUSD06242002_17">NA()</definedName>
    <definedName name="MRUSD06242002_6">NA()</definedName>
    <definedName name="MRUSD06242002_7">NA()</definedName>
    <definedName name="MRUSD06242002_9">NA()</definedName>
    <definedName name="mrusd0625">NA()</definedName>
    <definedName name="mrusd0625_10">NA()</definedName>
    <definedName name="mrusd0625_10_3">NA()</definedName>
    <definedName name="mrusd0625_13">NA()</definedName>
    <definedName name="mrusd0625_14">NA()</definedName>
    <definedName name="mrusd0625_17">NA()</definedName>
    <definedName name="mrusd0625_6">NA()</definedName>
    <definedName name="mrusd0625_7">NA()</definedName>
    <definedName name="mrusd0625_9">NA()</definedName>
    <definedName name="MRUSD06252002">NA()</definedName>
    <definedName name="MRUSD06252002_10">NA()</definedName>
    <definedName name="MRUSD06252002_10_3">NA()</definedName>
    <definedName name="MRUSD06252002_13">NA()</definedName>
    <definedName name="MRUSD06252002_14">NA()</definedName>
    <definedName name="MRUSD06252002_17">NA()</definedName>
    <definedName name="MRUSD06252002_6">NA()</definedName>
    <definedName name="MRUSD06252002_7">NA()</definedName>
    <definedName name="MRUSD06252002_9">NA()</definedName>
    <definedName name="mrusd0626">NA()</definedName>
    <definedName name="mrusd0626_10">NA()</definedName>
    <definedName name="mrusd0626_10_3">NA()</definedName>
    <definedName name="mrusd0626_13">NA()</definedName>
    <definedName name="mrusd0626_14">NA()</definedName>
    <definedName name="mrusd0626_17">NA()</definedName>
    <definedName name="mrusd0626_6">NA()</definedName>
    <definedName name="mrusd0626_7">NA()</definedName>
    <definedName name="mrusd0626_9">NA()</definedName>
    <definedName name="MRUSD06262002">NA()</definedName>
    <definedName name="MRUSD06262002_10">NA()</definedName>
    <definedName name="MRUSD06262002_10_3">NA()</definedName>
    <definedName name="MRUSD06262002_13">NA()</definedName>
    <definedName name="MRUSD06262002_14">NA()</definedName>
    <definedName name="MRUSD06262002_17">NA()</definedName>
    <definedName name="MRUSD06262002_6">NA()</definedName>
    <definedName name="MRUSD06262002_7">NA()</definedName>
    <definedName name="MRUSD06262002_9">NA()</definedName>
    <definedName name="MRUSD06262006">NA()</definedName>
    <definedName name="MRUSD06262006_11">NA()</definedName>
    <definedName name="MRUSD06262006_12">NA()</definedName>
    <definedName name="MRUSD06262006_6">NA()</definedName>
    <definedName name="MRUSD06262006_7">NA()</definedName>
    <definedName name="MRUSD06262006_8">NA()</definedName>
    <definedName name="MRUSD06262006_9">NA()</definedName>
    <definedName name="mrusd0627">NA()</definedName>
    <definedName name="MRUSD06272005">NA()</definedName>
    <definedName name="MRUSD06272006">NA()</definedName>
    <definedName name="MRUSD06272006_1">NA()</definedName>
    <definedName name="MRUSD06272006_11">NA()</definedName>
    <definedName name="MRUSD06272006_12">NA()</definedName>
    <definedName name="MRUSD06272006_3">NA()</definedName>
    <definedName name="MRUSD06272006_6">NA()</definedName>
    <definedName name="MRUSD06272006_7">NA()</definedName>
    <definedName name="MRUSD06272006_8">NA()</definedName>
    <definedName name="MRUSD06272006_9">NA()</definedName>
    <definedName name="MRUSD0628">NA()</definedName>
    <definedName name="MRUSD06282006">NA()</definedName>
    <definedName name="MRUSD06282006_1">NA()</definedName>
    <definedName name="MRUSD06282006_11">NA()</definedName>
    <definedName name="MRUSD06282006_12">NA()</definedName>
    <definedName name="MRUSD06282006_3">NA()</definedName>
    <definedName name="MRUSD06282006_6">NA()</definedName>
    <definedName name="MRUSD06282006_7">NA()</definedName>
    <definedName name="MRUSD06282006_8">NA()</definedName>
    <definedName name="MRUSD06282006_9">NA()</definedName>
    <definedName name="MRUSD0629">NA()</definedName>
    <definedName name="MRUSD06292002">NA()</definedName>
    <definedName name="MRUSD06292002_10">NA()</definedName>
    <definedName name="MRUSD06292002_10_3">NA()</definedName>
    <definedName name="MRUSD06292002_13">NA()</definedName>
    <definedName name="MRUSD06292002_14">NA()</definedName>
    <definedName name="MRUSD06292002_17">NA()</definedName>
    <definedName name="MRUSD06292002_6">NA()</definedName>
    <definedName name="MRUSD06292002_7">NA()</definedName>
    <definedName name="MRUSD06292002_9">NA()</definedName>
    <definedName name="MRUSD06292006">NA()</definedName>
    <definedName name="MRUSD06292006_11">NA()</definedName>
    <definedName name="MRUSD06292006_12">NA()</definedName>
    <definedName name="MRUSD06292006_6">NA()</definedName>
    <definedName name="MRUSD06292006_7">NA()</definedName>
    <definedName name="MRUSD06292006_8">NA()</definedName>
    <definedName name="MRUSD06292006_9">NA()</definedName>
    <definedName name="mrusd0630">NA()</definedName>
    <definedName name="MRUSD06302002">NA()</definedName>
    <definedName name="MRUSD06302002_10">NA()</definedName>
    <definedName name="MRUSD06302002_10_3">NA()</definedName>
    <definedName name="MRUSD06302002_13">NA()</definedName>
    <definedName name="MRUSD06302002_14">NA()</definedName>
    <definedName name="MRUSD06302002_17">NA()</definedName>
    <definedName name="MRUSD06302002_6">NA()</definedName>
    <definedName name="MRUSD06302002_7">NA()</definedName>
    <definedName name="MRUSD06302002_9">NA()</definedName>
    <definedName name="MRUSD06302003">NA()</definedName>
    <definedName name="MRUSD06302004">NA()</definedName>
    <definedName name="MRUSD06302005">NA()</definedName>
    <definedName name="MRUSD06302006">NA()</definedName>
    <definedName name="MRUSD06302006_1">NA()</definedName>
    <definedName name="MRUSD06302006_11">NA()</definedName>
    <definedName name="MRUSD06302006_12">NA()</definedName>
    <definedName name="MRUSD06302006_3">NA()</definedName>
    <definedName name="MRUSD06302006_6">NA()</definedName>
    <definedName name="MRUSD06302006_7">NA()</definedName>
    <definedName name="MRUSD06302006_8">NA()</definedName>
    <definedName name="MRUSD06302006_9">NA()</definedName>
    <definedName name="mrusd0701">NA()</definedName>
    <definedName name="mrusd0701_10">NA()</definedName>
    <definedName name="mrusd0701_10_3">NA()</definedName>
    <definedName name="mrusd0701_13">NA()</definedName>
    <definedName name="mrusd0701_14">NA()</definedName>
    <definedName name="mrusd0701_17">NA()</definedName>
    <definedName name="mrusd0701_6">NA()</definedName>
    <definedName name="mrusd0701_7">NA()</definedName>
    <definedName name="mrusd0701_9">NA()</definedName>
    <definedName name="mrusd0702">NA()</definedName>
    <definedName name="mrusd0702_10">NA()</definedName>
    <definedName name="mrusd0702_10_3">NA()</definedName>
    <definedName name="mrusd0702_13">NA()</definedName>
    <definedName name="mrusd0702_14">NA()</definedName>
    <definedName name="mrusd0702_17">NA()</definedName>
    <definedName name="mrusd0702_6">NA()</definedName>
    <definedName name="mrusd0702_7">NA()</definedName>
    <definedName name="mrusd0702_9">NA()</definedName>
    <definedName name="mrusd0703">NA()</definedName>
    <definedName name="mrusd0703_10">NA()</definedName>
    <definedName name="mrusd0703_10_3">NA()</definedName>
    <definedName name="mrusd0703_13">NA()</definedName>
    <definedName name="mrusd0703_14">NA()</definedName>
    <definedName name="mrusd0703_17">NA()</definedName>
    <definedName name="mrusd0703_6">NA()</definedName>
    <definedName name="mrusd0703_7">NA()</definedName>
    <definedName name="mrusd0703_9">NA()</definedName>
    <definedName name="MRUSD07032006">NA()</definedName>
    <definedName name="MRUSD07032006_11">NA()</definedName>
    <definedName name="MRUSD07032006_12">NA()</definedName>
    <definedName name="MRUSD07032006_6">NA()</definedName>
    <definedName name="MRUSD07032006_7">NA()</definedName>
    <definedName name="MRUSD07032006_8">NA()</definedName>
    <definedName name="MRUSD07032006_9">NA()</definedName>
    <definedName name="mrusd0704">NA()</definedName>
    <definedName name="mrusd0704_10">NA()</definedName>
    <definedName name="mrusd0704_10_3">NA()</definedName>
    <definedName name="mrusd0704_13">NA()</definedName>
    <definedName name="mrusd0704_14">NA()</definedName>
    <definedName name="mrusd0704_17">NA()</definedName>
    <definedName name="mrusd0704_6">NA()</definedName>
    <definedName name="mrusd0704_7">NA()</definedName>
    <definedName name="mrusd0704_9">NA()</definedName>
    <definedName name="MRUSD07042005">NA()</definedName>
    <definedName name="MRUSD07042006">NA()</definedName>
    <definedName name="MRUSD07042006_1">NA()</definedName>
    <definedName name="MRUSD07042006_11">NA()</definedName>
    <definedName name="MRUSD07042006_12">NA()</definedName>
    <definedName name="MRUSD07042006_3">NA()</definedName>
    <definedName name="MRUSD07042006_6">NA()</definedName>
    <definedName name="MRUSD07042006_7">NA()</definedName>
    <definedName name="MRUSD07042006_8">NA()</definedName>
    <definedName name="MRUSD07042006_9">NA()</definedName>
    <definedName name="mrusd0705">NA()</definedName>
    <definedName name="MRUSD07052006">NA()</definedName>
    <definedName name="mrusd0706">NA()</definedName>
    <definedName name="MRUSD07062006">NA()</definedName>
    <definedName name="MRUSD07062006_1">NA()</definedName>
    <definedName name="MRUSD07062006_11">NA()</definedName>
    <definedName name="MRUSD07062006_12">NA()</definedName>
    <definedName name="MRUSD07062006_3">NA()</definedName>
    <definedName name="MRUSD07062006_6">NA()</definedName>
    <definedName name="MRUSD07062006_7">NA()</definedName>
    <definedName name="MRUSD07062006_8">NA()</definedName>
    <definedName name="MRUSD07062006_9">NA()</definedName>
    <definedName name="mrusd0707">NA()</definedName>
    <definedName name="mrusd0707_10">NA()</definedName>
    <definedName name="mrusd0707_10_3">NA()</definedName>
    <definedName name="mrusd0707_13">NA()</definedName>
    <definedName name="mrusd0707_14">NA()</definedName>
    <definedName name="mrusd0707_17">NA()</definedName>
    <definedName name="mrusd0707_6">NA()</definedName>
    <definedName name="mrusd0707_7">NA()</definedName>
    <definedName name="mrusd0707_9">NA()</definedName>
    <definedName name="MRUSD07072006">NA()</definedName>
    <definedName name="MRUSD07072006_11">NA()</definedName>
    <definedName name="MRUSD07072006_12">NA()</definedName>
    <definedName name="MRUSD07072006_6">NA()</definedName>
    <definedName name="MRUSD07072006_7">NA()</definedName>
    <definedName name="MRUSD07072006_8">NA()</definedName>
    <definedName name="MRUSD07072006_9">NA()</definedName>
    <definedName name="mrusd0708">NA()</definedName>
    <definedName name="mrusd0708_10">NA()</definedName>
    <definedName name="mrusd0708_10_3">NA()</definedName>
    <definedName name="mrusd0708_13">NA()</definedName>
    <definedName name="mrusd0708_14">NA()</definedName>
    <definedName name="mrusd0708_17">NA()</definedName>
    <definedName name="mrusd0708_6">NA()</definedName>
    <definedName name="mrusd0708_7">NA()</definedName>
    <definedName name="mrusd0708_9">NA()</definedName>
    <definedName name="mrusd0709">NA()</definedName>
    <definedName name="mrusd0709_10">NA()</definedName>
    <definedName name="mrusd0709_10_3">NA()</definedName>
    <definedName name="mrusd0709_13">NA()</definedName>
    <definedName name="mrusd0709_14">NA()</definedName>
    <definedName name="mrusd0709_17">NA()</definedName>
    <definedName name="mrusd0709_6">NA()</definedName>
    <definedName name="mrusd0709_7">NA()</definedName>
    <definedName name="mrusd0709_9">NA()</definedName>
    <definedName name="mrusd0710">NA()</definedName>
    <definedName name="mrusd0710_10">NA()</definedName>
    <definedName name="mrusd0710_10_3">NA()</definedName>
    <definedName name="mrusd0710_13">NA()</definedName>
    <definedName name="mrusd0710_14">NA()</definedName>
    <definedName name="mrusd0710_17">NA()</definedName>
    <definedName name="mrusd0710_6">NA()</definedName>
    <definedName name="mrusd0710_7">NA()</definedName>
    <definedName name="mrusd0710_9">NA()</definedName>
    <definedName name="MRUSD07102006">NA()</definedName>
    <definedName name="MRUSD07102006_11">NA()</definedName>
    <definedName name="MRUSD07102006_12">NA()</definedName>
    <definedName name="MRUSD07102006_6">NA()</definedName>
    <definedName name="MRUSD07102006_7">NA()</definedName>
    <definedName name="MRUSD07102006_8">NA()</definedName>
    <definedName name="MRUSD07102006_9">NA()</definedName>
    <definedName name="mrusd0711">NA()</definedName>
    <definedName name="mrusd0711_10">NA()</definedName>
    <definedName name="mrusd0711_10_3">NA()</definedName>
    <definedName name="mrusd0711_13">NA()</definedName>
    <definedName name="mrusd0711_14">NA()</definedName>
    <definedName name="mrusd0711_17">NA()</definedName>
    <definedName name="mrusd0711_6">NA()</definedName>
    <definedName name="mrusd0711_7">NA()</definedName>
    <definedName name="mrusd0711_9">NA()</definedName>
    <definedName name="MRUSD07112005">NA()</definedName>
    <definedName name="MRUSD07112006">NA()</definedName>
    <definedName name="MRUSD07112006_1">NA()</definedName>
    <definedName name="MRUSD07112006_11">NA()</definedName>
    <definedName name="MRUSD07112006_12">NA()</definedName>
    <definedName name="MRUSD07112006_3">NA()</definedName>
    <definedName name="MRUSD07112006_6">NA()</definedName>
    <definedName name="MRUSD07112006_7">NA()</definedName>
    <definedName name="MRUSD07112006_8">NA()</definedName>
    <definedName name="MRUSD07112006_9">NA()</definedName>
    <definedName name="mrusd0712">NA()</definedName>
    <definedName name="MRUSD07122004">NA()</definedName>
    <definedName name="MRUSD07122005">NA()</definedName>
    <definedName name="MRUSD07122006">NA()</definedName>
    <definedName name="MRUSD07122006_11">NA()</definedName>
    <definedName name="MRUSD07122006_12">NA()</definedName>
    <definedName name="MRUSD07122006_3">NA()</definedName>
    <definedName name="MRUSD07122006_6">NA()</definedName>
    <definedName name="MRUSD07122006_7">NA()</definedName>
    <definedName name="MRUSD07122006_8">NA()</definedName>
    <definedName name="MRUSD07122006_9">NA()</definedName>
    <definedName name="mrusd0713">NA()</definedName>
    <definedName name="MRUSD07132005">NA()</definedName>
    <definedName name="MRUSD07132006">NA()</definedName>
    <definedName name="MRUSD07132006_11">NA()</definedName>
    <definedName name="MRUSD07132006_12">NA()</definedName>
    <definedName name="MRUSD07132006_3">NA()</definedName>
    <definedName name="MRUSD07132006_6">NA()</definedName>
    <definedName name="MRUSD07132006_7">NA()</definedName>
    <definedName name="MRUSD07132006_8">NA()</definedName>
    <definedName name="MRUSD07132006_9">NA()</definedName>
    <definedName name="MRUSD0714">NA()</definedName>
    <definedName name="MRUSD0714_10">NA()</definedName>
    <definedName name="MRUSD0714_10_3">NA()</definedName>
    <definedName name="MRUSD0714_13">NA()</definedName>
    <definedName name="MRUSD0714_14">NA()</definedName>
    <definedName name="MRUSD0714_17">NA()</definedName>
    <definedName name="MRUSD0714_6">NA()</definedName>
    <definedName name="MRUSD0714_7">NA()</definedName>
    <definedName name="MRUSD0714_9">NA()</definedName>
    <definedName name="MRUSD07142006">NA()</definedName>
    <definedName name="MRUSD07142006_11">NA()</definedName>
    <definedName name="MRUSD07142006_12">NA()</definedName>
    <definedName name="MRUSD07142006_6">NA()</definedName>
    <definedName name="MRUSD07142006_7">NA()</definedName>
    <definedName name="MRUSD07142006_8">NA()</definedName>
    <definedName name="MRUSD07142006_9">NA()</definedName>
    <definedName name="MRUSD0715">NA()</definedName>
    <definedName name="MRUSD0715_10">NA()</definedName>
    <definedName name="MRUSD0715_10_3">NA()</definedName>
    <definedName name="MRUSD0715_13">NA()</definedName>
    <definedName name="MRUSD0715_14">NA()</definedName>
    <definedName name="MRUSD0715_17">NA()</definedName>
    <definedName name="MRUSD0715_6">NA()</definedName>
    <definedName name="MRUSD0715_7">NA()</definedName>
    <definedName name="MRUSD0715_9">NA()</definedName>
    <definedName name="MRUSD07152004">NA()</definedName>
    <definedName name="MRUSD07152005">NA()</definedName>
    <definedName name="MRUSD0716">NA()</definedName>
    <definedName name="MRUSD0716_10">NA()</definedName>
    <definedName name="MRUSD0716_10_3">NA()</definedName>
    <definedName name="MRUSD0716_13">NA()</definedName>
    <definedName name="MRUSD0716_14">NA()</definedName>
    <definedName name="MRUSD0716_17">NA()</definedName>
    <definedName name="MRUSD0716_6">NA()</definedName>
    <definedName name="MRUSD0716_7">NA()</definedName>
    <definedName name="MRUSD0716_9">NA()</definedName>
    <definedName name="mrusd0717">NA()</definedName>
    <definedName name="mrusd0717_10">NA()</definedName>
    <definedName name="mrusd0717_10_3">NA()</definedName>
    <definedName name="mrusd0717_13">NA()</definedName>
    <definedName name="mrusd0717_14">NA()</definedName>
    <definedName name="mrusd0717_17">NA()</definedName>
    <definedName name="mrusd0717_6">NA()</definedName>
    <definedName name="mrusd0717_7">NA()</definedName>
    <definedName name="mrusd0717_9">NA()</definedName>
    <definedName name="MRUSD07172006">NA()</definedName>
    <definedName name="MRUSD07172006_11">NA()</definedName>
    <definedName name="MRUSD07172006_12">NA()</definedName>
    <definedName name="MRUSD07172006_6">NA()</definedName>
    <definedName name="MRUSD07172006_7">NA()</definedName>
    <definedName name="MRUSD07172006_8">NA()</definedName>
    <definedName name="MRUSD07172006_9">NA()</definedName>
    <definedName name="mrusd0718">NA()</definedName>
    <definedName name="mrusd0718_10">NA()</definedName>
    <definedName name="mrusd0718_10_3">NA()</definedName>
    <definedName name="mrusd0718_13">NA()</definedName>
    <definedName name="mrusd0718_14">NA()</definedName>
    <definedName name="mrusd0718_17">NA()</definedName>
    <definedName name="mrusd0718_6">NA()</definedName>
    <definedName name="mrusd0718_7">NA()</definedName>
    <definedName name="mrusd0718_9">NA()</definedName>
    <definedName name="MRUSD07182006">NA()</definedName>
    <definedName name="mrusd0719">NA()</definedName>
    <definedName name="MRUSD07192005">NA()</definedName>
    <definedName name="MRUSD07192006">NA()</definedName>
    <definedName name="mrusd0720">NA()</definedName>
    <definedName name="MRUSD07202006">NA()</definedName>
    <definedName name="MRUSD07202006_1">NA()</definedName>
    <definedName name="MRUSD07202006_11">NA()</definedName>
    <definedName name="MRUSD07202006_12">NA()</definedName>
    <definedName name="MRUSD07202006_3">NA()</definedName>
    <definedName name="MRUSD07202006_6">NA()</definedName>
    <definedName name="MRUSD07202006_7">NA()</definedName>
    <definedName name="MRUSD07202006_8">NA()</definedName>
    <definedName name="MRUSD07202006_9">NA()</definedName>
    <definedName name="mrusd0721">NA()</definedName>
    <definedName name="mrusd0721_10">NA()</definedName>
    <definedName name="mrusd0721_10_3">NA()</definedName>
    <definedName name="mrusd0721_13">NA()</definedName>
    <definedName name="mrusd0721_14">NA()</definedName>
    <definedName name="mrusd0721_17">NA()</definedName>
    <definedName name="mrusd0721_6">NA()</definedName>
    <definedName name="mrusd0721_7">NA()</definedName>
    <definedName name="mrusd0721_9">NA()</definedName>
    <definedName name="MRUSD07212006">NA()</definedName>
    <definedName name="mrusd0722">NA()</definedName>
    <definedName name="mrusd0722_10">NA()</definedName>
    <definedName name="mrusd0722_10_3">NA()</definedName>
    <definedName name="mrusd0722_13">NA()</definedName>
    <definedName name="mrusd0722_14">NA()</definedName>
    <definedName name="mrusd0722_17">NA()</definedName>
    <definedName name="mrusd0722_6">NA()</definedName>
    <definedName name="mrusd0722_7">NA()</definedName>
    <definedName name="mrusd0722_9">NA()</definedName>
    <definedName name="mrusd0723">NA()</definedName>
    <definedName name="MRUSD07232004">NA()</definedName>
    <definedName name="mrusd0724">NA()</definedName>
    <definedName name="MRUSD07242006">NA()</definedName>
    <definedName name="MRUSD07242006_11">NA()</definedName>
    <definedName name="MRUSD07242006_12">NA()</definedName>
    <definedName name="MRUSD07242006_3">NA()</definedName>
    <definedName name="MRUSD07242006_6">NA()</definedName>
    <definedName name="MRUSD07242006_7">NA()</definedName>
    <definedName name="MRUSD07242006_8">NA()</definedName>
    <definedName name="MRUSD07242006_9">NA()</definedName>
    <definedName name="mrusd0725">NA()</definedName>
    <definedName name="MRUSD07252006">NA()</definedName>
    <definedName name="MRUSD07252006_1">NA()</definedName>
    <definedName name="MRUSD07252006_11">NA()</definedName>
    <definedName name="MRUSD07252006_12">NA()</definedName>
    <definedName name="MRUSD07252006_3">NA()</definedName>
    <definedName name="MRUSD07252006_6">NA()</definedName>
    <definedName name="MRUSD07252006_7">NA()</definedName>
    <definedName name="MRUSD07252006_8">NA()</definedName>
    <definedName name="MRUSD07252006_9">NA()</definedName>
    <definedName name="mrusd0726">NA()</definedName>
    <definedName name="MRUSD07262006">NA()</definedName>
    <definedName name="mrusd0727">NA()</definedName>
    <definedName name="MRUSD07272006">NA()</definedName>
    <definedName name="MRUSD07272006_1">NA()</definedName>
    <definedName name="MRUSD07272006_11">NA()</definedName>
    <definedName name="MRUSD07272006_12">NA()</definedName>
    <definedName name="MRUSD07272006_3">NA()</definedName>
    <definedName name="MRUSD07272006_6">NA()</definedName>
    <definedName name="MRUSD07272006_7">NA()</definedName>
    <definedName name="MRUSD07272006_8">NA()</definedName>
    <definedName name="MRUSD07272006_9">NA()</definedName>
    <definedName name="mrusd0728">NA()</definedName>
    <definedName name="MRUSD07282006">NA()</definedName>
    <definedName name="MRUSD07282006_1">NA()</definedName>
    <definedName name="MRUSD07282006_11">NA()</definedName>
    <definedName name="MRUSD07282006_12">NA()</definedName>
    <definedName name="MRUSD07282006_3">NA()</definedName>
    <definedName name="MRUSD07282006_6">NA()</definedName>
    <definedName name="MRUSD07282006_7">NA()</definedName>
    <definedName name="MRUSD07282006_8">NA()</definedName>
    <definedName name="MRUSD07282006_9">NA()</definedName>
    <definedName name="mrusd0729">NA()</definedName>
    <definedName name="MRUSD07292005">NA()</definedName>
    <definedName name="mrusd0730">NA()</definedName>
    <definedName name="MRUSD07302004">NA()</definedName>
    <definedName name="MRUSD0731">NA()</definedName>
    <definedName name="MRUSD07312003">NA()</definedName>
    <definedName name="MRUSD07312006">NA()</definedName>
    <definedName name="MRUSD07312006_1">NA()</definedName>
    <definedName name="MRUSD07312006_11">NA()</definedName>
    <definedName name="MRUSD07312006_12">NA()</definedName>
    <definedName name="MRUSD07312006_3">NA()</definedName>
    <definedName name="MRUSD07312006_6">NA()</definedName>
    <definedName name="MRUSD07312006_7">NA()</definedName>
    <definedName name="MRUSD07312006_8">NA()</definedName>
    <definedName name="MRUSD07312006_9">NA()</definedName>
    <definedName name="mrusd08">NA()</definedName>
    <definedName name="MRUSD0801">NA()</definedName>
    <definedName name="MRUSD08012003">NA()</definedName>
    <definedName name="MRUSD08012005">NA()</definedName>
    <definedName name="mrusd0802">NA()</definedName>
    <definedName name="MRUSD08022005">NA()</definedName>
    <definedName name="mrusd0803">NA()</definedName>
    <definedName name="MRUSD08032005">NA()</definedName>
    <definedName name="MRUSD0804">NA()</definedName>
    <definedName name="MRUSD08042003">NA()</definedName>
    <definedName name="MRUSD08042005">NA()</definedName>
    <definedName name="MRUSD0805">NA()</definedName>
    <definedName name="MRUSD08052003">NA()</definedName>
    <definedName name="MRUSD08052005">NA()</definedName>
    <definedName name="MRUSD0806">NA()</definedName>
    <definedName name="MRUSD08062003">NA()</definedName>
    <definedName name="MRUSD0807">NA()</definedName>
    <definedName name="MRUSD08072003">NA()</definedName>
    <definedName name="MRUSD0808">NA()</definedName>
    <definedName name="MRUSD08082003">NA()</definedName>
    <definedName name="MRUSD08082005">NA()</definedName>
    <definedName name="mrusd0809">NA()</definedName>
    <definedName name="MRUSD08092005">NA()</definedName>
    <definedName name="mrusd0810">NA()</definedName>
    <definedName name="MRUSD08102004">NA()</definedName>
    <definedName name="MRUSD08102005">NA()</definedName>
    <definedName name="MRUSD0811">NA()</definedName>
    <definedName name="MRUSD08112003">NA()</definedName>
    <definedName name="MRUSD08112005">NA()</definedName>
    <definedName name="mrusd0812">NA()</definedName>
    <definedName name="MRUSD08122003">NA()</definedName>
    <definedName name="MRUSD08122005">NA()</definedName>
    <definedName name="mrusd0813">NA()</definedName>
    <definedName name="MRUSD08132003">NA()</definedName>
    <definedName name="mrusd0814">NA()</definedName>
    <definedName name="MRUSD08142003">NA()</definedName>
    <definedName name="mrusd0815">NA()</definedName>
    <definedName name="MRUSD08152003">NA()</definedName>
    <definedName name="MRUSD08152005">NA()</definedName>
    <definedName name="mrusd0816">NA()</definedName>
    <definedName name="MRUSD08162005">NA()</definedName>
    <definedName name="MRUSD08172005">NA()</definedName>
    <definedName name="mrusd0818">NA()</definedName>
    <definedName name="MRUSD08182003">NA()</definedName>
    <definedName name="MRUSD08182005">NA()</definedName>
    <definedName name="mrusd0819">NA()</definedName>
    <definedName name="MRUSD08192003">NA()</definedName>
    <definedName name="MRUSD08192005">NA()</definedName>
    <definedName name="mrusd0820">NA()</definedName>
    <definedName name="MRUSD08202003">NA()</definedName>
    <definedName name="mrusd0821">NA()</definedName>
    <definedName name="MRUSD08212003">NA()</definedName>
    <definedName name="mrusd0822">NA()</definedName>
    <definedName name="MRUSD08222003">NA()</definedName>
    <definedName name="MRUSD08222005">NA()</definedName>
    <definedName name="mrusd0823">NA()</definedName>
    <definedName name="MRUSD08232005">NA()</definedName>
    <definedName name="MRUSD0824">NA()</definedName>
    <definedName name="MRUSD08242005">NA()</definedName>
    <definedName name="mrusd0825">NA()</definedName>
    <definedName name="MRUSD08252003">NA()</definedName>
    <definedName name="MRUSD08252005">NA()</definedName>
    <definedName name="mrusd0826">NA()</definedName>
    <definedName name="MRUSD08262003">NA()</definedName>
    <definedName name="MRUSD08262005">NA()</definedName>
    <definedName name="mrusd0827">NA()</definedName>
    <definedName name="MRUSD08272003">NA()</definedName>
    <definedName name="MRUSD08272004">NA()</definedName>
    <definedName name="mrusd0828">NA()</definedName>
    <definedName name="MRUSD08282003">NA()</definedName>
    <definedName name="mrusd0829">NA()</definedName>
    <definedName name="MRUSD08292003">NA()</definedName>
    <definedName name="MRUSD08292005">NA()</definedName>
    <definedName name="mrusd0830">NA()</definedName>
    <definedName name="MRUSD08302005">NA()</definedName>
    <definedName name="mrusd0831">NA()</definedName>
    <definedName name="MRUSD08312004">NA()</definedName>
    <definedName name="MRUSD08312005">NA()</definedName>
    <definedName name="mrusd0901">NA()</definedName>
    <definedName name="mrusd0902">NA()</definedName>
    <definedName name="mrusd0903">NA()</definedName>
    <definedName name="mrusd0903_10">NA()</definedName>
    <definedName name="mrusd0903_10_3">NA()</definedName>
    <definedName name="mrusd0903_13">NA()</definedName>
    <definedName name="mrusd0903_14">NA()</definedName>
    <definedName name="mrusd0903_17">NA()</definedName>
    <definedName name="mrusd0903_6">NA()</definedName>
    <definedName name="mrusd0903_7">NA()</definedName>
    <definedName name="mrusd0903_9">NA()</definedName>
    <definedName name="MRUSD09032004">NA()</definedName>
    <definedName name="mrusd0904">NA()</definedName>
    <definedName name="mrusd0904_10">NA()</definedName>
    <definedName name="mrusd0904_10_3">NA()</definedName>
    <definedName name="mrusd0904_13">NA()</definedName>
    <definedName name="mrusd0904_14">NA()</definedName>
    <definedName name="mrusd0904_17">NA()</definedName>
    <definedName name="mrusd0904_6">NA()</definedName>
    <definedName name="mrusd0904_7">NA()</definedName>
    <definedName name="mrusd0904_9">NA()</definedName>
    <definedName name="mrusd0905">NA()</definedName>
    <definedName name="mrusd0905_10">NA()</definedName>
    <definedName name="mrusd0905_10_3">NA()</definedName>
    <definedName name="mrusd0905_13">NA()</definedName>
    <definedName name="mrusd0905_14">NA()</definedName>
    <definedName name="mrusd0905_17">NA()</definedName>
    <definedName name="mrusd0905_6">NA()</definedName>
    <definedName name="mrusd0905_7">NA()</definedName>
    <definedName name="mrusd0905_9">NA()</definedName>
    <definedName name="mrusd0906">NA()</definedName>
    <definedName name="mrusd0907">NA()</definedName>
    <definedName name="mrusd0908">NA()</definedName>
    <definedName name="mrusd0908_10">NA()</definedName>
    <definedName name="mrusd0908_10_3">NA()</definedName>
    <definedName name="mrusd0908_13">NA()</definedName>
    <definedName name="mrusd0908_14">NA()</definedName>
    <definedName name="mrusd0908_17">NA()</definedName>
    <definedName name="mrusd0908_6">NA()</definedName>
    <definedName name="mrusd0908_7">NA()</definedName>
    <definedName name="mrusd0908_9">NA()</definedName>
    <definedName name="mrusd0909">NA()</definedName>
    <definedName name="mrusd0909_10">NA()</definedName>
    <definedName name="mrusd0909_10_3">NA()</definedName>
    <definedName name="mrusd0909_13">NA()</definedName>
    <definedName name="mrusd0909_14">NA()</definedName>
    <definedName name="mrusd0909_17">NA()</definedName>
    <definedName name="mrusd0909_6">NA()</definedName>
    <definedName name="mrusd0909_7">NA()</definedName>
    <definedName name="mrusd0909_9">NA()</definedName>
    <definedName name="mrusd0910">NA()</definedName>
    <definedName name="mrusd0910_10">NA()</definedName>
    <definedName name="mrusd0910_10_3">NA()</definedName>
    <definedName name="mrusd0910_13">NA()</definedName>
    <definedName name="mrusd0910_14">NA()</definedName>
    <definedName name="mrusd0910_17">NA()</definedName>
    <definedName name="mrusd0910_6">NA()</definedName>
    <definedName name="mrusd0910_7">NA()</definedName>
    <definedName name="mrusd0910_9">NA()</definedName>
    <definedName name="mrusd0911">NA()</definedName>
    <definedName name="mrusd0912">NA()</definedName>
    <definedName name="mrusd0913">NA()</definedName>
    <definedName name="mrusd0914">NA()</definedName>
    <definedName name="mrusd0915">NA()</definedName>
    <definedName name="mrusd0916">NA()</definedName>
    <definedName name="mrusd0917">NA()</definedName>
    <definedName name="MRUSD0918">NA()</definedName>
    <definedName name="mrusd0919">NA()</definedName>
    <definedName name="mrusd0920">NA()</definedName>
    <definedName name="mrusd0920_10">NA()</definedName>
    <definedName name="mrusd0920_10_3">NA()</definedName>
    <definedName name="mrusd0920_13">NA()</definedName>
    <definedName name="mrusd0920_14">NA()</definedName>
    <definedName name="mrusd0920_17">NA()</definedName>
    <definedName name="mrusd0920_6">NA()</definedName>
    <definedName name="mrusd0920_7">NA()</definedName>
    <definedName name="mrusd0920_9">NA()</definedName>
    <definedName name="mrusd0921">NA()</definedName>
    <definedName name="MRUSD09212004">NA()</definedName>
    <definedName name="mrusd0922">NA()</definedName>
    <definedName name="MRUSD09222004">NA()</definedName>
    <definedName name="mrusd0923">NA()</definedName>
    <definedName name="mrusd0924">NA()</definedName>
    <definedName name="mrusd0925">NA()</definedName>
    <definedName name="mrusd0926">NA()</definedName>
    <definedName name="mrusd0927">NA()</definedName>
    <definedName name="mrusd0928">NA()</definedName>
    <definedName name="mrusd0929">NA()</definedName>
    <definedName name="mrusd0930">NA()</definedName>
    <definedName name="MRUSD09302004">NA()</definedName>
    <definedName name="MRUSD09302005">NA()</definedName>
    <definedName name="mrusd10">NA()</definedName>
    <definedName name="mrusd1001">NA()</definedName>
    <definedName name="mrusd1001_10">NA()</definedName>
    <definedName name="mrusd1001_10_3">NA()</definedName>
    <definedName name="mrusd1001_13">NA()</definedName>
    <definedName name="mrusd1001_14">NA()</definedName>
    <definedName name="mrusd1001_17">NA()</definedName>
    <definedName name="mrusd1001_6">NA()</definedName>
    <definedName name="mrusd1001_7">NA()</definedName>
    <definedName name="mrusd1001_9">NA()</definedName>
    <definedName name="mrusd1002">NA()</definedName>
    <definedName name="mrusd1002_10">NA()</definedName>
    <definedName name="mrusd1002_10_3">NA()</definedName>
    <definedName name="mrusd1002_13">NA()</definedName>
    <definedName name="mrusd1002_14">NA()</definedName>
    <definedName name="mrusd1002_17">NA()</definedName>
    <definedName name="mrusd1002_6">NA()</definedName>
    <definedName name="mrusd1002_7">NA()</definedName>
    <definedName name="mrusd1002_9">NA()</definedName>
    <definedName name="mrusd1003">NA()</definedName>
    <definedName name="mrusd1003_10">NA()</definedName>
    <definedName name="mrusd1003_10_3">NA()</definedName>
    <definedName name="mrusd1003_13">NA()</definedName>
    <definedName name="mrusd1003_14">NA()</definedName>
    <definedName name="mrusd1003_17">NA()</definedName>
    <definedName name="mrusd1003_6">NA()</definedName>
    <definedName name="mrusd1003_7">NA()</definedName>
    <definedName name="mrusd1003_9">NA()</definedName>
    <definedName name="mrusd1004">NA()</definedName>
    <definedName name="mrusd1005">NA()</definedName>
    <definedName name="mrusd1006">NA()</definedName>
    <definedName name="mrusd1006_10">NA()</definedName>
    <definedName name="mrusd1006_10_3">NA()</definedName>
    <definedName name="mrusd1006_13">NA()</definedName>
    <definedName name="mrusd1006_14">NA()</definedName>
    <definedName name="mrusd1006_17">NA()</definedName>
    <definedName name="mrusd1006_6">NA()</definedName>
    <definedName name="mrusd1006_7">NA()</definedName>
    <definedName name="mrusd1006_9">NA()</definedName>
    <definedName name="mrusd1007">NA()</definedName>
    <definedName name="mrusd1007_10">NA()</definedName>
    <definedName name="mrusd1007_10_3">NA()</definedName>
    <definedName name="mrusd1007_13">NA()</definedName>
    <definedName name="mrusd1007_14">NA()</definedName>
    <definedName name="mrusd1007_17">NA()</definedName>
    <definedName name="mrusd1007_6">NA()</definedName>
    <definedName name="mrusd1007_7">NA()</definedName>
    <definedName name="mrusd1007_9">NA()</definedName>
    <definedName name="mrusd1008">NA()</definedName>
    <definedName name="mrusd1008_10">NA()</definedName>
    <definedName name="mrusd1008_10_3">NA()</definedName>
    <definedName name="mrusd1008_13">NA()</definedName>
    <definedName name="mrusd1008_14">NA()</definedName>
    <definedName name="mrusd1008_17">NA()</definedName>
    <definedName name="mrusd1008_6">NA()</definedName>
    <definedName name="mrusd1008_7">NA()</definedName>
    <definedName name="mrusd1008_9">NA()</definedName>
    <definedName name="mrusd1009">NA()</definedName>
    <definedName name="mrusd1009_10">NA()</definedName>
    <definedName name="mrusd1009_10_3">NA()</definedName>
    <definedName name="mrusd1009_13">NA()</definedName>
    <definedName name="mrusd1009_14">NA()</definedName>
    <definedName name="mrusd1009_17">NA()</definedName>
    <definedName name="mrusd1009_6">NA()</definedName>
    <definedName name="mrusd1009_7">NA()</definedName>
    <definedName name="mrusd1009_9">NA()</definedName>
    <definedName name="mrusd1010">NA()</definedName>
    <definedName name="mrusd1010_10">NA()</definedName>
    <definedName name="mrusd1010_10_3">NA()</definedName>
    <definedName name="mrusd1010_13">NA()</definedName>
    <definedName name="mrusd1010_14">NA()</definedName>
    <definedName name="mrusd1010_17">NA()</definedName>
    <definedName name="mrusd1010_6">NA()</definedName>
    <definedName name="mrusd1010_7">NA()</definedName>
    <definedName name="mrusd1010_9">NA()</definedName>
    <definedName name="MRUSD1011">NA()</definedName>
    <definedName name="MRUSD1011_10">NA()</definedName>
    <definedName name="MRUSD1011_10_3">NA()</definedName>
    <definedName name="MRUSD1011_13">NA()</definedName>
    <definedName name="MRUSD1011_14">NA()</definedName>
    <definedName name="MRUSD1011_17">NA()</definedName>
    <definedName name="MRUSD1011_6">NA()</definedName>
    <definedName name="MRUSD1011_7">NA()</definedName>
    <definedName name="MRUSD1011_9">NA()</definedName>
    <definedName name="mrusd1012">NA()</definedName>
    <definedName name="mrusd1013">NA()</definedName>
    <definedName name="mrusd1013_10">NA()</definedName>
    <definedName name="mrusd1013_10_3">NA()</definedName>
    <definedName name="mrusd1013_13">NA()</definedName>
    <definedName name="mrusd1013_14">NA()</definedName>
    <definedName name="mrusd1013_17">NA()</definedName>
    <definedName name="mrusd1013_6">NA()</definedName>
    <definedName name="mrusd1013_7">NA()</definedName>
    <definedName name="mrusd1013_9">NA()</definedName>
    <definedName name="mrusd1014">NA()</definedName>
    <definedName name="mrusd1014_10">NA()</definedName>
    <definedName name="mrusd1014_10_3">NA()</definedName>
    <definedName name="mrusd1014_13">NA()</definedName>
    <definedName name="mrusd1014_14">NA()</definedName>
    <definedName name="mrusd1014_17">NA()</definedName>
    <definedName name="mrusd1014_6">NA()</definedName>
    <definedName name="mrusd1014_7">NA()</definedName>
    <definedName name="mrusd1014_9">NA()</definedName>
    <definedName name="mrusd1015">NA()</definedName>
    <definedName name="mrusd1015_10">NA()</definedName>
    <definedName name="mrusd1015_10_3">NA()</definedName>
    <definedName name="mrusd1015_13">NA()</definedName>
    <definedName name="mrusd1015_14">NA()</definedName>
    <definedName name="mrusd1015_17">NA()</definedName>
    <definedName name="mrusd1015_6">NA()</definedName>
    <definedName name="mrusd1015_7">NA()</definedName>
    <definedName name="mrusd1015_9">NA()</definedName>
    <definedName name="MRUSD10152004">NA()</definedName>
    <definedName name="mrusd1016">NA()</definedName>
    <definedName name="mrusd1016_10">NA()</definedName>
    <definedName name="mrusd1016_10_3">NA()</definedName>
    <definedName name="mrusd1016_13">NA()</definedName>
    <definedName name="mrusd1016_14">NA()</definedName>
    <definedName name="mrusd1016_17">NA()</definedName>
    <definedName name="mrusd1016_6">NA()</definedName>
    <definedName name="mrusd1016_7">NA()</definedName>
    <definedName name="mrusd1016_9">NA()</definedName>
    <definedName name="mrusd1017">NA()</definedName>
    <definedName name="mrusd1017_10">NA()</definedName>
    <definedName name="mrusd1017_10_3">NA()</definedName>
    <definedName name="mrusd1017_13">NA()</definedName>
    <definedName name="mrusd1017_14">NA()</definedName>
    <definedName name="mrusd1017_17">NA()</definedName>
    <definedName name="mrusd1017_6">NA()</definedName>
    <definedName name="mrusd1017_7">NA()</definedName>
    <definedName name="mrusd1017_9">NA()</definedName>
    <definedName name="MRUSD1018">NA()</definedName>
    <definedName name="MRUSD1018_10">NA()</definedName>
    <definedName name="MRUSD1018_10_3">NA()</definedName>
    <definedName name="MRUSD1018_13">NA()</definedName>
    <definedName name="MRUSD1018_14">NA()</definedName>
    <definedName name="MRUSD1018_17">NA()</definedName>
    <definedName name="MRUSD1018_6">NA()</definedName>
    <definedName name="MRUSD1018_7">NA()</definedName>
    <definedName name="MRUSD1018_9">NA()</definedName>
    <definedName name="mrusd1019">NA()</definedName>
    <definedName name="mrusd1020">NA()</definedName>
    <definedName name="mrusd1020_10">NA()</definedName>
    <definedName name="mrusd1020_10_3">NA()</definedName>
    <definedName name="mrusd1020_13">NA()</definedName>
    <definedName name="mrusd1020_14">NA()</definedName>
    <definedName name="mrusd1020_17">NA()</definedName>
    <definedName name="mrusd1020_6">NA()</definedName>
    <definedName name="mrusd1020_7">NA()</definedName>
    <definedName name="mrusd1020_9">NA()</definedName>
    <definedName name="mrusd1021">NA()</definedName>
    <definedName name="mrusd1021_10">NA()</definedName>
    <definedName name="mrusd1021_10_3">NA()</definedName>
    <definedName name="mrusd1021_13">NA()</definedName>
    <definedName name="mrusd1021_14">NA()</definedName>
    <definedName name="mrusd1021_17">NA()</definedName>
    <definedName name="mrusd1021_6">NA()</definedName>
    <definedName name="mrusd1021_7">NA()</definedName>
    <definedName name="mrusd1021_9">NA()</definedName>
    <definedName name="mrusd1022">NA()</definedName>
    <definedName name="mrusd1022_10">NA()</definedName>
    <definedName name="mrusd1022_10_3">NA()</definedName>
    <definedName name="mrusd1022_13">NA()</definedName>
    <definedName name="mrusd1022_14">NA()</definedName>
    <definedName name="mrusd1022_17">NA()</definedName>
    <definedName name="mrusd1022_6">NA()</definedName>
    <definedName name="mrusd1022_7">NA()</definedName>
    <definedName name="mrusd1022_9">NA()</definedName>
    <definedName name="mrusd1023">NA()</definedName>
    <definedName name="mrusd1023_10">NA()</definedName>
    <definedName name="mrusd1023_10_3">NA()</definedName>
    <definedName name="mrusd1023_13">NA()</definedName>
    <definedName name="mrusd1023_14">NA()</definedName>
    <definedName name="mrusd1023_17">NA()</definedName>
    <definedName name="mrusd1023_6">NA()</definedName>
    <definedName name="mrusd1023_7">NA()</definedName>
    <definedName name="mrusd1023_9">NA()</definedName>
    <definedName name="mrusd1024">NA()</definedName>
    <definedName name="mrusd1024_10">NA()</definedName>
    <definedName name="mrusd1024_10_3">NA()</definedName>
    <definedName name="mrusd1024_13">NA()</definedName>
    <definedName name="mrusd1024_14">NA()</definedName>
    <definedName name="mrusd1024_17">NA()</definedName>
    <definedName name="mrusd1024_6">NA()</definedName>
    <definedName name="mrusd1024_7">NA()</definedName>
    <definedName name="mrusd1024_9">NA()</definedName>
    <definedName name="MRUSD1025">NA()</definedName>
    <definedName name="MRUSD1025_10">NA()</definedName>
    <definedName name="MRUSD1025_10_3">NA()</definedName>
    <definedName name="MRUSD1025_13">NA()</definedName>
    <definedName name="MRUSD1025_14">NA()</definedName>
    <definedName name="MRUSD1025_17">NA()</definedName>
    <definedName name="MRUSD1025_6">NA()</definedName>
    <definedName name="MRUSD1025_7">NA()</definedName>
    <definedName name="MRUSD1025_9">NA()</definedName>
    <definedName name="mrusd1026">NA()</definedName>
    <definedName name="mrusd1027">NA()</definedName>
    <definedName name="mrusd1027_10">NA()</definedName>
    <definedName name="mrusd1027_10_3">NA()</definedName>
    <definedName name="mrusd1027_13">NA()</definedName>
    <definedName name="mrusd1027_14">NA()</definedName>
    <definedName name="mrusd1027_17">NA()</definedName>
    <definedName name="mrusd1027_6">NA()</definedName>
    <definedName name="mrusd1027_7">NA()</definedName>
    <definedName name="mrusd1027_9">NA()</definedName>
    <definedName name="mrusd1028">NA()</definedName>
    <definedName name="mrusd1028_10">NA()</definedName>
    <definedName name="mrusd1028_10_3">NA()</definedName>
    <definedName name="mrusd1028_13">NA()</definedName>
    <definedName name="mrusd1028_14">NA()</definedName>
    <definedName name="mrusd1028_17">NA()</definedName>
    <definedName name="mrusd1028_6">NA()</definedName>
    <definedName name="mrusd1028_7">NA()</definedName>
    <definedName name="mrusd1028_9">NA()</definedName>
    <definedName name="MRUSD10282004">NA()</definedName>
    <definedName name="mrusd1029">NA()</definedName>
    <definedName name="mrusd1029_10">NA()</definedName>
    <definedName name="mrusd1029_10_3">NA()</definedName>
    <definedName name="mrusd1029_13">NA()</definedName>
    <definedName name="mrusd1029_14">NA()</definedName>
    <definedName name="mrusd1029_17">NA()</definedName>
    <definedName name="mrusd1029_6">NA()</definedName>
    <definedName name="mrusd1029_7">NA()</definedName>
    <definedName name="mrusd1029_9">NA()</definedName>
    <definedName name="mrusd1030">NA()</definedName>
    <definedName name="mrusd1030_10">NA()</definedName>
    <definedName name="mrusd1030_10_3">NA()</definedName>
    <definedName name="mrusd1030_13">NA()</definedName>
    <definedName name="mrusd1030_14">NA()</definedName>
    <definedName name="mrusd1030_17">NA()</definedName>
    <definedName name="mrusd1030_6">NA()</definedName>
    <definedName name="mrusd1030_7">NA()</definedName>
    <definedName name="mrusd1030_9">NA()</definedName>
    <definedName name="MRUSD1031">NA()</definedName>
    <definedName name="MRUSD10312005">NA()</definedName>
    <definedName name="MRUSD1101">NA()</definedName>
    <definedName name="mrusd1101.">NA()</definedName>
    <definedName name="mrusd1101._10">"#ref!"</definedName>
    <definedName name="mrusd1101._13">"#ref!"</definedName>
    <definedName name="mrusd1101._14">"#ref!"</definedName>
    <definedName name="mrusd1101._17">"#ref!"</definedName>
    <definedName name="mrusd1101._6">"#ref!"</definedName>
    <definedName name="mrusd1101._7">"#ref!"</definedName>
    <definedName name="mrusd1101._9">"#ref!"</definedName>
    <definedName name="mrusd1101_">NA()</definedName>
    <definedName name="mrusd1101__10">NA()</definedName>
    <definedName name="mrusd1101__10_3">NA()</definedName>
    <definedName name="mrusd1101__13">NA()</definedName>
    <definedName name="mrusd1101__14">NA()</definedName>
    <definedName name="mrusd1101__17">NA()</definedName>
    <definedName name="mrusd1101__6">NA()</definedName>
    <definedName name="mrusd1101__7">NA()</definedName>
    <definedName name="mrusd1101__9">NA()</definedName>
    <definedName name="MRUSD1101_10">NA()</definedName>
    <definedName name="MRUSD1101_13">NA()</definedName>
    <definedName name="MRUSD1101_14">NA()</definedName>
    <definedName name="MRUSD1101_17">NA()</definedName>
    <definedName name="MRUSD1101_6">NA()</definedName>
    <definedName name="MRUSD1101_7">NA()</definedName>
    <definedName name="MRUSD1101_9">NA()</definedName>
    <definedName name="MRUSD11012004">NA()</definedName>
    <definedName name="MRUSD11012006">NA()</definedName>
    <definedName name="MRUSD11012006_1">NA()</definedName>
    <definedName name="MRUSD11012006_11">NA()</definedName>
    <definedName name="MRUSD11012006_12">NA()</definedName>
    <definedName name="MRUSD11012006_3">NA()</definedName>
    <definedName name="MRUSD11012006_6">NA()</definedName>
    <definedName name="MRUSD11012006_7">NA()</definedName>
    <definedName name="MRUSD11012006_8">NA()</definedName>
    <definedName name="MRUSD11012006_9">NA()</definedName>
    <definedName name="MRUSD1102">NA()</definedName>
    <definedName name="MRUSD1102_10">NA()</definedName>
    <definedName name="MRUSD1102_10_3">NA()</definedName>
    <definedName name="MRUSD1102_13">NA()</definedName>
    <definedName name="MRUSD1102_14">NA()</definedName>
    <definedName name="MRUSD1102_17">NA()</definedName>
    <definedName name="MRUSD1102_6">NA()</definedName>
    <definedName name="MRUSD1102_7">NA()</definedName>
    <definedName name="MRUSD1102_9">NA()</definedName>
    <definedName name="MRUSD11022006">NA()</definedName>
    <definedName name="MRUSD11022006_11">NA()</definedName>
    <definedName name="MRUSD11022006_12">NA()</definedName>
    <definedName name="MRUSD11022006_6">NA()</definedName>
    <definedName name="MRUSD11022006_7">NA()</definedName>
    <definedName name="MRUSD11022006_8">NA()</definedName>
    <definedName name="MRUSD11022006_9">NA()</definedName>
    <definedName name="mrusd1103">NA()</definedName>
    <definedName name="mrusd1103_10">NA()</definedName>
    <definedName name="mrusd1103_10_3">NA()</definedName>
    <definedName name="mrusd1103_13">NA()</definedName>
    <definedName name="mrusd1103_14">NA()</definedName>
    <definedName name="mrusd1103_17">NA()</definedName>
    <definedName name="mrusd1103_6">NA()</definedName>
    <definedName name="mrusd1103_7">NA()</definedName>
    <definedName name="mrusd1103_9">NA()</definedName>
    <definedName name="MRUSD11032004">NA()</definedName>
    <definedName name="MRUSD11032006">NA()</definedName>
    <definedName name="MRUSD11032006_11">NA()</definedName>
    <definedName name="MRUSD11032006_12">NA()</definedName>
    <definedName name="MRUSD11032006_3">NA()</definedName>
    <definedName name="MRUSD11032006_6">NA()</definedName>
    <definedName name="MRUSD11032006_7">NA()</definedName>
    <definedName name="MRUSD11032006_8">NA()</definedName>
    <definedName name="MRUSD11032006_9">NA()</definedName>
    <definedName name="mrusd1104">NA()</definedName>
    <definedName name="mrusd1104_10">NA()</definedName>
    <definedName name="mrusd1104_10_3">NA()</definedName>
    <definedName name="mrusd1104_13">NA()</definedName>
    <definedName name="mrusd1104_14">NA()</definedName>
    <definedName name="mrusd1104_17">NA()</definedName>
    <definedName name="mrusd1104_6">NA()</definedName>
    <definedName name="mrusd1104_7">NA()</definedName>
    <definedName name="mrusd1104_9">NA()</definedName>
    <definedName name="MRUSD1105">NA()</definedName>
    <definedName name="MRUSD1105_10">NA()</definedName>
    <definedName name="MRUSD1105_10_3">NA()</definedName>
    <definedName name="MRUSD1105_13">NA()</definedName>
    <definedName name="MRUSD1105_14">NA()</definedName>
    <definedName name="MRUSD1105_17">NA()</definedName>
    <definedName name="MRUSD1105_6">NA()</definedName>
    <definedName name="MRUSD1105_7">NA()</definedName>
    <definedName name="MRUSD1105_9">NA()</definedName>
    <definedName name="MRUSD1106">NA()</definedName>
    <definedName name="MRUSD1106_10">NA()</definedName>
    <definedName name="MRUSD1106_10_3">NA()</definedName>
    <definedName name="MRUSD1106_13">NA()</definedName>
    <definedName name="MRUSD1106_14">NA()</definedName>
    <definedName name="MRUSD1106_17">NA()</definedName>
    <definedName name="MRUSD1106_6">NA()</definedName>
    <definedName name="MRUSD1106_7">NA()</definedName>
    <definedName name="MRUSD1106_9">NA()</definedName>
    <definedName name="MRUSD11062006">NA()</definedName>
    <definedName name="MRUSD11062006_11">NA()</definedName>
    <definedName name="MRUSD11062006_12">NA()</definedName>
    <definedName name="MRUSD11062006_6">NA()</definedName>
    <definedName name="MRUSD11062006_7">NA()</definedName>
    <definedName name="MRUSD11062006_8">NA()</definedName>
    <definedName name="MRUSD11062006_9">NA()</definedName>
    <definedName name="MRUSD1107">NA()</definedName>
    <definedName name="MRUSD1107_10">NA()</definedName>
    <definedName name="MRUSD1107_10_3">NA()</definedName>
    <definedName name="MRUSD1107_13">NA()</definedName>
    <definedName name="MRUSD1107_14">NA()</definedName>
    <definedName name="MRUSD1107_17">NA()</definedName>
    <definedName name="MRUSD1107_6">NA()</definedName>
    <definedName name="MRUSD1107_7">NA()</definedName>
    <definedName name="MRUSD1107_9">NA()</definedName>
    <definedName name="MRUSD11072006">NA()</definedName>
    <definedName name="MRUSD11072006_11">NA()</definedName>
    <definedName name="MRUSD11072006_12">NA()</definedName>
    <definedName name="MRUSD11072006_6">NA()</definedName>
    <definedName name="MRUSD11072006_7">NA()</definedName>
    <definedName name="MRUSD11072006_8">NA()</definedName>
    <definedName name="MRUSD11072006_9">NA()</definedName>
    <definedName name="mrusd1108">NA()</definedName>
    <definedName name="mrusd1108_10">NA()</definedName>
    <definedName name="mrusd1108_10_3">NA()</definedName>
    <definedName name="mrusd1108_13">NA()</definedName>
    <definedName name="mrusd1108_14">NA()</definedName>
    <definedName name="mrusd1108_17">NA()</definedName>
    <definedName name="mrusd1108_6">NA()</definedName>
    <definedName name="mrusd1108_7">NA()</definedName>
    <definedName name="mrusd1108_9">NA()</definedName>
    <definedName name="MRUSD11082006">NA()</definedName>
    <definedName name="MRUSD11082006_11">NA()</definedName>
    <definedName name="MRUSD11082006_12">NA()</definedName>
    <definedName name="MRUSD11082006_6">NA()</definedName>
    <definedName name="MRUSD11082006_7">NA()</definedName>
    <definedName name="MRUSD11082006_8">NA()</definedName>
    <definedName name="MRUSD11082006_9">NA()</definedName>
    <definedName name="MRUSD1109">NA()</definedName>
    <definedName name="MRUSD1109_10">NA()</definedName>
    <definedName name="MRUSD1109_10_3">NA()</definedName>
    <definedName name="MRUSD1109_13">NA()</definedName>
    <definedName name="MRUSD1109_14">NA()</definedName>
    <definedName name="MRUSD1109_17">NA()</definedName>
    <definedName name="MRUSD1109_6">NA()</definedName>
    <definedName name="MRUSD1109_7">NA()</definedName>
    <definedName name="MRUSD1109_9">NA()</definedName>
    <definedName name="MRUSD11092004">NA()</definedName>
    <definedName name="MRUSD11092006">NA()</definedName>
    <definedName name="MRUSD11092006_1">NA()</definedName>
    <definedName name="MRUSD11092006_11">NA()</definedName>
    <definedName name="MRUSD11092006_12">NA()</definedName>
    <definedName name="MRUSD11092006_3">NA()</definedName>
    <definedName name="MRUSD11092006_6">NA()</definedName>
    <definedName name="MRUSD11092006_7">NA()</definedName>
    <definedName name="MRUSD11092006_8">NA()</definedName>
    <definedName name="MRUSD11092006_9">NA()</definedName>
    <definedName name="mrusd1110">NA()</definedName>
    <definedName name="mrusd1110_10">NA()</definedName>
    <definedName name="mrusd1110_10_3">NA()</definedName>
    <definedName name="mrusd1110_13">NA()</definedName>
    <definedName name="mrusd1110_14">NA()</definedName>
    <definedName name="mrusd1110_17">NA()</definedName>
    <definedName name="mrusd1110_6">NA()</definedName>
    <definedName name="mrusd1110_7">NA()</definedName>
    <definedName name="mrusd1110_9">NA()</definedName>
    <definedName name="MRUSD11102006">NA()</definedName>
    <definedName name="MRUSD11102006_11">NA()</definedName>
    <definedName name="MRUSD11102006_12">NA()</definedName>
    <definedName name="MRUSD11102006_6">NA()</definedName>
    <definedName name="MRUSD11102006_7">NA()</definedName>
    <definedName name="MRUSD11102006_8">NA()</definedName>
    <definedName name="MRUSD11102006_9">NA()</definedName>
    <definedName name="mrusd1111">NA()</definedName>
    <definedName name="mrusd1111_10">NA()</definedName>
    <definedName name="mrusd1111_10_3">NA()</definedName>
    <definedName name="mrusd1111_13">NA()</definedName>
    <definedName name="mrusd1111_14">NA()</definedName>
    <definedName name="mrusd1111_17">NA()</definedName>
    <definedName name="mrusd1111_6">NA()</definedName>
    <definedName name="mrusd1111_7">NA()</definedName>
    <definedName name="mrusd1111_9">NA()</definedName>
    <definedName name="mrusd1112">NA()</definedName>
    <definedName name="mrusd1112_10">NA()</definedName>
    <definedName name="mrusd1112_10_3">NA()</definedName>
    <definedName name="mrusd1112_13">NA()</definedName>
    <definedName name="mrusd1112_14">NA()</definedName>
    <definedName name="mrusd1112_17">NA()</definedName>
    <definedName name="mrusd1112_6">NA()</definedName>
    <definedName name="mrusd1112_7">NA()</definedName>
    <definedName name="mrusd1112_9">NA()</definedName>
    <definedName name="mrusd1113">NA()</definedName>
    <definedName name="mrusd1113_10">NA()</definedName>
    <definedName name="mrusd1113_10_3">NA()</definedName>
    <definedName name="mrusd1113_13">NA()</definedName>
    <definedName name="mrusd1113_14">NA()</definedName>
    <definedName name="mrusd1113_17">NA()</definedName>
    <definedName name="mrusd1113_6">NA()</definedName>
    <definedName name="mrusd1113_7">NA()</definedName>
    <definedName name="mrusd1113_9">NA()</definedName>
    <definedName name="MRUSD11132006">NA()</definedName>
    <definedName name="mrusd1114">NA()</definedName>
    <definedName name="mrusd1114_10">NA()</definedName>
    <definedName name="mrusd1114_10_3">NA()</definedName>
    <definedName name="mrusd1114_13">NA()</definedName>
    <definedName name="mrusd1114_14">NA()</definedName>
    <definedName name="mrusd1114_17">NA()</definedName>
    <definedName name="mrusd1114_6">NA()</definedName>
    <definedName name="mrusd1114_7">NA()</definedName>
    <definedName name="mrusd1114_9">NA()</definedName>
    <definedName name="MRUSD11142006">NA()</definedName>
    <definedName name="MRUSD11142006_11">NA()</definedName>
    <definedName name="MRUSD11142006_12">NA()</definedName>
    <definedName name="MRUSD11142006_6">NA()</definedName>
    <definedName name="MRUSD11142006_7">NA()</definedName>
    <definedName name="MRUSD11142006_8">NA()</definedName>
    <definedName name="MRUSD11142006_9">NA()</definedName>
    <definedName name="MRUSD1115">NA()</definedName>
    <definedName name="MRUSD1115_10">NA()</definedName>
    <definedName name="MRUSD1115_10_3">NA()</definedName>
    <definedName name="MRUSD1115_13">NA()</definedName>
    <definedName name="MRUSD1115_14">NA()</definedName>
    <definedName name="MRUSD1115_17">NA()</definedName>
    <definedName name="MRUSD1115_6">NA()</definedName>
    <definedName name="MRUSD1115_7">NA()</definedName>
    <definedName name="MRUSD1115_9">NA()</definedName>
    <definedName name="MRUSD11152006">NA()</definedName>
    <definedName name="MRUSD11152006_11">NA()</definedName>
    <definedName name="MRUSD11152006_12">NA()</definedName>
    <definedName name="MRUSD11152006_6">NA()</definedName>
    <definedName name="MRUSD11152006_7">NA()</definedName>
    <definedName name="MRUSD11152006_8">NA()</definedName>
    <definedName name="MRUSD11152006_9">NA()</definedName>
    <definedName name="MRUSD1116">NA()</definedName>
    <definedName name="MRUSD1116_10">NA()</definedName>
    <definedName name="MRUSD1116_10_3">NA()</definedName>
    <definedName name="MRUSD1116_13">NA()</definedName>
    <definedName name="MRUSD1116_14">NA()</definedName>
    <definedName name="MRUSD1116_17">NA()</definedName>
    <definedName name="MRUSD1116_6">NA()</definedName>
    <definedName name="MRUSD1116_7">NA()</definedName>
    <definedName name="MRUSD1116_9">NA()</definedName>
    <definedName name="MRUSD11162006">NA()</definedName>
    <definedName name="MRUSD11162006_11">NA()</definedName>
    <definedName name="MRUSD11162006_12">NA()</definedName>
    <definedName name="MRUSD11162006_6">NA()</definedName>
    <definedName name="MRUSD11162006_7">NA()</definedName>
    <definedName name="MRUSD11162006_8">NA()</definedName>
    <definedName name="MRUSD11162006_9">NA()</definedName>
    <definedName name="mrusd1117">NA()</definedName>
    <definedName name="mrusd1117_10">NA()</definedName>
    <definedName name="mrusd1117_10_3">NA()</definedName>
    <definedName name="mrusd1117_13">NA()</definedName>
    <definedName name="mrusd1117_14">NA()</definedName>
    <definedName name="mrusd1117_17">NA()</definedName>
    <definedName name="mrusd1117_6">NA()</definedName>
    <definedName name="mrusd1117_7">NA()</definedName>
    <definedName name="mrusd1117_9">NA()</definedName>
    <definedName name="MRUSD11172006">NA()</definedName>
    <definedName name="MRUSD11172006_11">NA()</definedName>
    <definedName name="MRUSD11172006_12">NA()</definedName>
    <definedName name="MRUSD11172006_6">NA()</definedName>
    <definedName name="MRUSD11172006_7">NA()</definedName>
    <definedName name="MRUSD11172006_8">NA()</definedName>
    <definedName name="MRUSD11172006_9">NA()</definedName>
    <definedName name="mrusd1118">NA()</definedName>
    <definedName name="mrusd1118_10">NA()</definedName>
    <definedName name="mrusd1118_10_3">NA()</definedName>
    <definedName name="mrusd1118_13">NA()</definedName>
    <definedName name="mrusd1118_14">NA()</definedName>
    <definedName name="mrusd1118_17">NA()</definedName>
    <definedName name="mrusd1118_6">NA()</definedName>
    <definedName name="mrusd1118_7">NA()</definedName>
    <definedName name="mrusd1118_9">NA()</definedName>
    <definedName name="MRUSD11182005">NA()</definedName>
    <definedName name="mrusd1119">NA()</definedName>
    <definedName name="mrusd1119_10">NA()</definedName>
    <definedName name="mrusd1119_10_3">NA()</definedName>
    <definedName name="mrusd1119_13">NA()</definedName>
    <definedName name="mrusd1119_14">NA()</definedName>
    <definedName name="mrusd1119_17">NA()</definedName>
    <definedName name="mrusd1119_6">NA()</definedName>
    <definedName name="mrusd1119_7">NA()</definedName>
    <definedName name="mrusd1119_9">NA()</definedName>
    <definedName name="mrusd1120">NA()</definedName>
    <definedName name="mrusd1120_10">NA()</definedName>
    <definedName name="mrusd1120_10_3">NA()</definedName>
    <definedName name="mrusd1120_13">NA()</definedName>
    <definedName name="mrusd1120_14">NA()</definedName>
    <definedName name="mrusd1120_17">NA()</definedName>
    <definedName name="mrusd1120_6">NA()</definedName>
    <definedName name="mrusd1120_7">NA()</definedName>
    <definedName name="mrusd1120_9">NA()</definedName>
    <definedName name="mrusd112006">NA()</definedName>
    <definedName name="mrusd112006_11">NA()</definedName>
    <definedName name="mrusd112006_12">NA()</definedName>
    <definedName name="mrusd112006_6">NA()</definedName>
    <definedName name="mrusd112006_7">NA()</definedName>
    <definedName name="mrusd112006_8">NA()</definedName>
    <definedName name="mrusd112006_9">NA()</definedName>
    <definedName name="MRUSD11202002">NA()</definedName>
    <definedName name="MRUSD11202006">NA()</definedName>
    <definedName name="MRUSD11202006_1">NA()</definedName>
    <definedName name="MRUSD11202006_11">NA()</definedName>
    <definedName name="MRUSD11202006_12">NA()</definedName>
    <definedName name="MRUSD11202006_3">NA()</definedName>
    <definedName name="MRUSD11202006_6">NA()</definedName>
    <definedName name="MRUSD11202006_7">NA()</definedName>
    <definedName name="MRUSD11202006_8">NA()</definedName>
    <definedName name="MRUSD11202006_9">NA()</definedName>
    <definedName name="mrusd1121">NA()</definedName>
    <definedName name="mrusd1121_10">NA()</definedName>
    <definedName name="mrusd1121_10_3">NA()</definedName>
    <definedName name="mrusd1121_13">NA()</definedName>
    <definedName name="mrusd1121_14">NA()</definedName>
    <definedName name="mrusd1121_17">NA()</definedName>
    <definedName name="mrusd1121_6">NA()</definedName>
    <definedName name="mrusd1121_7">NA()</definedName>
    <definedName name="mrusd1121_9">NA()</definedName>
    <definedName name="MRUSD11212003">NA()</definedName>
    <definedName name="MRUSD11212006">NA()</definedName>
    <definedName name="MRUSD11212006_1">NA()</definedName>
    <definedName name="MRUSD11212006_11">NA()</definedName>
    <definedName name="MRUSD11212006_12">NA()</definedName>
    <definedName name="MRUSD11212006_3">NA()</definedName>
    <definedName name="MRUSD11212006_6">NA()</definedName>
    <definedName name="MRUSD11212006_7">NA()</definedName>
    <definedName name="MRUSD11212006_8">NA()</definedName>
    <definedName name="MRUSD11212006_9">NA()</definedName>
    <definedName name="MRUSD1122">NA()</definedName>
    <definedName name="MRUSD1122_10">NA()</definedName>
    <definedName name="MRUSD1122_10_3">NA()</definedName>
    <definedName name="MRUSD1122_13">NA()</definedName>
    <definedName name="MRUSD1122_14">NA()</definedName>
    <definedName name="MRUSD1122_17">NA()</definedName>
    <definedName name="MRUSD1122_6">NA()</definedName>
    <definedName name="MRUSD1122_7">NA()</definedName>
    <definedName name="MRUSD1122_9">NA()</definedName>
    <definedName name="MRUSD11222006">NA()</definedName>
    <definedName name="MRUSD11222006_11">NA()</definedName>
    <definedName name="MRUSD11222006_12">NA()</definedName>
    <definedName name="MRUSD11222006_6">NA()</definedName>
    <definedName name="MRUSD11222006_7">NA()</definedName>
    <definedName name="MRUSD11222006_8">NA()</definedName>
    <definedName name="MRUSD11222006_9">NA()</definedName>
    <definedName name="MRUSD1123">NA()</definedName>
    <definedName name="MRUSD1123_10">NA()</definedName>
    <definedName name="MRUSD1123_10_3">NA()</definedName>
    <definedName name="MRUSD1123_13">NA()</definedName>
    <definedName name="MRUSD1123_14">NA()</definedName>
    <definedName name="MRUSD1123_17">NA()</definedName>
    <definedName name="MRUSD1123_6">NA()</definedName>
    <definedName name="MRUSD1123_7">NA()</definedName>
    <definedName name="MRUSD1123_9">NA()</definedName>
    <definedName name="MRUSD11232006">NA()</definedName>
    <definedName name="MRUSD11232006_11">NA()</definedName>
    <definedName name="MRUSD11232006_12">NA()</definedName>
    <definedName name="MRUSD11232006_6">NA()</definedName>
    <definedName name="MRUSD11232006_7">NA()</definedName>
    <definedName name="MRUSD11232006_8">NA()</definedName>
    <definedName name="MRUSD11232006_9">NA()</definedName>
    <definedName name="MRUSD1124">NA()</definedName>
    <definedName name="MRUSD1124_10">NA()</definedName>
    <definedName name="MRUSD1124_10_3">NA()</definedName>
    <definedName name="MRUSD1124_13">NA()</definedName>
    <definedName name="MRUSD1124_14">NA()</definedName>
    <definedName name="MRUSD1124_17">NA()</definedName>
    <definedName name="MRUSD1124_6">NA()</definedName>
    <definedName name="MRUSD1124_7">NA()</definedName>
    <definedName name="MRUSD1124_9">NA()</definedName>
    <definedName name="MRUSD11242006">NA()</definedName>
    <definedName name="MRUSD11242006_11">NA()</definedName>
    <definedName name="MRUSD11242006_12">NA()</definedName>
    <definedName name="MRUSD11242006_6">NA()</definedName>
    <definedName name="MRUSD11242006_7">NA()</definedName>
    <definedName name="MRUSD11242006_8">NA()</definedName>
    <definedName name="MRUSD11242006_9">NA()</definedName>
    <definedName name="MRUSD1125">NA()</definedName>
    <definedName name="MRUSD1125_10">NA()</definedName>
    <definedName name="MRUSD1125_10_3">NA()</definedName>
    <definedName name="MRUSD1125_13">NA()</definedName>
    <definedName name="MRUSD1125_14">NA()</definedName>
    <definedName name="MRUSD1125_17">NA()</definedName>
    <definedName name="MRUSD1125_6">NA()</definedName>
    <definedName name="MRUSD1125_7">NA()</definedName>
    <definedName name="MRUSD1125_9">NA()</definedName>
    <definedName name="MRUSD1126">NA()</definedName>
    <definedName name="MRUSD1126_10">NA()</definedName>
    <definedName name="MRUSD1126_10_3">NA()</definedName>
    <definedName name="MRUSD1126_13">NA()</definedName>
    <definedName name="MRUSD1126_14">NA()</definedName>
    <definedName name="MRUSD1126_17">NA()</definedName>
    <definedName name="MRUSD1126_6">NA()</definedName>
    <definedName name="MRUSD1126_7">NA()</definedName>
    <definedName name="MRUSD1126_9">NA()</definedName>
    <definedName name="MRUSD11262004">NA()</definedName>
    <definedName name="MRUSD1127">NA()</definedName>
    <definedName name="MRUSD1127_10">NA()</definedName>
    <definedName name="MRUSD1127_10_3">NA()</definedName>
    <definedName name="MRUSD1127_13">NA()</definedName>
    <definedName name="MRUSD1127_14">NA()</definedName>
    <definedName name="MRUSD1127_17">NA()</definedName>
    <definedName name="MRUSD1127_6">NA()</definedName>
    <definedName name="MRUSD1127_7">NA()</definedName>
    <definedName name="MRUSD1127_9">NA()</definedName>
    <definedName name="MRUSD11272006">NA()</definedName>
    <definedName name="MRUSD11272006_11">NA()</definedName>
    <definedName name="MRUSD11272006_12">NA()</definedName>
    <definedName name="MRUSD11272006_6">NA()</definedName>
    <definedName name="MRUSD11272006_7">NA()</definedName>
    <definedName name="MRUSD11272006_8">NA()</definedName>
    <definedName name="MRUSD11272006_9">NA()</definedName>
    <definedName name="MRUSD1128">NA()</definedName>
    <definedName name="MRUSD1128_10">NA()</definedName>
    <definedName name="MRUSD1128_10_3">NA()</definedName>
    <definedName name="MRUSD1128_13">NA()</definedName>
    <definedName name="MRUSD1128_14">NA()</definedName>
    <definedName name="MRUSD1128_17">NA()</definedName>
    <definedName name="MRUSD1128_6">NA()</definedName>
    <definedName name="MRUSD1128_7">NA()</definedName>
    <definedName name="MRUSD1128_9">NA()</definedName>
    <definedName name="MRUSD11282006">NA()</definedName>
    <definedName name="MRUSD11282006_11">NA()</definedName>
    <definedName name="MRUSD11282006_12">NA()</definedName>
    <definedName name="MRUSD11282006_6">NA()</definedName>
    <definedName name="MRUSD11282006_7">NA()</definedName>
    <definedName name="MRUSD11282006_8">NA()</definedName>
    <definedName name="MRUSD11282006_9">NA()</definedName>
    <definedName name="MRUSD1129">NA()</definedName>
    <definedName name="MRUSD1129_10">NA()</definedName>
    <definedName name="MRUSD1129_10_3">NA()</definedName>
    <definedName name="MRUSD1129_13">NA()</definedName>
    <definedName name="MRUSD1129_14">NA()</definedName>
    <definedName name="MRUSD1129_17">NA()</definedName>
    <definedName name="MRUSD1129_6">NA()</definedName>
    <definedName name="MRUSD1129_7">NA()</definedName>
    <definedName name="MRUSD1129_9">NA()</definedName>
    <definedName name="MRUSD11292004">NA()</definedName>
    <definedName name="MRUSD11292006">NA()</definedName>
    <definedName name="MRUSD11292006_1">NA()</definedName>
    <definedName name="MRUSD11292006_11">NA()</definedName>
    <definedName name="MRUSD11292006_12">NA()</definedName>
    <definedName name="MRUSD11292006_3">NA()</definedName>
    <definedName name="MRUSD11292006_6">NA()</definedName>
    <definedName name="MRUSD11292006_7">NA()</definedName>
    <definedName name="MRUSD11292006_8">NA()</definedName>
    <definedName name="MRUSD11292006_9">NA()</definedName>
    <definedName name="MRUSD1130">NA()</definedName>
    <definedName name="MRUSD1130_10">NA()</definedName>
    <definedName name="MRUSD1130_10_3">NA()</definedName>
    <definedName name="MRUSD1130_13">NA()</definedName>
    <definedName name="MRUSD1130_14">NA()</definedName>
    <definedName name="MRUSD1130_17">NA()</definedName>
    <definedName name="MRUSD1130_6">NA()</definedName>
    <definedName name="MRUSD1130_7">NA()</definedName>
    <definedName name="MRUSD1130_9">NA()</definedName>
    <definedName name="MRUSD11302004">NA()</definedName>
    <definedName name="MRUSD11302005">NA()</definedName>
    <definedName name="MRUSD11302006">NA()</definedName>
    <definedName name="MRUSD11302006_1">NA()</definedName>
    <definedName name="MRUSD11302006_11">NA()</definedName>
    <definedName name="MRUSD11302006_12">NA()</definedName>
    <definedName name="MRUSD11302006_3">NA()</definedName>
    <definedName name="MRUSD11302006_6">NA()</definedName>
    <definedName name="MRUSD11302006_7">NA()</definedName>
    <definedName name="MRUSD11302006_8">NA()</definedName>
    <definedName name="MRUSD11302006_9">NA()</definedName>
    <definedName name="mrusd1201">NA()</definedName>
    <definedName name="MRUSD12012005">NA()</definedName>
    <definedName name="mrusd1202">NA()</definedName>
    <definedName name="MRUSD12022005">NA()</definedName>
    <definedName name="mrusd1203">NA()</definedName>
    <definedName name="mrusd1204">NA()</definedName>
    <definedName name="mrusd1205">NA()</definedName>
    <definedName name="MRUSD12052005">NA()</definedName>
    <definedName name="MRUSD1206">NA()</definedName>
    <definedName name="MRUSD1206_10">NA()</definedName>
    <definedName name="MRUSD1206_10_3">NA()</definedName>
    <definedName name="MRUSD1206_13">NA()</definedName>
    <definedName name="MRUSD1206_14">NA()</definedName>
    <definedName name="MRUSD1206_17">NA()</definedName>
    <definedName name="MRUSD1206_6">NA()</definedName>
    <definedName name="MRUSD1206_7">NA()</definedName>
    <definedName name="MRUSD1206_9">NA()</definedName>
    <definedName name="MRUSD12062005">NA()</definedName>
    <definedName name="MRUSD1207">NA()</definedName>
    <definedName name="MRUSD1207_10">NA()</definedName>
    <definedName name="MRUSD1207_10_3">NA()</definedName>
    <definedName name="MRUSD1207_13">NA()</definedName>
    <definedName name="MRUSD1207_14">NA()</definedName>
    <definedName name="MRUSD1207_17">NA()</definedName>
    <definedName name="MRUSD1207_6">NA()</definedName>
    <definedName name="MRUSD1207_7">NA()</definedName>
    <definedName name="MRUSD1207_9">NA()</definedName>
    <definedName name="MRUSD12072005">NA()</definedName>
    <definedName name="mrusd1208">NA()</definedName>
    <definedName name="MRUSD12082005">NA()</definedName>
    <definedName name="mrusd1209">NA()</definedName>
    <definedName name="MRUSD12092005">NA()</definedName>
    <definedName name="mrusd1210">NA()</definedName>
    <definedName name="mrusd1211">NA()</definedName>
    <definedName name="mrusd1212">NA()</definedName>
    <definedName name="MRUSD12122005">NA()</definedName>
    <definedName name="MRUSD1213">NA()</definedName>
    <definedName name="MRUSD1213_10">NA()</definedName>
    <definedName name="MRUSD1213_10_3">NA()</definedName>
    <definedName name="MRUSD1213_13">NA()</definedName>
    <definedName name="MRUSD1213_14">NA()</definedName>
    <definedName name="MRUSD1213_17">NA()</definedName>
    <definedName name="MRUSD1213_6">NA()</definedName>
    <definedName name="MRUSD1213_7">NA()</definedName>
    <definedName name="MRUSD1213_9">NA()</definedName>
    <definedName name="MRUSD12132002">NA()</definedName>
    <definedName name="MRUSD12132005">NA()</definedName>
    <definedName name="MRUSD1214">NA()</definedName>
    <definedName name="MRUSD1214_10">NA()</definedName>
    <definedName name="MRUSD1214_10_3">NA()</definedName>
    <definedName name="MRUSD1214_13">NA()</definedName>
    <definedName name="MRUSD1214_14">NA()</definedName>
    <definedName name="MRUSD1214_17">NA()</definedName>
    <definedName name="MRUSD1214_6">NA()</definedName>
    <definedName name="MRUSD1214_7">NA()</definedName>
    <definedName name="MRUSD1214_9">NA()</definedName>
    <definedName name="MRUSD12142005">NA()</definedName>
    <definedName name="MRUSD1215">NA()</definedName>
    <definedName name="MRUSD12152005">NA()</definedName>
    <definedName name="mrusd1216">NA()</definedName>
    <definedName name="MRUSD12162002">NA()</definedName>
    <definedName name="MRUSD12162005">NA()</definedName>
    <definedName name="mrusd1217">NA()</definedName>
    <definedName name="mrusd1218">NA()</definedName>
    <definedName name="mrusd1219">NA()</definedName>
    <definedName name="MRUSD12192005">NA()</definedName>
    <definedName name="MRUSD122">NA()</definedName>
    <definedName name="MRUSD122_10">NA()</definedName>
    <definedName name="MRUSD122_10_3">NA()</definedName>
    <definedName name="MRUSD122_13">NA()</definedName>
    <definedName name="MRUSD122_14">NA()</definedName>
    <definedName name="MRUSD122_17">NA()</definedName>
    <definedName name="MRUSD122_6">NA()</definedName>
    <definedName name="MRUSD122_7">NA()</definedName>
    <definedName name="MRUSD122_9">NA()</definedName>
    <definedName name="MRUSD1220">NA()</definedName>
    <definedName name="MRUSD1220_10">NA()</definedName>
    <definedName name="MRUSD1220_10_3">NA()</definedName>
    <definedName name="MRUSD1220_13">NA()</definedName>
    <definedName name="MRUSD1220_14">NA()</definedName>
    <definedName name="MRUSD1220_17">NA()</definedName>
    <definedName name="MRUSD1220_6">NA()</definedName>
    <definedName name="MRUSD1220_7">NA()</definedName>
    <definedName name="MRUSD1220_9">NA()</definedName>
    <definedName name="MRUSD12202005">NA()</definedName>
    <definedName name="MRUSD1221">NA()</definedName>
    <definedName name="MRUSD1221_10">NA()</definedName>
    <definedName name="MRUSD1221_10_3">NA()</definedName>
    <definedName name="MRUSD1221_13">NA()</definedName>
    <definedName name="MRUSD1221_14">NA()</definedName>
    <definedName name="MRUSD1221_17">NA()</definedName>
    <definedName name="MRUSD1221_6">NA()</definedName>
    <definedName name="MRUSD1221_7">NA()</definedName>
    <definedName name="MRUSD1221_9">NA()</definedName>
    <definedName name="MRUSD12212005">NA()</definedName>
    <definedName name="mrusd1222">NA()</definedName>
    <definedName name="mrusd1222_10">NA()</definedName>
    <definedName name="mrusd1222_10_3">NA()</definedName>
    <definedName name="mrusd1222_13">NA()</definedName>
    <definedName name="mrusd1222_14">NA()</definedName>
    <definedName name="mrusd1222_17">NA()</definedName>
    <definedName name="mrusd1222_6">NA()</definedName>
    <definedName name="mrusd1222_7">NA()</definedName>
    <definedName name="mrusd1222_9">NA()</definedName>
    <definedName name="MRUSD12222005">NA()</definedName>
    <definedName name="mrusd1223">NA()</definedName>
    <definedName name="mrusd1223_10">NA()</definedName>
    <definedName name="mrusd1223_10_3">NA()</definedName>
    <definedName name="mrusd1223_13">NA()</definedName>
    <definedName name="mrusd1223_14">NA()</definedName>
    <definedName name="mrusd1223_17">NA()</definedName>
    <definedName name="mrusd1223_6">NA()</definedName>
    <definedName name="mrusd1223_7">NA()</definedName>
    <definedName name="mrusd1223_9">NA()</definedName>
    <definedName name="MRUSD12232005">NA()</definedName>
    <definedName name="mrusd1224">NA()</definedName>
    <definedName name="mrusd1224_10">NA()</definedName>
    <definedName name="mrusd1224_10_3">NA()</definedName>
    <definedName name="mrusd1224_13">NA()</definedName>
    <definedName name="mrusd1224_14">NA()</definedName>
    <definedName name="mrusd1224_17">NA()</definedName>
    <definedName name="mrusd1224_6">NA()</definedName>
    <definedName name="mrusd1224_7">NA()</definedName>
    <definedName name="mrusd1224_9">NA()</definedName>
    <definedName name="MRUSD1225">NA()</definedName>
    <definedName name="MRUSD1225_10">NA()</definedName>
    <definedName name="MRUSD1225_10_3">NA()</definedName>
    <definedName name="MRUSD1225_13">NA()</definedName>
    <definedName name="MRUSD1225_14">NA()</definedName>
    <definedName name="MRUSD1225_17">NA()</definedName>
    <definedName name="MRUSD1225_6">NA()</definedName>
    <definedName name="MRUSD1225_7">NA()</definedName>
    <definedName name="MRUSD1225_9">NA()</definedName>
    <definedName name="MRUSD1226">NA()</definedName>
    <definedName name="MRUSD1226_10">NA()</definedName>
    <definedName name="MRUSD1226_10_3">NA()</definedName>
    <definedName name="MRUSD1226_13">NA()</definedName>
    <definedName name="MRUSD1226_14">NA()</definedName>
    <definedName name="MRUSD1226_17">NA()</definedName>
    <definedName name="MRUSD1226_6">NA()</definedName>
    <definedName name="MRUSD1226_7">NA()</definedName>
    <definedName name="MRUSD1226_9">NA()</definedName>
    <definedName name="MRUSD12262005">NA()</definedName>
    <definedName name="mrusd1227">NA()</definedName>
    <definedName name="mrusd1227_10">NA()</definedName>
    <definedName name="mrusd1227_10_3">NA()</definedName>
    <definedName name="mrusd1227_13">NA()</definedName>
    <definedName name="mrusd1227_14">NA()</definedName>
    <definedName name="mrusd1227_17">NA()</definedName>
    <definedName name="mrusd1227_6">NA()</definedName>
    <definedName name="mrusd1227_7">NA()</definedName>
    <definedName name="mrusd1227_9">NA()</definedName>
    <definedName name="MRUSD12272005">NA()</definedName>
    <definedName name="MRUSD1228">NA()</definedName>
    <definedName name="MRUSD1228_10">NA()</definedName>
    <definedName name="MRUSD1228_10_3">NA()</definedName>
    <definedName name="MRUSD1228_13">NA()</definedName>
    <definedName name="MRUSD1228_14">NA()</definedName>
    <definedName name="MRUSD1228_17">NA()</definedName>
    <definedName name="MRUSD1228_6">NA()</definedName>
    <definedName name="MRUSD1228_7">NA()</definedName>
    <definedName name="MRUSD1228_9">NA()</definedName>
    <definedName name="MRUSD12282005">NA()</definedName>
    <definedName name="mrusd1229">NA()</definedName>
    <definedName name="mrusd1229_10">NA()</definedName>
    <definedName name="mrusd1229_10_3">NA()</definedName>
    <definedName name="mrusd1229_13">NA()</definedName>
    <definedName name="mrusd1229_14">NA()</definedName>
    <definedName name="mrusd1229_17">NA()</definedName>
    <definedName name="mrusd1229_6">NA()</definedName>
    <definedName name="mrusd1229_7">NA()</definedName>
    <definedName name="mrusd1229_9">NA()</definedName>
    <definedName name="MRUSD12292005">NA()</definedName>
    <definedName name="mrusd1230">NA()</definedName>
    <definedName name="mrusd1230_10">NA()</definedName>
    <definedName name="mrusd1230_10_3">NA()</definedName>
    <definedName name="mrusd1230_13">NA()</definedName>
    <definedName name="mrusd1230_14">NA()</definedName>
    <definedName name="mrusd1230_17">NA()</definedName>
    <definedName name="mrusd1230_6">NA()</definedName>
    <definedName name="mrusd1230_7">NA()</definedName>
    <definedName name="mrusd1230_9">NA()</definedName>
    <definedName name="MRUSD12302002">NA()</definedName>
    <definedName name="MRUSD12302003">NA()</definedName>
    <definedName name="MRUSD12302004">NA()</definedName>
    <definedName name="MRUSD12302005">NA()</definedName>
    <definedName name="MRUSD1231">NA()</definedName>
    <definedName name="mrusd28">NA()</definedName>
    <definedName name="mrusd29">NA()</definedName>
    <definedName name="mrusd30">NA()</definedName>
    <definedName name="MRUSD301">NA()</definedName>
    <definedName name="musd0528">NA()</definedName>
    <definedName name="NANANANANAA" hidden="1">{#N/A,#N/A,FALSE,"Bank Rec Cover Sheet";#N/A,#N/A,FALSE,"Bank Rec Details"}</definedName>
    <definedName name="NewPayDate">NA()</definedName>
    <definedName name="NIA">{#N/A,#N/A,FALSE,"Bank Rec Cover Sheet";#N/A,#N/A,FALSE,"Bank Rec Details"}</definedName>
    <definedName name="njbm">NA()</definedName>
    <definedName name="NN">"#ref!"</definedName>
    <definedName name="nnn" hidden="1">{#N/A,#N/A,FALSE,"Aging Summary";#N/A,#N/A,FALSE,"Ratio Analysis";#N/A,#N/A,FALSE,"Test 120 Day Accts";#N/A,#N/A,FALSE,"Tickmarks"}</definedName>
    <definedName name="NormalHours">NA()</definedName>
    <definedName name="notary">NA()</definedName>
    <definedName name="NotaryRegular">NA()</definedName>
    <definedName name="NotaryRoutine">NA()</definedName>
    <definedName name="NP">"#ref!"</definedName>
    <definedName name="o">{"'september 00bs'!$A$1:$D$82","'september 00bs'!$I$16"}</definedName>
    <definedName name="oce" hidden="1">{#N/A,#N/A,FALSE,"Aging Summary";#N/A,#N/A,FALSE,"Ratio Analysis";#N/A,#N/A,FALSE,"Test 120 Day Accts";#N/A,#N/A,FALSE,"Tickmarks"}</definedName>
    <definedName name="OfficialRate">NA()</definedName>
    <definedName name="oh">"#ref!"</definedName>
    <definedName name="okoko">{"'september 00bs'!$A$1:$D$82","'september 00bs'!$I$16"}</definedName>
    <definedName name="OPERATION">NA()</definedName>
    <definedName name="ORE8757_10">NA()</definedName>
    <definedName name="ORE8757_10_3">NA()</definedName>
    <definedName name="ORE8757_13">NA()</definedName>
    <definedName name="ORE8757_14">NA()</definedName>
    <definedName name="ORE8757_17">NA()</definedName>
    <definedName name="ORE8757_6">NA()</definedName>
    <definedName name="ORE8757_7">NA()</definedName>
    <definedName name="ORE8757_9">NA()</definedName>
    <definedName name="OREUR012002">NA()</definedName>
    <definedName name="OREUR012003">NA()</definedName>
    <definedName name="OREUR012004">NA()</definedName>
    <definedName name="OREUR012005">NA()</definedName>
    <definedName name="OREUR012006">NA()</definedName>
    <definedName name="OREUR012006_10">NA()</definedName>
    <definedName name="OREUR012006_10_3">NA()</definedName>
    <definedName name="OREUR012006_13">NA()</definedName>
    <definedName name="OREUR012006_14">NA()</definedName>
    <definedName name="OREUR012006_17">NA()</definedName>
    <definedName name="OREUR012006_6">NA()</definedName>
    <definedName name="OREUR012006_7">NA()</definedName>
    <definedName name="OREUR012006_9">NA()</definedName>
    <definedName name="oreur0220004">NA()</definedName>
    <definedName name="oreur0220004_10">NA()</definedName>
    <definedName name="oreur0220004_10_3">NA()</definedName>
    <definedName name="oreur0220004_13">NA()</definedName>
    <definedName name="oreur0220004_14">NA()</definedName>
    <definedName name="oreur0220004_17">NA()</definedName>
    <definedName name="oreur0220004_6">NA()</definedName>
    <definedName name="oreur0220004_7">NA()</definedName>
    <definedName name="oreur0220004_9">NA()</definedName>
    <definedName name="OREUR022003">NA()</definedName>
    <definedName name="OREUR022004">NA()</definedName>
    <definedName name="OREUR022005">NA()</definedName>
    <definedName name="OREUR022006">NA()</definedName>
    <definedName name="OREUR032003">NA()</definedName>
    <definedName name="OREUR032004">NA()</definedName>
    <definedName name="oreur032005">NA()</definedName>
    <definedName name="OREUR04">NA()</definedName>
    <definedName name="OREUR04_10">NA()</definedName>
    <definedName name="OREUR04_10_3">NA()</definedName>
    <definedName name="OREUR04_13">NA()</definedName>
    <definedName name="OREUR04_14">NA()</definedName>
    <definedName name="OREUR04_17">NA()</definedName>
    <definedName name="OREUR04_6">NA()</definedName>
    <definedName name="OREUR04_7">NA()</definedName>
    <definedName name="OREUR04_9">NA()</definedName>
    <definedName name="oreur042003">NA()</definedName>
    <definedName name="OREUR042004">NA()</definedName>
    <definedName name="oreur042005">NA()</definedName>
    <definedName name="oreur042005_10">NA()</definedName>
    <definedName name="oreur042005_10_3">NA()</definedName>
    <definedName name="oreur042005_13">NA()</definedName>
    <definedName name="oreur042005_14">NA()</definedName>
    <definedName name="oreur042005_17">NA()</definedName>
    <definedName name="oreur042005_6">NA()</definedName>
    <definedName name="oreur042005_7">NA()</definedName>
    <definedName name="oreur042005_9">NA()</definedName>
    <definedName name="OREUR042006">NA()</definedName>
    <definedName name="OREUR05">NA()</definedName>
    <definedName name="OREUR052002">NA()</definedName>
    <definedName name="OREUR052002_10">NA()</definedName>
    <definedName name="OREUR052002_10_3">NA()</definedName>
    <definedName name="OREUR052002_13">NA()</definedName>
    <definedName name="OREUR052002_14">NA()</definedName>
    <definedName name="OREUR052002_17">NA()</definedName>
    <definedName name="OREUR052002_6">NA()</definedName>
    <definedName name="OREUR052002_7">NA()</definedName>
    <definedName name="OREUR052002_9">NA()</definedName>
    <definedName name="OREUR052003">NA()</definedName>
    <definedName name="oreur052004">NA()</definedName>
    <definedName name="OREUR052005">NA()</definedName>
    <definedName name="OREUR052006">NA()</definedName>
    <definedName name="OREUR062002">NA()</definedName>
    <definedName name="oreur062003">NA()</definedName>
    <definedName name="OREUR062004">NA()</definedName>
    <definedName name="OREUR062005">NA()</definedName>
    <definedName name="OREUR062006">NA()</definedName>
    <definedName name="OREUR062006_11">NA()</definedName>
    <definedName name="OREUR062006_12">NA()</definedName>
    <definedName name="OREUR062006_3">NA()</definedName>
    <definedName name="OREUR062006_6">NA()</definedName>
    <definedName name="OREUR062006_7">NA()</definedName>
    <definedName name="OREUR062006_8">NA()</definedName>
    <definedName name="OREUR062006_9">NA()</definedName>
    <definedName name="OREUR07">NA()</definedName>
    <definedName name="OREUR072003">NA()</definedName>
    <definedName name="OREUR072004">NA()</definedName>
    <definedName name="oreur072005">NA()</definedName>
    <definedName name="OREUR072006">NA()</definedName>
    <definedName name="OREUR072006_11">NA()</definedName>
    <definedName name="OREUR072006_12">NA()</definedName>
    <definedName name="OREUR072006_3">NA()</definedName>
    <definedName name="OREUR072006_6">NA()</definedName>
    <definedName name="OREUR072006_7">NA()</definedName>
    <definedName name="OREUR072006_8">NA()</definedName>
    <definedName name="OREUR072006_9">NA()</definedName>
    <definedName name="OREUR082002">NA()</definedName>
    <definedName name="OREUR082003">NA()</definedName>
    <definedName name="OREUR082004">NA()</definedName>
    <definedName name="OREUR082005">NA()</definedName>
    <definedName name="oreur092003">NA()</definedName>
    <definedName name="OREUR092004">NA()</definedName>
    <definedName name="oreur092005">NA()</definedName>
    <definedName name="OREUR102003">NA()</definedName>
    <definedName name="OREUR102004">NA()</definedName>
    <definedName name="OREUR102005">NA()</definedName>
    <definedName name="OREUR11">NA()</definedName>
    <definedName name="OREUR11_10">NA()</definedName>
    <definedName name="OREUR11_10_3">NA()</definedName>
    <definedName name="OREUR11_13">NA()</definedName>
    <definedName name="OREUR11_14">NA()</definedName>
    <definedName name="OREUR11_17">NA()</definedName>
    <definedName name="OREUR11_6">NA()</definedName>
    <definedName name="OREUR11_7">NA()</definedName>
    <definedName name="OREUR11_9">NA()</definedName>
    <definedName name="oreur112003">NA()</definedName>
    <definedName name="OREUR112004">NA()</definedName>
    <definedName name="OREUR112005">NA()</definedName>
    <definedName name="OREUR112006">NA()</definedName>
    <definedName name="OREUR112006_11">NA()</definedName>
    <definedName name="OREUR112006_12">NA()</definedName>
    <definedName name="OREUR112006_3">NA()</definedName>
    <definedName name="OREUR112006_6">NA()</definedName>
    <definedName name="OREUR112006_7">NA()</definedName>
    <definedName name="OREUR112006_8">NA()</definedName>
    <definedName name="OREUR112006_9">NA()</definedName>
    <definedName name="OREUR12">NA()</definedName>
    <definedName name="OREUR122003">NA()</definedName>
    <definedName name="OREUR122004">NA()</definedName>
    <definedName name="OREUR122005">NA()</definedName>
    <definedName name="ORHKD012004">NA()</definedName>
    <definedName name="ORHKD012006">NA()</definedName>
    <definedName name="ORHKD012006_10">NA()</definedName>
    <definedName name="ORHKD012006_10_3">NA()</definedName>
    <definedName name="ORHKD012006_13">NA()</definedName>
    <definedName name="ORHKD012006_14">NA()</definedName>
    <definedName name="ORHKD012006_17">NA()</definedName>
    <definedName name="ORHKD012006_6">NA()</definedName>
    <definedName name="ORHKD012006_7">NA()</definedName>
    <definedName name="ORHKD012006_9">NA()</definedName>
    <definedName name="ORHKD022003">NA()</definedName>
    <definedName name="orhkd022004">NA()</definedName>
    <definedName name="orhkd022005">NA()</definedName>
    <definedName name="orhkd022005_10">NA()</definedName>
    <definedName name="orhkd022005_10_3">NA()</definedName>
    <definedName name="orhkd022005_13">NA()</definedName>
    <definedName name="orhkd022005_14">NA()</definedName>
    <definedName name="orhkd022005_17">NA()</definedName>
    <definedName name="orhkd022005_6">NA()</definedName>
    <definedName name="orhkd022005_7">NA()</definedName>
    <definedName name="orhkd022005_9">NA()</definedName>
    <definedName name="ORHKD022006">NA()</definedName>
    <definedName name="ORHKD032003">NA()</definedName>
    <definedName name="orhkd032004">NA()</definedName>
    <definedName name="orhkd032005">NA()</definedName>
    <definedName name="orhkd032005_10">NA()</definedName>
    <definedName name="orhkd032005_10_3">NA()</definedName>
    <definedName name="orhkd032005_13">NA()</definedName>
    <definedName name="orhkd032005_14">NA()</definedName>
    <definedName name="orhkd032005_17">NA()</definedName>
    <definedName name="orhkd032005_6">NA()</definedName>
    <definedName name="orhkd032005_7">NA()</definedName>
    <definedName name="orhkd032005_9">NA()</definedName>
    <definedName name="orhkd042003">NA()</definedName>
    <definedName name="orhkd042004">NA()</definedName>
    <definedName name="orhkd042005">NA()</definedName>
    <definedName name="orhkd042005_10">NA()</definedName>
    <definedName name="orhkd042005_10_3">NA()</definedName>
    <definedName name="orhkd042005_13">NA()</definedName>
    <definedName name="orhkd042005_14">NA()</definedName>
    <definedName name="orhkd042005_17">NA()</definedName>
    <definedName name="orhkd042005_6">NA()</definedName>
    <definedName name="orhkd042005_7">NA()</definedName>
    <definedName name="orhkd042005_9">NA()</definedName>
    <definedName name="ORHKD042006">NA()</definedName>
    <definedName name="orhkd052003">NA()</definedName>
    <definedName name="orhkd052004">NA()</definedName>
    <definedName name="orhkd052005">NA()</definedName>
    <definedName name="orhkd052005_10">NA()</definedName>
    <definedName name="orhkd052005_10_3">NA()</definedName>
    <definedName name="orhkd052005_13">NA()</definedName>
    <definedName name="orhkd052005_14">NA()</definedName>
    <definedName name="orhkd052005_17">NA()</definedName>
    <definedName name="orhkd052005_6">NA()</definedName>
    <definedName name="orhkd052005_7">NA()</definedName>
    <definedName name="orhkd052005_9">NA()</definedName>
    <definedName name="ORHKD052006">NA()</definedName>
    <definedName name="ORHKD052006_11">NA()</definedName>
    <definedName name="ORHKD052006_12">NA()</definedName>
    <definedName name="ORHKD052006_6">NA()</definedName>
    <definedName name="ORHKD052006_7">NA()</definedName>
    <definedName name="ORHKD052006_8">NA()</definedName>
    <definedName name="ORHKD052006_9">NA()</definedName>
    <definedName name="orhkd062003">NA()</definedName>
    <definedName name="orhkd062004">NA()</definedName>
    <definedName name="orhkd062005">NA()</definedName>
    <definedName name="orhkd062005_10">NA()</definedName>
    <definedName name="orhkd062005_10_3">NA()</definedName>
    <definedName name="orhkd062005_13">NA()</definedName>
    <definedName name="orhkd062005_14">NA()</definedName>
    <definedName name="orhkd062005_17">NA()</definedName>
    <definedName name="orhkd062005_6">NA()</definedName>
    <definedName name="orhkd062005_7">NA()</definedName>
    <definedName name="orhkd062005_9">NA()</definedName>
    <definedName name="ORHKD062006">NA()</definedName>
    <definedName name="ORHKD07">NA()</definedName>
    <definedName name="ORHKD072003">NA()</definedName>
    <definedName name="orhkd072004">NA()</definedName>
    <definedName name="orhkd072005">NA()</definedName>
    <definedName name="orhkd072005_10">NA()</definedName>
    <definedName name="orhkd072005_10_3">NA()</definedName>
    <definedName name="orhkd072005_13">NA()</definedName>
    <definedName name="orhkd072005_14">NA()</definedName>
    <definedName name="orhkd072005_17">NA()</definedName>
    <definedName name="orhkd072005_6">NA()</definedName>
    <definedName name="orhkd072005_7">NA()</definedName>
    <definedName name="orhkd072005_9">NA()</definedName>
    <definedName name="ORHKD072006">NA()</definedName>
    <definedName name="ORHKD072006_11">NA()</definedName>
    <definedName name="ORHKD072006_12">NA()</definedName>
    <definedName name="ORHKD072006_6">NA()</definedName>
    <definedName name="ORHKD072006_7">NA()</definedName>
    <definedName name="ORHKD072006_8">NA()</definedName>
    <definedName name="ORHKD072006_9">NA()</definedName>
    <definedName name="ORHKD082003">NA()</definedName>
    <definedName name="orhkd082004">NA()</definedName>
    <definedName name="ORHKD082005">NA()</definedName>
    <definedName name="orhkd092003">NA()</definedName>
    <definedName name="orhkd092004">NA()</definedName>
    <definedName name="orhkd092005">NA()</definedName>
    <definedName name="orhkd092005_10">NA()</definedName>
    <definedName name="orhkd092005_10_3">NA()</definedName>
    <definedName name="orhkd092005_13">NA()</definedName>
    <definedName name="orhkd092005_14">NA()</definedName>
    <definedName name="orhkd092005_17">NA()</definedName>
    <definedName name="orhkd092005_6">NA()</definedName>
    <definedName name="orhkd092005_7">NA()</definedName>
    <definedName name="orhkd092005_9">NA()</definedName>
    <definedName name="ORHKD102003">NA()</definedName>
    <definedName name="orhkd102004">NA()</definedName>
    <definedName name="orhkd102005">NA()</definedName>
    <definedName name="orhkd102005_10">NA()</definedName>
    <definedName name="orhkd102005_10_3">NA()</definedName>
    <definedName name="orhkd102005_13">NA()</definedName>
    <definedName name="orhkd102005_14">NA()</definedName>
    <definedName name="orhkd102005_17">NA()</definedName>
    <definedName name="orhkd102005_6">NA()</definedName>
    <definedName name="orhkd102005_7">NA()</definedName>
    <definedName name="orhkd102005_9">NA()</definedName>
    <definedName name="orhkd112003">NA()</definedName>
    <definedName name="orhkd112004">NA()</definedName>
    <definedName name="orhkd112005">NA()</definedName>
    <definedName name="orhkd112005_10">NA()</definedName>
    <definedName name="orhkd112005_10_3">NA()</definedName>
    <definedName name="orhkd112005_13">NA()</definedName>
    <definedName name="orhkd112005_14">NA()</definedName>
    <definedName name="orhkd112005_17">NA()</definedName>
    <definedName name="orhkd112005_6">NA()</definedName>
    <definedName name="orhkd112005_7">NA()</definedName>
    <definedName name="orhkd112005_9">NA()</definedName>
    <definedName name="ORHKD112006">NA()</definedName>
    <definedName name="ORHKD112006_11">NA()</definedName>
    <definedName name="ORHKD112006_12">NA()</definedName>
    <definedName name="ORHKD112006_6">NA()</definedName>
    <definedName name="ORHKD112006_7">NA()</definedName>
    <definedName name="ORHKD112006_8">NA()</definedName>
    <definedName name="ORHKD112006_9">NA()</definedName>
    <definedName name="orhkd122003">NA()</definedName>
    <definedName name="orhkd122004">NA()</definedName>
    <definedName name="ORHKD122005">NA()</definedName>
    <definedName name="ORSGD012004">NA()</definedName>
    <definedName name="ORSGD012006">NA()</definedName>
    <definedName name="ORSGD012006_10">NA()</definedName>
    <definedName name="ORSGD012006_10_3">NA()</definedName>
    <definedName name="ORSGD012006_13">NA()</definedName>
    <definedName name="ORSGD012006_14">NA()</definedName>
    <definedName name="ORSGD012006_17">NA()</definedName>
    <definedName name="ORSGD012006_6">NA()</definedName>
    <definedName name="ORSGD012006_7">NA()</definedName>
    <definedName name="ORSGD012006_9">NA()</definedName>
    <definedName name="ORSGD022006">NA()</definedName>
    <definedName name="ORSGD042006">NA()</definedName>
    <definedName name="ORSGD052006">NA()</definedName>
    <definedName name="ORSGD052006_11">NA()</definedName>
    <definedName name="ORSGD052006_12">NA()</definedName>
    <definedName name="ORSGD052006_3">NA()</definedName>
    <definedName name="ORSGD052006_6">NA()</definedName>
    <definedName name="ORSGD052006_7">NA()</definedName>
    <definedName name="ORSGD052006_8">NA()</definedName>
    <definedName name="ORSGD052006_9">NA()</definedName>
    <definedName name="ORSGD062006">NA()</definedName>
    <definedName name="ORSGD062006_11">NA()</definedName>
    <definedName name="ORSGD062006_12">NA()</definedName>
    <definedName name="ORSGD062006_6">NA()</definedName>
    <definedName name="ORSGD062006_7">NA()</definedName>
    <definedName name="ORSGD062006_8">NA()</definedName>
    <definedName name="ORSGD062006_9">NA()</definedName>
    <definedName name="ORSGD072006">NA()</definedName>
    <definedName name="ORSGD072006_11">NA()</definedName>
    <definedName name="ORSGD072006_12">NA()</definedName>
    <definedName name="ORSGD072006_6">NA()</definedName>
    <definedName name="ORSGD072006_7">NA()</definedName>
    <definedName name="ORSGD072006_8">NA()</definedName>
    <definedName name="ORSGD072006_9">NA()</definedName>
    <definedName name="ORSGD082005">NA()</definedName>
    <definedName name="orsgd092003">NA()</definedName>
    <definedName name="orsgd092006">NA()</definedName>
    <definedName name="orsgd092006_10">NA()</definedName>
    <definedName name="orsgd092006_10_3">NA()</definedName>
    <definedName name="orsgd092006_13">NA()</definedName>
    <definedName name="orsgd092006_14">NA()</definedName>
    <definedName name="orsgd092006_17">NA()</definedName>
    <definedName name="orsgd092006_6">NA()</definedName>
    <definedName name="orsgd092006_7">NA()</definedName>
    <definedName name="orsgd092006_9">NA()</definedName>
    <definedName name="ORSGD112006">NA()</definedName>
    <definedName name="ORSGD112006_11">NA()</definedName>
    <definedName name="ORSGD112006_12">NA()</definedName>
    <definedName name="ORSGD112006_6">NA()</definedName>
    <definedName name="ORSGD112006_7">NA()</definedName>
    <definedName name="ORSGD112006_8">NA()</definedName>
    <definedName name="ORSGD112006_9">NA()</definedName>
    <definedName name="ORSGD122005">NA()</definedName>
    <definedName name="ORSGD2003">NA()</definedName>
    <definedName name="ORSGP08">NA()</definedName>
    <definedName name="orsin122005">NA()</definedName>
    <definedName name="orsin122005_10">NA()</definedName>
    <definedName name="orsin122005_10_3">NA()</definedName>
    <definedName name="orsin122005_13">NA()</definedName>
    <definedName name="orsin122005_14">NA()</definedName>
    <definedName name="orsin122005_17">NA()</definedName>
    <definedName name="orsin122005_6">NA()</definedName>
    <definedName name="orsin122005_7">NA()</definedName>
    <definedName name="orsin122005_9">NA()</definedName>
    <definedName name="orsind012004">NA()</definedName>
    <definedName name="orsind022004">NA()</definedName>
    <definedName name="orsind022005">NA()</definedName>
    <definedName name="orsind022005_10">NA()</definedName>
    <definedName name="orsind022005_10_3">NA()</definedName>
    <definedName name="orsind022005_13">NA()</definedName>
    <definedName name="orsind022005_14">NA()</definedName>
    <definedName name="orsind022005_17">NA()</definedName>
    <definedName name="orsind022005_6">NA()</definedName>
    <definedName name="orsind022005_7">NA()</definedName>
    <definedName name="orsind022005_9">NA()</definedName>
    <definedName name="ORSIND032003">NA()</definedName>
    <definedName name="orsind032004">NA()</definedName>
    <definedName name="orsind032005">NA()</definedName>
    <definedName name="orsind032005_10">NA()</definedName>
    <definedName name="orsind032005_10_3">NA()</definedName>
    <definedName name="orsind032005_13">NA()</definedName>
    <definedName name="orsind032005_14">NA()</definedName>
    <definedName name="orsind032005_17">NA()</definedName>
    <definedName name="orsind032005_6">NA()</definedName>
    <definedName name="orsind032005_7">NA()</definedName>
    <definedName name="orsind032005_9">NA()</definedName>
    <definedName name="orsind042003">NA()</definedName>
    <definedName name="orsind042004">NA()</definedName>
    <definedName name="orsind042005">NA()</definedName>
    <definedName name="orsind042005_10">NA()</definedName>
    <definedName name="orsind042005_10_3">NA()</definedName>
    <definedName name="orsind042005_13">NA()</definedName>
    <definedName name="orsind042005_14">NA()</definedName>
    <definedName name="orsind042005_17">NA()</definedName>
    <definedName name="orsind042005_6">NA()</definedName>
    <definedName name="orsind042005_7">NA()</definedName>
    <definedName name="orsind042005_9">NA()</definedName>
    <definedName name="orsind052003">NA()</definedName>
    <definedName name="orsind052004">NA()</definedName>
    <definedName name="orsind052005">NA()</definedName>
    <definedName name="orsind052005_10">NA()</definedName>
    <definedName name="orsind052005_10_3">NA()</definedName>
    <definedName name="orsind052005_13">NA()</definedName>
    <definedName name="orsind052005_14">NA()</definedName>
    <definedName name="orsind052005_17">NA()</definedName>
    <definedName name="orsind052005_6">NA()</definedName>
    <definedName name="orsind052005_7">NA()</definedName>
    <definedName name="orsind052005_9">NA()</definedName>
    <definedName name="orsind062003">NA()</definedName>
    <definedName name="orsind062004">NA()</definedName>
    <definedName name="orsind062005">NA()</definedName>
    <definedName name="orsind062005_10">NA()</definedName>
    <definedName name="orsind062005_10_3">NA()</definedName>
    <definedName name="orsind062005_13">NA()</definedName>
    <definedName name="orsind062005_14">NA()</definedName>
    <definedName name="orsind062005_17">NA()</definedName>
    <definedName name="orsind062005_6">NA()</definedName>
    <definedName name="orsind062005_7">NA()</definedName>
    <definedName name="orsind062005_9">NA()</definedName>
    <definedName name="orsind072003">NA()</definedName>
    <definedName name="orsind072004">NA()</definedName>
    <definedName name="orsind0720045">NA()</definedName>
    <definedName name="orsind0720045_10">NA()</definedName>
    <definedName name="orsind0720045_10_3">NA()</definedName>
    <definedName name="orsind0720045_13">NA()</definedName>
    <definedName name="orsind0720045_14">NA()</definedName>
    <definedName name="orsind0720045_17">NA()</definedName>
    <definedName name="orsind0720045_6">NA()</definedName>
    <definedName name="orsind0720045_7">NA()</definedName>
    <definedName name="orsind0720045_9">NA()</definedName>
    <definedName name="orsind072005">NA()</definedName>
    <definedName name="orsind072005_10">NA()</definedName>
    <definedName name="orsind072005_10_3">NA()</definedName>
    <definedName name="orsind072005_13">NA()</definedName>
    <definedName name="orsind072005_14">NA()</definedName>
    <definedName name="orsind072005_17">NA()</definedName>
    <definedName name="orsind072005_6">NA()</definedName>
    <definedName name="orsind072005_7">NA()</definedName>
    <definedName name="orsind072005_9">NA()</definedName>
    <definedName name="orsind082003">NA()</definedName>
    <definedName name="orsind082004">NA()</definedName>
    <definedName name="orsind082005">NA()</definedName>
    <definedName name="orsind082005_10">NA()</definedName>
    <definedName name="orsind082005_10_3">NA()</definedName>
    <definedName name="orsind082005_13">NA()</definedName>
    <definedName name="orsind082005_14">NA()</definedName>
    <definedName name="orsind082005_17">NA()</definedName>
    <definedName name="orsind082005_6">NA()</definedName>
    <definedName name="orsind082005_7">NA()</definedName>
    <definedName name="orsind082005_9">NA()</definedName>
    <definedName name="orsind092003">NA()</definedName>
    <definedName name="orsind092004">NA()</definedName>
    <definedName name="orsind092005">NA()</definedName>
    <definedName name="orsind092005_10">NA()</definedName>
    <definedName name="orsind092005_10_3">NA()</definedName>
    <definedName name="orsind092005_13">NA()</definedName>
    <definedName name="orsind092005_14">NA()</definedName>
    <definedName name="orsind092005_17">NA()</definedName>
    <definedName name="orsind092005_6">NA()</definedName>
    <definedName name="orsind092005_7">NA()</definedName>
    <definedName name="orsind092005_9">NA()</definedName>
    <definedName name="ORSIND102003">NA()</definedName>
    <definedName name="orsind102004">NA()</definedName>
    <definedName name="orsind102005">NA()</definedName>
    <definedName name="orsind102005_10">NA()</definedName>
    <definedName name="orsind102005_10_3">NA()</definedName>
    <definedName name="orsind102005_13">NA()</definedName>
    <definedName name="orsind102005_14">NA()</definedName>
    <definedName name="orsind102005_17">NA()</definedName>
    <definedName name="orsind102005_6">NA()</definedName>
    <definedName name="orsind102005_7">NA()</definedName>
    <definedName name="orsind102005_9">NA()</definedName>
    <definedName name="orsind112003">NA()</definedName>
    <definedName name="orsind112004">NA()</definedName>
    <definedName name="orsind112005">NA()</definedName>
    <definedName name="orsind112005_10">NA()</definedName>
    <definedName name="orsind112005_10_3">NA()</definedName>
    <definedName name="orsind112005_13">NA()</definedName>
    <definedName name="orsind112005_14">NA()</definedName>
    <definedName name="orsind112005_17">NA()</definedName>
    <definedName name="orsind112005_6">NA()</definedName>
    <definedName name="orsind112005_7">NA()</definedName>
    <definedName name="orsind112005_9">NA()</definedName>
    <definedName name="orsind122003">NA()</definedName>
    <definedName name="orsind122004">NA()</definedName>
    <definedName name="orsnd032006">NA()</definedName>
    <definedName name="orsnd032006_10">NA()</definedName>
    <definedName name="orsnd032006_10_3">NA()</definedName>
    <definedName name="orsnd032006_13">NA()</definedName>
    <definedName name="orsnd032006_14">NA()</definedName>
    <definedName name="orsnd032006_17">NA()</definedName>
    <definedName name="orsnd032006_6">NA()</definedName>
    <definedName name="orsnd032006_7">NA()</definedName>
    <definedName name="orsnd032006_9">NA()</definedName>
    <definedName name="ORU9450_10">NA()</definedName>
    <definedName name="ORU9450_13">NA()</definedName>
    <definedName name="ORU9450_14">NA()</definedName>
    <definedName name="ORU9450_17">NA()</definedName>
    <definedName name="ORU9450_6">NA()</definedName>
    <definedName name="ORU9450_7">NA()</definedName>
    <definedName name="ORU9450_9">NA()</definedName>
    <definedName name="ORUSD">NA()</definedName>
    <definedName name="ORUSD01">NA()</definedName>
    <definedName name="ORUSD012002">NA()</definedName>
    <definedName name="ORUSD012003">NA()</definedName>
    <definedName name="ORUSD012004">NA()</definedName>
    <definedName name="ORUSD012005">NA()</definedName>
    <definedName name="ORUSD012006">NA()</definedName>
    <definedName name="ORUSD012006_10">NA()</definedName>
    <definedName name="ORUSD012006_10_3">NA()</definedName>
    <definedName name="ORUSD012006_13">NA()</definedName>
    <definedName name="ORUSD012006_14">NA()</definedName>
    <definedName name="ORUSD012006_17">NA()</definedName>
    <definedName name="ORUSD012006_6">NA()</definedName>
    <definedName name="ORUSD012006_7">NA()</definedName>
    <definedName name="ORUSD012006_9">NA()</definedName>
    <definedName name="ORUSD022002">NA()</definedName>
    <definedName name="ORUSD022003">NA()</definedName>
    <definedName name="ORUSD022004">NA()</definedName>
    <definedName name="ORUSD022005">NA()</definedName>
    <definedName name="ORUSD022006">NA()</definedName>
    <definedName name="ORUSD03">NA()</definedName>
    <definedName name="ORUSD032002">NA()</definedName>
    <definedName name="ORUSD032003">NA()</definedName>
    <definedName name="ORUSD032004">NA()</definedName>
    <definedName name="ORUSD032005">NA()</definedName>
    <definedName name="ORUSD032006">NA()</definedName>
    <definedName name="ORUSD04">NA()</definedName>
    <definedName name="ORUSD04_10">NA()</definedName>
    <definedName name="ORUSD04_10_3">NA()</definedName>
    <definedName name="ORUSD04_13">NA()</definedName>
    <definedName name="ORUSD04_14">NA()</definedName>
    <definedName name="ORUSD04_17">NA()</definedName>
    <definedName name="ORUSD04_6">NA()</definedName>
    <definedName name="ORUSD04_7">NA()</definedName>
    <definedName name="ORUSD04_9">NA()</definedName>
    <definedName name="ORUSD042002">NA()</definedName>
    <definedName name="ORUSD042003">NA()</definedName>
    <definedName name="ORUSD042004">NA()</definedName>
    <definedName name="ORUSD042005">NA()</definedName>
    <definedName name="ORUSD042006">NA()</definedName>
    <definedName name="ORUSD05">NA()</definedName>
    <definedName name="ORUSD052002">NA()</definedName>
    <definedName name="ORUSD052003">NA()</definedName>
    <definedName name="ORUSD052004">NA()</definedName>
    <definedName name="ORUSD052005">NA()</definedName>
    <definedName name="ORUSD052006">NA()</definedName>
    <definedName name="orusd05n">NA()</definedName>
    <definedName name="ORUSD06">NA()</definedName>
    <definedName name="ORUSD06_10">NA()</definedName>
    <definedName name="ORUSD06_10_3">NA()</definedName>
    <definedName name="ORUSD06_13">NA()</definedName>
    <definedName name="ORUSD06_14">NA()</definedName>
    <definedName name="ORUSD06_17">NA()</definedName>
    <definedName name="ORUSD06_6">NA()</definedName>
    <definedName name="ORUSD06_7">NA()</definedName>
    <definedName name="ORUSD06_9">NA()</definedName>
    <definedName name="ORUSD062002">NA()</definedName>
    <definedName name="ORUSD062003">NA()</definedName>
    <definedName name="orusd062003a">NA()</definedName>
    <definedName name="orusd062004">NA()</definedName>
    <definedName name="ORUSD062005">NA()</definedName>
    <definedName name="ORUSD062006">NA()</definedName>
    <definedName name="ORUSD07">NA()</definedName>
    <definedName name="ORUSD072002">NA()</definedName>
    <definedName name="ORUSD072003">NA()</definedName>
    <definedName name="ORUSD072004">NA()</definedName>
    <definedName name="ORUSD072005">NA()</definedName>
    <definedName name="ORUSD072006">NA()</definedName>
    <definedName name="ORUSD08">NA()</definedName>
    <definedName name="ORUSD082003">NA()</definedName>
    <definedName name="ORUSD082004">NA()</definedName>
    <definedName name="ORUSD082005">NA()</definedName>
    <definedName name="ORUSD082006">NA()</definedName>
    <definedName name="ORUSD09">NA()</definedName>
    <definedName name="ORUSD092002">NA()</definedName>
    <definedName name="ORUSD092003">NA()</definedName>
    <definedName name="ORUSD092004">NA()</definedName>
    <definedName name="orusd092005">NA()</definedName>
    <definedName name="ORUSD10">NA()</definedName>
    <definedName name="ORUSD102002">NA()</definedName>
    <definedName name="orusd102003">NA()</definedName>
    <definedName name="ORUSD102004">NA()</definedName>
    <definedName name="ORUSD102005">NA()</definedName>
    <definedName name="ORUSD102006">NA()</definedName>
    <definedName name="ORUSD11">NA()</definedName>
    <definedName name="ORUSD112002">NA()</definedName>
    <definedName name="orusd112003">NA()</definedName>
    <definedName name="ORUSD112004">NA()</definedName>
    <definedName name="ORUSD112005">NA()</definedName>
    <definedName name="ORUSD112006">NA()</definedName>
    <definedName name="ORUSD112006_11">NA()</definedName>
    <definedName name="ORUSD112006_12">NA()</definedName>
    <definedName name="ORUSD112006_3">NA()</definedName>
    <definedName name="ORUSD112006_6">NA()</definedName>
    <definedName name="ORUSD112006_7">NA()</definedName>
    <definedName name="ORUSD112006_8">NA()</definedName>
    <definedName name="ORUSD112006_9">NA()</definedName>
    <definedName name="ORUSD12">NA()</definedName>
    <definedName name="ORUSD122002">NA()</definedName>
    <definedName name="ORUSD122003">NA()</definedName>
    <definedName name="ORUSD122004">NA()</definedName>
    <definedName name="ORUSD122005">NA()</definedName>
    <definedName name="ORUSD200409">NA()</definedName>
    <definedName name="Other">NA()</definedName>
    <definedName name="OTHER_RECEIVBALE">NA()</definedName>
    <definedName name="overall_34">#N/A</definedName>
    <definedName name="per">"#ref!"</definedName>
    <definedName name="PeriodsInYear">"#ref!"</definedName>
    <definedName name="PIA_CUM">NA()</definedName>
    <definedName name="PK">#N/A</definedName>
    <definedName name="PL">#N/A</definedName>
    <definedName name="pp">"#ref!"</definedName>
    <definedName name="PPh21UMR">NA()</definedName>
    <definedName name="PRELIM_EXP">NA()</definedName>
    <definedName name="PREPAID_EXP_CUM">NA()</definedName>
    <definedName name="PREPAID_TAX_CUM">NA()</definedName>
    <definedName name="PREPAY">"#ref!"</definedName>
    <definedName name="PreviousCredit">NA()</definedName>
    <definedName name="PreviousDebit">NA()</definedName>
    <definedName name="Print_Area_1">"#REF!!$B$1:$K$215"</definedName>
    <definedName name="Print_Area_10">#N/A</definedName>
    <definedName name="Print_Area_11">#N/A</definedName>
    <definedName name="Print_Area_13">#N/A</definedName>
    <definedName name="Print_Area_14">#N/A</definedName>
    <definedName name="Print_Area_18">#N/A</definedName>
    <definedName name="Print_Area_19">#N/A</definedName>
    <definedName name="Print_Area_3">#N/A</definedName>
    <definedName name="Print_Area_4">#N/A</definedName>
    <definedName name="Print_Area_7">#N/A</definedName>
    <definedName name="Print_Area_9">#N/A</definedName>
    <definedName name="PRINT_AREA_MI">#N/A</definedName>
    <definedName name="_xlnm.Print_Titles">#N/A</definedName>
    <definedName name="Print_Titles_1">"#REF!!$A$2:$IV$7"</definedName>
    <definedName name="PRINT_TITLES_MI">#N/A</definedName>
    <definedName name="PROD___SALES">#N/A</definedName>
    <definedName name="Product">"#ref!"</definedName>
    <definedName name="PROFIT">#N/A</definedName>
    <definedName name="PROFITbeforeTAX">NA()</definedName>
    <definedName name="PROJ_COST">#N/A</definedName>
    <definedName name="ProvCPTcumulative">NA()</definedName>
    <definedName name="q3q4p" hidden="1">{#N/A,#N/A,FALSE,"Aging Summary";#N/A,#N/A,FALSE,"Ratio Analysis";#N/A,#N/A,FALSE,"Test 120 Day Accts";#N/A,#N/A,FALSE,"Tickmarks"}</definedName>
    <definedName name="qfile1_34">#N/A</definedName>
    <definedName name="qfile2_34">#N/A</definedName>
    <definedName name="QFile3_34">#N/A</definedName>
    <definedName name="qr" hidden="1">{#N/A,#N/A,FALSE,"DATA"}</definedName>
    <definedName name="Query1">"'smb://node445/E/VIDIO/AJOSH%252525252525252525252520FILE%252525252525252525252520(%252525252525252525252520SEWING%252525252525252525252520)/SOBAR/ajoshhhh/resign1.xls'#$''.$A$1:$C$4296"</definedName>
    <definedName name="Query1_20">"$#REF!.$A$1:$C$4296"</definedName>
    <definedName name="qw">NA()</definedName>
    <definedName name="qwqe">{"'september 00bs'!$A$1:$D$82","'september 00bs'!$I$16"}</definedName>
    <definedName name="ra" hidden="1">{#N/A,#N/A,FALSE,"Aging Summary";#N/A,#N/A,FALSE,"Ratio Analysis";#N/A,#N/A,FALSE,"Test 120 Day Accts";#N/A,#N/A,FALSE,"Tickmarks"}</definedName>
    <definedName name="rah" hidden="1">{#N/A,#N/A,FALSE,"Aging Summary";#N/A,#N/A,FALSE,"Ratio Analysis";#N/A,#N/A,FALSE,"Test 120 Day Accts";#N/A,#N/A,FALSE,"Tickmarks"}</definedName>
    <definedName name="RAJ" hidden="1">{#N/A,#N/A,FALSE,"Aging Summary";#N/A,#N/A,FALSE,"Ratio Analysis";#N/A,#N/A,FALSE,"Test 120 Day Accts";#N/A,#N/A,FALSE,"Tickmarks"}</definedName>
    <definedName name="rajen" hidden="1">{#N/A,#N/A,FALSE,"Aging Summary";#N/A,#N/A,FALSE,"Ratio Analysis";#N/A,#N/A,FALSE,"Test 120 Day Accts";#N/A,#N/A,FALSE,"Tickmarks"}</definedName>
    <definedName name="rajendra" hidden="1">{#N/A,#N/A,FALSE,"Aging Summary";#N/A,#N/A,FALSE,"Ratio Analysis";#N/A,#N/A,FALSE,"Test 120 Day Accts";#N/A,#N/A,FALSE,"Tickmarks"}</definedName>
    <definedName name="range">#N/A</definedName>
    <definedName name="rate">NA()</definedName>
    <definedName name="rate98">NA()</definedName>
    <definedName name="Ratios">"#ref!"</definedName>
    <definedName name="RAW_MAT_CUM">NA()</definedName>
    <definedName name="RE_BE">#N/A</definedName>
    <definedName name="RE_KU">#N/A</definedName>
    <definedName name="RE200412USD">NA()</definedName>
    <definedName name="REAKHIR">#N/A</definedName>
    <definedName name="recon_dep1">{#N/A,#N/A,FALSE,"Bank Rec Cover Sheet";#N/A,#N/A,FALSE,"Bank Rec Details"}</definedName>
    <definedName name="RESV_DEPREC">NA()</definedName>
    <definedName name="RetainedEARNINGS">NA()</definedName>
    <definedName name="rhg">{"'september 00bs'!$A$1:$D$82","'september 00bs'!$I$16"}</definedName>
    <definedName name="ria">NA()</definedName>
    <definedName name="RM_GM_RP">NA()</definedName>
    <definedName name="RM_GM_RP_10">NA()</definedName>
    <definedName name="RM_GM_RP_10_3">NA()</definedName>
    <definedName name="RM_GM_RP_13">NA()</definedName>
    <definedName name="RM_GM_RP_14">NA()</definedName>
    <definedName name="RM_GM_RP_17">NA()</definedName>
    <definedName name="RM_GM_RP_6">NA()</definedName>
    <definedName name="RM_GM_RP_7">NA()</definedName>
    <definedName name="RM_GM_RP_9">NA()</definedName>
    <definedName name="RM_GM_YDS">NA()</definedName>
    <definedName name="RM_GM_YDS_10">NA()</definedName>
    <definedName name="RM_GM_YDS_10_3">NA()</definedName>
    <definedName name="RM_GM_YDS_13">NA()</definedName>
    <definedName name="RM_GM_YDS_14">NA()</definedName>
    <definedName name="RM_GM_YDS_17">NA()</definedName>
    <definedName name="RM_GM_YDS_6">NA()</definedName>
    <definedName name="RM_GM_YDS_7">NA()</definedName>
    <definedName name="RM_GM_YDS_9">NA()</definedName>
    <definedName name="RM_SP_KG">NA()</definedName>
    <definedName name="RM_SP_KG_10">NA()</definedName>
    <definedName name="RM_SP_KG_10_3">NA()</definedName>
    <definedName name="RM_SP_KG_13">NA()</definedName>
    <definedName name="RM_SP_KG_14">NA()</definedName>
    <definedName name="RM_SP_KG_17">NA()</definedName>
    <definedName name="RM_SP_KG_6">NA()</definedName>
    <definedName name="RM_SP_KG_7">NA()</definedName>
    <definedName name="RM_SP_KG_9">NA()</definedName>
    <definedName name="RM_SP_RP">NA()</definedName>
    <definedName name="RM_SP_RP_10">NA()</definedName>
    <definedName name="RM_SP_RP_10_3">NA()</definedName>
    <definedName name="RM_SP_RP_13">NA()</definedName>
    <definedName name="RM_SP_RP_14">NA()</definedName>
    <definedName name="RM_SP_RP_17">NA()</definedName>
    <definedName name="RM_SP_RP_6">NA()</definedName>
    <definedName name="RM_SP_RP_7">NA()</definedName>
    <definedName name="RM_SP_RP_9">NA()</definedName>
    <definedName name="rm_trans_qty">NA()</definedName>
    <definedName name="rm_trans_qty_10">NA()</definedName>
    <definedName name="rm_trans_qty_10_3">NA()</definedName>
    <definedName name="rm_trans_qty_13">NA()</definedName>
    <definedName name="rm_trans_qty_14">NA()</definedName>
    <definedName name="rm_trans_qty_17">NA()</definedName>
    <definedName name="rm_trans_qty_6">NA()</definedName>
    <definedName name="rm_trans_qty_7">NA()</definedName>
    <definedName name="rm_trans_qty_9">NA()</definedName>
    <definedName name="rm_trans_rp">NA()</definedName>
    <definedName name="rm_trans_rp_10">NA()</definedName>
    <definedName name="rm_trans_rp_10_3">NA()</definedName>
    <definedName name="rm_trans_rp_13">NA()</definedName>
    <definedName name="rm_trans_rp_14">NA()</definedName>
    <definedName name="rm_trans_rp_17">NA()</definedName>
    <definedName name="rm_trans_rp_6">NA()</definedName>
    <definedName name="rm_trans_rp_7">NA()</definedName>
    <definedName name="rm_trans_rp_9">NA()</definedName>
    <definedName name="RM_WV_BS">NA()</definedName>
    <definedName name="RM_WV_BS_10">NA()</definedName>
    <definedName name="RM_WV_BS_10_3">NA()</definedName>
    <definedName name="RM_WV_BS_13">NA()</definedName>
    <definedName name="RM_WV_BS_14">NA()</definedName>
    <definedName name="RM_WV_BS_17">NA()</definedName>
    <definedName name="RM_WV_BS_6">NA()</definedName>
    <definedName name="RM_WV_BS_7">NA()</definedName>
    <definedName name="RM_WV_BS_9">NA()</definedName>
    <definedName name="RM_WV_MIN_BS">NA()</definedName>
    <definedName name="RM_WV_MIN_BS_10">NA()</definedName>
    <definedName name="RM_WV_MIN_BS_10_3">NA()</definedName>
    <definedName name="RM_WV_MIN_BS_13">NA()</definedName>
    <definedName name="RM_WV_MIN_BS_14">NA()</definedName>
    <definedName name="RM_WV_MIN_BS_17">NA()</definedName>
    <definedName name="RM_WV_MIN_BS_6">NA()</definedName>
    <definedName name="RM_WV_MIN_BS_7">NA()</definedName>
    <definedName name="RM_WV_MIN_BS_9">NA()</definedName>
    <definedName name="RM_WV_MIN_RP">NA()</definedName>
    <definedName name="RM_WV_MIN_RP_10">NA()</definedName>
    <definedName name="RM_WV_MIN_RP_10_3">NA()</definedName>
    <definedName name="RM_WV_MIN_RP_13">NA()</definedName>
    <definedName name="RM_WV_MIN_RP_14">NA()</definedName>
    <definedName name="RM_WV_MIN_RP_17">NA()</definedName>
    <definedName name="RM_WV_MIN_RP_6">NA()</definedName>
    <definedName name="RM_WV_MIN_RP_7">NA()</definedName>
    <definedName name="RM_WV_MIN_RP_9">NA()</definedName>
    <definedName name="RM_WV_RP">NA()</definedName>
    <definedName name="RM_WV_RP_10">NA()</definedName>
    <definedName name="RM_WV_RP_10_3">NA()</definedName>
    <definedName name="RM_WV_RP_13">NA()</definedName>
    <definedName name="RM_WV_RP_14">NA()</definedName>
    <definedName name="RM_WV_RP_17">NA()</definedName>
    <definedName name="RM_WV_RP_6">NA()</definedName>
    <definedName name="RM_WV_RP_7">NA()</definedName>
    <definedName name="RM_WV_RP_9">NA()</definedName>
    <definedName name="rmfs0604">NA()</definedName>
    <definedName name="rup" hidden="1">{#N/A,#N/A,FALSE,"Aging Summary";#N/A,#N/A,FALSE,"Ratio Analysis";#N/A,#N/A,FALSE,"Test 120 Day Accts";#N/A,#N/A,FALSE,"Tickmarks"}</definedName>
    <definedName name="RUPSCost">NA()</definedName>
    <definedName name="RUPScost1">NA()</definedName>
    <definedName name="ryeetytr" hidden="1">{#N/A,#N/A,FALSE,"Aging Summary";#N/A,#N/A,FALSE,"Ratio Analysis";#N/A,#N/A,FALSE,"Test 120 Day Accts";#N/A,#N/A,FALSE,"Tickmarks"}</definedName>
    <definedName name="SALES_GM_YTD">NA()</definedName>
    <definedName name="SALES_JGE_YTD">NA()</definedName>
    <definedName name="SALES_WASTES_YTD">NA()</definedName>
    <definedName name="SalesGM">NA()</definedName>
    <definedName name="SalesSP">NA()</definedName>
    <definedName name="SalesWV">NA()</definedName>
    <definedName name="Scg">NA()</definedName>
    <definedName name="Scg_10">NA()</definedName>
    <definedName name="Scg_10_3">NA()</definedName>
    <definedName name="Scg_13">NA()</definedName>
    <definedName name="Scg_14">NA()</definedName>
    <definedName name="Scg_17">NA()</definedName>
    <definedName name="Scg_6">NA()</definedName>
    <definedName name="Scg_7">NA()</definedName>
    <definedName name="Scg_9">NA()</definedName>
    <definedName name="sdafasddsaf" hidden="1">{#N/A,#N/A,FALSE,"Aging Summary";#N/A,#N/A,FALSE,"Ratio Analysis";#N/A,#N/A,FALSE,"Test 120 Day Accts";#N/A,#N/A,FALSE,"Tickmarks"}</definedName>
    <definedName name="sdfgdsf" hidden="1">{#N/A,#N/A,FALSE,"Aging Summary";#N/A,#N/A,FALSE,"Ratio Analysis";#N/A,#N/A,FALSE,"Test 120 Day Accts";#N/A,#N/A,FALSE,"Tickmarks"}</definedName>
    <definedName name="sdfgsdfggsd" hidden="1">{#N/A,#N/A,FALSE,"Aging Summary";#N/A,#N/A,FALSE,"Ratio Analysis";#N/A,#N/A,FALSE,"Test 120 Day Accts";#N/A,#N/A,FALSE,"Tickmarks"}</definedName>
    <definedName name="sdfgsdfsg" hidden="1">{#N/A,#N/A,FALSE,"Aging Summary";#N/A,#N/A,FALSE,"Ratio Analysis";#N/A,#N/A,FALSE,"Test 120 Day Accts";#N/A,#N/A,FALSE,"Tickmarks"}</definedName>
    <definedName name="sdfgssddgsd" hidden="1">{#N/A,#N/A,FALSE,"Aging Summary";#N/A,#N/A,FALSE,"Ratio Analysis";#N/A,#N/A,FALSE,"Test 120 Day Accts";#N/A,#N/A,FALSE,"Tickmarks"}</definedName>
    <definedName name="sdfsvgf" hidden="1">{#N/A,#N/A,FALSE,"Aging Summary";#N/A,#N/A,FALSE,"Ratio Analysis";#N/A,#N/A,FALSE,"Test 120 Day Accts";#N/A,#N/A,FALSE,"Tickmarks"}</definedName>
    <definedName name="sdg">{"'september 00bs'!$A$1:$D$82","'september 00bs'!$I$16"}</definedName>
    <definedName name="SDJETKIE7">{"'september 00bs'!$A$1:$D$82","'september 00bs'!$I$16"}</definedName>
    <definedName name="sdstth">{"'september 00bs'!$A$1:$D$82","'september 00bs'!$I$16"}</definedName>
    <definedName name="SEgarmentYTD">NA()</definedName>
    <definedName name="sen">"#ref!"</definedName>
    <definedName name="Seniority2005">NA()</definedName>
    <definedName name="Seniority2005_10">NA()</definedName>
    <definedName name="Seniority2005_10_3">NA()</definedName>
    <definedName name="Seniority2005_13">NA()</definedName>
    <definedName name="Seniority2005_14">NA()</definedName>
    <definedName name="Seniority2005_17">NA()</definedName>
    <definedName name="Seniority2005_6">NA()</definedName>
    <definedName name="Seniority2005_7">NA()</definedName>
    <definedName name="Seniority2005_9">NA()</definedName>
    <definedName name="SEProjected">NA()</definedName>
    <definedName name="sety">{"'september 00bs'!$A$1:$D$82","'september 00bs'!$I$16"}</definedName>
    <definedName name="sew">NA()</definedName>
    <definedName name="SExpJGEytd">NA()</definedName>
    <definedName name="SExpWASytd">NA()</definedName>
    <definedName name="sfdgs">{"'september 00bs'!$A$1:$D$82","'september 00bs'!$I$16"}</definedName>
    <definedName name="sfdgsdfgdsdf" hidden="1">{#N/A,#N/A,FALSE,"Aging Summary";#N/A,#N/A,FALSE,"Ratio Analysis";#N/A,#N/A,FALSE,"Test 120 Day Accts";#N/A,#N/A,FALSE,"Tickmarks"}</definedName>
    <definedName name="sfdgsf" hidden="1">{#N/A,#N/A,FALSE,"Aging Summary";#N/A,#N/A,FALSE,"Ratio Analysis";#N/A,#N/A,FALSE,"Test 120 Day Accts";#N/A,#N/A,FALSE,"Tickmarks"}</definedName>
    <definedName name="sfdgssddf" hidden="1">{#N/A,#N/A,FALSE,"Aging Summary";#N/A,#N/A,FALSE,"Ratio Analysis";#N/A,#N/A,FALSE,"Test 120 Day Accts";#N/A,#N/A,FALSE,"Tickmarks"}</definedName>
    <definedName name="sfdgvsdfgsdfg" hidden="1">{#N/A,#N/A,FALSE,"Aging Summary";#N/A,#N/A,FALSE,"Ratio Analysis";#N/A,#N/A,FALSE,"Test 120 Day Accts";#N/A,#N/A,FALSE,"Tickmarks"}</definedName>
    <definedName name="sfgag">{"'september 00bs'!$A$1:$D$82","'september 00bs'!$I$16"}</definedName>
    <definedName name="sfgfdag" hidden="1">{#N/A,#N/A,FALSE,"Aging Summary";#N/A,#N/A,FALSE,"Ratio Analysis";#N/A,#N/A,FALSE,"Test 120 Day Accts";#N/A,#N/A,FALSE,"Tickmarks"}</definedName>
    <definedName name="sg">{"'september 00bs'!$A$1:$D$82","'september 00bs'!$I$16"}</definedName>
    <definedName name="sga">{"'september 00bs'!$A$1:$D$82","'september 00bs'!$I$16"}</definedName>
    <definedName name="sgfawg">{"'september 00bs'!$A$1:$D$82","'september 00bs'!$I$16"}</definedName>
    <definedName name="sgg" hidden="1">{"'september 00bs'!$A$1:$D$82","'september 00bs'!$I$16"}</definedName>
    <definedName name="sgsdsdf" hidden="1">{#N/A,#N/A,FALSE,"Aging Summary";#N/A,#N/A,FALSE,"Ratio Analysis";#N/A,#N/A,FALSE,"Test 120 Day Accts";#N/A,#N/A,FALSE,"Tickmarks"}</definedName>
    <definedName name="sgsdsdfgsdf" hidden="1">{#N/A,#N/A,FALSE,"Aging Summary";#N/A,#N/A,FALSE,"Ratio Analysis";#N/A,#N/A,FALSE,"Test 120 Day Accts";#N/A,#N/A,FALSE,"Tickmarks"}</definedName>
    <definedName name="sgsg">"#ref!"</definedName>
    <definedName name="SH" hidden="1">{#N/A,#N/A,FALSE,"Aging Summary";#N/A,#N/A,FALSE,"Ratio Analysis";#N/A,#N/A,FALSE,"Test 120 Day Accts";#N/A,#N/A,FALSE,"Tickmarks"}</definedName>
    <definedName name="SHARE_CAPITAL">NA()</definedName>
    <definedName name="SHARE_PREMIUM">NA()</definedName>
    <definedName name="SHARED_FORMULA_11_365_11_365_7">NA()</definedName>
    <definedName name="SHARED_FORMULA_15_1221_15_1221_10">NA()</definedName>
    <definedName name="SHARED_FORMULA_15_731_15_731_12">NA()</definedName>
    <definedName name="SHARED_FORMULA_17_1881_17_1881_12">NA()</definedName>
    <definedName name="SHARED_FORMULA_19_111_19_111_10">NA()</definedName>
    <definedName name="SHARED_FORMULA_19_114_19_114_10">NA()</definedName>
    <definedName name="SHARED_FORMULA_19_137_19_137_10">NA()</definedName>
    <definedName name="SHARED_FORMULA_19_150_19_150_10">NA()</definedName>
    <definedName name="SHARED_FORMULA_19_1849_19_1849_10">NA()</definedName>
    <definedName name="SHARED_FORMULA_19_2_19_2_10">NA()</definedName>
    <definedName name="SHARED_FORMULA_19_20_19_20_10">NA()</definedName>
    <definedName name="SHARED_FORMULA_19_23_19_23_10">NA()</definedName>
    <definedName name="SHARED_FORMULA_21_102_21_102_10">NA()</definedName>
    <definedName name="SHARED_FORMULA_21_346_21_346_10">NA()</definedName>
    <definedName name="SHARED_FORMULA_21_350_21_350_10">NA()</definedName>
    <definedName name="SHARED_FORMULA_21_356_21_356_10">NA()</definedName>
    <definedName name="SHARED_FORMULA_21_362_21_362_10">NA()</definedName>
    <definedName name="SHARED_FORMULA_21_367_21_367_10">NA()</definedName>
    <definedName name="SHARED_FORMULA_21_373_21_373_10">NA()</definedName>
    <definedName name="SHARED_FORMULA_21_379_21_379_10">NA()</definedName>
    <definedName name="SHARED_FORMULA_21_397_21_397_10">NA()</definedName>
    <definedName name="SHARED_FORMULA_21_406_21_406_10">NA()</definedName>
    <definedName name="SHARED_FORMULA_21_446_21_446_10">NA()</definedName>
    <definedName name="SHARED_FORMULA_21_459_21_459_10">NA()</definedName>
    <definedName name="SHARED_FORMULA_22_465_22_465_10">NA()</definedName>
    <definedName name="SHARED_FORMULA_22_724_22_724_11">NA()</definedName>
    <definedName name="SHARED_FORMULA_22_754_22_754_10">NA()</definedName>
    <definedName name="SHARED_FORMULA_24_1031_24_1031_10">NA()</definedName>
    <definedName name="SHARED_FORMULA_25_1031_25_1031_10">NA()</definedName>
    <definedName name="SHARED_FORMULA_25_1151_25_1151_10">NA()</definedName>
    <definedName name="SHARED_FORMULA_25_1155_25_1155_10">NA()</definedName>
    <definedName name="SHARED_FORMULA_25_1166_25_1166_10">NA()</definedName>
    <definedName name="SHARED_FORMULA_25_1172_25_1172_10">NA()</definedName>
    <definedName name="SHARED_FORMULA_25_1223_25_1223_10">NA()</definedName>
    <definedName name="SHARED_FORMULA_25_1234_25_1234_10">NA()</definedName>
    <definedName name="SHARED_FORMULA_25_1273_25_1273_10">NA()</definedName>
    <definedName name="SHARED_FORMULA_25_1857_25_1857_11">NA()</definedName>
    <definedName name="SHARED_FORMULA_26_1082_26_1082_10">NA()</definedName>
    <definedName name="SHARED_FORMULA_26_118_26_118_10">NA()</definedName>
    <definedName name="SHARED_FORMULA_26_127_26_127_10">NA()</definedName>
    <definedName name="SHARED_FORMULA_26_133_26_133_10">NA()</definedName>
    <definedName name="SHARED_FORMULA_26_137_26_137_10">NA()</definedName>
    <definedName name="SHARED_FORMULA_26_144_26_144_10">NA()</definedName>
    <definedName name="SHARED_FORMULA_26_150_26_150_10">NA()</definedName>
    <definedName name="SHARED_FORMULA_26_172_26_172_10">NA()</definedName>
    <definedName name="SHARED_FORMULA_26_2174_26_2174_10">NA()</definedName>
    <definedName name="SHARED_FORMULA_26_23_26_23_10">NA()</definedName>
    <definedName name="SHARED_FORMULA_26_34_26_34_10">NA()</definedName>
    <definedName name="SHARED_FORMULA_26_37_26_37_10">NA()</definedName>
    <definedName name="SHARED_FORMULA_26_45_26_45_10">NA()</definedName>
    <definedName name="SHARED_FORMULA_26_56_26_56_10">NA()</definedName>
    <definedName name="SHARED_FORMULA_26_63_26_63_10">NA()</definedName>
    <definedName name="SHARED_FORMULA_26_79_26_79_10">NA()</definedName>
    <definedName name="SHARED_FORMULA_26_8_26_8_10">NA()</definedName>
    <definedName name="SHARED_FORMULA_26_84_26_84_10">NA()</definedName>
    <definedName name="SHARED_FORMULA_26_957_26_957_10">NA()</definedName>
    <definedName name="SHARED_FORMULA_26_98_26_98_10">NA()</definedName>
    <definedName name="SHARED_FORMULA_27_1456_27_1456_10">NA()</definedName>
    <definedName name="SHARED_FORMULA_27_1465_27_1465_10">NA()</definedName>
    <definedName name="SHARED_FORMULA_27_2089_27_2089_10">NA()</definedName>
    <definedName name="SHARED_FORMULA_27_2091_27_2091_10">NA()</definedName>
    <definedName name="SHARED_FORMULA_27_2093_27_2093_10">NA()</definedName>
    <definedName name="SHARED_FORMULA_27_2096_27_2096_10">NA()</definedName>
    <definedName name="SHARED_FORMULA_27_2105_27_2105_10">NA()</definedName>
    <definedName name="SHARED_FORMULA_27_2109_27_2109_10">NA()</definedName>
    <definedName name="SHARED_FORMULA_27_2114_27_2114_10">NA()</definedName>
    <definedName name="SHARED_FORMULA_27_2141_27_2141_10">NA()</definedName>
    <definedName name="SHARED_FORMULA_27_2154_27_2154_10">NA()</definedName>
    <definedName name="SHARED_FORMULA_27_2161_27_2161_10">NA()</definedName>
    <definedName name="SHARED_FORMULA_27_2163_27_2163_10">NA()</definedName>
    <definedName name="SHARED_FORMULA_27_2174_27_2174_10">NA()</definedName>
    <definedName name="SHARED_FORMULA_28_2093_28_2093_10">NA()</definedName>
    <definedName name="SHARED_FORMULA_28_2096_28_2096_10">NA()</definedName>
    <definedName name="SHARED_FORMULA_28_2105_28_2105_10">NA()</definedName>
    <definedName name="SHARED_FORMULA_28_2109_28_2109_10">NA()</definedName>
    <definedName name="SHARED_FORMULA_28_2141_28_2141_10">NA()</definedName>
    <definedName name="SHARED_FORMULA_28_2154_28_2154_10">NA()</definedName>
    <definedName name="SHARED_FORMULA_30_1565_30_1565_10">NA()</definedName>
    <definedName name="SHARED_FORMULA_30_1668_30_1668_10">NA()</definedName>
    <definedName name="SHARED_FORMULA_31_1665_31_1665_10">NA()</definedName>
    <definedName name="SHARED_FORMULA_31_1670_31_1670_10">NA()</definedName>
    <definedName name="SHARED_FORMULA_31_2059_31_2059_10">NA()</definedName>
    <definedName name="SHARED_FORMULA_31_2066_31_2066_10">NA()</definedName>
    <definedName name="SHARED_FORMULA_31_2073_31_2073_10">NA()</definedName>
    <definedName name="SHARED_FORMULA_31_2174_31_2174_10">NA()</definedName>
    <definedName name="SHARED_FORMULA_31_2183_31_2183_10">NA()</definedName>
    <definedName name="SHARED_FORMULA_31_2187_31_2187_10">NA()</definedName>
    <definedName name="SHARED_FORMULA_31_2190_31_2190_10">NA()</definedName>
    <definedName name="SHARED_FORMULA_32_1738_32_1738_10">NA()</definedName>
    <definedName name="SHARED_FORMULA_32_1775_32_1775_10">NA()</definedName>
    <definedName name="SHARED_FORMULA_32_1784_32_1784_10">NA()</definedName>
    <definedName name="SHARED_FORMULA_32_1801_32_1801_10">NA()</definedName>
    <definedName name="SHARED_FORMULA_32_1816_32_1816_10">NA()</definedName>
    <definedName name="SHARED_FORMULA_32_1821_32_1821_10">NA()</definedName>
    <definedName name="SHARED_FORMULA_32_1831_32_1831_10">NA()</definedName>
    <definedName name="SHARED_FORMULA_32_1853_32_1853_10">NA()</definedName>
    <definedName name="SHARED_FORMULA_32_1877_32_1877_10">NA()</definedName>
    <definedName name="SHARED_FORMULA_32_2001_32_2001_10">NA()</definedName>
    <definedName name="SHARED_FORMULA_32_2008_32_2008_10">NA()</definedName>
    <definedName name="SHARED_FORMULA_32_2018_32_2018_10">NA()</definedName>
    <definedName name="SHARED_FORMULA_32_2025_32_2025_10">NA()</definedName>
    <definedName name="SHARED_FORMULA_32_2053_32_2053_10">NA()</definedName>
    <definedName name="SHARED_FORMULA_32_2082_32_2082_10">NA()</definedName>
    <definedName name="SHARED_FORMULA_32_2093_32_2093_10">NA()</definedName>
    <definedName name="SHARED_FORMULA_32_2096_32_2096_10">NA()</definedName>
    <definedName name="SHARED_FORMULA_32_2105_32_2105_10">NA()</definedName>
    <definedName name="SHARED_FORMULA_32_2109_32_2109_10">NA()</definedName>
    <definedName name="SHARED_FORMULA_32_2116_32_2116_10">NA()</definedName>
    <definedName name="SHARED_FORMULA_32_2122_32_2122_10">NA()</definedName>
    <definedName name="SHARED_FORMULA_32_2130_32_2130_10">NA()</definedName>
    <definedName name="SHARED_FORMULA_32_2134_32_2134_10">NA()</definedName>
    <definedName name="SHARED_FORMULA_32_2138_32_2138_10">NA()</definedName>
    <definedName name="SHARED_FORMULA_32_2154_32_2154_10">NA()</definedName>
    <definedName name="SHARED_FORMULA_32_2174_32_2174_10">NA()</definedName>
    <definedName name="SHARED_FORMULA_33_2091_33_2091_10">NA()</definedName>
    <definedName name="SHARED_FORMULA_33_2105_33_2105_10">NA()</definedName>
    <definedName name="SHARED_FORMULA_33_2108_33_2108_10">NA()</definedName>
    <definedName name="SHARED_FORMULA_33_2122_33_2122_10">NA()</definedName>
    <definedName name="SHARED_FORMULA_33_2134_33_2134_10">NA()</definedName>
    <definedName name="SHARED_FORMULA_33_2141_33_2141_10">NA()</definedName>
    <definedName name="SHARED_FORMULA_33_2154_33_2154_10">NA()</definedName>
    <definedName name="SHARED_FORMULA_33_2161_33_2161_10">NA()</definedName>
    <definedName name="SHARED_FORMULA_33_2174_33_2174_10">NA()</definedName>
    <definedName name="SHARED_FORMULA_34_2029_34_2029_10">NA()</definedName>
    <definedName name="SHARED_FORMULA_34_2042_34_2042_10">NA()</definedName>
    <definedName name="SHARED_FORMULA_34_2046_34_2046_10">NA()</definedName>
    <definedName name="SHARED_FORMULA_34_2059_34_2059_10">NA()</definedName>
    <definedName name="SHARED_FORMULA_34_2091_34_2091_10">NA()</definedName>
    <definedName name="SHARED_FORMULA_34_2105_34_2105_10">NA()</definedName>
    <definedName name="SHARED_FORMULA_34_2108_34_2108_10">NA()</definedName>
    <definedName name="SHARED_FORMULA_34_2122_34_2122_10">NA()</definedName>
    <definedName name="SHARED_FORMULA_34_2134_34_2134_10">NA()</definedName>
    <definedName name="SHARED_FORMULA_34_2141_34_2141_10">NA()</definedName>
    <definedName name="SHARED_FORMULA_34_2154_34_2154_10">NA()</definedName>
    <definedName name="SHARED_FORMULA_34_2161_34_2161_10">NA()</definedName>
    <definedName name="SHARED_FORMULA_35_1783_35_1783_10">NA()</definedName>
    <definedName name="SHARED_FORMULA_35_2002_35_2002_10">NA()</definedName>
    <definedName name="SHARED_FORMULA_35_2006_35_2006_10">NA()</definedName>
    <definedName name="SHARED_FORMULA_35_2020_35_2020_10">NA()</definedName>
    <definedName name="SHARED_FORMULA_35_2023_35_2023_10">NA()</definedName>
    <definedName name="SHARED_FORMULA_35_2053_35_2053_10">NA()</definedName>
    <definedName name="SHARED_FORMULA_36_1799_36_1799_10">NA()</definedName>
    <definedName name="SHARED_FORMULA_37_2028_37_2028_10">NA()</definedName>
    <definedName name="SHARED_FORMULA_37_2034_37_2034_10">NA()</definedName>
    <definedName name="SHARED_FORMULA_37_2041_37_2041_10">NA()</definedName>
    <definedName name="SHARED_FORMULA_6_11_6_11_4">NA()</definedName>
    <definedName name="SHARED_FORMULA_6_11_6_11_7">NA()</definedName>
    <definedName name="SHARED_FORMULA_6_11_6_11_8">NA()</definedName>
    <definedName name="SHARED_FORMULA_6_12_6_12_0">NA()</definedName>
    <definedName name="SHARED_FORMULA_6_12_6_12_11">NA()</definedName>
    <definedName name="SHARED_FORMULA_6_12_6_12_2">NA()</definedName>
    <definedName name="SHARED_FORMULA_6_12_6_12_48">NA()</definedName>
    <definedName name="SHARED_FORMULA_6_12_6_12_49">NA()</definedName>
    <definedName name="SHARED_FORMULA_6_12_6_12_50">NA()</definedName>
    <definedName name="SHARED_FORMULA_6_12_6_12_51">NA()</definedName>
    <definedName name="SHARED_FORMULA_6_12_6_12_54">NA()</definedName>
    <definedName name="SHARED_FORMULA_6_12_6_12_55">NA()</definedName>
    <definedName name="SHARED_FORMULA_6_12_6_12_56">NA()</definedName>
    <definedName name="SHARED_FORMULA_6_12_6_12_58">NA()</definedName>
    <definedName name="SHARED_FORMULA_6_12_6_12_59">NA()</definedName>
    <definedName name="SHARED_FORMULA_6_12_6_12_60">NA()</definedName>
    <definedName name="SHARED_FORMULA_6_12_6_12_62">NA()</definedName>
    <definedName name="SHARED_FORMULA_6_12_6_12_89">NA()</definedName>
    <definedName name="SHARED_FORMULA_6_13_6_13_16">NA()</definedName>
    <definedName name="SHARED_FORMULA_6_81_6_81_49">NA()</definedName>
    <definedName name="SHARED_FORMULA_6_81_6_81_50">NA()</definedName>
    <definedName name="SHEET" hidden="1">{#N/A,#N/A,FALSE,"Aging Summary";#N/A,#N/A,FALSE,"Ratio Analysis";#N/A,#N/A,FALSE,"Test 120 Day Accts";#N/A,#N/A,FALSE,"Tickmarks"}</definedName>
    <definedName name="sheet1">"#ref!"</definedName>
    <definedName name="sheet141">"#ref!"</definedName>
    <definedName name="sheet151">"#ref!"</definedName>
    <definedName name="sheet152">"#ref!"</definedName>
    <definedName name="sheet153">"#ref!"</definedName>
    <definedName name="sheet154">"#ref!"</definedName>
    <definedName name="sheet161">"#ref!"</definedName>
    <definedName name="sheet162">"#ref!"</definedName>
    <definedName name="sheet5">"#ref!"</definedName>
    <definedName name="sheet6">"#ref!"</definedName>
    <definedName name="SHEET7">"#ref!"</definedName>
    <definedName name="SHEET9">"#ref!"</definedName>
    <definedName name="shh">{"'september 00bs'!$A$1:$D$82","'september 00bs'!$I$16"}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2" hidden="1">{#N/A,#N/A,FALSE,"Aging Summary";#N/A,#N/A,FALSE,"Ratio Analysis";#N/A,#N/A,FALSE,"Test 120 Day Accts";#N/A,#N/A,FALSE,"Tickmarks"}</definedName>
    <definedName name="Site">"#ref!"</definedName>
    <definedName name="SIZING">#N/A</definedName>
    <definedName name="Smlouvy" hidden="1">{"celkový rozpočet - detail",#N/A,FALSE,"Aktualizace č. 1"}</definedName>
    <definedName name="Socofindo">NA()</definedName>
    <definedName name="Spec">"#ref!"</definedName>
    <definedName name="Specification">"#ref!"</definedName>
    <definedName name="spnJumSheet_Change">#N/A</definedName>
    <definedName name="ss" hidden="1">{#N/A,#N/A,FALSE,"Aging Summary";#N/A,#N/A,FALSE,"Ratio Analysis";#N/A,#N/A,FALSE,"Test 120 Day Accts";#N/A,#N/A,FALSE,"Tickmarks"}</definedName>
    <definedName name="ssdfgsdsd" hidden="1">{#N/A,#N/A,FALSE,"Aging Summary";#N/A,#N/A,FALSE,"Ratio Analysis";#N/A,#N/A,FALSE,"Test 120 Day Accts";#N/A,#N/A,FALSE,"Tickmarks"}</definedName>
    <definedName name="SSR_GM_RP">NA()</definedName>
    <definedName name="SSR_GM_RP_10">NA()</definedName>
    <definedName name="SSR_GM_RP_10_3">NA()</definedName>
    <definedName name="SSR_GM_RP_13">NA()</definedName>
    <definedName name="SSR_GM_RP_14">NA()</definedName>
    <definedName name="SSR_GM_RP_17">NA()</definedName>
    <definedName name="SSR_GM_RP_6">NA()</definedName>
    <definedName name="SSR_GM_RP_7">NA()</definedName>
    <definedName name="SSR_GM_RP_9">NA()</definedName>
    <definedName name="SSR_TEX_RP">NA()</definedName>
    <definedName name="SSR_TEX_RP_10">NA()</definedName>
    <definedName name="SSR_TEX_RP_10_3">NA()</definedName>
    <definedName name="SSR_TEX_RP_13">NA()</definedName>
    <definedName name="SSR_TEX_RP_14">NA()</definedName>
    <definedName name="SSR_TEX_RP_17">NA()</definedName>
    <definedName name="SSR_TEX_RP_6">NA()</definedName>
    <definedName name="SSR_TEX_RP_7">NA()</definedName>
    <definedName name="SSR_TEX_RP_9">NA()</definedName>
    <definedName name="sss" hidden="1">{#N/A,#N/A,FALSE,"Aging Summary";#N/A,#N/A,FALSE,"Ratio Analysis";#N/A,#N/A,FALSE,"Test 120 Day Accts";#N/A,#N/A,FALSE,"Tickmarks"}</definedName>
    <definedName name="ssss" hidden="1">{#N/A,#N/A,FALSE,"Aging Summary";#N/A,#N/A,FALSE,"Ratio Analysis";#N/A,#N/A,FALSE,"Test 120 Day Accts";#N/A,#N/A,FALSE,"Tickmarks"}</definedName>
    <definedName name="storefs0604">NA()</definedName>
    <definedName name="SUB">NA()</definedName>
    <definedName name="Subscription">NA()</definedName>
    <definedName name="SubsidiaryVarious">NA()</definedName>
    <definedName name="SUNDRY_STORES">NA()</definedName>
    <definedName name="SUNDRYincGMTytd">NA()</definedName>
    <definedName name="SUNDRYincJGEytd">NA()</definedName>
    <definedName name="SUNDRYincWASytd">NA()</definedName>
    <definedName name="SundryLossGmtYTD">NA()</definedName>
    <definedName name="SundryLossJGEytd">NA()</definedName>
    <definedName name="sundrylosswas">NA()</definedName>
    <definedName name="SundryLossWasYTD">NA()</definedName>
    <definedName name="SYNDICATED">NA()</definedName>
    <definedName name="TAX_PAYABLE">NA()</definedName>
    <definedName name="TAxFiscal">{#N/A,#N/A,FALSE,"Bank Rec Cover Sheet";#N/A,#N/A,FALSE,"Bank Rec Details"}</definedName>
    <definedName name="telephone">NA()</definedName>
    <definedName name="TERM">NA()</definedName>
    <definedName name="tes" hidden="1">{#N/A,#N/A,FALSE,"M.42"}</definedName>
    <definedName name="TextRefCopyRangeCount" hidden="1">6</definedName>
    <definedName name="TFFKL">"'smb://ie3/d$/Data/256936%20denim%20trench%20coat%20(7.22%20fm%20NY).xls'#$'TOP COPY'.$A$54273"</definedName>
    <definedName name="tgewdvvfs" hidden="1">{#N/A,#N/A,FALSE,"Aging Summary";#N/A,#N/A,FALSE,"Ratio Analysis";#N/A,#N/A,FALSE,"Test 120 Day Accts";#N/A,#N/A,FALSE,"Tickmarks"}</definedName>
    <definedName name="THIWIE">NA()</definedName>
    <definedName name="TITLE">"#ref!"</definedName>
    <definedName name="titrlo">{"'september 00bs'!$A$1:$D$82","'september 00bs'!$I$16"}</definedName>
    <definedName name="tkl" hidden="1">{"'september 00bs'!$A$1:$D$82","'september 00bs'!$I$16"}</definedName>
    <definedName name="TKYILI">{"'september 00bs'!$A$1:$D$82","'september 00bs'!$I$16"}</definedName>
    <definedName name="TLYTILY">{"'september 00bs'!$A$1:$D$82","'september 00bs'!$I$16"}</definedName>
    <definedName name="TR01012006_10">NA()</definedName>
    <definedName name="TR01012006_10_3">NA()</definedName>
    <definedName name="TR01012006_13">NA()</definedName>
    <definedName name="TR01012006_14">NA()</definedName>
    <definedName name="TR01012006_17">NA()</definedName>
    <definedName name="TR01012006_6">NA()</definedName>
    <definedName name="TR01012006_7">NA()</definedName>
    <definedName name="TR01012006_9">NA()</definedName>
    <definedName name="TR01022006_10">NA()</definedName>
    <definedName name="TR01022006_13">NA()</definedName>
    <definedName name="TR01022006_14">NA()</definedName>
    <definedName name="TR01022006_17">NA()</definedName>
    <definedName name="TR01022006_6">NA()</definedName>
    <definedName name="TR01022006_7">NA()</definedName>
    <definedName name="TR01022006_9">NA()</definedName>
    <definedName name="TR01032006_10">NA()</definedName>
    <definedName name="TR01032006_13">NA()</definedName>
    <definedName name="TR01032006_14">NA()</definedName>
    <definedName name="TR01032006_17">NA()</definedName>
    <definedName name="TR01032006_6">NA()</definedName>
    <definedName name="TR01032006_7">NA()</definedName>
    <definedName name="TR01032006_9">NA()</definedName>
    <definedName name="TR01042006_10">NA()</definedName>
    <definedName name="TR01042006_13">NA()</definedName>
    <definedName name="TR01042006_14">NA()</definedName>
    <definedName name="TR01042006_17">NA()</definedName>
    <definedName name="TR01042006_6">NA()</definedName>
    <definedName name="TR01042006_7">NA()</definedName>
    <definedName name="TR01042006_9">NA()</definedName>
    <definedName name="TR01052004">NA()</definedName>
    <definedName name="TR01052006">NA()</definedName>
    <definedName name="TR01052006_10">NA()</definedName>
    <definedName name="TR01052006_10_3">NA()</definedName>
    <definedName name="TR01052006_13">NA()</definedName>
    <definedName name="TR01052006_14">NA()</definedName>
    <definedName name="TR01052006_17">NA()</definedName>
    <definedName name="TR01052006_6">NA()</definedName>
    <definedName name="TR01052006_7">NA()</definedName>
    <definedName name="TR01052006_9">NA()</definedName>
    <definedName name="TR01062004">NA()</definedName>
    <definedName name="TR01062006">NA()</definedName>
    <definedName name="TR01062006_10">NA()</definedName>
    <definedName name="TR01062006_10_3">NA()</definedName>
    <definedName name="TR01062006_13">NA()</definedName>
    <definedName name="TR01062006_14">NA()</definedName>
    <definedName name="TR01062006_17">NA()</definedName>
    <definedName name="TR01062006_6">NA()</definedName>
    <definedName name="TR01062006_7">NA()</definedName>
    <definedName name="TR01062006_9">NA()</definedName>
    <definedName name="TR01072004">NA()</definedName>
    <definedName name="TR01072006">NA()</definedName>
    <definedName name="TR01072006_10">NA()</definedName>
    <definedName name="TR01072006_10_3">NA()</definedName>
    <definedName name="TR01072006_13">NA()</definedName>
    <definedName name="TR01072006_14">NA()</definedName>
    <definedName name="TR01072006_17">NA()</definedName>
    <definedName name="TR01072006_6">NA()</definedName>
    <definedName name="TR01072006_7">NA()</definedName>
    <definedName name="TR01072006_9">NA()</definedName>
    <definedName name="TR01082004">NA()</definedName>
    <definedName name="TR01082006">NA()</definedName>
    <definedName name="TR01082006_10">NA()</definedName>
    <definedName name="TR01082006_10_3">NA()</definedName>
    <definedName name="TR01082006_13">NA()</definedName>
    <definedName name="TR01082006_14">NA()</definedName>
    <definedName name="TR01082006_17">NA()</definedName>
    <definedName name="TR01082006_6">NA()</definedName>
    <definedName name="TR01082006_7">NA()</definedName>
    <definedName name="TR01082006_9">NA()</definedName>
    <definedName name="TR01092002">NA()</definedName>
    <definedName name="TR01092004">NA()</definedName>
    <definedName name="TR01092006">NA()</definedName>
    <definedName name="TR01092006_10">NA()</definedName>
    <definedName name="TR01092006_10_3">NA()</definedName>
    <definedName name="TR01092006_13">NA()</definedName>
    <definedName name="TR01092006_14">NA()</definedName>
    <definedName name="TR01092006_17">NA()</definedName>
    <definedName name="TR01092006_6">NA()</definedName>
    <definedName name="TR01092006_7">NA()</definedName>
    <definedName name="TR01092006_9">NA()</definedName>
    <definedName name="TR01102004">NA()</definedName>
    <definedName name="TR01102006">NA()</definedName>
    <definedName name="TR01102006_10">NA()</definedName>
    <definedName name="TR01102006_10_3">NA()</definedName>
    <definedName name="TR01102006_13">NA()</definedName>
    <definedName name="TR01102006_14">NA()</definedName>
    <definedName name="TR01102006_17">NA()</definedName>
    <definedName name="TR01102006_6">NA()</definedName>
    <definedName name="TR01102006_7">NA()</definedName>
    <definedName name="TR01102006_9">NA()</definedName>
    <definedName name="TR01112004">NA()</definedName>
    <definedName name="TR01112006">NA()</definedName>
    <definedName name="TR01112006_10">NA()</definedName>
    <definedName name="TR01112006_10_3">NA()</definedName>
    <definedName name="TR01112006_13">NA()</definedName>
    <definedName name="TR01112006_14">NA()</definedName>
    <definedName name="TR01112006_17">NA()</definedName>
    <definedName name="TR01112006_6">NA()</definedName>
    <definedName name="TR01112006_7">NA()</definedName>
    <definedName name="TR01112006_9">NA()</definedName>
    <definedName name="TR01122002">NA()</definedName>
    <definedName name="TR01122004">NA()</definedName>
    <definedName name="TR01122006">NA()</definedName>
    <definedName name="TR01122006_10">NA()</definedName>
    <definedName name="TR01122006_10_3">NA()</definedName>
    <definedName name="TR01122006_13">NA()</definedName>
    <definedName name="TR01122006_14">NA()</definedName>
    <definedName name="TR01122006_17">NA()</definedName>
    <definedName name="TR01122006_6">NA()</definedName>
    <definedName name="TR01122006_7">NA()</definedName>
    <definedName name="TR01122006_9">NA()</definedName>
    <definedName name="TR01132004">NA()</definedName>
    <definedName name="TR01132006">NA()</definedName>
    <definedName name="TR01132006_10">NA()</definedName>
    <definedName name="TR01132006_10_3">NA()</definedName>
    <definedName name="TR01132006_13">NA()</definedName>
    <definedName name="TR01132006_14">NA()</definedName>
    <definedName name="TR01132006_17">NA()</definedName>
    <definedName name="TR01132006_6">NA()</definedName>
    <definedName name="TR01132006_7">NA()</definedName>
    <definedName name="TR01132006_9">NA()</definedName>
    <definedName name="TR01142002">NA()</definedName>
    <definedName name="TR01142004">NA()</definedName>
    <definedName name="TR01142006">NA()</definedName>
    <definedName name="TR01142006_10">NA()</definedName>
    <definedName name="TR01142006_10_3">NA()</definedName>
    <definedName name="TR01142006_13">NA()</definedName>
    <definedName name="TR01142006_14">NA()</definedName>
    <definedName name="TR01142006_17">NA()</definedName>
    <definedName name="TR01142006_6">NA()</definedName>
    <definedName name="TR01142006_7">NA()</definedName>
    <definedName name="TR01142006_9">NA()</definedName>
    <definedName name="TR01152004">NA()</definedName>
    <definedName name="TR01152006">NA()</definedName>
    <definedName name="TR01152006_10">NA()</definedName>
    <definedName name="TR01152006_10_3">NA()</definedName>
    <definedName name="TR01152006_13">NA()</definedName>
    <definedName name="TR01152006_14">NA()</definedName>
    <definedName name="TR01152006_17">NA()</definedName>
    <definedName name="TR01152006_6">NA()</definedName>
    <definedName name="TR01152006_7">NA()</definedName>
    <definedName name="TR01152006_9">NA()</definedName>
    <definedName name="TR01162002">NA()</definedName>
    <definedName name="TR01162004">NA()</definedName>
    <definedName name="TR01162006">NA()</definedName>
    <definedName name="TR01162006_10">NA()</definedName>
    <definedName name="TR01162006_10_3">NA()</definedName>
    <definedName name="TR01162006_13">NA()</definedName>
    <definedName name="TR01162006_14">NA()</definedName>
    <definedName name="TR01162006_17">NA()</definedName>
    <definedName name="TR01162006_6">NA()</definedName>
    <definedName name="TR01162006_7">NA()</definedName>
    <definedName name="TR01162006_9">NA()</definedName>
    <definedName name="TR01172004">NA()</definedName>
    <definedName name="TR01172006">NA()</definedName>
    <definedName name="TR01172006_10">NA()</definedName>
    <definedName name="TR01172006_10_3">NA()</definedName>
    <definedName name="TR01172006_13">NA()</definedName>
    <definedName name="TR01172006_14">NA()</definedName>
    <definedName name="TR01172006_17">NA()</definedName>
    <definedName name="TR01172006_6">NA()</definedName>
    <definedName name="TR01172006_7">NA()</definedName>
    <definedName name="TR01172006_9">NA()</definedName>
    <definedName name="TR01182002">NA()</definedName>
    <definedName name="TR01182003">NA()</definedName>
    <definedName name="TR01182004">NA()</definedName>
    <definedName name="TR01182006">NA()</definedName>
    <definedName name="TR01182006_10">NA()</definedName>
    <definedName name="TR01182006_10_3">NA()</definedName>
    <definedName name="TR01182006_13">NA()</definedName>
    <definedName name="TR01182006_14">NA()</definedName>
    <definedName name="TR01182006_17">NA()</definedName>
    <definedName name="TR01182006_6">NA()</definedName>
    <definedName name="TR01182006_7">NA()</definedName>
    <definedName name="TR01182006_9">NA()</definedName>
    <definedName name="TR01192004">NA()</definedName>
    <definedName name="TR01192006">NA()</definedName>
    <definedName name="TR01192006_10">NA()</definedName>
    <definedName name="TR01192006_10_3">NA()</definedName>
    <definedName name="TR01192006_13">NA()</definedName>
    <definedName name="TR01192006_14">NA()</definedName>
    <definedName name="TR01192006_17">NA()</definedName>
    <definedName name="TR01192006_6">NA()</definedName>
    <definedName name="TR01192006_7">NA()</definedName>
    <definedName name="TR01192006_9">NA()</definedName>
    <definedName name="TR01202004">NA()</definedName>
    <definedName name="TR01202006">NA()</definedName>
    <definedName name="TR01202006_10">NA()</definedName>
    <definedName name="TR01202006_10_3">NA()</definedName>
    <definedName name="TR01202006_13">NA()</definedName>
    <definedName name="TR01202006_14">NA()</definedName>
    <definedName name="TR01202006_17">NA()</definedName>
    <definedName name="TR01202006_6">NA()</definedName>
    <definedName name="TR01202006_7">NA()</definedName>
    <definedName name="TR01202006_9">NA()</definedName>
    <definedName name="TR01212004">NA()</definedName>
    <definedName name="TR01212006">NA()</definedName>
    <definedName name="TR01212006_10">NA()</definedName>
    <definedName name="TR01212006_10_3">NA()</definedName>
    <definedName name="TR01212006_13">NA()</definedName>
    <definedName name="TR01212006_14">NA()</definedName>
    <definedName name="TR01212006_17">NA()</definedName>
    <definedName name="TR01212006_6">NA()</definedName>
    <definedName name="TR01212006_7">NA()</definedName>
    <definedName name="TR01212006_9">NA()</definedName>
    <definedName name="TR01222002">NA()</definedName>
    <definedName name="TR01222004">NA()</definedName>
    <definedName name="TR01222006">NA()</definedName>
    <definedName name="TR01222006_10">NA()</definedName>
    <definedName name="TR01222006_10_3">NA()</definedName>
    <definedName name="TR01222006_13">NA()</definedName>
    <definedName name="TR01222006_14">NA()</definedName>
    <definedName name="TR01222006_17">NA()</definedName>
    <definedName name="TR01222006_6">NA()</definedName>
    <definedName name="TR01222006_7">NA()</definedName>
    <definedName name="TR01222006_9">NA()</definedName>
    <definedName name="TR01232002">NA()</definedName>
    <definedName name="TR01232004">NA()</definedName>
    <definedName name="TR01232006">NA()</definedName>
    <definedName name="TR01232006_10">NA()</definedName>
    <definedName name="TR01232006_10_3">NA()</definedName>
    <definedName name="TR01232006_13">NA()</definedName>
    <definedName name="TR01232006_14">NA()</definedName>
    <definedName name="TR01232006_17">NA()</definedName>
    <definedName name="TR01232006_6">NA()</definedName>
    <definedName name="TR01232006_7">NA()</definedName>
    <definedName name="TR01232006_9">NA()</definedName>
    <definedName name="TR01242004">NA()</definedName>
    <definedName name="TR01242006">NA()</definedName>
    <definedName name="TR01242006_10">NA()</definedName>
    <definedName name="TR01242006_10_3">NA()</definedName>
    <definedName name="TR01242006_13">NA()</definedName>
    <definedName name="TR01242006_14">NA()</definedName>
    <definedName name="TR01242006_17">NA()</definedName>
    <definedName name="TR01242006_6">NA()</definedName>
    <definedName name="TR01242006_7">NA()</definedName>
    <definedName name="TR01242006_9">NA()</definedName>
    <definedName name="TR01252004">NA()</definedName>
    <definedName name="TR01252006">NA()</definedName>
    <definedName name="TR01252006_10">NA()</definedName>
    <definedName name="TR01252006_10_3">NA()</definedName>
    <definedName name="TR01252006_13">NA()</definedName>
    <definedName name="TR01252006_14">NA()</definedName>
    <definedName name="TR01252006_17">NA()</definedName>
    <definedName name="TR01252006_6">NA()</definedName>
    <definedName name="TR01252006_7">NA()</definedName>
    <definedName name="TR01252006_9">NA()</definedName>
    <definedName name="TR01262002">NA()</definedName>
    <definedName name="TR01262004">NA()</definedName>
    <definedName name="TR01262006">NA()</definedName>
    <definedName name="TR01262006_10">NA()</definedName>
    <definedName name="TR01262006_10_3">NA()</definedName>
    <definedName name="TR01262006_13">NA()</definedName>
    <definedName name="TR01262006_14">NA()</definedName>
    <definedName name="TR01262006_17">NA()</definedName>
    <definedName name="TR01262006_6">NA()</definedName>
    <definedName name="TR01262006_7">NA()</definedName>
    <definedName name="TR01262006_9">NA()</definedName>
    <definedName name="TR01272004">NA()</definedName>
    <definedName name="TR01272006">NA()</definedName>
    <definedName name="TR01272006_10">NA()</definedName>
    <definedName name="TR01272006_10_3">NA()</definedName>
    <definedName name="TR01272006_13">NA()</definedName>
    <definedName name="TR01272006_14">NA()</definedName>
    <definedName name="TR01272006_17">NA()</definedName>
    <definedName name="TR01272006_6">NA()</definedName>
    <definedName name="TR01272006_7">NA()</definedName>
    <definedName name="TR01272006_9">NA()</definedName>
    <definedName name="TR01282002">NA()</definedName>
    <definedName name="TR01282004">NA()</definedName>
    <definedName name="TR01282006">NA()</definedName>
    <definedName name="TR01282006_10">NA()</definedName>
    <definedName name="TR01282006_10_3">NA()</definedName>
    <definedName name="TR01282006_13">NA()</definedName>
    <definedName name="TR01282006_14">NA()</definedName>
    <definedName name="TR01282006_17">NA()</definedName>
    <definedName name="TR01282006_6">NA()</definedName>
    <definedName name="TR01282006_7">NA()</definedName>
    <definedName name="TR01282006_9">NA()</definedName>
    <definedName name="TR01292002">NA()</definedName>
    <definedName name="TR01292004">NA()</definedName>
    <definedName name="TR01292006">NA()</definedName>
    <definedName name="TR01292006_10">NA()</definedName>
    <definedName name="TR01292006_10_3">NA()</definedName>
    <definedName name="TR01292006_13">NA()</definedName>
    <definedName name="TR01292006_14">NA()</definedName>
    <definedName name="TR01292006_17">NA()</definedName>
    <definedName name="TR01292006_6">NA()</definedName>
    <definedName name="TR01292006_7">NA()</definedName>
    <definedName name="TR01292006_9">NA()</definedName>
    <definedName name="TR01302002">NA()</definedName>
    <definedName name="TR01302004">NA()</definedName>
    <definedName name="TR01302006">NA()</definedName>
    <definedName name="TR01302006_10">NA()</definedName>
    <definedName name="TR01302006_10_3">NA()</definedName>
    <definedName name="TR01302006_13">NA()</definedName>
    <definedName name="TR01302006_14">NA()</definedName>
    <definedName name="TR01302006_17">NA()</definedName>
    <definedName name="TR01302006_6">NA()</definedName>
    <definedName name="TR01302006_7">NA()</definedName>
    <definedName name="TR01302006_9">NA()</definedName>
    <definedName name="TR01312002">NA()</definedName>
    <definedName name="TR01312004">NA()</definedName>
    <definedName name="TR01312006">NA()</definedName>
    <definedName name="TR01312006_10">NA()</definedName>
    <definedName name="TR01312006_10_3">NA()</definedName>
    <definedName name="TR01312006_13">NA()</definedName>
    <definedName name="TR01312006_14">NA()</definedName>
    <definedName name="TR01312006_17">NA()</definedName>
    <definedName name="TR01312006_6">NA()</definedName>
    <definedName name="TR01312006_7">NA()</definedName>
    <definedName name="TR01312006_9">NA()</definedName>
    <definedName name="TR02012003">NA()</definedName>
    <definedName name="TR02012006">NA()</definedName>
    <definedName name="TR02022003">NA()</definedName>
    <definedName name="TR02022006">NA()</definedName>
    <definedName name="TR02032003">NA()</definedName>
    <definedName name="TR02032006">NA()</definedName>
    <definedName name="TR02042003">NA()</definedName>
    <definedName name="TR02052003">NA()</definedName>
    <definedName name="TR02062003">NA()</definedName>
    <definedName name="TR02062006">NA()</definedName>
    <definedName name="TR02072003">NA()</definedName>
    <definedName name="TR02072006">NA()</definedName>
    <definedName name="TR02082003">NA()</definedName>
    <definedName name="TR02082006">NA()</definedName>
    <definedName name="TR02092003">NA()</definedName>
    <definedName name="TR02092006">NA()</definedName>
    <definedName name="TR02102003">NA()</definedName>
    <definedName name="TR02102006">NA()</definedName>
    <definedName name="TR02112003">NA()</definedName>
    <definedName name="TR02122003">NA()</definedName>
    <definedName name="TR02132003">NA()</definedName>
    <definedName name="TR02132006">NA()</definedName>
    <definedName name="TR02142003">NA()</definedName>
    <definedName name="TR02142006">NA()</definedName>
    <definedName name="TR02152003">NA()</definedName>
    <definedName name="TR02152006">NA()</definedName>
    <definedName name="TR02162003">NA()</definedName>
    <definedName name="TR02162006">NA()</definedName>
    <definedName name="TR02172003">NA()</definedName>
    <definedName name="TR02172006">NA()</definedName>
    <definedName name="TR02182003">NA()</definedName>
    <definedName name="TR02192003">NA()</definedName>
    <definedName name="TR02202003">NA()</definedName>
    <definedName name="TR02202006">NA()</definedName>
    <definedName name="TR02212003">NA()</definedName>
    <definedName name="TR02212006">NA()</definedName>
    <definedName name="TR02222003">NA()</definedName>
    <definedName name="TR02222006">NA()</definedName>
    <definedName name="TR02232003">NA()</definedName>
    <definedName name="TR02232006">NA()</definedName>
    <definedName name="TR02242003">NA()</definedName>
    <definedName name="TR02242006">NA()</definedName>
    <definedName name="TR02252003">NA()</definedName>
    <definedName name="TR02262003">NA()</definedName>
    <definedName name="TR02272003">NA()</definedName>
    <definedName name="TR02272006">NA()</definedName>
    <definedName name="TR02282002">NA()</definedName>
    <definedName name="TR02282003">NA()</definedName>
    <definedName name="TR02282006">NA()</definedName>
    <definedName name="TR03012003">NA()</definedName>
    <definedName name="TR03022003">NA()</definedName>
    <definedName name="TR03032003">NA()</definedName>
    <definedName name="TR03042003">NA()</definedName>
    <definedName name="TR03052003">NA()</definedName>
    <definedName name="TR03062003">NA()</definedName>
    <definedName name="TR03072003">NA()</definedName>
    <definedName name="TR03082003">NA()</definedName>
    <definedName name="TR03092003">NA()</definedName>
    <definedName name="TR03102003">NA()</definedName>
    <definedName name="TR03112003">NA()</definedName>
    <definedName name="TR03122003">NA()</definedName>
    <definedName name="TR03132003">NA()</definedName>
    <definedName name="TR03142003">NA()</definedName>
    <definedName name="TR03152003">NA()</definedName>
    <definedName name="TR03162003">NA()</definedName>
    <definedName name="TR03172003">NA()</definedName>
    <definedName name="TR03182003">NA()</definedName>
    <definedName name="TR03192003">NA()</definedName>
    <definedName name="TR03202003">NA()</definedName>
    <definedName name="TR03212003">NA()</definedName>
    <definedName name="TR03222003">NA()</definedName>
    <definedName name="TR03232003">NA()</definedName>
    <definedName name="TR03242003">NA()</definedName>
    <definedName name="TR03252003">NA()</definedName>
    <definedName name="TR03262003">NA()</definedName>
    <definedName name="TR03272003">NA()</definedName>
    <definedName name="TR03282003">NA()</definedName>
    <definedName name="TR03292003">NA()</definedName>
    <definedName name="TR03302003">NA()</definedName>
    <definedName name="TR03312003">NA()</definedName>
    <definedName name="TR04012006">NA()</definedName>
    <definedName name="TR04022003">NA()</definedName>
    <definedName name="TR04022006">NA()</definedName>
    <definedName name="TR04032003">NA()</definedName>
    <definedName name="TR04032006">NA()</definedName>
    <definedName name="TR04042006">NA()</definedName>
    <definedName name="TR04052006">NA()</definedName>
    <definedName name="TR04062006">NA()</definedName>
    <definedName name="TR04072003">NA()</definedName>
    <definedName name="TR04072006">NA()</definedName>
    <definedName name="TR04082006">NA()</definedName>
    <definedName name="TR04092006">NA()</definedName>
    <definedName name="TR04102006">NA()</definedName>
    <definedName name="TR04112006">NA()</definedName>
    <definedName name="TR04122006">NA()</definedName>
    <definedName name="TR04132006">NA()</definedName>
    <definedName name="TR04142006">NA()</definedName>
    <definedName name="TR04152006">NA()</definedName>
    <definedName name="TR04162006">NA()</definedName>
    <definedName name="TR04172006">NA()</definedName>
    <definedName name="TR04182006">NA()</definedName>
    <definedName name="TR04192006">NA()</definedName>
    <definedName name="TR04202006">NA()</definedName>
    <definedName name="TR04212006">NA()</definedName>
    <definedName name="TR04222006">NA()</definedName>
    <definedName name="TR04232006">NA()</definedName>
    <definedName name="TR04242006">NA()</definedName>
    <definedName name="TR04252006">NA()</definedName>
    <definedName name="TR04262006">NA()</definedName>
    <definedName name="TR04272006">NA()</definedName>
    <definedName name="TR04282006">NA()</definedName>
    <definedName name="TR04292006">NA()</definedName>
    <definedName name="TR04302006">NA()</definedName>
    <definedName name="TR05012004">NA()</definedName>
    <definedName name="TR05012004_10">NA()</definedName>
    <definedName name="TR05012004_10_3">NA()</definedName>
    <definedName name="TR05012004_13">NA()</definedName>
    <definedName name="TR05012004_14">NA()</definedName>
    <definedName name="TR05012004_17">NA()</definedName>
    <definedName name="TR05012004_6">NA()</definedName>
    <definedName name="TR05012004_7">NA()</definedName>
    <definedName name="TR05012004_9">NA()</definedName>
    <definedName name="TR05012006">NA()</definedName>
    <definedName name="TR05012006_11">NA()</definedName>
    <definedName name="TR05012006_12">NA()</definedName>
    <definedName name="TR05012006_6">NA()</definedName>
    <definedName name="TR05012006_7">NA()</definedName>
    <definedName name="TR05012006_8">NA()</definedName>
    <definedName name="TR05012006_9">NA()</definedName>
    <definedName name="TR05022004">NA()</definedName>
    <definedName name="TR05022004_10">NA()</definedName>
    <definedName name="TR05022004_10_3">NA()</definedName>
    <definedName name="TR05022004_13">NA()</definedName>
    <definedName name="TR05022004_14">NA()</definedName>
    <definedName name="TR05022004_17">NA()</definedName>
    <definedName name="TR05022004_6">NA()</definedName>
    <definedName name="TR05022004_7">NA()</definedName>
    <definedName name="TR05022004_9">NA()</definedName>
    <definedName name="TR05022006">NA()</definedName>
    <definedName name="TR05022006_11">NA()</definedName>
    <definedName name="TR05022006_12">NA()</definedName>
    <definedName name="TR05022006_6">NA()</definedName>
    <definedName name="TR05022006_7">NA()</definedName>
    <definedName name="TR05022006_8">NA()</definedName>
    <definedName name="TR05022006_9">NA()</definedName>
    <definedName name="TR05032004">NA()</definedName>
    <definedName name="TR05032004_10">NA()</definedName>
    <definedName name="TR05032004_10_3">NA()</definedName>
    <definedName name="TR05032004_13">NA()</definedName>
    <definedName name="TR05032004_14">NA()</definedName>
    <definedName name="TR05032004_17">NA()</definedName>
    <definedName name="TR05032004_6">NA()</definedName>
    <definedName name="TR05032004_7">NA()</definedName>
    <definedName name="TR05032004_9">NA()</definedName>
    <definedName name="TR05032006">NA()</definedName>
    <definedName name="TR05032006_11">NA()</definedName>
    <definedName name="TR05032006_12">NA()</definedName>
    <definedName name="TR05032006_6">NA()</definedName>
    <definedName name="TR05032006_7">NA()</definedName>
    <definedName name="TR05032006_8">NA()</definedName>
    <definedName name="TR05032006_9">NA()</definedName>
    <definedName name="TR05042004">NA()</definedName>
    <definedName name="TR05042004_10">NA()</definedName>
    <definedName name="TR05042004_10_3">NA()</definedName>
    <definedName name="TR05042004_13">NA()</definedName>
    <definedName name="TR05042004_14">NA()</definedName>
    <definedName name="TR05042004_17">NA()</definedName>
    <definedName name="TR05042004_6">NA()</definedName>
    <definedName name="TR05042004_7">NA()</definedName>
    <definedName name="TR05042004_9">NA()</definedName>
    <definedName name="TR05042006">NA()</definedName>
    <definedName name="TR05042006_11">NA()</definedName>
    <definedName name="TR05042006_12">NA()</definedName>
    <definedName name="TR05042006_6">NA()</definedName>
    <definedName name="TR05042006_7">NA()</definedName>
    <definedName name="TR05042006_8">NA()</definedName>
    <definedName name="TR05042006_9">NA()</definedName>
    <definedName name="TR05052004">NA()</definedName>
    <definedName name="TR05052004_10">NA()</definedName>
    <definedName name="TR05052004_10_3">NA()</definedName>
    <definedName name="TR05052004_13">NA()</definedName>
    <definedName name="TR05052004_14">NA()</definedName>
    <definedName name="TR05052004_17">NA()</definedName>
    <definedName name="TR05052004_6">NA()</definedName>
    <definedName name="TR05052004_7">NA()</definedName>
    <definedName name="TR05052004_9">NA()</definedName>
    <definedName name="TR05052006">NA()</definedName>
    <definedName name="TR05052006_11">NA()</definedName>
    <definedName name="TR05052006_12">NA()</definedName>
    <definedName name="TR05052006_6">NA()</definedName>
    <definedName name="TR05052006_7">NA()</definedName>
    <definedName name="TR05052006_8">NA()</definedName>
    <definedName name="TR05052006_9">NA()</definedName>
    <definedName name="TR05062004">NA()</definedName>
    <definedName name="TR05062004_10">NA()</definedName>
    <definedName name="TR05062004_10_3">NA()</definedName>
    <definedName name="TR05062004_13">NA()</definedName>
    <definedName name="TR05062004_14">NA()</definedName>
    <definedName name="TR05062004_17">NA()</definedName>
    <definedName name="TR05062004_6">NA()</definedName>
    <definedName name="TR05062004_7">NA()</definedName>
    <definedName name="TR05062004_9">NA()</definedName>
    <definedName name="TR05062006">NA()</definedName>
    <definedName name="TR05062006_11">NA()</definedName>
    <definedName name="TR05062006_12">NA()</definedName>
    <definedName name="TR05062006_6">NA()</definedName>
    <definedName name="TR05062006_7">NA()</definedName>
    <definedName name="TR05062006_8">NA()</definedName>
    <definedName name="TR05062006_9">NA()</definedName>
    <definedName name="TR05072004">NA()</definedName>
    <definedName name="TR05072004_10">NA()</definedName>
    <definedName name="TR05072004_10_3">NA()</definedName>
    <definedName name="TR05072004_13">NA()</definedName>
    <definedName name="TR05072004_14">NA()</definedName>
    <definedName name="TR05072004_17">NA()</definedName>
    <definedName name="TR05072004_6">NA()</definedName>
    <definedName name="TR05072004_7">NA()</definedName>
    <definedName name="TR05072004_9">NA()</definedName>
    <definedName name="TR05072006">NA()</definedName>
    <definedName name="TR05072006_11">NA()</definedName>
    <definedName name="TR05072006_12">NA()</definedName>
    <definedName name="TR05072006_6">NA()</definedName>
    <definedName name="TR05072006_7">NA()</definedName>
    <definedName name="TR05072006_8">NA()</definedName>
    <definedName name="TR05072006_9">NA()</definedName>
    <definedName name="TR05082004">NA()</definedName>
    <definedName name="TR05082004_10">NA()</definedName>
    <definedName name="TR05082004_10_3">NA()</definedName>
    <definedName name="TR05082004_13">NA()</definedName>
    <definedName name="TR05082004_14">NA()</definedName>
    <definedName name="TR05082004_17">NA()</definedName>
    <definedName name="TR05082004_6">NA()</definedName>
    <definedName name="TR05082004_7">NA()</definedName>
    <definedName name="TR05082004_9">NA()</definedName>
    <definedName name="TR05082006">NA()</definedName>
    <definedName name="TR05082006_11">NA()</definedName>
    <definedName name="TR05082006_12">NA()</definedName>
    <definedName name="TR05082006_6">NA()</definedName>
    <definedName name="TR05082006_7">NA()</definedName>
    <definedName name="TR05082006_8">NA()</definedName>
    <definedName name="TR05082006_9">NA()</definedName>
    <definedName name="TR05092004">NA()</definedName>
    <definedName name="TR05092004_10">NA()</definedName>
    <definedName name="TR05092004_10_3">NA()</definedName>
    <definedName name="TR05092004_13">NA()</definedName>
    <definedName name="TR05092004_14">NA()</definedName>
    <definedName name="TR05092004_17">NA()</definedName>
    <definedName name="TR05092004_6">NA()</definedName>
    <definedName name="TR05092004_7">NA()</definedName>
    <definedName name="TR05092004_9">NA()</definedName>
    <definedName name="TR05092006">NA()</definedName>
    <definedName name="TR05092006_11">NA()</definedName>
    <definedName name="TR05092006_12">NA()</definedName>
    <definedName name="TR05092006_6">NA()</definedName>
    <definedName name="TR05092006_7">NA()</definedName>
    <definedName name="TR05092006_8">NA()</definedName>
    <definedName name="TR05092006_9">NA()</definedName>
    <definedName name="TR05102004">NA()</definedName>
    <definedName name="TR05102004_10">NA()</definedName>
    <definedName name="TR05102004_10_3">NA()</definedName>
    <definedName name="TR05102004_13">NA()</definedName>
    <definedName name="TR05102004_14">NA()</definedName>
    <definedName name="TR05102004_17">NA()</definedName>
    <definedName name="TR05102004_6">NA()</definedName>
    <definedName name="TR05102004_7">NA()</definedName>
    <definedName name="TR05102004_9">NA()</definedName>
    <definedName name="TR05102006">NA()</definedName>
    <definedName name="TR05102006_11">NA()</definedName>
    <definedName name="TR05102006_12">NA()</definedName>
    <definedName name="TR05102006_6">NA()</definedName>
    <definedName name="TR05102006_7">NA()</definedName>
    <definedName name="TR05102006_8">NA()</definedName>
    <definedName name="TR05102006_9">NA()</definedName>
    <definedName name="TR05112004">NA()</definedName>
    <definedName name="TR05112004_10">NA()</definedName>
    <definedName name="TR05112004_10_3">NA()</definedName>
    <definedName name="TR05112004_13">NA()</definedName>
    <definedName name="TR05112004_14">NA()</definedName>
    <definedName name="TR05112004_17">NA()</definedName>
    <definedName name="TR05112004_6">NA()</definedName>
    <definedName name="TR05112004_7">NA()</definedName>
    <definedName name="TR05112004_9">NA()</definedName>
    <definedName name="TR05112006">NA()</definedName>
    <definedName name="TR05112006_11">NA()</definedName>
    <definedName name="TR05112006_12">NA()</definedName>
    <definedName name="TR05112006_6">NA()</definedName>
    <definedName name="TR05112006_7">NA()</definedName>
    <definedName name="TR05112006_8">NA()</definedName>
    <definedName name="TR05112006_9">NA()</definedName>
    <definedName name="TR05122004">NA()</definedName>
    <definedName name="TR05122004_10">NA()</definedName>
    <definedName name="TR05122004_10_3">NA()</definedName>
    <definedName name="TR05122004_13">NA()</definedName>
    <definedName name="TR05122004_14">NA()</definedName>
    <definedName name="TR05122004_17">NA()</definedName>
    <definedName name="TR05122004_6">NA()</definedName>
    <definedName name="TR05122004_7">NA()</definedName>
    <definedName name="TR05122004_9">NA()</definedName>
    <definedName name="TR05122006">NA()</definedName>
    <definedName name="TR05122006_11">NA()</definedName>
    <definedName name="TR05122006_12">NA()</definedName>
    <definedName name="TR05122006_6">NA()</definedName>
    <definedName name="TR05122006_7">NA()</definedName>
    <definedName name="TR05122006_8">NA()</definedName>
    <definedName name="TR05122006_9">NA()</definedName>
    <definedName name="TR05132004">NA()</definedName>
    <definedName name="TR05132004_10">NA()</definedName>
    <definedName name="TR05132004_10_3">NA()</definedName>
    <definedName name="TR05132004_13">NA()</definedName>
    <definedName name="TR05132004_14">NA()</definedName>
    <definedName name="TR05132004_17">NA()</definedName>
    <definedName name="TR05132004_6">NA()</definedName>
    <definedName name="TR05132004_7">NA()</definedName>
    <definedName name="TR05132004_9">NA()</definedName>
    <definedName name="TR05132006">NA()</definedName>
    <definedName name="TR05132006_11">NA()</definedName>
    <definedName name="TR05132006_12">NA()</definedName>
    <definedName name="TR05132006_6">NA()</definedName>
    <definedName name="TR05132006_7">NA()</definedName>
    <definedName name="TR05132006_8">NA()</definedName>
    <definedName name="TR05132006_9">NA()</definedName>
    <definedName name="TR05142004">NA()</definedName>
    <definedName name="TR05142004_10">NA()</definedName>
    <definedName name="TR05142004_10_3">NA()</definedName>
    <definedName name="TR05142004_13">NA()</definedName>
    <definedName name="TR05142004_14">NA()</definedName>
    <definedName name="TR05142004_17">NA()</definedName>
    <definedName name="TR05142004_6">NA()</definedName>
    <definedName name="TR05142004_7">NA()</definedName>
    <definedName name="TR05142004_9">NA()</definedName>
    <definedName name="TR05142006">NA()</definedName>
    <definedName name="TR05142006_11">NA()</definedName>
    <definedName name="TR05142006_12">NA()</definedName>
    <definedName name="TR05142006_6">NA()</definedName>
    <definedName name="TR05142006_7">NA()</definedName>
    <definedName name="TR05142006_8">NA()</definedName>
    <definedName name="TR05142006_9">NA()</definedName>
    <definedName name="TR05152004">NA()</definedName>
    <definedName name="TR05152004_10">NA()</definedName>
    <definedName name="TR05152004_10_3">NA()</definedName>
    <definedName name="TR05152004_13">NA()</definedName>
    <definedName name="TR05152004_14">NA()</definedName>
    <definedName name="TR05152004_17">NA()</definedName>
    <definedName name="TR05152004_6">NA()</definedName>
    <definedName name="TR05152004_7">NA()</definedName>
    <definedName name="TR05152004_9">NA()</definedName>
    <definedName name="TR05152006">NA()</definedName>
    <definedName name="TR05152006_11">NA()</definedName>
    <definedName name="TR05152006_12">NA()</definedName>
    <definedName name="TR05152006_6">NA()</definedName>
    <definedName name="TR05152006_7">NA()</definedName>
    <definedName name="TR05152006_8">NA()</definedName>
    <definedName name="TR05152006_9">NA()</definedName>
    <definedName name="TR05162004">NA()</definedName>
    <definedName name="TR05162004_10">NA()</definedName>
    <definedName name="TR05162004_10_3">NA()</definedName>
    <definedName name="TR05162004_13">NA()</definedName>
    <definedName name="TR05162004_14">NA()</definedName>
    <definedName name="TR05162004_17">NA()</definedName>
    <definedName name="TR05162004_6">NA()</definedName>
    <definedName name="TR05162004_7">NA()</definedName>
    <definedName name="TR05162004_9">NA()</definedName>
    <definedName name="TR05162006">NA()</definedName>
    <definedName name="TR05162006_11">NA()</definedName>
    <definedName name="TR05162006_12">NA()</definedName>
    <definedName name="TR05162006_6">NA()</definedName>
    <definedName name="TR05162006_7">NA()</definedName>
    <definedName name="TR05162006_8">NA()</definedName>
    <definedName name="TR05162006_9">NA()</definedName>
    <definedName name="TR05172004">NA()</definedName>
    <definedName name="TR05172004_10">NA()</definedName>
    <definedName name="TR05172004_10_3">NA()</definedName>
    <definedName name="TR05172004_13">NA()</definedName>
    <definedName name="TR05172004_14">NA()</definedName>
    <definedName name="TR05172004_17">NA()</definedName>
    <definedName name="TR05172004_6">NA()</definedName>
    <definedName name="TR05172004_7">NA()</definedName>
    <definedName name="TR05172004_9">NA()</definedName>
    <definedName name="TR05172006">NA()</definedName>
    <definedName name="TR05172006_11">NA()</definedName>
    <definedName name="TR05172006_12">NA()</definedName>
    <definedName name="TR05172006_6">NA()</definedName>
    <definedName name="TR05172006_7">NA()</definedName>
    <definedName name="TR05172006_8">NA()</definedName>
    <definedName name="TR05172006_9">NA()</definedName>
    <definedName name="TR05182004">NA()</definedName>
    <definedName name="TR05182004_10">NA()</definedName>
    <definedName name="TR05182004_10_3">NA()</definedName>
    <definedName name="TR05182004_13">NA()</definedName>
    <definedName name="TR05182004_14">NA()</definedName>
    <definedName name="TR05182004_17">NA()</definedName>
    <definedName name="TR05182004_6">NA()</definedName>
    <definedName name="TR05182004_7">NA()</definedName>
    <definedName name="TR05182004_9">NA()</definedName>
    <definedName name="TR05182006">NA()</definedName>
    <definedName name="TR05182006_11">NA()</definedName>
    <definedName name="TR05182006_12">NA()</definedName>
    <definedName name="TR05182006_6">NA()</definedName>
    <definedName name="TR05182006_7">NA()</definedName>
    <definedName name="TR05182006_8">NA()</definedName>
    <definedName name="TR05182006_9">NA()</definedName>
    <definedName name="TR05192004">NA()</definedName>
    <definedName name="TR05192004_10">NA()</definedName>
    <definedName name="TR05192004_10_3">NA()</definedName>
    <definedName name="TR05192004_13">NA()</definedName>
    <definedName name="TR05192004_14">NA()</definedName>
    <definedName name="TR05192004_17">NA()</definedName>
    <definedName name="TR05192004_6">NA()</definedName>
    <definedName name="TR05192004_7">NA()</definedName>
    <definedName name="TR05192004_9">NA()</definedName>
    <definedName name="TR05192006">NA()</definedName>
    <definedName name="TR05192006_11">NA()</definedName>
    <definedName name="TR05192006_12">NA()</definedName>
    <definedName name="TR05192006_6">NA()</definedName>
    <definedName name="TR05192006_7">NA()</definedName>
    <definedName name="TR05192006_8">NA()</definedName>
    <definedName name="TR05192006_9">NA()</definedName>
    <definedName name="TR05202004">NA()</definedName>
    <definedName name="TR05202004_10">NA()</definedName>
    <definedName name="TR05202004_10_3">NA()</definedName>
    <definedName name="TR05202004_13">NA()</definedName>
    <definedName name="TR05202004_14">NA()</definedName>
    <definedName name="TR05202004_17">NA()</definedName>
    <definedName name="TR05202004_6">NA()</definedName>
    <definedName name="TR05202004_7">NA()</definedName>
    <definedName name="TR05202004_9">NA()</definedName>
    <definedName name="TR05202006">NA()</definedName>
    <definedName name="TR05202006_11">NA()</definedName>
    <definedName name="TR05202006_12">NA()</definedName>
    <definedName name="TR05202006_6">NA()</definedName>
    <definedName name="TR05202006_7">NA()</definedName>
    <definedName name="TR05202006_8">NA()</definedName>
    <definedName name="TR05202006_9">NA()</definedName>
    <definedName name="TR05212004">NA()</definedName>
    <definedName name="TR05212004_10">NA()</definedName>
    <definedName name="TR05212004_10_3">NA()</definedName>
    <definedName name="TR05212004_13">NA()</definedName>
    <definedName name="TR05212004_14">NA()</definedName>
    <definedName name="TR05212004_17">NA()</definedName>
    <definedName name="TR05212004_6">NA()</definedName>
    <definedName name="TR05212004_7">NA()</definedName>
    <definedName name="TR05212004_9">NA()</definedName>
    <definedName name="TR05212006">NA()</definedName>
    <definedName name="TR05212006_11">NA()</definedName>
    <definedName name="TR05212006_12">NA()</definedName>
    <definedName name="TR05212006_6">NA()</definedName>
    <definedName name="TR05212006_7">NA()</definedName>
    <definedName name="TR05212006_8">NA()</definedName>
    <definedName name="TR05212006_9">NA()</definedName>
    <definedName name="TR05222004">NA()</definedName>
    <definedName name="TR05222004_10">NA()</definedName>
    <definedName name="TR05222004_10_3">NA()</definedName>
    <definedName name="TR05222004_13">NA()</definedName>
    <definedName name="TR05222004_14">NA()</definedName>
    <definedName name="TR05222004_17">NA()</definedName>
    <definedName name="TR05222004_6">NA()</definedName>
    <definedName name="TR05222004_7">NA()</definedName>
    <definedName name="TR05222004_9">NA()</definedName>
    <definedName name="TR05222006">NA()</definedName>
    <definedName name="TR05222006_11">NA()</definedName>
    <definedName name="TR05222006_12">NA()</definedName>
    <definedName name="TR05222006_6">NA()</definedName>
    <definedName name="TR05222006_7">NA()</definedName>
    <definedName name="TR05222006_8">NA()</definedName>
    <definedName name="TR05222006_9">NA()</definedName>
    <definedName name="TR05232004">NA()</definedName>
    <definedName name="TR05232004_10">NA()</definedName>
    <definedName name="TR05232004_10_3">NA()</definedName>
    <definedName name="TR05232004_13">NA()</definedName>
    <definedName name="TR05232004_14">NA()</definedName>
    <definedName name="TR05232004_17">NA()</definedName>
    <definedName name="TR05232004_6">NA()</definedName>
    <definedName name="TR05232004_7">NA()</definedName>
    <definedName name="TR05232004_9">NA()</definedName>
    <definedName name="TR05232006">NA()</definedName>
    <definedName name="TR05232006_11">NA()</definedName>
    <definedName name="TR05232006_12">NA()</definedName>
    <definedName name="TR05232006_6">NA()</definedName>
    <definedName name="TR05232006_7">NA()</definedName>
    <definedName name="TR05232006_8">NA()</definedName>
    <definedName name="TR05232006_9">NA()</definedName>
    <definedName name="TR05242004">NA()</definedName>
    <definedName name="TR05242004_10">NA()</definedName>
    <definedName name="TR05242004_10_3">NA()</definedName>
    <definedName name="TR05242004_13">NA()</definedName>
    <definedName name="TR05242004_14">NA()</definedName>
    <definedName name="TR05242004_17">NA()</definedName>
    <definedName name="TR05242004_6">NA()</definedName>
    <definedName name="TR05242004_7">NA()</definedName>
    <definedName name="TR05242004_9">NA()</definedName>
    <definedName name="TR05242006">NA()</definedName>
    <definedName name="TR05242006_11">NA()</definedName>
    <definedName name="TR05242006_12">NA()</definedName>
    <definedName name="TR05242006_6">NA()</definedName>
    <definedName name="TR05242006_7">NA()</definedName>
    <definedName name="TR05242006_8">NA()</definedName>
    <definedName name="TR05242006_9">NA()</definedName>
    <definedName name="TR05252004">NA()</definedName>
    <definedName name="TR05252004_10">NA()</definedName>
    <definedName name="TR05252004_10_3">NA()</definedName>
    <definedName name="TR05252004_13">NA()</definedName>
    <definedName name="TR05252004_14">NA()</definedName>
    <definedName name="TR05252004_17">NA()</definedName>
    <definedName name="TR05252004_6">NA()</definedName>
    <definedName name="TR05252004_7">NA()</definedName>
    <definedName name="TR05252004_9">NA()</definedName>
    <definedName name="TR05252006">NA()</definedName>
    <definedName name="TR05252006_11">NA()</definedName>
    <definedName name="TR05252006_12">NA()</definedName>
    <definedName name="TR05252006_6">NA()</definedName>
    <definedName name="TR05252006_7">NA()</definedName>
    <definedName name="TR05252006_8">NA()</definedName>
    <definedName name="TR05252006_9">NA()</definedName>
    <definedName name="TR05262004">NA()</definedName>
    <definedName name="TR05262004_10">NA()</definedName>
    <definedName name="TR05262004_10_3">NA()</definedName>
    <definedName name="TR05262004_13">NA()</definedName>
    <definedName name="TR05262004_14">NA()</definedName>
    <definedName name="TR05262004_17">NA()</definedName>
    <definedName name="TR05262004_6">NA()</definedName>
    <definedName name="TR05262004_7">NA()</definedName>
    <definedName name="TR05262004_9">NA()</definedName>
    <definedName name="TR05262006">NA()</definedName>
    <definedName name="TR05262006_11">NA()</definedName>
    <definedName name="TR05262006_12">NA()</definedName>
    <definedName name="TR05262006_6">NA()</definedName>
    <definedName name="TR05262006_7">NA()</definedName>
    <definedName name="TR05262006_8">NA()</definedName>
    <definedName name="TR05262006_9">NA()</definedName>
    <definedName name="TR05272004">NA()</definedName>
    <definedName name="TR05272004_10">NA()</definedName>
    <definedName name="TR05272004_10_3">NA()</definedName>
    <definedName name="TR05272004_13">NA()</definedName>
    <definedName name="TR05272004_14">NA()</definedName>
    <definedName name="TR05272004_17">NA()</definedName>
    <definedName name="TR05272004_6">NA()</definedName>
    <definedName name="TR05272004_7">NA()</definedName>
    <definedName name="TR05272004_9">NA()</definedName>
    <definedName name="TR05272006">NA()</definedName>
    <definedName name="TR05272006_11">NA()</definedName>
    <definedName name="TR05272006_12">NA()</definedName>
    <definedName name="TR05272006_6">NA()</definedName>
    <definedName name="TR05272006_7">NA()</definedName>
    <definedName name="TR05272006_8">NA()</definedName>
    <definedName name="TR05272006_9">NA()</definedName>
    <definedName name="TR05282004">NA()</definedName>
    <definedName name="TR05282006">NA()</definedName>
    <definedName name="TR05282006_11">NA()</definedName>
    <definedName name="TR05282006_12">NA()</definedName>
    <definedName name="TR05282006_3">NA()</definedName>
    <definedName name="TR05282006_6">NA()</definedName>
    <definedName name="TR05282006_7">NA()</definedName>
    <definedName name="TR05282006_8">NA()</definedName>
    <definedName name="TR05282006_9">NA()</definedName>
    <definedName name="TR05292004">NA()</definedName>
    <definedName name="TR05292004_10">NA()</definedName>
    <definedName name="TR05292004_10_3">NA()</definedName>
    <definedName name="TR05292004_13">NA()</definedName>
    <definedName name="TR05292004_14">NA()</definedName>
    <definedName name="TR05292004_17">NA()</definedName>
    <definedName name="TR05292004_6">NA()</definedName>
    <definedName name="TR05292004_7">NA()</definedName>
    <definedName name="TR05292004_9">NA()</definedName>
    <definedName name="TR05292006">NA()</definedName>
    <definedName name="TR05292006_11">NA()</definedName>
    <definedName name="TR05292006_12">NA()</definedName>
    <definedName name="TR05292006_6">NA()</definedName>
    <definedName name="TR05292006_7">NA()</definedName>
    <definedName name="TR05292006_8">NA()</definedName>
    <definedName name="TR05292006_9">NA()</definedName>
    <definedName name="TR05302004">NA()</definedName>
    <definedName name="TR05302004_10">NA()</definedName>
    <definedName name="TR05302004_10_3">NA()</definedName>
    <definedName name="TR05302004_13">NA()</definedName>
    <definedName name="TR05302004_14">NA()</definedName>
    <definedName name="TR05302004_17">NA()</definedName>
    <definedName name="TR05302004_6">NA()</definedName>
    <definedName name="TR05302004_7">NA()</definedName>
    <definedName name="TR05302004_9">NA()</definedName>
    <definedName name="TR05302006">NA()</definedName>
    <definedName name="TR05302006_11">NA()</definedName>
    <definedName name="TR05302006_12">NA()</definedName>
    <definedName name="TR05302006_6">NA()</definedName>
    <definedName name="TR05302006_7">NA()</definedName>
    <definedName name="TR05302006_8">NA()</definedName>
    <definedName name="TR05302006_9">NA()</definedName>
    <definedName name="TR05312004">NA()</definedName>
    <definedName name="TR05312004_10">NA()</definedName>
    <definedName name="TR05312004_10_3">NA()</definedName>
    <definedName name="TR05312004_13">NA()</definedName>
    <definedName name="TR05312004_14">NA()</definedName>
    <definedName name="TR05312004_17">NA()</definedName>
    <definedName name="TR05312004_6">NA()</definedName>
    <definedName name="TR05312004_7">NA()</definedName>
    <definedName name="TR05312004_9">NA()</definedName>
    <definedName name="TR05312006">NA()</definedName>
    <definedName name="TR05312006_11">NA()</definedName>
    <definedName name="TR05312006_12">NA()</definedName>
    <definedName name="TR05312006_6">NA()</definedName>
    <definedName name="TR05312006_7">NA()</definedName>
    <definedName name="TR05312006_8">NA()</definedName>
    <definedName name="TR05312006_9">NA()</definedName>
    <definedName name="TR06012004">NA()</definedName>
    <definedName name="TR06012004_10">NA()</definedName>
    <definedName name="TR06012004_10_3">NA()</definedName>
    <definedName name="TR06012004_13">NA()</definedName>
    <definedName name="TR06012004_14">NA()</definedName>
    <definedName name="TR06012004_17">NA()</definedName>
    <definedName name="TR06012004_6">NA()</definedName>
    <definedName name="TR06012004_7">NA()</definedName>
    <definedName name="TR06012004_9">NA()</definedName>
    <definedName name="TR06012006">NA()</definedName>
    <definedName name="TR06012006_11">NA()</definedName>
    <definedName name="TR06012006_12">NA()</definedName>
    <definedName name="TR06012006_6">NA()</definedName>
    <definedName name="TR06012006_7">NA()</definedName>
    <definedName name="TR06012006_8">NA()</definedName>
    <definedName name="TR06012006_9">NA()</definedName>
    <definedName name="TR06022004">NA()</definedName>
    <definedName name="TR06022004_10">NA()</definedName>
    <definedName name="TR06022004_10_3">NA()</definedName>
    <definedName name="TR06022004_13">NA()</definedName>
    <definedName name="TR06022004_14">NA()</definedName>
    <definedName name="TR06022004_17">NA()</definedName>
    <definedName name="TR06022004_6">NA()</definedName>
    <definedName name="TR06022004_7">NA()</definedName>
    <definedName name="TR06022004_9">NA()</definedName>
    <definedName name="TR06022006">NA()</definedName>
    <definedName name="TR06022006_11">NA()</definedName>
    <definedName name="TR06022006_12">NA()</definedName>
    <definedName name="TR06022006_6">NA()</definedName>
    <definedName name="TR06022006_7">NA()</definedName>
    <definedName name="TR06022006_8">NA()</definedName>
    <definedName name="TR06022006_9">NA()</definedName>
    <definedName name="TR06032006">NA()</definedName>
    <definedName name="TR06032006_11">NA()</definedName>
    <definedName name="TR06032006_12">NA()</definedName>
    <definedName name="TR06032006_6">NA()</definedName>
    <definedName name="TR06032006_7">NA()</definedName>
    <definedName name="TR06032006_8">NA()</definedName>
    <definedName name="TR06032006_9">NA()</definedName>
    <definedName name="TR06042004">NA()</definedName>
    <definedName name="TR06042004_10">NA()</definedName>
    <definedName name="TR06042004_10_3">NA()</definedName>
    <definedName name="TR06042004_13">NA()</definedName>
    <definedName name="TR06042004_14">NA()</definedName>
    <definedName name="TR06042004_17">NA()</definedName>
    <definedName name="TR06042004_6">NA()</definedName>
    <definedName name="TR06042004_7">NA()</definedName>
    <definedName name="TR06042004_9">NA()</definedName>
    <definedName name="TR06042006">NA()</definedName>
    <definedName name="TR06042006_11">NA()</definedName>
    <definedName name="TR06042006_12">NA()</definedName>
    <definedName name="TR06042006_6">NA()</definedName>
    <definedName name="TR06042006_7">NA()</definedName>
    <definedName name="TR06042006_8">NA()</definedName>
    <definedName name="TR06042006_9">NA()</definedName>
    <definedName name="TR06052004">NA()</definedName>
    <definedName name="TR06052004_10">NA()</definedName>
    <definedName name="TR06052004_10_3">NA()</definedName>
    <definedName name="TR06052004_13">NA()</definedName>
    <definedName name="TR06052004_14">NA()</definedName>
    <definedName name="TR06052004_17">NA()</definedName>
    <definedName name="TR06052004_6">NA()</definedName>
    <definedName name="TR06052004_7">NA()</definedName>
    <definedName name="TR06052004_9">NA()</definedName>
    <definedName name="TR06052006">NA()</definedName>
    <definedName name="TR06052006_11">NA()</definedName>
    <definedName name="TR06052006_12">NA()</definedName>
    <definedName name="TR06052006_6">NA()</definedName>
    <definedName name="TR06052006_7">NA()</definedName>
    <definedName name="TR06052006_8">NA()</definedName>
    <definedName name="TR06052006_9">NA()</definedName>
    <definedName name="TR06062004">NA()</definedName>
    <definedName name="TR06062004_10">NA()</definedName>
    <definedName name="TR06062004_10_3">NA()</definedName>
    <definedName name="TR06062004_13">NA()</definedName>
    <definedName name="TR06062004_14">NA()</definedName>
    <definedName name="TR06062004_17">NA()</definedName>
    <definedName name="TR06062004_6">NA()</definedName>
    <definedName name="TR06062004_7">NA()</definedName>
    <definedName name="TR06062004_9">NA()</definedName>
    <definedName name="TR06062006">NA()</definedName>
    <definedName name="TR06062006_11">NA()</definedName>
    <definedName name="TR06062006_12">NA()</definedName>
    <definedName name="TR06062006_6">NA()</definedName>
    <definedName name="TR06062006_7">NA()</definedName>
    <definedName name="TR06062006_8">NA()</definedName>
    <definedName name="TR06062006_9">NA()</definedName>
    <definedName name="TR06072004">NA()</definedName>
    <definedName name="TR06072004_10">NA()</definedName>
    <definedName name="TR06072004_10_3">NA()</definedName>
    <definedName name="TR06072004_13">NA()</definedName>
    <definedName name="TR06072004_14">NA()</definedName>
    <definedName name="TR06072004_17">NA()</definedName>
    <definedName name="TR06072004_6">NA()</definedName>
    <definedName name="TR06072004_7">NA()</definedName>
    <definedName name="TR06072004_9">NA()</definedName>
    <definedName name="TR06072006">NA()</definedName>
    <definedName name="TR06072006_11">NA()</definedName>
    <definedName name="TR06072006_12">NA()</definedName>
    <definedName name="TR06072006_6">NA()</definedName>
    <definedName name="TR06072006_7">NA()</definedName>
    <definedName name="TR06072006_8">NA()</definedName>
    <definedName name="TR06072006_9">NA()</definedName>
    <definedName name="TR06082004">NA()</definedName>
    <definedName name="TR06082004_10">NA()</definedName>
    <definedName name="TR06082004_10_3">NA()</definedName>
    <definedName name="TR06082004_13">NA()</definedName>
    <definedName name="TR06082004_14">NA()</definedName>
    <definedName name="TR06082004_17">NA()</definedName>
    <definedName name="TR06082004_6">NA()</definedName>
    <definedName name="TR06082004_7">NA()</definedName>
    <definedName name="TR06082004_9">NA()</definedName>
    <definedName name="TR06082006">NA()</definedName>
    <definedName name="TR06082006_11">NA()</definedName>
    <definedName name="TR06082006_12">NA()</definedName>
    <definedName name="TR06082006_6">NA()</definedName>
    <definedName name="TR06082006_7">NA()</definedName>
    <definedName name="TR06082006_8">NA()</definedName>
    <definedName name="TR06082006_9">NA()</definedName>
    <definedName name="TR06092004">NA()</definedName>
    <definedName name="TR06092004_10">NA()</definedName>
    <definedName name="TR06092004_10_3">NA()</definedName>
    <definedName name="TR06092004_13">NA()</definedName>
    <definedName name="TR06092004_14">NA()</definedName>
    <definedName name="TR06092004_17">NA()</definedName>
    <definedName name="TR06092004_6">NA()</definedName>
    <definedName name="TR06092004_7">NA()</definedName>
    <definedName name="TR06092004_9">NA()</definedName>
    <definedName name="TR06092006">NA()</definedName>
    <definedName name="TR06092006_11">NA()</definedName>
    <definedName name="TR06092006_12">NA()</definedName>
    <definedName name="TR06092006_6">NA()</definedName>
    <definedName name="TR06092006_7">NA()</definedName>
    <definedName name="TR06092006_8">NA()</definedName>
    <definedName name="TR06092006_9">NA()</definedName>
    <definedName name="TR06102004">NA()</definedName>
    <definedName name="TR06102004_10">NA()</definedName>
    <definedName name="TR06102004_10_3">NA()</definedName>
    <definedName name="TR06102004_13">NA()</definedName>
    <definedName name="TR06102004_14">NA()</definedName>
    <definedName name="TR06102004_17">NA()</definedName>
    <definedName name="TR06102004_6">NA()</definedName>
    <definedName name="TR06102004_7">NA()</definedName>
    <definedName name="TR06102004_9">NA()</definedName>
    <definedName name="TR06102006">NA()</definedName>
    <definedName name="TR06102006_11">NA()</definedName>
    <definedName name="TR06102006_12">NA()</definedName>
    <definedName name="TR06102006_6">NA()</definedName>
    <definedName name="TR06102006_7">NA()</definedName>
    <definedName name="TR06102006_8">NA()</definedName>
    <definedName name="TR06102006_9">NA()</definedName>
    <definedName name="TR06112004">NA()</definedName>
    <definedName name="TR06112004_10">NA()</definedName>
    <definedName name="TR06112004_10_3">NA()</definedName>
    <definedName name="TR06112004_13">NA()</definedName>
    <definedName name="TR06112004_14">NA()</definedName>
    <definedName name="TR06112004_17">NA()</definedName>
    <definedName name="TR06112004_6">NA()</definedName>
    <definedName name="TR06112004_7">NA()</definedName>
    <definedName name="TR06112004_9">NA()</definedName>
    <definedName name="TR06112006">NA()</definedName>
    <definedName name="TR06112006_11">NA()</definedName>
    <definedName name="TR06112006_12">NA()</definedName>
    <definedName name="TR06112006_6">NA()</definedName>
    <definedName name="TR06112006_7">NA()</definedName>
    <definedName name="TR06112006_8">NA()</definedName>
    <definedName name="TR06112006_9">NA()</definedName>
    <definedName name="TR06122004">NA()</definedName>
    <definedName name="TR06122004_10">NA()</definedName>
    <definedName name="TR06122004_10_3">NA()</definedName>
    <definedName name="TR06122004_13">NA()</definedName>
    <definedName name="TR06122004_14">NA()</definedName>
    <definedName name="TR06122004_17">NA()</definedName>
    <definedName name="TR06122004_6">NA()</definedName>
    <definedName name="TR06122004_7">NA()</definedName>
    <definedName name="TR06122004_9">NA()</definedName>
    <definedName name="TR06122006">NA()</definedName>
    <definedName name="TR06122006_11">NA()</definedName>
    <definedName name="TR06122006_12">NA()</definedName>
    <definedName name="TR06122006_6">NA()</definedName>
    <definedName name="TR06122006_7">NA()</definedName>
    <definedName name="TR06122006_8">NA()</definedName>
    <definedName name="TR06122006_9">NA()</definedName>
    <definedName name="TR06132004">NA()</definedName>
    <definedName name="TR06132004_10">NA()</definedName>
    <definedName name="TR06132004_10_3">NA()</definedName>
    <definedName name="TR06132004_13">NA()</definedName>
    <definedName name="TR06132004_14">NA()</definedName>
    <definedName name="TR06132004_17">NA()</definedName>
    <definedName name="TR06132004_6">NA()</definedName>
    <definedName name="TR06132004_7">NA()</definedName>
    <definedName name="TR06132004_9">NA()</definedName>
    <definedName name="TR06132006">NA()</definedName>
    <definedName name="TR06132006_11">NA()</definedName>
    <definedName name="TR06132006_12">NA()</definedName>
    <definedName name="TR06132006_6">NA()</definedName>
    <definedName name="TR06132006_7">NA()</definedName>
    <definedName name="TR06132006_8">NA()</definedName>
    <definedName name="TR06132006_9">NA()</definedName>
    <definedName name="TR06142004">NA()</definedName>
    <definedName name="TR06142004_10">NA()</definedName>
    <definedName name="TR06142004_10_3">NA()</definedName>
    <definedName name="TR06142004_13">NA()</definedName>
    <definedName name="TR06142004_14">NA()</definedName>
    <definedName name="TR06142004_17">NA()</definedName>
    <definedName name="TR06142004_6">NA()</definedName>
    <definedName name="TR06142004_7">NA()</definedName>
    <definedName name="TR06142004_9">NA()</definedName>
    <definedName name="TR06142006">NA()</definedName>
    <definedName name="TR06142006_11">NA()</definedName>
    <definedName name="TR06142006_12">NA()</definedName>
    <definedName name="TR06142006_6">NA()</definedName>
    <definedName name="TR06142006_7">NA()</definedName>
    <definedName name="TR06142006_8">NA()</definedName>
    <definedName name="TR06142006_9">NA()</definedName>
    <definedName name="TR06152004">NA()</definedName>
    <definedName name="TR06152004_10">NA()</definedName>
    <definedName name="TR06152004_10_3">NA()</definedName>
    <definedName name="TR06152004_13">NA()</definedName>
    <definedName name="TR06152004_14">NA()</definedName>
    <definedName name="TR06152004_17">NA()</definedName>
    <definedName name="TR06152004_6">NA()</definedName>
    <definedName name="TR06152004_7">NA()</definedName>
    <definedName name="TR06152004_9">NA()</definedName>
    <definedName name="TR06152006">NA()</definedName>
    <definedName name="TR06152006_11">NA()</definedName>
    <definedName name="TR06152006_12">NA()</definedName>
    <definedName name="TR06152006_6">NA()</definedName>
    <definedName name="TR06152006_7">NA()</definedName>
    <definedName name="TR06152006_8">NA()</definedName>
    <definedName name="TR06152006_9">NA()</definedName>
    <definedName name="TR06162004">NA()</definedName>
    <definedName name="TR06162004_10">NA()</definedName>
    <definedName name="TR06162004_10_3">NA()</definedName>
    <definedName name="TR06162004_13">NA()</definedName>
    <definedName name="TR06162004_14">NA()</definedName>
    <definedName name="TR06162004_17">NA()</definedName>
    <definedName name="TR06162004_6">NA()</definedName>
    <definedName name="TR06162004_7">NA()</definedName>
    <definedName name="TR06162004_9">NA()</definedName>
    <definedName name="TR06162006">NA()</definedName>
    <definedName name="TR06162006_11">NA()</definedName>
    <definedName name="TR06162006_12">NA()</definedName>
    <definedName name="TR06162006_6">NA()</definedName>
    <definedName name="TR06162006_7">NA()</definedName>
    <definedName name="TR06162006_8">NA()</definedName>
    <definedName name="TR06162006_9">NA()</definedName>
    <definedName name="TR06172004">NA()</definedName>
    <definedName name="TR06172004_10">NA()</definedName>
    <definedName name="TR06172004_10_3">NA()</definedName>
    <definedName name="TR06172004_13">NA()</definedName>
    <definedName name="TR06172004_14">NA()</definedName>
    <definedName name="TR06172004_17">NA()</definedName>
    <definedName name="TR06172004_6">NA()</definedName>
    <definedName name="TR06172004_7">NA()</definedName>
    <definedName name="TR06172004_9">NA()</definedName>
    <definedName name="TR06172006">NA()</definedName>
    <definedName name="TR06172006_11">NA()</definedName>
    <definedName name="TR06172006_12">NA()</definedName>
    <definedName name="TR06172006_6">NA()</definedName>
    <definedName name="TR06172006_7">NA()</definedName>
    <definedName name="TR06172006_8">NA()</definedName>
    <definedName name="TR06172006_9">NA()</definedName>
    <definedName name="TR06182004">NA()</definedName>
    <definedName name="TR06182004_10">NA()</definedName>
    <definedName name="TR06182004_10_3">NA()</definedName>
    <definedName name="TR06182004_13">NA()</definedName>
    <definedName name="TR06182004_14">NA()</definedName>
    <definedName name="TR06182004_17">NA()</definedName>
    <definedName name="TR06182004_6">NA()</definedName>
    <definedName name="TR06182004_7">NA()</definedName>
    <definedName name="TR06182004_9">NA()</definedName>
    <definedName name="TR06182006">NA()</definedName>
    <definedName name="TR06182006_11">NA()</definedName>
    <definedName name="TR06182006_12">NA()</definedName>
    <definedName name="TR06182006_6">NA()</definedName>
    <definedName name="TR06182006_7">NA()</definedName>
    <definedName name="TR06182006_8">NA()</definedName>
    <definedName name="TR06182006_9">NA()</definedName>
    <definedName name="TR06192004">NA()</definedName>
    <definedName name="TR06192004_10">NA()</definedName>
    <definedName name="TR06192004_10_3">NA()</definedName>
    <definedName name="TR06192004_13">NA()</definedName>
    <definedName name="TR06192004_14">NA()</definedName>
    <definedName name="TR06192004_17">NA()</definedName>
    <definedName name="TR06192004_6">NA()</definedName>
    <definedName name="TR06192004_7">NA()</definedName>
    <definedName name="TR06192004_9">NA()</definedName>
    <definedName name="TR06192006">NA()</definedName>
    <definedName name="TR06192006_11">NA()</definedName>
    <definedName name="TR06192006_12">NA()</definedName>
    <definedName name="TR06192006_6">NA()</definedName>
    <definedName name="TR06192006_7">NA()</definedName>
    <definedName name="TR06192006_8">NA()</definedName>
    <definedName name="TR06192006_9">NA()</definedName>
    <definedName name="TR06202004">NA()</definedName>
    <definedName name="TR06202004_10">NA()</definedName>
    <definedName name="TR06202004_10_3">NA()</definedName>
    <definedName name="TR06202004_13">NA()</definedName>
    <definedName name="TR06202004_14">NA()</definedName>
    <definedName name="TR06202004_17">NA()</definedName>
    <definedName name="TR06202004_6">NA()</definedName>
    <definedName name="TR06202004_7">NA()</definedName>
    <definedName name="TR06202004_9">NA()</definedName>
    <definedName name="TR06202006">NA()</definedName>
    <definedName name="TR06202006_11">NA()</definedName>
    <definedName name="TR06202006_12">NA()</definedName>
    <definedName name="TR06202006_6">NA()</definedName>
    <definedName name="TR06202006_7">NA()</definedName>
    <definedName name="TR06202006_8">NA()</definedName>
    <definedName name="TR06202006_9">NA()</definedName>
    <definedName name="TR06212004">NA()</definedName>
    <definedName name="TR06212004_10">NA()</definedName>
    <definedName name="TR06212004_10_3">NA()</definedName>
    <definedName name="TR06212004_13">NA()</definedName>
    <definedName name="TR06212004_14">NA()</definedName>
    <definedName name="TR06212004_17">NA()</definedName>
    <definedName name="TR06212004_6">NA()</definedName>
    <definedName name="TR06212004_7">NA()</definedName>
    <definedName name="TR06212004_9">NA()</definedName>
    <definedName name="TR06212006">NA()</definedName>
    <definedName name="TR06212006_11">NA()</definedName>
    <definedName name="TR06212006_12">NA()</definedName>
    <definedName name="TR06212006_6">NA()</definedName>
    <definedName name="TR06212006_7">NA()</definedName>
    <definedName name="TR06212006_8">NA()</definedName>
    <definedName name="TR06212006_9">NA()</definedName>
    <definedName name="TR06222004">NA()</definedName>
    <definedName name="TR06222004_10">NA()</definedName>
    <definedName name="TR06222004_10_3">NA()</definedName>
    <definedName name="TR06222004_13">NA()</definedName>
    <definedName name="TR06222004_14">NA()</definedName>
    <definedName name="TR06222004_17">NA()</definedName>
    <definedName name="TR06222004_6">NA()</definedName>
    <definedName name="TR06222004_7">NA()</definedName>
    <definedName name="TR06222004_9">NA()</definedName>
    <definedName name="TR06222006">NA()</definedName>
    <definedName name="TR06222006_11">NA()</definedName>
    <definedName name="TR06222006_12">NA()</definedName>
    <definedName name="TR06222006_6">NA()</definedName>
    <definedName name="TR06222006_7">NA()</definedName>
    <definedName name="TR06222006_8">NA()</definedName>
    <definedName name="TR06222006_9">NA()</definedName>
    <definedName name="TR06232004">NA()</definedName>
    <definedName name="TR06232004_10">NA()</definedName>
    <definedName name="TR06232004_10_3">NA()</definedName>
    <definedName name="TR06232004_13">NA()</definedName>
    <definedName name="TR06232004_14">NA()</definedName>
    <definedName name="TR06232004_17">NA()</definedName>
    <definedName name="TR06232004_6">NA()</definedName>
    <definedName name="TR06232004_7">NA()</definedName>
    <definedName name="TR06232004_9">NA()</definedName>
    <definedName name="TR06232006">NA()</definedName>
    <definedName name="TR06232006_11">NA()</definedName>
    <definedName name="TR06232006_12">NA()</definedName>
    <definedName name="TR06232006_6">NA()</definedName>
    <definedName name="TR06232006_7">NA()</definedName>
    <definedName name="TR06232006_8">NA()</definedName>
    <definedName name="TR06232006_9">NA()</definedName>
    <definedName name="TR06242004">NA()</definedName>
    <definedName name="TR06242004_10">NA()</definedName>
    <definedName name="TR06242004_10_3">NA()</definedName>
    <definedName name="TR06242004_13">NA()</definedName>
    <definedName name="TR06242004_14">NA()</definedName>
    <definedName name="TR06242004_17">NA()</definedName>
    <definedName name="TR06242004_6">NA()</definedName>
    <definedName name="TR06242004_7">NA()</definedName>
    <definedName name="TR06242004_9">NA()</definedName>
    <definedName name="TR06242006">NA()</definedName>
    <definedName name="TR06242006_11">NA()</definedName>
    <definedName name="TR06242006_12">NA()</definedName>
    <definedName name="TR06242006_6">NA()</definedName>
    <definedName name="TR06242006_7">NA()</definedName>
    <definedName name="TR06242006_8">NA()</definedName>
    <definedName name="TR06242006_9">NA()</definedName>
    <definedName name="TR06252004">NA()</definedName>
    <definedName name="TR06252004_10">NA()</definedName>
    <definedName name="TR06252004_10_3">NA()</definedName>
    <definedName name="TR06252004_13">NA()</definedName>
    <definedName name="TR06252004_14">NA()</definedName>
    <definedName name="TR06252004_17">NA()</definedName>
    <definedName name="TR06252004_6">NA()</definedName>
    <definedName name="TR06252004_7">NA()</definedName>
    <definedName name="TR06252004_9">NA()</definedName>
    <definedName name="TR06252006">NA()</definedName>
    <definedName name="TR06252006_11">NA()</definedName>
    <definedName name="TR06252006_12">NA()</definedName>
    <definedName name="TR06252006_6">NA()</definedName>
    <definedName name="TR06252006_7">NA()</definedName>
    <definedName name="TR06252006_8">NA()</definedName>
    <definedName name="TR06252006_9">NA()</definedName>
    <definedName name="TR06262004">NA()</definedName>
    <definedName name="TR06262004_10">NA()</definedName>
    <definedName name="TR06262004_10_3">NA()</definedName>
    <definedName name="TR06262004_13">NA()</definedName>
    <definedName name="TR06262004_14">NA()</definedName>
    <definedName name="TR06262004_17">NA()</definedName>
    <definedName name="TR06262004_6">NA()</definedName>
    <definedName name="TR06262004_7">NA()</definedName>
    <definedName name="TR06262004_9">NA()</definedName>
    <definedName name="TR06262006">NA()</definedName>
    <definedName name="TR06262006_11">NA()</definedName>
    <definedName name="TR06262006_12">NA()</definedName>
    <definedName name="TR06262006_6">NA()</definedName>
    <definedName name="TR06262006_7">NA()</definedName>
    <definedName name="TR06262006_8">NA()</definedName>
    <definedName name="TR06262006_9">NA()</definedName>
    <definedName name="TR06272004">NA()</definedName>
    <definedName name="TR06272004_10">NA()</definedName>
    <definedName name="TR06272004_10_3">NA()</definedName>
    <definedName name="TR06272004_13">NA()</definedName>
    <definedName name="TR06272004_14">NA()</definedName>
    <definedName name="TR06272004_17">NA()</definedName>
    <definedName name="TR06272004_6">NA()</definedName>
    <definedName name="TR06272004_7">NA()</definedName>
    <definedName name="TR06272004_9">NA()</definedName>
    <definedName name="TR06272006">NA()</definedName>
    <definedName name="TR06272006_11">NA()</definedName>
    <definedName name="TR06272006_12">NA()</definedName>
    <definedName name="TR06272006_6">NA()</definedName>
    <definedName name="TR06272006_7">NA()</definedName>
    <definedName name="TR06272006_8">NA()</definedName>
    <definedName name="TR06272006_9">NA()</definedName>
    <definedName name="TR06282004">NA()</definedName>
    <definedName name="TR06282004_10">NA()</definedName>
    <definedName name="TR06282004_10_3">NA()</definedName>
    <definedName name="TR06282004_13">NA()</definedName>
    <definedName name="TR06282004_14">NA()</definedName>
    <definedName name="TR06282004_17">NA()</definedName>
    <definedName name="TR06282004_6">NA()</definedName>
    <definedName name="TR06282004_7">NA()</definedName>
    <definedName name="TR06282004_9">NA()</definedName>
    <definedName name="TR06282006">NA()</definedName>
    <definedName name="TR06282006_11">NA()</definedName>
    <definedName name="TR06282006_12">NA()</definedName>
    <definedName name="TR06282006_6">NA()</definedName>
    <definedName name="TR06282006_7">NA()</definedName>
    <definedName name="TR06282006_8">NA()</definedName>
    <definedName name="TR06282006_9">NA()</definedName>
    <definedName name="TR06292004">NA()</definedName>
    <definedName name="TR06292004_10">NA()</definedName>
    <definedName name="TR06292004_10_3">NA()</definedName>
    <definedName name="TR06292004_13">NA()</definedName>
    <definedName name="TR06292004_14">NA()</definedName>
    <definedName name="TR06292004_17">NA()</definedName>
    <definedName name="TR06292004_6">NA()</definedName>
    <definedName name="TR06292004_7">NA()</definedName>
    <definedName name="TR06292004_9">NA()</definedName>
    <definedName name="TR06292006">NA()</definedName>
    <definedName name="TR06292006_11">NA()</definedName>
    <definedName name="TR06292006_12">NA()</definedName>
    <definedName name="TR06292006_6">NA()</definedName>
    <definedName name="TR06292006_7">NA()</definedName>
    <definedName name="TR06292006_8">NA()</definedName>
    <definedName name="TR06292006_9">NA()</definedName>
    <definedName name="TR06302003">NA()</definedName>
    <definedName name="TR06302004">NA()</definedName>
    <definedName name="TR06302004_10">NA()</definedName>
    <definedName name="TR06302004_10_3">NA()</definedName>
    <definedName name="TR06302004_13">NA()</definedName>
    <definedName name="TR06302004_14">NA()</definedName>
    <definedName name="TR06302004_17">NA()</definedName>
    <definedName name="TR06302004_6">NA()</definedName>
    <definedName name="TR06302004_7">NA()</definedName>
    <definedName name="TR06302004_9">NA()</definedName>
    <definedName name="TR06302006">NA()</definedName>
    <definedName name="TR06302006_11">NA()</definedName>
    <definedName name="TR06302006_12">NA()</definedName>
    <definedName name="TR06302006_6">NA()</definedName>
    <definedName name="TR06302006_7">NA()</definedName>
    <definedName name="TR06302006_8">NA()</definedName>
    <definedName name="TR06302006_9">NA()</definedName>
    <definedName name="TR07012004">NA()</definedName>
    <definedName name="TR07012004_10">NA()</definedName>
    <definedName name="TR07012004_10_3">NA()</definedName>
    <definedName name="TR07012004_13">NA()</definedName>
    <definedName name="TR07012004_14">NA()</definedName>
    <definedName name="TR07012004_17">NA()</definedName>
    <definedName name="TR07012004_6">NA()</definedName>
    <definedName name="TR07012004_7">NA()</definedName>
    <definedName name="TR07012004_9">NA()</definedName>
    <definedName name="TR07012006">NA()</definedName>
    <definedName name="TR07012006_11">NA()</definedName>
    <definedName name="TR07012006_12">NA()</definedName>
    <definedName name="TR07012006_6">NA()</definedName>
    <definedName name="TR07012006_7">NA()</definedName>
    <definedName name="TR07012006_8">NA()</definedName>
    <definedName name="TR07012006_9">NA()</definedName>
    <definedName name="TR07022004">NA()</definedName>
    <definedName name="TR07022004_10">NA()</definedName>
    <definedName name="TR07022004_10_3">NA()</definedName>
    <definedName name="TR07022004_13">NA()</definedName>
    <definedName name="TR07022004_14">NA()</definedName>
    <definedName name="TR07022004_17">NA()</definedName>
    <definedName name="TR07022004_6">NA()</definedName>
    <definedName name="TR07022004_7">NA()</definedName>
    <definedName name="TR07022004_9">NA()</definedName>
    <definedName name="TR07022006">NA()</definedName>
    <definedName name="TR07022006_11">NA()</definedName>
    <definedName name="TR07022006_12">NA()</definedName>
    <definedName name="TR07022006_6">NA()</definedName>
    <definedName name="TR07022006_7">NA()</definedName>
    <definedName name="TR07022006_8">NA()</definedName>
    <definedName name="TR07022006_9">NA()</definedName>
    <definedName name="TR07032004">NA()</definedName>
    <definedName name="TR07032004_10">NA()</definedName>
    <definedName name="TR07032004_10_3">NA()</definedName>
    <definedName name="TR07032004_13">NA()</definedName>
    <definedName name="TR07032004_14">NA()</definedName>
    <definedName name="TR07032004_17">NA()</definedName>
    <definedName name="TR07032004_6">NA()</definedName>
    <definedName name="TR07032004_7">NA()</definedName>
    <definedName name="TR07032004_9">NA()</definedName>
    <definedName name="TR07032006">NA()</definedName>
    <definedName name="TR07032006_11">NA()</definedName>
    <definedName name="TR07032006_12">NA()</definedName>
    <definedName name="TR07032006_6">NA()</definedName>
    <definedName name="TR07032006_7">NA()</definedName>
    <definedName name="TR07032006_8">NA()</definedName>
    <definedName name="TR07032006_9">NA()</definedName>
    <definedName name="TR07042002">NA()</definedName>
    <definedName name="TR07042004">NA()</definedName>
    <definedName name="TR07042004_10">NA()</definedName>
    <definedName name="TR07042004_10_3">NA()</definedName>
    <definedName name="TR07042004_13">NA()</definedName>
    <definedName name="TR07042004_14">NA()</definedName>
    <definedName name="TR07042004_17">NA()</definedName>
    <definedName name="TR07042004_6">NA()</definedName>
    <definedName name="TR07042004_7">NA()</definedName>
    <definedName name="TR07042004_9">NA()</definedName>
    <definedName name="TR07042006">NA()</definedName>
    <definedName name="TR07042006_11">NA()</definedName>
    <definedName name="TR07042006_12">NA()</definedName>
    <definedName name="TR07042006_6">NA()</definedName>
    <definedName name="TR07042006_7">NA()</definedName>
    <definedName name="TR07042006_8">NA()</definedName>
    <definedName name="TR07042006_9">NA()</definedName>
    <definedName name="TR07052004">NA()</definedName>
    <definedName name="TR07052004_10">NA()</definedName>
    <definedName name="TR07052004_10_3">NA()</definedName>
    <definedName name="TR07052004_13">NA()</definedName>
    <definedName name="TR07052004_14">NA()</definedName>
    <definedName name="TR07052004_17">NA()</definedName>
    <definedName name="TR07052004_6">NA()</definedName>
    <definedName name="TR07052004_7">NA()</definedName>
    <definedName name="TR07052004_9">NA()</definedName>
    <definedName name="TR07052006">NA()</definedName>
    <definedName name="TR07052006_11">NA()</definedName>
    <definedName name="TR07052006_12">NA()</definedName>
    <definedName name="TR07052006_6">NA()</definedName>
    <definedName name="TR07052006_7">NA()</definedName>
    <definedName name="TR07052006_8">NA()</definedName>
    <definedName name="TR07052006_9">NA()</definedName>
    <definedName name="TR07062004">NA()</definedName>
    <definedName name="TR07062004_10">NA()</definedName>
    <definedName name="TR07062004_10_3">NA()</definedName>
    <definedName name="TR07062004_13">NA()</definedName>
    <definedName name="TR07062004_14">NA()</definedName>
    <definedName name="TR07062004_17">NA()</definedName>
    <definedName name="TR07062004_6">NA()</definedName>
    <definedName name="TR07062004_7">NA()</definedName>
    <definedName name="TR07062004_9">NA()</definedName>
    <definedName name="TR07062006">NA()</definedName>
    <definedName name="TR07062006_11">NA()</definedName>
    <definedName name="TR07062006_12">NA()</definedName>
    <definedName name="TR07062006_6">NA()</definedName>
    <definedName name="TR07062006_7">NA()</definedName>
    <definedName name="TR07062006_8">NA()</definedName>
    <definedName name="TR07062006_9">NA()</definedName>
    <definedName name="TR07072004">NA()</definedName>
    <definedName name="TR07072004_10">NA()</definedName>
    <definedName name="TR07072004_10_3">NA()</definedName>
    <definedName name="TR07072004_13">NA()</definedName>
    <definedName name="TR07072004_14">NA()</definedName>
    <definedName name="TR07072004_17">NA()</definedName>
    <definedName name="TR07072004_6">NA()</definedName>
    <definedName name="TR07072004_7">NA()</definedName>
    <definedName name="TR07072004_9">NA()</definedName>
    <definedName name="TR07072006">NA()</definedName>
    <definedName name="TR07072006_11">NA()</definedName>
    <definedName name="TR07072006_12">NA()</definedName>
    <definedName name="TR07072006_6">NA()</definedName>
    <definedName name="TR07072006_7">NA()</definedName>
    <definedName name="TR07072006_8">NA()</definedName>
    <definedName name="TR07072006_9">NA()</definedName>
    <definedName name="TR07082004">NA()</definedName>
    <definedName name="TR07082004_10">NA()</definedName>
    <definedName name="TR07082004_10_3">NA()</definedName>
    <definedName name="TR07082004_13">NA()</definedName>
    <definedName name="TR07082004_14">NA()</definedName>
    <definedName name="TR07082004_17">NA()</definedName>
    <definedName name="TR07082004_6">NA()</definedName>
    <definedName name="TR07082004_7">NA()</definedName>
    <definedName name="TR07082004_9">NA()</definedName>
    <definedName name="TR07082006">NA()</definedName>
    <definedName name="TR07082006_11">NA()</definedName>
    <definedName name="TR07082006_12">NA()</definedName>
    <definedName name="TR07082006_6">NA()</definedName>
    <definedName name="TR07082006_7">NA()</definedName>
    <definedName name="TR07082006_8">NA()</definedName>
    <definedName name="TR07082006_9">NA()</definedName>
    <definedName name="TR07092004">NA()</definedName>
    <definedName name="TR07092004_10">NA()</definedName>
    <definedName name="TR07092004_10_3">NA()</definedName>
    <definedName name="TR07092004_13">NA()</definedName>
    <definedName name="TR07092004_14">NA()</definedName>
    <definedName name="TR07092004_17">NA()</definedName>
    <definedName name="TR07092004_6">NA()</definedName>
    <definedName name="TR07092004_7">NA()</definedName>
    <definedName name="TR07092004_9">NA()</definedName>
    <definedName name="TR07092006">NA()</definedName>
    <definedName name="TR07092006_11">NA()</definedName>
    <definedName name="TR07092006_12">NA()</definedName>
    <definedName name="TR07092006_6">NA()</definedName>
    <definedName name="TR07092006_7">NA()</definedName>
    <definedName name="TR07092006_8">NA()</definedName>
    <definedName name="TR07092006_9">NA()</definedName>
    <definedName name="TR07102004">NA()</definedName>
    <definedName name="TR07102004_10">NA()</definedName>
    <definedName name="TR07102004_10_3">NA()</definedName>
    <definedName name="TR07102004_13">NA()</definedName>
    <definedName name="TR07102004_14">NA()</definedName>
    <definedName name="TR07102004_17">NA()</definedName>
    <definedName name="TR07102004_6">NA()</definedName>
    <definedName name="TR07102004_7">NA()</definedName>
    <definedName name="TR07102004_9">NA()</definedName>
    <definedName name="TR07102006">NA()</definedName>
    <definedName name="TR07102006_11">NA()</definedName>
    <definedName name="TR07102006_12">NA()</definedName>
    <definedName name="TR07102006_6">NA()</definedName>
    <definedName name="TR07102006_7">NA()</definedName>
    <definedName name="TR07102006_8">NA()</definedName>
    <definedName name="TR07102006_9">NA()</definedName>
    <definedName name="TR07112004">NA()</definedName>
    <definedName name="TR07112004_10">NA()</definedName>
    <definedName name="TR07112004_10_3">NA()</definedName>
    <definedName name="TR07112004_13">NA()</definedName>
    <definedName name="TR07112004_14">NA()</definedName>
    <definedName name="TR07112004_17">NA()</definedName>
    <definedName name="TR07112004_6">NA()</definedName>
    <definedName name="TR07112004_7">NA()</definedName>
    <definedName name="TR07112004_9">NA()</definedName>
    <definedName name="TR07112006">NA()</definedName>
    <definedName name="TR07112006_11">NA()</definedName>
    <definedName name="TR07112006_12">NA()</definedName>
    <definedName name="TR07112006_6">NA()</definedName>
    <definedName name="TR07112006_7">NA()</definedName>
    <definedName name="TR07112006_8">NA()</definedName>
    <definedName name="TR07112006_9">NA()</definedName>
    <definedName name="TR07122004">NA()</definedName>
    <definedName name="TR07122004_10">NA()</definedName>
    <definedName name="TR07122004_10_3">NA()</definedName>
    <definedName name="TR07122004_13">NA()</definedName>
    <definedName name="TR07122004_14">NA()</definedName>
    <definedName name="TR07122004_17">NA()</definedName>
    <definedName name="TR07122004_6">NA()</definedName>
    <definedName name="TR07122004_7">NA()</definedName>
    <definedName name="TR07122004_9">NA()</definedName>
    <definedName name="TR07122006">NA()</definedName>
    <definedName name="TR07122006_11">NA()</definedName>
    <definedName name="TR07122006_12">NA()</definedName>
    <definedName name="TR07122006_6">NA()</definedName>
    <definedName name="TR07122006_7">NA()</definedName>
    <definedName name="TR07122006_8">NA()</definedName>
    <definedName name="TR07122006_9">NA()</definedName>
    <definedName name="TR07132004">NA()</definedName>
    <definedName name="TR07132004_10">NA()</definedName>
    <definedName name="TR07132004_10_3">NA()</definedName>
    <definedName name="TR07132004_13">NA()</definedName>
    <definedName name="TR07132004_14">NA()</definedName>
    <definedName name="TR07132004_17">NA()</definedName>
    <definedName name="TR07132004_6">NA()</definedName>
    <definedName name="TR07132004_7">NA()</definedName>
    <definedName name="TR07132004_9">NA()</definedName>
    <definedName name="TR07132006">NA()</definedName>
    <definedName name="TR07132006_11">NA()</definedName>
    <definedName name="TR07132006_12">NA()</definedName>
    <definedName name="TR07132006_6">NA()</definedName>
    <definedName name="TR07132006_7">NA()</definedName>
    <definedName name="TR07132006_8">NA()</definedName>
    <definedName name="TR07132006_9">NA()</definedName>
    <definedName name="TR07142004">NA()</definedName>
    <definedName name="TR07142004_10">NA()</definedName>
    <definedName name="TR07142004_10_3">NA()</definedName>
    <definedName name="TR07142004_13">NA()</definedName>
    <definedName name="TR07142004_14">NA()</definedName>
    <definedName name="TR07142004_17">NA()</definedName>
    <definedName name="TR07142004_6">NA()</definedName>
    <definedName name="TR07142004_7">NA()</definedName>
    <definedName name="TR07142004_9">NA()</definedName>
    <definedName name="TR07142006">NA()</definedName>
    <definedName name="TR07142006_11">NA()</definedName>
    <definedName name="TR07142006_12">NA()</definedName>
    <definedName name="TR07142006_6">NA()</definedName>
    <definedName name="TR07142006_7">NA()</definedName>
    <definedName name="TR07142006_8">NA()</definedName>
    <definedName name="TR07142006_9">NA()</definedName>
    <definedName name="TR07152004">NA()</definedName>
    <definedName name="TR07152004_10">NA()</definedName>
    <definedName name="TR07152004_10_3">NA()</definedName>
    <definedName name="TR07152004_13">NA()</definedName>
    <definedName name="TR07152004_14">NA()</definedName>
    <definedName name="TR07152004_17">NA()</definedName>
    <definedName name="TR07152004_6">NA()</definedName>
    <definedName name="TR07152004_7">NA()</definedName>
    <definedName name="TR07152004_9">NA()</definedName>
    <definedName name="TR07152006">NA()</definedName>
    <definedName name="TR07152006_11">NA()</definedName>
    <definedName name="TR07152006_12">NA()</definedName>
    <definedName name="TR07152006_6">NA()</definedName>
    <definedName name="TR07152006_7">NA()</definedName>
    <definedName name="TR07152006_8">NA()</definedName>
    <definedName name="TR07152006_9">NA()</definedName>
    <definedName name="TR07162004">NA()</definedName>
    <definedName name="TR07162004_10">NA()</definedName>
    <definedName name="TR07162004_10_3">NA()</definedName>
    <definedName name="TR07162004_13">NA()</definedName>
    <definedName name="TR07162004_14">NA()</definedName>
    <definedName name="TR07162004_17">NA()</definedName>
    <definedName name="TR07162004_6">NA()</definedName>
    <definedName name="TR07162004_7">NA()</definedName>
    <definedName name="TR07162004_9">NA()</definedName>
    <definedName name="TR07162006">NA()</definedName>
    <definedName name="TR07162006_11">NA()</definedName>
    <definedName name="TR07162006_12">NA()</definedName>
    <definedName name="TR07162006_6">NA()</definedName>
    <definedName name="TR07162006_7">NA()</definedName>
    <definedName name="TR07162006_8">NA()</definedName>
    <definedName name="TR07162006_9">NA()</definedName>
    <definedName name="TR07172004">NA()</definedName>
    <definedName name="TR07172004_10">NA()</definedName>
    <definedName name="TR07172004_10_3">NA()</definedName>
    <definedName name="TR07172004_13">NA()</definedName>
    <definedName name="TR07172004_14">NA()</definedName>
    <definedName name="TR07172004_17">NA()</definedName>
    <definedName name="TR07172004_6">NA()</definedName>
    <definedName name="TR07172004_7">NA()</definedName>
    <definedName name="TR07172004_9">NA()</definedName>
    <definedName name="TR07172006">NA()</definedName>
    <definedName name="TR07172006_11">NA()</definedName>
    <definedName name="TR07172006_12">NA()</definedName>
    <definedName name="TR07172006_6">NA()</definedName>
    <definedName name="TR07172006_7">NA()</definedName>
    <definedName name="TR07172006_8">NA()</definedName>
    <definedName name="TR07172006_9">NA()</definedName>
    <definedName name="TR07182004">NA()</definedName>
    <definedName name="TR07182004_10">NA()</definedName>
    <definedName name="TR07182004_10_3">NA()</definedName>
    <definedName name="TR07182004_13">NA()</definedName>
    <definedName name="TR07182004_14">NA()</definedName>
    <definedName name="TR07182004_17">NA()</definedName>
    <definedName name="TR07182004_6">NA()</definedName>
    <definedName name="TR07182004_7">NA()</definedName>
    <definedName name="TR07182004_9">NA()</definedName>
    <definedName name="TR07182006">NA()</definedName>
    <definedName name="TR07182006_11">NA()</definedName>
    <definedName name="TR07182006_12">NA()</definedName>
    <definedName name="TR07182006_6">NA()</definedName>
    <definedName name="TR07182006_7">NA()</definedName>
    <definedName name="TR07182006_8">NA()</definedName>
    <definedName name="TR07182006_9">NA()</definedName>
    <definedName name="TR07192004">NA()</definedName>
    <definedName name="TR07192004_10">NA()</definedName>
    <definedName name="TR07192004_10_3">NA()</definedName>
    <definedName name="TR07192004_13">NA()</definedName>
    <definedName name="TR07192004_14">NA()</definedName>
    <definedName name="TR07192004_17">NA()</definedName>
    <definedName name="TR07192004_6">NA()</definedName>
    <definedName name="TR07192004_7">NA()</definedName>
    <definedName name="TR07192004_9">NA()</definedName>
    <definedName name="TR07192006">NA()</definedName>
    <definedName name="TR07192006_11">NA()</definedName>
    <definedName name="TR07192006_12">NA()</definedName>
    <definedName name="TR07192006_6">NA()</definedName>
    <definedName name="TR07192006_7">NA()</definedName>
    <definedName name="TR07192006_8">NA()</definedName>
    <definedName name="TR07192006_9">NA()</definedName>
    <definedName name="TR07202004">NA()</definedName>
    <definedName name="TR07202004_10">NA()</definedName>
    <definedName name="TR07202004_10_3">NA()</definedName>
    <definedName name="TR07202004_13">NA()</definedName>
    <definedName name="TR07202004_14">NA()</definedName>
    <definedName name="TR07202004_17">NA()</definedName>
    <definedName name="TR07202004_6">NA()</definedName>
    <definedName name="TR07202004_7">NA()</definedName>
    <definedName name="TR07202004_9">NA()</definedName>
    <definedName name="TR07202006">NA()</definedName>
    <definedName name="TR07202006_11">NA()</definedName>
    <definedName name="TR07202006_12">NA()</definedName>
    <definedName name="TR07202006_6">NA()</definedName>
    <definedName name="TR07202006_7">NA()</definedName>
    <definedName name="TR07202006_8">NA()</definedName>
    <definedName name="TR07202006_9">NA()</definedName>
    <definedName name="TR07212004">NA()</definedName>
    <definedName name="TR07212004_10">NA()</definedName>
    <definedName name="TR07212004_10_3">NA()</definedName>
    <definedName name="TR07212004_13">NA()</definedName>
    <definedName name="TR07212004_14">NA()</definedName>
    <definedName name="TR07212004_17">NA()</definedName>
    <definedName name="TR07212004_6">NA()</definedName>
    <definedName name="TR07212004_7">NA()</definedName>
    <definedName name="TR07212004_9">NA()</definedName>
    <definedName name="TR07212006">NA()</definedName>
    <definedName name="TR07212006_11">NA()</definedName>
    <definedName name="TR07212006_12">NA()</definedName>
    <definedName name="TR07212006_6">NA()</definedName>
    <definedName name="TR07212006_7">NA()</definedName>
    <definedName name="TR07212006_8">NA()</definedName>
    <definedName name="TR07212006_9">NA()</definedName>
    <definedName name="TR07222004">NA()</definedName>
    <definedName name="TR07222004_10">NA()</definedName>
    <definedName name="TR07222004_10_3">NA()</definedName>
    <definedName name="TR07222004_13">NA()</definedName>
    <definedName name="TR07222004_14">NA()</definedName>
    <definedName name="TR07222004_17">NA()</definedName>
    <definedName name="TR07222004_6">NA()</definedName>
    <definedName name="TR07222004_7">NA()</definedName>
    <definedName name="TR07222004_9">NA()</definedName>
    <definedName name="TR07222006">NA()</definedName>
    <definedName name="TR07222006_11">NA()</definedName>
    <definedName name="TR07222006_12">NA()</definedName>
    <definedName name="TR07222006_6">NA()</definedName>
    <definedName name="TR07222006_7">NA()</definedName>
    <definedName name="TR07222006_8">NA()</definedName>
    <definedName name="TR07222006_9">NA()</definedName>
    <definedName name="TR07232004">NA()</definedName>
    <definedName name="TR07232004_10">NA()</definedName>
    <definedName name="TR07232004_10_3">NA()</definedName>
    <definedName name="TR07232004_13">NA()</definedName>
    <definedName name="TR07232004_14">NA()</definedName>
    <definedName name="TR07232004_17">NA()</definedName>
    <definedName name="TR07232004_6">NA()</definedName>
    <definedName name="TR07232004_7">NA()</definedName>
    <definedName name="TR07232004_9">NA()</definedName>
    <definedName name="TR07232006">NA()</definedName>
    <definedName name="TR07232006_11">NA()</definedName>
    <definedName name="TR07232006_12">NA()</definedName>
    <definedName name="TR07232006_6">NA()</definedName>
    <definedName name="TR07232006_7">NA()</definedName>
    <definedName name="TR07232006_8">NA()</definedName>
    <definedName name="TR07232006_9">NA()</definedName>
    <definedName name="TR07242004">NA()</definedName>
    <definedName name="TR07242004_10">NA()</definedName>
    <definedName name="TR07242004_10_3">NA()</definedName>
    <definedName name="TR07242004_13">NA()</definedName>
    <definedName name="TR07242004_14">NA()</definedName>
    <definedName name="TR07242004_17">NA()</definedName>
    <definedName name="TR07242004_6">NA()</definedName>
    <definedName name="TR07242004_7">NA()</definedName>
    <definedName name="TR07242004_9">NA()</definedName>
    <definedName name="TR07242006">NA()</definedName>
    <definedName name="TR07242006_11">NA()</definedName>
    <definedName name="TR07242006_12">NA()</definedName>
    <definedName name="TR07242006_6">NA()</definedName>
    <definedName name="TR07242006_7">NA()</definedName>
    <definedName name="TR07242006_8">NA()</definedName>
    <definedName name="TR07242006_9">NA()</definedName>
    <definedName name="TR07252004">NA()</definedName>
    <definedName name="TR07252004_10">NA()</definedName>
    <definedName name="TR07252004_10_3">NA()</definedName>
    <definedName name="TR07252004_13">NA()</definedName>
    <definedName name="TR07252004_14">NA()</definedName>
    <definedName name="TR07252004_17">NA()</definedName>
    <definedName name="TR07252004_6">NA()</definedName>
    <definedName name="TR07252004_7">NA()</definedName>
    <definedName name="TR07252004_9">NA()</definedName>
    <definedName name="TR07252006">NA()</definedName>
    <definedName name="TR07252006_11">NA()</definedName>
    <definedName name="TR07252006_12">NA()</definedName>
    <definedName name="TR07252006_6">NA()</definedName>
    <definedName name="TR07252006_7">NA()</definedName>
    <definedName name="TR07252006_8">NA()</definedName>
    <definedName name="TR07252006_9">NA()</definedName>
    <definedName name="TR07262004">NA()</definedName>
    <definedName name="TR07262004_10">NA()</definedName>
    <definedName name="TR07262004_10_3">NA()</definedName>
    <definedName name="TR07262004_13">NA()</definedName>
    <definedName name="TR07262004_14">NA()</definedName>
    <definedName name="TR07262004_17">NA()</definedName>
    <definedName name="TR07262004_6">NA()</definedName>
    <definedName name="TR07262004_7">NA()</definedName>
    <definedName name="TR07262004_9">NA()</definedName>
    <definedName name="TR07262006">NA()</definedName>
    <definedName name="TR07262006_11">NA()</definedName>
    <definedName name="TR07262006_12">NA()</definedName>
    <definedName name="TR07262006_6">NA()</definedName>
    <definedName name="TR07262006_7">NA()</definedName>
    <definedName name="TR07262006_8">NA()</definedName>
    <definedName name="TR07262006_9">NA()</definedName>
    <definedName name="TR07272004">NA()</definedName>
    <definedName name="TR07272004_10">NA()</definedName>
    <definedName name="TR07272004_10_3">NA()</definedName>
    <definedName name="TR07272004_13">NA()</definedName>
    <definedName name="TR07272004_14">NA()</definedName>
    <definedName name="TR07272004_17">NA()</definedName>
    <definedName name="TR07272004_6">NA()</definedName>
    <definedName name="TR07272004_7">NA()</definedName>
    <definedName name="TR07272004_9">NA()</definedName>
    <definedName name="TR07272006">NA()</definedName>
    <definedName name="TR07272006_11">NA()</definedName>
    <definedName name="TR07272006_12">NA()</definedName>
    <definedName name="TR07272006_6">NA()</definedName>
    <definedName name="TR07272006_7">NA()</definedName>
    <definedName name="TR07272006_8">NA()</definedName>
    <definedName name="TR07272006_9">NA()</definedName>
    <definedName name="TR07282004">NA()</definedName>
    <definedName name="TR07282004_10">NA()</definedName>
    <definedName name="TR07282004_10_3">NA()</definedName>
    <definedName name="TR07282004_13">NA()</definedName>
    <definedName name="TR07282004_14">NA()</definedName>
    <definedName name="TR07282004_17">NA()</definedName>
    <definedName name="TR07282004_6">NA()</definedName>
    <definedName name="TR07282004_7">NA()</definedName>
    <definedName name="TR07282004_9">NA()</definedName>
    <definedName name="TR07282006">NA()</definedName>
    <definedName name="TR07282006_11">NA()</definedName>
    <definedName name="TR07282006_12">NA()</definedName>
    <definedName name="TR07282006_6">NA()</definedName>
    <definedName name="TR07282006_7">NA()</definedName>
    <definedName name="TR07282006_8">NA()</definedName>
    <definedName name="TR07282006_9">NA()</definedName>
    <definedName name="TR07292004">NA()</definedName>
    <definedName name="TR07292004_10">NA()</definedName>
    <definedName name="TR07292004_10_3">NA()</definedName>
    <definedName name="TR07292004_13">NA()</definedName>
    <definedName name="TR07292004_14">NA()</definedName>
    <definedName name="TR07292004_17">NA()</definedName>
    <definedName name="TR07292004_6">NA()</definedName>
    <definedName name="TR07292004_7">NA()</definedName>
    <definedName name="TR07292004_9">NA()</definedName>
    <definedName name="TR07292006">NA()</definedName>
    <definedName name="TR07292006_11">NA()</definedName>
    <definedName name="TR07292006_12">NA()</definedName>
    <definedName name="TR07292006_6">NA()</definedName>
    <definedName name="TR07292006_7">NA()</definedName>
    <definedName name="TR07292006_8">NA()</definedName>
    <definedName name="TR07292006_9">NA()</definedName>
    <definedName name="TR07302004">NA()</definedName>
    <definedName name="TR07302004_10">NA()</definedName>
    <definedName name="TR07302004_10_3">NA()</definedName>
    <definedName name="TR07302004_13">NA()</definedName>
    <definedName name="TR07302004_14">NA()</definedName>
    <definedName name="TR07302004_17">NA()</definedName>
    <definedName name="TR07302004_6">NA()</definedName>
    <definedName name="TR07302004_7">NA()</definedName>
    <definedName name="TR07302004_9">NA()</definedName>
    <definedName name="TR07302006">NA()</definedName>
    <definedName name="TR07302006_11">NA()</definedName>
    <definedName name="TR07302006_12">NA()</definedName>
    <definedName name="TR07302006_6">NA()</definedName>
    <definedName name="TR07302006_7">NA()</definedName>
    <definedName name="TR07302006_8">NA()</definedName>
    <definedName name="TR07302006_9">NA()</definedName>
    <definedName name="TR07312003">NA()</definedName>
    <definedName name="TR07312004">NA()</definedName>
    <definedName name="TR07312004_10">NA()</definedName>
    <definedName name="TR07312004_10_3">NA()</definedName>
    <definedName name="TR07312004_13">NA()</definedName>
    <definedName name="TR07312004_14">NA()</definedName>
    <definedName name="TR07312004_17">NA()</definedName>
    <definedName name="TR07312004_6">NA()</definedName>
    <definedName name="TR07312004_7">NA()</definedName>
    <definedName name="TR07312004_9">NA()</definedName>
    <definedName name="TR07312006">NA()</definedName>
    <definedName name="TR07312006_11">NA()</definedName>
    <definedName name="TR07312006_12">NA()</definedName>
    <definedName name="TR07312006_6">NA()</definedName>
    <definedName name="TR07312006_7">NA()</definedName>
    <definedName name="TR07312006_8">NA()</definedName>
    <definedName name="TR07312006_9">NA()</definedName>
    <definedName name="TR08012003">NA()</definedName>
    <definedName name="TR08012004">NA()</definedName>
    <definedName name="TR08012004_10">NA()</definedName>
    <definedName name="TR08012004_10_3">NA()</definedName>
    <definedName name="TR08012004_13">NA()</definedName>
    <definedName name="TR08012004_14">NA()</definedName>
    <definedName name="TR08012004_17">NA()</definedName>
    <definedName name="TR08012004_6">NA()</definedName>
    <definedName name="TR08012004_7">NA()</definedName>
    <definedName name="TR08012004_9">NA()</definedName>
    <definedName name="TR08012005">NA()</definedName>
    <definedName name="TR08022003">NA()</definedName>
    <definedName name="TR08022004">NA()</definedName>
    <definedName name="TR08022004_10">NA()</definedName>
    <definedName name="TR08022004_10_3">NA()</definedName>
    <definedName name="TR08022004_13">NA()</definedName>
    <definedName name="TR08022004_14">NA()</definedName>
    <definedName name="TR08022004_17">NA()</definedName>
    <definedName name="TR08022004_6">NA()</definedName>
    <definedName name="TR08022004_7">NA()</definedName>
    <definedName name="TR08022004_9">NA()</definedName>
    <definedName name="TR08022005">NA()</definedName>
    <definedName name="TR08032003">NA()</definedName>
    <definedName name="TR08032004">NA()</definedName>
    <definedName name="TR08032004_10">NA()</definedName>
    <definedName name="TR08032004_10_3">NA()</definedName>
    <definedName name="TR08032004_13">NA()</definedName>
    <definedName name="TR08032004_14">NA()</definedName>
    <definedName name="TR08032004_17">NA()</definedName>
    <definedName name="TR08032004_6">NA()</definedName>
    <definedName name="TR08032004_7">NA()</definedName>
    <definedName name="TR08032004_9">NA()</definedName>
    <definedName name="TR08032005">NA()</definedName>
    <definedName name="TR08042003">NA()</definedName>
    <definedName name="TR08042004">NA()</definedName>
    <definedName name="TR08042004_10">NA()</definedName>
    <definedName name="TR08042004_10_3">NA()</definedName>
    <definedName name="TR08042004_13">NA()</definedName>
    <definedName name="TR08042004_14">NA()</definedName>
    <definedName name="TR08042004_17">NA()</definedName>
    <definedName name="TR08042004_6">NA()</definedName>
    <definedName name="TR08042004_7">NA()</definedName>
    <definedName name="TR08042004_9">NA()</definedName>
    <definedName name="TR08042005">NA()</definedName>
    <definedName name="TR08052003">NA()</definedName>
    <definedName name="TR08052004">NA()</definedName>
    <definedName name="TR08052004_10">NA()</definedName>
    <definedName name="TR08052004_10_3">NA()</definedName>
    <definedName name="TR08052004_13">NA()</definedName>
    <definedName name="TR08052004_14">NA()</definedName>
    <definedName name="TR08052004_17">NA()</definedName>
    <definedName name="TR08052004_6">NA()</definedName>
    <definedName name="TR08052004_7">NA()</definedName>
    <definedName name="TR08052004_9">NA()</definedName>
    <definedName name="TR08052005">NA()</definedName>
    <definedName name="TR08062003">NA()</definedName>
    <definedName name="TR08062004">NA()</definedName>
    <definedName name="TR08062004_10">NA()</definedName>
    <definedName name="TR08062004_10_3">NA()</definedName>
    <definedName name="TR08062004_13">NA()</definedName>
    <definedName name="TR08062004_14">NA()</definedName>
    <definedName name="TR08062004_17">NA()</definedName>
    <definedName name="TR08062004_6">NA()</definedName>
    <definedName name="TR08062004_7">NA()</definedName>
    <definedName name="TR08062004_9">NA()</definedName>
    <definedName name="TR08062005">NA()</definedName>
    <definedName name="TR08072003">NA()</definedName>
    <definedName name="TR08072004">NA()</definedName>
    <definedName name="TR08072004_10">NA()</definedName>
    <definedName name="TR08072004_10_3">NA()</definedName>
    <definedName name="TR08072004_13">NA()</definedName>
    <definedName name="TR08072004_14">NA()</definedName>
    <definedName name="TR08072004_17">NA()</definedName>
    <definedName name="TR08072004_6">NA()</definedName>
    <definedName name="TR08072004_7">NA()</definedName>
    <definedName name="TR08072004_9">NA()</definedName>
    <definedName name="TR08072005">NA()</definedName>
    <definedName name="TR08082003">NA()</definedName>
    <definedName name="TR08082004">NA()</definedName>
    <definedName name="TR08082004_10">NA()</definedName>
    <definedName name="TR08082004_10_3">NA()</definedName>
    <definedName name="TR08082004_13">NA()</definedName>
    <definedName name="TR08082004_14">NA()</definedName>
    <definedName name="TR08082004_17">NA()</definedName>
    <definedName name="TR08082004_6">NA()</definedName>
    <definedName name="TR08082004_7">NA()</definedName>
    <definedName name="TR08082004_9">NA()</definedName>
    <definedName name="TR08082005">NA()</definedName>
    <definedName name="TR08092003">NA()</definedName>
    <definedName name="TR08092004">NA()</definedName>
    <definedName name="TR08092004_10">NA()</definedName>
    <definedName name="TR08092004_10_3">NA()</definedName>
    <definedName name="TR08092004_13">NA()</definedName>
    <definedName name="TR08092004_14">NA()</definedName>
    <definedName name="TR08092004_17">NA()</definedName>
    <definedName name="TR08092004_6">NA()</definedName>
    <definedName name="TR08092004_7">NA()</definedName>
    <definedName name="TR08092004_9">NA()</definedName>
    <definedName name="TR08092005">NA()</definedName>
    <definedName name="TR08102003">NA()</definedName>
    <definedName name="TR08102004">NA()</definedName>
    <definedName name="TR08102004_10">NA()</definedName>
    <definedName name="TR08102004_10_3">NA()</definedName>
    <definedName name="TR08102004_13">NA()</definedName>
    <definedName name="TR08102004_14">NA()</definedName>
    <definedName name="TR08102004_17">NA()</definedName>
    <definedName name="TR08102004_6">NA()</definedName>
    <definedName name="TR08102004_7">NA()</definedName>
    <definedName name="TR08102004_9">NA()</definedName>
    <definedName name="TR08102005">NA()</definedName>
    <definedName name="TR08112003">NA()</definedName>
    <definedName name="TR08112004">NA()</definedName>
    <definedName name="TR08112004_10">NA()</definedName>
    <definedName name="TR08112004_10_3">NA()</definedName>
    <definedName name="TR08112004_13">NA()</definedName>
    <definedName name="TR08112004_14">NA()</definedName>
    <definedName name="TR08112004_17">NA()</definedName>
    <definedName name="TR08112004_6">NA()</definedName>
    <definedName name="TR08112004_7">NA()</definedName>
    <definedName name="TR08112004_9">NA()</definedName>
    <definedName name="TR08112005">NA()</definedName>
    <definedName name="TR08122003">NA()</definedName>
    <definedName name="TR08122004">NA()</definedName>
    <definedName name="TR08122004_10">NA()</definedName>
    <definedName name="TR08122004_10_3">NA()</definedName>
    <definedName name="TR08122004_13">NA()</definedName>
    <definedName name="TR08122004_14">NA()</definedName>
    <definedName name="TR08122004_17">NA()</definedName>
    <definedName name="TR08122004_6">NA()</definedName>
    <definedName name="TR08122004_7">NA()</definedName>
    <definedName name="TR08122004_9">NA()</definedName>
    <definedName name="TR08122005">NA()</definedName>
    <definedName name="TR08132003">NA()</definedName>
    <definedName name="TR08132004">NA()</definedName>
    <definedName name="TR08132004_10">NA()</definedName>
    <definedName name="TR08132004_10_3">NA()</definedName>
    <definedName name="TR08132004_13">NA()</definedName>
    <definedName name="TR08132004_14">NA()</definedName>
    <definedName name="TR08132004_17">NA()</definedName>
    <definedName name="TR08132004_6">NA()</definedName>
    <definedName name="TR08132004_7">NA()</definedName>
    <definedName name="TR08132004_9">NA()</definedName>
    <definedName name="TR08132005">NA()</definedName>
    <definedName name="TR08142003">NA()</definedName>
    <definedName name="TR08142004">NA()</definedName>
    <definedName name="TR08142004_10">NA()</definedName>
    <definedName name="TR08142004_10_3">NA()</definedName>
    <definedName name="TR08142004_13">NA()</definedName>
    <definedName name="TR08142004_14">NA()</definedName>
    <definedName name="TR08142004_17">NA()</definedName>
    <definedName name="TR08142004_6">NA()</definedName>
    <definedName name="TR08142004_7">NA()</definedName>
    <definedName name="TR08142004_9">NA()</definedName>
    <definedName name="TR08142005">NA()</definedName>
    <definedName name="TR08152003">NA()</definedName>
    <definedName name="TR08152004">NA()</definedName>
    <definedName name="TR08152004_10">NA()</definedName>
    <definedName name="TR08152004_10_3">NA()</definedName>
    <definedName name="TR08152004_13">NA()</definedName>
    <definedName name="TR08152004_14">NA()</definedName>
    <definedName name="TR08152004_17">NA()</definedName>
    <definedName name="TR08152004_6">NA()</definedName>
    <definedName name="TR08152004_7">NA()</definedName>
    <definedName name="TR08152004_9">NA()</definedName>
    <definedName name="TR08152005">NA()</definedName>
    <definedName name="TR08162003">NA()</definedName>
    <definedName name="TR08162004">NA()</definedName>
    <definedName name="TR08162004_10">NA()</definedName>
    <definedName name="TR08162004_10_3">NA()</definedName>
    <definedName name="TR08162004_13">NA()</definedName>
    <definedName name="TR08162004_14">NA()</definedName>
    <definedName name="TR08162004_17">NA()</definedName>
    <definedName name="TR08162004_6">NA()</definedName>
    <definedName name="TR08162004_7">NA()</definedName>
    <definedName name="TR08162004_9">NA()</definedName>
    <definedName name="TR08162005">NA()</definedName>
    <definedName name="TR08172003">NA()</definedName>
    <definedName name="TR08172004">NA()</definedName>
    <definedName name="TR08172004_10">NA()</definedName>
    <definedName name="TR08172004_10_3">NA()</definedName>
    <definedName name="TR08172004_13">NA()</definedName>
    <definedName name="TR08172004_14">NA()</definedName>
    <definedName name="TR08172004_17">NA()</definedName>
    <definedName name="TR08172004_6">NA()</definedName>
    <definedName name="TR08172004_7">NA()</definedName>
    <definedName name="TR08172004_9">NA()</definedName>
    <definedName name="TR08172005">NA()</definedName>
    <definedName name="TR08182003">NA()</definedName>
    <definedName name="TR08182004">NA()</definedName>
    <definedName name="TR08182004_10">NA()</definedName>
    <definedName name="TR08182004_10_3">NA()</definedName>
    <definedName name="TR08182004_13">NA()</definedName>
    <definedName name="TR08182004_14">NA()</definedName>
    <definedName name="TR08182004_17">NA()</definedName>
    <definedName name="TR08182004_6">NA()</definedName>
    <definedName name="TR08182004_7">NA()</definedName>
    <definedName name="TR08182004_9">NA()</definedName>
    <definedName name="TR08182005">NA()</definedName>
    <definedName name="TR08192003">NA()</definedName>
    <definedName name="TR08192004">NA()</definedName>
    <definedName name="TR08192004_10">NA()</definedName>
    <definedName name="TR08192004_10_3">NA()</definedName>
    <definedName name="TR08192004_13">NA()</definedName>
    <definedName name="TR08192004_14">NA()</definedName>
    <definedName name="TR08192004_17">NA()</definedName>
    <definedName name="TR08192004_6">NA()</definedName>
    <definedName name="TR08192004_7">NA()</definedName>
    <definedName name="TR08192004_9">NA()</definedName>
    <definedName name="TR08192005">NA()</definedName>
    <definedName name="TR08202003">NA()</definedName>
    <definedName name="TR08202005">NA()</definedName>
    <definedName name="TR08212003">NA()</definedName>
    <definedName name="TR08212004">NA()</definedName>
    <definedName name="TR08212004_10">NA()</definedName>
    <definedName name="TR08212004_10_3">NA()</definedName>
    <definedName name="TR08212004_13">NA()</definedName>
    <definedName name="TR08212004_14">NA()</definedName>
    <definedName name="TR08212004_17">NA()</definedName>
    <definedName name="TR08212004_6">NA()</definedName>
    <definedName name="TR08212004_7">NA()</definedName>
    <definedName name="TR08212004_9">NA()</definedName>
    <definedName name="TR08212005">NA()</definedName>
    <definedName name="TR08222003">NA()</definedName>
    <definedName name="TR08222004">NA()</definedName>
    <definedName name="TR08222004_10">NA()</definedName>
    <definedName name="TR08222004_10_3">NA()</definedName>
    <definedName name="TR08222004_13">NA()</definedName>
    <definedName name="TR08222004_14">NA()</definedName>
    <definedName name="TR08222004_17">NA()</definedName>
    <definedName name="TR08222004_6">NA()</definedName>
    <definedName name="TR08222004_7">NA()</definedName>
    <definedName name="TR08222004_9">NA()</definedName>
    <definedName name="TR08222005">NA()</definedName>
    <definedName name="TR08232003">NA()</definedName>
    <definedName name="TR08232004">NA()</definedName>
    <definedName name="TR08232004_10">NA()</definedName>
    <definedName name="TR08232004_10_3">NA()</definedName>
    <definedName name="TR08232004_13">NA()</definedName>
    <definedName name="TR08232004_14">NA()</definedName>
    <definedName name="TR08232004_17">NA()</definedName>
    <definedName name="TR08232004_6">NA()</definedName>
    <definedName name="TR08232004_7">NA()</definedName>
    <definedName name="TR08232004_9">NA()</definedName>
    <definedName name="TR08232005">NA()</definedName>
    <definedName name="TR08242003">NA()</definedName>
    <definedName name="TR08242004">NA()</definedName>
    <definedName name="TR08242004_10">NA()</definedName>
    <definedName name="TR08242004_10_3">NA()</definedName>
    <definedName name="TR08242004_13">NA()</definedName>
    <definedName name="TR08242004_14">NA()</definedName>
    <definedName name="TR08242004_17">NA()</definedName>
    <definedName name="TR08242004_6">NA()</definedName>
    <definedName name="TR08242004_7">NA()</definedName>
    <definedName name="TR08242004_9">NA()</definedName>
    <definedName name="TR08242005">NA()</definedName>
    <definedName name="TR08252003">NA()</definedName>
    <definedName name="TR08252004">NA()</definedName>
    <definedName name="TR08252004_10">NA()</definedName>
    <definedName name="TR08252004_10_3">NA()</definedName>
    <definedName name="TR08252004_13">NA()</definedName>
    <definedName name="TR08252004_14">NA()</definedName>
    <definedName name="TR08252004_17">NA()</definedName>
    <definedName name="TR08252004_6">NA()</definedName>
    <definedName name="TR08252004_7">NA()</definedName>
    <definedName name="TR08252004_9">NA()</definedName>
    <definedName name="TR08252005">NA()</definedName>
    <definedName name="TR08262003">NA()</definedName>
    <definedName name="TR08262004">NA()</definedName>
    <definedName name="TR08262004_10">NA()</definedName>
    <definedName name="TR08262004_10_3">NA()</definedName>
    <definedName name="TR08262004_13">NA()</definedName>
    <definedName name="TR08262004_14">NA()</definedName>
    <definedName name="TR08262004_17">NA()</definedName>
    <definedName name="TR08262004_6">NA()</definedName>
    <definedName name="TR08262004_7">NA()</definedName>
    <definedName name="TR08262004_9">NA()</definedName>
    <definedName name="TR08262005">NA()</definedName>
    <definedName name="TR08272003">NA()</definedName>
    <definedName name="TR08272004">NA()</definedName>
    <definedName name="TR08272004_10">NA()</definedName>
    <definedName name="TR08272004_10_3">NA()</definedName>
    <definedName name="TR08272004_13">NA()</definedName>
    <definedName name="TR08272004_14">NA()</definedName>
    <definedName name="TR08272004_17">NA()</definedName>
    <definedName name="TR08272004_6">NA()</definedName>
    <definedName name="TR08272004_7">NA()</definedName>
    <definedName name="TR08272004_9">NA()</definedName>
    <definedName name="TR08272005">NA()</definedName>
    <definedName name="TR08282003">NA()</definedName>
    <definedName name="TR08282004">NA()</definedName>
    <definedName name="TR08282004_10">NA()</definedName>
    <definedName name="TR08282004_10_3">NA()</definedName>
    <definedName name="TR08282004_13">NA()</definedName>
    <definedName name="TR08282004_14">NA()</definedName>
    <definedName name="TR08282004_17">NA()</definedName>
    <definedName name="TR08282004_6">NA()</definedName>
    <definedName name="TR08282004_7">NA()</definedName>
    <definedName name="TR08282004_9">NA()</definedName>
    <definedName name="TR08282005">NA()</definedName>
    <definedName name="TR08292003">NA()</definedName>
    <definedName name="TR08292004">NA()</definedName>
    <definedName name="TR08292004_10">NA()</definedName>
    <definedName name="TR08292004_10_3">NA()</definedName>
    <definedName name="TR08292004_13">NA()</definedName>
    <definedName name="TR08292004_14">NA()</definedName>
    <definedName name="TR08292004_17">NA()</definedName>
    <definedName name="TR08292004_6">NA()</definedName>
    <definedName name="TR08292004_7">NA()</definedName>
    <definedName name="TR08292004_9">NA()</definedName>
    <definedName name="TR08292005">NA()</definedName>
    <definedName name="TR08302003">NA()</definedName>
    <definedName name="TR08302004">NA()</definedName>
    <definedName name="TR08302004_10">NA()</definedName>
    <definedName name="TR08302004_10_3">NA()</definedName>
    <definedName name="TR08302004_13">NA()</definedName>
    <definedName name="TR08302004_14">NA()</definedName>
    <definedName name="TR08302004_17">NA()</definedName>
    <definedName name="TR08302004_6">NA()</definedName>
    <definedName name="TR08302004_7">NA()</definedName>
    <definedName name="TR08302004_9">NA()</definedName>
    <definedName name="TR08302005">NA()</definedName>
    <definedName name="TR08312003">NA()</definedName>
    <definedName name="TR08312004">NA()</definedName>
    <definedName name="TR08312004_10">NA()</definedName>
    <definedName name="TR08312004_10_3">NA()</definedName>
    <definedName name="TR08312004_13">NA()</definedName>
    <definedName name="TR08312004_14">NA()</definedName>
    <definedName name="TR08312004_17">NA()</definedName>
    <definedName name="TR08312004_6">NA()</definedName>
    <definedName name="TR08312004_7">NA()</definedName>
    <definedName name="TR08312004_9">NA()</definedName>
    <definedName name="TR08312005">NA()</definedName>
    <definedName name="TR09012004">NA()</definedName>
    <definedName name="TR09012004_10">NA()</definedName>
    <definedName name="TR09012004_10_3">NA()</definedName>
    <definedName name="TR09012004_13">NA()</definedName>
    <definedName name="TR09012004_14">NA()</definedName>
    <definedName name="TR09012004_17">NA()</definedName>
    <definedName name="TR09012004_6">NA()</definedName>
    <definedName name="TR09012004_7">NA()</definedName>
    <definedName name="TR09012004_9">NA()</definedName>
    <definedName name="TR09022004">NA()</definedName>
    <definedName name="TR09022004_10">NA()</definedName>
    <definedName name="TR09022004_10_3">NA()</definedName>
    <definedName name="TR09022004_13">NA()</definedName>
    <definedName name="TR09022004_14">NA()</definedName>
    <definedName name="TR09022004_17">NA()</definedName>
    <definedName name="TR09022004_6">NA()</definedName>
    <definedName name="TR09022004_7">NA()</definedName>
    <definedName name="TR09022004_9">NA()</definedName>
    <definedName name="TR09032004">NA()</definedName>
    <definedName name="TR09042004">NA()</definedName>
    <definedName name="TR09042004_10">NA()</definedName>
    <definedName name="TR09042004_10_3">NA()</definedName>
    <definedName name="TR09042004_13">NA()</definedName>
    <definedName name="TR09042004_14">NA()</definedName>
    <definedName name="TR09042004_17">NA()</definedName>
    <definedName name="TR09042004_6">NA()</definedName>
    <definedName name="TR09042004_7">NA()</definedName>
    <definedName name="TR09042004_9">NA()</definedName>
    <definedName name="TR09052004">NA()</definedName>
    <definedName name="TR09052004_10">NA()</definedName>
    <definedName name="TR09052004_10_3">NA()</definedName>
    <definedName name="TR09052004_13">NA()</definedName>
    <definedName name="TR09052004_14">NA()</definedName>
    <definedName name="TR09052004_17">NA()</definedName>
    <definedName name="TR09052004_6">NA()</definedName>
    <definedName name="TR09052004_7">NA()</definedName>
    <definedName name="TR09052004_9">NA()</definedName>
    <definedName name="TR09062004">NA()</definedName>
    <definedName name="TR09072004">NA()</definedName>
    <definedName name="TR09072004_10">NA()</definedName>
    <definedName name="TR09072004_10_3">NA()</definedName>
    <definedName name="TR09072004_13">NA()</definedName>
    <definedName name="TR09072004_14">NA()</definedName>
    <definedName name="TR09072004_17">NA()</definedName>
    <definedName name="TR09072004_6">NA()</definedName>
    <definedName name="TR09072004_7">NA()</definedName>
    <definedName name="TR09072004_9">NA()</definedName>
    <definedName name="TR09082004">NA()</definedName>
    <definedName name="TR09082004_10">NA()</definedName>
    <definedName name="TR09082004_10_3">NA()</definedName>
    <definedName name="TR09082004_13">NA()</definedName>
    <definedName name="TR09082004_14">NA()</definedName>
    <definedName name="TR09082004_17">NA()</definedName>
    <definedName name="TR09082004_6">NA()</definedName>
    <definedName name="TR09082004_7">NA()</definedName>
    <definedName name="TR09082004_9">NA()</definedName>
    <definedName name="TR09092004">NA()</definedName>
    <definedName name="TR09102004">NA()</definedName>
    <definedName name="TR09102004_10">NA()</definedName>
    <definedName name="TR09102004_10_3">NA()</definedName>
    <definedName name="TR09102004_13">NA()</definedName>
    <definedName name="TR09102004_14">NA()</definedName>
    <definedName name="TR09102004_17">NA()</definedName>
    <definedName name="TR09102004_6">NA()</definedName>
    <definedName name="TR09102004_7">NA()</definedName>
    <definedName name="TR09102004_9">NA()</definedName>
    <definedName name="TR09112004">NA()</definedName>
    <definedName name="TR09112004_10">NA()</definedName>
    <definedName name="TR09112004_10_3">NA()</definedName>
    <definedName name="TR09112004_13">NA()</definedName>
    <definedName name="TR09112004_14">NA()</definedName>
    <definedName name="TR09112004_17">NA()</definedName>
    <definedName name="TR09112004_6">NA()</definedName>
    <definedName name="TR09112004_7">NA()</definedName>
    <definedName name="TR09112004_9">NA()</definedName>
    <definedName name="TR09122004">NA()</definedName>
    <definedName name="TR09122004_10">NA()</definedName>
    <definedName name="TR09122004_10_3">NA()</definedName>
    <definedName name="TR09122004_13">NA()</definedName>
    <definedName name="TR09122004_14">NA()</definedName>
    <definedName name="TR09122004_17">NA()</definedName>
    <definedName name="TR09122004_6">NA()</definedName>
    <definedName name="TR09122004_7">NA()</definedName>
    <definedName name="TR09122004_9">NA()</definedName>
    <definedName name="TR09132004">NA()</definedName>
    <definedName name="TR09132004_10">NA()</definedName>
    <definedName name="TR09132004_10_3">NA()</definedName>
    <definedName name="TR09132004_13">NA()</definedName>
    <definedName name="TR09132004_14">NA()</definedName>
    <definedName name="TR09132004_17">NA()</definedName>
    <definedName name="TR09132004_6">NA()</definedName>
    <definedName name="TR09132004_7">NA()</definedName>
    <definedName name="TR09132004_9">NA()</definedName>
    <definedName name="TR09142004">NA()</definedName>
    <definedName name="TR09142004_10">NA()</definedName>
    <definedName name="TR09142004_10_3">NA()</definedName>
    <definedName name="TR09142004_13">NA()</definedName>
    <definedName name="TR09142004_14">NA()</definedName>
    <definedName name="TR09142004_17">NA()</definedName>
    <definedName name="TR09142004_6">NA()</definedName>
    <definedName name="TR09142004_7">NA()</definedName>
    <definedName name="TR09142004_9">NA()</definedName>
    <definedName name="TR09152004">NA()</definedName>
    <definedName name="TR09152004_10">NA()</definedName>
    <definedName name="TR09152004_10_3">NA()</definedName>
    <definedName name="TR09152004_13">NA()</definedName>
    <definedName name="TR09152004_14">NA()</definedName>
    <definedName name="TR09152004_17">NA()</definedName>
    <definedName name="TR09152004_6">NA()</definedName>
    <definedName name="TR09152004_7">NA()</definedName>
    <definedName name="TR09152004_9">NA()</definedName>
    <definedName name="TR09162004">NA()</definedName>
    <definedName name="TR09172004">NA()</definedName>
    <definedName name="TR09172004_10">NA()</definedName>
    <definedName name="TR09172004_10_3">NA()</definedName>
    <definedName name="TR09172004_13">NA()</definedName>
    <definedName name="TR09172004_14">NA()</definedName>
    <definedName name="TR09172004_17">NA()</definedName>
    <definedName name="TR09172004_6">NA()</definedName>
    <definedName name="TR09172004_7">NA()</definedName>
    <definedName name="TR09172004_9">NA()</definedName>
    <definedName name="TR09182004">NA()</definedName>
    <definedName name="TR09192004">NA()</definedName>
    <definedName name="TR09192004_10">NA()</definedName>
    <definedName name="TR09192004_10_3">NA()</definedName>
    <definedName name="TR09192004_13">NA()</definedName>
    <definedName name="TR09192004_14">NA()</definedName>
    <definedName name="TR09192004_17">NA()</definedName>
    <definedName name="TR09192004_6">NA()</definedName>
    <definedName name="TR09192004_7">NA()</definedName>
    <definedName name="TR09192004_9">NA()</definedName>
    <definedName name="TR09202004">NA()</definedName>
    <definedName name="TR09202004_10">NA()</definedName>
    <definedName name="TR09202004_10_3">NA()</definedName>
    <definedName name="TR09202004_13">NA()</definedName>
    <definedName name="TR09202004_14">NA()</definedName>
    <definedName name="TR09202004_17">NA()</definedName>
    <definedName name="TR09202004_6">NA()</definedName>
    <definedName name="TR09202004_7">NA()</definedName>
    <definedName name="TR09202004_9">NA()</definedName>
    <definedName name="TR09212004">NA()</definedName>
    <definedName name="TR09222004">NA()</definedName>
    <definedName name="TR09232004">NA()</definedName>
    <definedName name="TR09242004">NA()</definedName>
    <definedName name="TR09242004_10">NA()</definedName>
    <definedName name="TR09242004_10_3">NA()</definedName>
    <definedName name="TR09242004_13">NA()</definedName>
    <definedName name="TR09242004_14">NA()</definedName>
    <definedName name="TR09242004_17">NA()</definedName>
    <definedName name="TR09242004_6">NA()</definedName>
    <definedName name="TR09242004_7">NA()</definedName>
    <definedName name="TR09242004_9">NA()</definedName>
    <definedName name="TR09252004">NA()</definedName>
    <definedName name="TR09252004_10">NA()</definedName>
    <definedName name="TR09252004_10_3">NA()</definedName>
    <definedName name="TR09252004_13">NA()</definedName>
    <definedName name="TR09252004_14">NA()</definedName>
    <definedName name="TR09252004_17">NA()</definedName>
    <definedName name="TR09252004_6">NA()</definedName>
    <definedName name="TR09252004_7">NA()</definedName>
    <definedName name="TR09252004_9">NA()</definedName>
    <definedName name="TR09262004">NA()</definedName>
    <definedName name="TR09262004_10">NA()</definedName>
    <definedName name="TR09262004_10_3">NA()</definedName>
    <definedName name="TR09262004_13">NA()</definedName>
    <definedName name="TR09262004_14">NA()</definedName>
    <definedName name="TR09262004_17">NA()</definedName>
    <definedName name="TR09262004_6">NA()</definedName>
    <definedName name="TR09262004_7">NA()</definedName>
    <definedName name="TR09262004_9">NA()</definedName>
    <definedName name="TR09272004">NA()</definedName>
    <definedName name="TR09272004_10">NA()</definedName>
    <definedName name="TR09272004_10_3">NA()</definedName>
    <definedName name="TR09272004_13">NA()</definedName>
    <definedName name="TR09272004_14">NA()</definedName>
    <definedName name="TR09272004_17">NA()</definedName>
    <definedName name="TR09272004_6">NA()</definedName>
    <definedName name="TR09272004_7">NA()</definedName>
    <definedName name="TR09272004_9">NA()</definedName>
    <definedName name="TR09282004">NA()</definedName>
    <definedName name="TR09282004_10">NA()</definedName>
    <definedName name="TR09282004_10_3">NA()</definedName>
    <definedName name="TR09282004_13">NA()</definedName>
    <definedName name="TR09282004_14">NA()</definedName>
    <definedName name="TR09282004_17">NA()</definedName>
    <definedName name="TR09282004_6">NA()</definedName>
    <definedName name="TR09282004_7">NA()</definedName>
    <definedName name="TR09282004_9">NA()</definedName>
    <definedName name="TR09292004">NA()</definedName>
    <definedName name="TR09292004_10">NA()</definedName>
    <definedName name="TR09292004_10_3">NA()</definedName>
    <definedName name="TR09292004_13">NA()</definedName>
    <definedName name="TR09292004_14">NA()</definedName>
    <definedName name="TR09292004_17">NA()</definedName>
    <definedName name="TR09292004_6">NA()</definedName>
    <definedName name="TR09292004_7">NA()</definedName>
    <definedName name="TR09292004_9">NA()</definedName>
    <definedName name="TR09302004">NA()</definedName>
    <definedName name="TR09302004_10">NA()</definedName>
    <definedName name="TR09302004_10_3">NA()</definedName>
    <definedName name="TR09302004_13">NA()</definedName>
    <definedName name="TR09302004_14">NA()</definedName>
    <definedName name="TR09302004_17">NA()</definedName>
    <definedName name="TR09302004_6">NA()</definedName>
    <definedName name="TR09302004_7">NA()</definedName>
    <definedName name="TR09302004_9">NA()</definedName>
    <definedName name="TR11062003">NA()</definedName>
    <definedName name="TR12012005">NA()</definedName>
    <definedName name="TR12022005">NA()</definedName>
    <definedName name="TR12032005">NA()</definedName>
    <definedName name="TR12042005">NA()</definedName>
    <definedName name="TR12052005">NA()</definedName>
    <definedName name="TR12062005">NA()</definedName>
    <definedName name="TR12072005">NA()</definedName>
    <definedName name="TR12082005">NA()</definedName>
    <definedName name="TR12092005">NA()</definedName>
    <definedName name="TR12102005">NA()</definedName>
    <definedName name="TR12112005">NA()</definedName>
    <definedName name="TR12122005">NA()</definedName>
    <definedName name="TR12132005">NA()</definedName>
    <definedName name="TR12142005">NA()</definedName>
    <definedName name="TR12152005">NA()</definedName>
    <definedName name="TR12162005">NA()</definedName>
    <definedName name="TR12172005">NA()</definedName>
    <definedName name="TR12182005">NA()</definedName>
    <definedName name="TR12192005">NA()</definedName>
    <definedName name="TR12202005">NA()</definedName>
    <definedName name="TR12212005">NA()</definedName>
    <definedName name="TR12222005">NA()</definedName>
    <definedName name="TR12232005">NA()</definedName>
    <definedName name="TR12242005">NA()</definedName>
    <definedName name="TR12252005">NA()</definedName>
    <definedName name="TR12262005">NA()</definedName>
    <definedName name="TR12272005">NA()</definedName>
    <definedName name="TR12282005">NA()</definedName>
    <definedName name="TR12292005">NA()</definedName>
    <definedName name="TR12302005">NA()</definedName>
    <definedName name="TR12312005">NA()</definedName>
    <definedName name="TREUR01312002">NA()</definedName>
    <definedName name="TrimPeriod1">NA()</definedName>
    <definedName name="TrimPeriod2">NA()</definedName>
    <definedName name="TrimPeriod3">NA()</definedName>
    <definedName name="TRUST_RECPT">NA()</definedName>
    <definedName name="tu" hidden="1">{#N/A,#N/A,FALSE,"DATA"}</definedName>
    <definedName name="TUEU">{"'september 00bs'!$A$1:$D$82","'september 00bs'!$I$16"}</definedName>
    <definedName name="txtJumSheet_Change">#N/A</definedName>
    <definedName name="ty" hidden="1">{#N/A,#N/A,FALSE,"DATA"}</definedName>
    <definedName name="uioyuiy" hidden="1">{#N/A,#N/A,FALSE,"Aging Summary";#N/A,#N/A,FALSE,"Ratio Analysis";#N/A,#N/A,FALSE,"Test 120 Day Accts";#N/A,#N/A,FALSE,"Tickmarks"}</definedName>
    <definedName name="UMR2005_10">NA()</definedName>
    <definedName name="UMR2005_10_3">NA()</definedName>
    <definedName name="UMR2005_13">NA()</definedName>
    <definedName name="UMR2005_14">NA()</definedName>
    <definedName name="UMR2005_17">NA()</definedName>
    <definedName name="UMR2005_6">NA()</definedName>
    <definedName name="UMR2005_7">NA()</definedName>
    <definedName name="UMR2005_9">NA()</definedName>
    <definedName name="UMR2006_10">NA()</definedName>
    <definedName name="UMR2006_13">NA()</definedName>
    <definedName name="UMR2006_14">NA()</definedName>
    <definedName name="UMR2006_17">NA()</definedName>
    <definedName name="UMR2006_6">NA()</definedName>
    <definedName name="UMR2006_7">NA()</definedName>
    <definedName name="UMR2006_9">NA()</definedName>
    <definedName name="UMRMSO2005">NA()</definedName>
    <definedName name="UMRMSO2005_10">NA()</definedName>
    <definedName name="UMRMSO2005_10_3">NA()</definedName>
    <definedName name="UMRMSO2005_13">NA()</definedName>
    <definedName name="UMRMSO2005_14">NA()</definedName>
    <definedName name="UMRMSO2005_17">NA()</definedName>
    <definedName name="UMRMSO2005_6">NA()</definedName>
    <definedName name="UMRMSO2005_7">NA()</definedName>
    <definedName name="UMRMSO2005_9">NA()</definedName>
    <definedName name="UMRMSO2006">NA()</definedName>
    <definedName name="UMRMSO2006_10">NA()</definedName>
    <definedName name="UMRMSO2006_10_3">NA()</definedName>
    <definedName name="UMRMSO2006_13">NA()</definedName>
    <definedName name="UMRMSO2006_14">NA()</definedName>
    <definedName name="UMRMSO2006_17">NA()</definedName>
    <definedName name="UMRMSO2006_6">NA()</definedName>
    <definedName name="UMRMSO2006_7">NA()</definedName>
    <definedName name="UMRMSO2006_9">NA()</definedName>
    <definedName name="UnderProvCPTcumulative">NA()</definedName>
    <definedName name="up">"#ref!"</definedName>
    <definedName name="UPDATE____3_February__2015">NA()</definedName>
    <definedName name="Uraian">#N/A</definedName>
    <definedName name="usd">"#ref!"</definedName>
    <definedName name="usd0601_11">NA()</definedName>
    <definedName name="usd0601_11_3">NA()</definedName>
    <definedName name="usd0601_12">NA()</definedName>
    <definedName name="usd0601_6">NA()</definedName>
    <definedName name="usd0601_7">NA()</definedName>
    <definedName name="usd0601_8">NA()</definedName>
    <definedName name="usd0601_9">NA()</definedName>
    <definedName name="usd0602_11">NA()</definedName>
    <definedName name="usd0602_12">NA()</definedName>
    <definedName name="usd0602_6">NA()</definedName>
    <definedName name="usd0602_7">NA()</definedName>
    <definedName name="usd0602_8">NA()</definedName>
    <definedName name="usd0602_9">NA()</definedName>
    <definedName name="usd0603_11">NA()</definedName>
    <definedName name="usd0603_12">NA()</definedName>
    <definedName name="usd0603_6">NA()</definedName>
    <definedName name="usd0603_7">NA()</definedName>
    <definedName name="usd0603_8">NA()</definedName>
    <definedName name="usd0603_9">NA()</definedName>
    <definedName name="usd0604_11">NA()</definedName>
    <definedName name="usd0604_12">NA()</definedName>
    <definedName name="usd0604_6">NA()</definedName>
    <definedName name="usd0604_7">NA()</definedName>
    <definedName name="usd0604_8">NA()</definedName>
    <definedName name="usd0604_9">NA()</definedName>
    <definedName name="USD0711_10">NA()</definedName>
    <definedName name="USD0711_13">NA()</definedName>
    <definedName name="USD0711_14">NA()</definedName>
    <definedName name="USD0711_17">NA()</definedName>
    <definedName name="USD0711_6">NA()</definedName>
    <definedName name="USD0711_7">NA()</definedName>
    <definedName name="USD0711_9">NA()</definedName>
    <definedName name="USDIDR">NA()</definedName>
    <definedName name="USDIDR_11">NA()</definedName>
    <definedName name="USDIDR_12">NA()</definedName>
    <definedName name="USDIDR_6">NA()</definedName>
    <definedName name="USDIDR_7">NA()</definedName>
    <definedName name="USDIDR_8">NA()</definedName>
    <definedName name="USDIDR_9">NA()</definedName>
    <definedName name="USDIDR06">NA()</definedName>
    <definedName name="USDIDR07">NA()</definedName>
    <definedName name="USDIDR08">NA()</definedName>
    <definedName name="USDIDR09">NA()</definedName>
    <definedName name="USDIDR2005">NA()</definedName>
    <definedName name="USDIDR2006">NA()</definedName>
    <definedName name="USDIDR2006_1">NA()</definedName>
    <definedName name="USDIDR2006_11">NA()</definedName>
    <definedName name="USDIDR2006_12">NA()</definedName>
    <definedName name="USDIDR2006_3">NA()</definedName>
    <definedName name="USDIDR2006_6">NA()</definedName>
    <definedName name="USDIDR2006_7">NA()</definedName>
    <definedName name="USDIDR2006_8">NA()</definedName>
    <definedName name="USDIDR2006_9">NA()</definedName>
    <definedName name="utj">{"'september 00bs'!$A$1:$D$82","'september 00bs'!$I$16"}</definedName>
    <definedName name="uyu">{"'september 00bs'!$A$1:$D$82","'september 00bs'!$I$16"}</definedName>
    <definedName name="vbxcvxbv" hidden="1">{#N/A,#N/A,FALSE,"Aging Summary";#N/A,#N/A,FALSE,"Ratio Analysis";#N/A,#N/A,FALSE,"Test 120 Day Accts";#N/A,#N/A,FALSE,"Tickmarks"}</definedName>
    <definedName name="vdfsvaasdd" hidden="1">{#N/A,#N/A,FALSE,"Aging Summary";#N/A,#N/A,FALSE,"Ratio Analysis";#N/A,#N/A,FALSE,"Test 120 Day Accts";#N/A,#N/A,FALSE,"Tickmarks"}</definedName>
    <definedName name="vik" hidden="1">{#N/A,#N/A,FALSE,"Aging Summary";#N/A,#N/A,FALSE,"Ratio Analysis";#N/A,#N/A,FALSE,"Test 120 Day Accts";#N/A,#N/A,FALSE,"Tickmarks"}</definedName>
    <definedName name="vxbvcbbv" hidden="1">{#N/A,#N/A,FALSE,"Aging Summary";#N/A,#N/A,FALSE,"Ratio Analysis";#N/A,#N/A,FALSE,"Test 120 Day Accts";#N/A,#N/A,FALSE,"Tickmarks"}</definedName>
    <definedName name="W__E__E__K___2_9_2_1">NA()</definedName>
    <definedName name="WashPeriod1">NA()</definedName>
    <definedName name="Washperiod2">NA()</definedName>
    <definedName name="WashPeriod3">NA()</definedName>
    <definedName name="wbgtrvg" hidden="1">{#N/A,#N/A,FALSE,"Aging Summary";#N/A,#N/A,FALSE,"Ratio Analysis";#N/A,#N/A,FALSE,"Test 120 Day Accts";#N/A,#N/A,FALSE,"Tickmarks"}</definedName>
    <definedName name="website">NA()</definedName>
    <definedName name="wejer">{"'september 00bs'!$A$1:$D$82","'september 00bs'!$I$16"}</definedName>
    <definedName name="weryyw">{"'september 00bs'!$A$1:$D$82","'september 00bs'!$I$16"}</definedName>
    <definedName name="wet" hidden="1">{"'september 00bs'!$A$1:$D$82","'september 00bs'!$I$16"}</definedName>
    <definedName name="wette">{"'september 00bs'!$A$1:$D$82","'september 00bs'!$I$16"}</definedName>
    <definedName name="WF">NA()</definedName>
    <definedName name="WF_10">NA()</definedName>
    <definedName name="WF_10_3">NA()</definedName>
    <definedName name="WF_13">NA()</definedName>
    <definedName name="WF_14">NA()</definedName>
    <definedName name="WF_17">NA()</definedName>
    <definedName name="WF_6">NA()</definedName>
    <definedName name="WF_7">NA()</definedName>
    <definedName name="WF_9">NA()</definedName>
    <definedName name="WIE">NA()</definedName>
    <definedName name="WIP">NA()</definedName>
    <definedName name="wip_FAB_M">NA()</definedName>
    <definedName name="wip_FAB_M_10">NA()</definedName>
    <definedName name="wip_FAB_M_10_3">NA()</definedName>
    <definedName name="wip_FAB_M_13">NA()</definedName>
    <definedName name="wip_FAB_M_14">NA()</definedName>
    <definedName name="wip_FAB_M_17">NA()</definedName>
    <definedName name="wip_FAB_M_6">NA()</definedName>
    <definedName name="wip_FAB_M_7">NA()</definedName>
    <definedName name="wip_FAB_M_9">NA()</definedName>
    <definedName name="WIP_FAB_RP">NA()</definedName>
    <definedName name="WIP_FAB_RP_10">NA()</definedName>
    <definedName name="WIP_FAB_RP_10_3">NA()</definedName>
    <definedName name="WIP_FAB_RP_13">NA()</definedName>
    <definedName name="WIP_FAB_RP_14">NA()</definedName>
    <definedName name="WIP_FAB_RP_17">NA()</definedName>
    <definedName name="WIP_FAB_RP_6">NA()</definedName>
    <definedName name="WIP_FAB_RP_7">NA()</definedName>
    <definedName name="WIP_FAB_RP_9">NA()</definedName>
    <definedName name="WIP_GM_PCS">NA()</definedName>
    <definedName name="WIP_GM_PCS_10">NA()</definedName>
    <definedName name="WIP_GM_PCS_10_3">NA()</definedName>
    <definedName name="WIP_GM_PCS_13">NA()</definedName>
    <definedName name="WIP_GM_PCS_14">NA()</definedName>
    <definedName name="WIP_GM_PCS_17">NA()</definedName>
    <definedName name="WIP_GM_PCS_6">NA()</definedName>
    <definedName name="WIP_GM_PCS_7">NA()</definedName>
    <definedName name="WIP_GM_PCS_9">NA()</definedName>
    <definedName name="WIP_GM_RP">NA()</definedName>
    <definedName name="WIP_GM_RP_10">NA()</definedName>
    <definedName name="WIP_GM_RP_10_3">NA()</definedName>
    <definedName name="WIP_GM_RP_13">NA()</definedName>
    <definedName name="WIP_GM_RP_14">NA()</definedName>
    <definedName name="WIP_GM_RP_17">NA()</definedName>
    <definedName name="WIP_GM_RP_6">NA()</definedName>
    <definedName name="WIP_GM_RP_7">NA()</definedName>
    <definedName name="WIP_GM_RP_9">NA()</definedName>
    <definedName name="WIP_YARN_KG">NA()</definedName>
    <definedName name="WIP_YARN_KG_10">NA()</definedName>
    <definedName name="WIP_YARN_KG_10_3">NA()</definedName>
    <definedName name="WIP_YARN_KG_13">NA()</definedName>
    <definedName name="WIP_YARN_KG_14">NA()</definedName>
    <definedName name="WIP_YARN_KG_17">NA()</definedName>
    <definedName name="WIP_YARN_KG_6">NA()</definedName>
    <definedName name="WIP_YARN_KG_7">NA()</definedName>
    <definedName name="WIP_YARN_KG_9">NA()</definedName>
    <definedName name="WIP_YARN_RP">NA()</definedName>
    <definedName name="WIP_YARN_RP_10">NA()</definedName>
    <definedName name="WIP_YARN_RP_10_3">NA()</definedName>
    <definedName name="WIP_YARN_RP_13">NA()</definedName>
    <definedName name="WIP_YARN_RP_14">NA()</definedName>
    <definedName name="WIP_YARN_RP_17">NA()</definedName>
    <definedName name="WIP_YARN_RP_6">NA()</definedName>
    <definedName name="WIP_YARN_RP_7">NA()</definedName>
    <definedName name="WIP_YARN_RP_9">NA()</definedName>
    <definedName name="wipcur0601">NA()</definedName>
    <definedName name="wipcur0602">NA()</definedName>
    <definedName name="wipcur0603">NA()</definedName>
    <definedName name="wipcur0604">NA()</definedName>
    <definedName name="wipend0601">NA()</definedName>
    <definedName name="wipend0602">NA()</definedName>
    <definedName name="wipend0603">NA()</definedName>
    <definedName name="wipend0604">NA()</definedName>
    <definedName name="wipfs0604">NA()</definedName>
    <definedName name="wipop0601">NA()</definedName>
    <definedName name="wipop0602">NA()</definedName>
    <definedName name="wipop0603">NA()</definedName>
    <definedName name="wipop0604">NA()</definedName>
    <definedName name="wiptofg0601">NA()</definedName>
    <definedName name="wiptofg0602">NA()</definedName>
    <definedName name="wiptofg0603">NA()</definedName>
    <definedName name="wiptofg0604">NA()</definedName>
    <definedName name="wiptot0601">NA()</definedName>
    <definedName name="wiptot0602">NA()</definedName>
    <definedName name="wiptot0603">NA()</definedName>
    <definedName name="wiptot0604">NA()</definedName>
    <definedName name="WORK">NA()</definedName>
    <definedName name="Working_Capital">"#ref!"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Budget.">#N/A</definedName>
    <definedName name="wrn.cashflow.">#N/A</definedName>
    <definedName name="wrn.celkový._.tisk._.detail." hidden="1">{"celkový rozpočet - detail",#N/A,FALSE,"Aktualizace č. 1"}</definedName>
    <definedName name="wrn.data." hidden="1">{#N/A,#N/A,FALSE,"DATA"}</definedName>
    <definedName name="wrn.M." hidden="1">{#N/A,#N/A,FALSE,"M01";#N/A,#N/A,FALSE,"M02";#N/A,#N/A,FALSE,"M03";#N/A,#N/A,FALSE,"M04";#N/A,#N/A,FALSE,"M05";#N/A,#N/A,FALSE,"M08"}</definedName>
    <definedName name="wrn.M.01." hidden="1">{#N/A,#N/A,FALSE,"M.01"}</definedName>
    <definedName name="wrn.M.01D." hidden="1">{#N/A,#N/A,FALSE,"M.01";#N/A,#N/A,FALSE,"M.01"}</definedName>
    <definedName name="wrn.M.02." hidden="1">{#N/A,#N/A,FALSE,"M.02"}</definedName>
    <definedName name="wrn.M.31." hidden="1">{#N/A,#N/A,FALSE,"M.31"}</definedName>
    <definedName name="wrn.M.32." hidden="1">{#N/A,#N/A,FALSE,"M.32"}</definedName>
    <definedName name="wrn.M.33." hidden="1">{#N/A,#N/A,FALSE,"M.33"}</definedName>
    <definedName name="wrn.M.34." hidden="1">{#N/A,#N/A,FALSE,"M.34"}</definedName>
    <definedName name="wrn.M.41." hidden="1">{#N/A,#N/A,FALSE,"M.41"}</definedName>
    <definedName name="wrn.M.42." hidden="1">{#N/A,#N/A,FALSE,"M.42"}</definedName>
    <definedName name="wrn.M.43." hidden="1">{#N/A,#N/A,FALSE,"M.43"}</definedName>
    <definedName name="wrn.print.">#N/A</definedName>
    <definedName name="wrn.Quater." hidden="1">{#N/A,#N/A,FALSE,"QR";#N/A,#N/A,FALSE,"R02";#N/A,#N/A,FALSE,"R04";#N/A,#N/A,FALSE,"R05";#N/A,#N/A,FALSE,"R08"}</definedName>
    <definedName name="wrn.Things." hidden="1">{#N/A,#N/A,FALSE,"Bank Rec Cover Sheet";#N/A,#N/A,FALSE,"Bank Rec Details"}</definedName>
    <definedName name="wrn.Variance." hidden="1">{#N/A,#N/A,FALSE,"M06";#N/A,#N/A,FALSE,"M07"}</definedName>
    <definedName name="wrn_Budget_">{#N/A,#N/A,FALSE,"Notebudget";#N/A,#N/A,FALSE,"p&amp;lmonthly2003";#N/A,#N/A,FALSE,"capex";#N/A,#N/A,FALSE,"capex2002actual";#N/A,#N/A,FALSE,"Revenue";#N/A,#N/A,FALSE,"P&amp;L";#N/A,#N/A,FALSE,"Glance";#N/A,#N/A,FALSE,"Parta";#N/A,#N/A,FALSE,"overheads";#N/A,#N/A,FALSE,"Mkt exp";#N/A,#N/A,FALSE,"Insurance";#N/A,#N/A,FALSE,"S&amp;W";#N/A,#N/A,FALSE,"Strech";#N/A,#N/A,FALSE,"Bags";#N/A,#N/A,FALSE,"carton-lycra";#N/A,#N/A,FALSE,"Cartons";#N/A,#N/A,FALSE,"P MP";#N/A,#N/A,FALSE,"Ttl MP";#N/A,#N/A,FALSE,"Depreciation";#N/A,#N/A,FALSE,"travel";#N/A,#N/A,FALSE,"Cover";#N/A,#N/A,FALSE,"Power";#N/A,#N/A,FALSE,"Interest2003";#N/A,#N/A,FALSE,"WASTE%";#N/A,#N/A,FALSE,"rftfocosting";#N/A,#N/A,FALSE,"rawmaterial";#N/A,#N/A,FALSE,"rmrates";#N/A,#N/A,FALSE,"contribution";#N/A,#N/A,FALSE,"LYCRAYARNCONTR";#N/A,#N/A,FALSE,"TFO";#N/A,#N/A,FALSE,"PP (2003)";#N/A,#N/A,FALSE,"Index "}</definedName>
    <definedName name="wrn_cashflow_">{#N/A,#N/A,FALSE,"notecf";#N/A,#N/A,FALSE,"kdv 2003";#N/A,#N/A,FALSE,"bankbalance";#N/A,#N/A,FALSE,"Interest2004";#N/A,#N/A,FALSE,"cf2004in'000usd";#N/A,#N/A,FALSE,"kdvdepo";#N/A,#N/A,FALSE,"BS2004";#N/A,#N/A,FALSE,"cf2003in'000usd";#N/A,#N/A,FALSE,"BS2003"}</definedName>
    <definedName name="wrn_print_">{#N/A,#N/A,FALSE,"Cover";#N/A,#N/A,FALSE,"Highlights";#N/A,#N/A,FALSE,"Proj Cost";#N/A,#N/A,FALSE,"Spinplan";#N/A,#N/A,FALSE,"Income";#N/A,#N/A,FALSE,"Sales &amp; RMC";#N/A,#N/A,FALSE,"Utilities";#N/A,#N/A,FALSE,"Manpower Cost";#N/A,#N/A,FALSE,"P&amp;M";#N/A,#N/A,FALSE,"Ancillary";#N/A,#N/A,FALSE,"onlyforgreyyarn"}</definedName>
    <definedName name="WS_Bintan_fin">{#N/A,#N/A,FALSE,"Bank Rec Cover Sheet";#N/A,#N/A,FALSE,"Bank Rec Details"}</definedName>
    <definedName name="wtywy">{"'september 00bs'!$A$1:$D$82","'september 00bs'!$I$16"}</definedName>
    <definedName name="x" hidden="1">{#N/A,#N/A,FALSE,"M.42"}</definedName>
    <definedName name="xbcvxbxcv" hidden="1">{#N/A,#N/A,FALSE,"Aging Summary";#N/A,#N/A,FALSE,"Ratio Analysis";#N/A,#N/A,FALSE,"Test 120 Day Accts";#N/A,#N/A,FALSE,"Tickmarks"}</definedName>
    <definedName name="xbvxcvbx" hidden="1">{#N/A,#N/A,FALSE,"Aging Summary";#N/A,#N/A,FALSE,"Ratio Analysis";#N/A,#N/A,FALSE,"Test 120 Day Accts";#N/A,#N/A,FALSE,"Tickmarks"}</definedName>
    <definedName name="xbxcxcc" hidden="1">{#N/A,#N/A,FALSE,"Aging Summary";#N/A,#N/A,FALSE,"Ratio Analysis";#N/A,#N/A,FALSE,"Test 120 Day Accts";#N/A,#N/A,FALSE,"Tickmarks"}</definedName>
    <definedName name="xcvbxcxcv" hidden="1">{#N/A,#N/A,FALSE,"Aging Summary";#N/A,#N/A,FALSE,"Ratio Analysis";#N/A,#N/A,FALSE,"Test 120 Day Accts";#N/A,#N/A,FALSE,"Tickmarks"}</definedName>
    <definedName name="xcvxcbxc" hidden="1">{#N/A,#N/A,FALSE,"Aging Summary";#N/A,#N/A,FALSE,"Ratio Analysis";#N/A,#N/A,FALSE,"Test 120 Day Accts";#N/A,#N/A,FALSE,"Tickmarks"}</definedName>
    <definedName name="XP">"#ref!"</definedName>
    <definedName name="xvbxcvbbx" hidden="1">{#N/A,#N/A,FALSE,"Aging Summary";#N/A,#N/A,FALSE,"Ratio Analysis";#N/A,#N/A,FALSE,"Test 120 Day Accts";#N/A,#N/A,FALSE,"Tickmarks"}</definedName>
    <definedName name="xvcbcvc" hidden="1">{#N/A,#N/A,FALSE,"Aging Summary";#N/A,#N/A,FALSE,"Ratio Analysis";#N/A,#N/A,FALSE,"Test 120 Day Accts";#N/A,#N/A,FALSE,"Tickmarks"}</definedName>
    <definedName name="xvcbxcv" hidden="1">{#N/A,#N/A,FALSE,"Aging Summary";#N/A,#N/A,FALSE,"Ratio Analysis";#N/A,#N/A,FALSE,"Test 120 Day Accts";#N/A,#N/A,FALSE,"Tickmarks"}</definedName>
    <definedName name="xvvxvxv" hidden="1">{"'september 00bs'!$A$1:$D$82","'september 00bs'!$I$16"}</definedName>
    <definedName name="xvxbcvxc" hidden="1">{#N/A,#N/A,FALSE,"Aging Summary";#N/A,#N/A,FALSE,"Ratio Analysis";#N/A,#N/A,FALSE,"Test 120 Day Accts";#N/A,#N/A,FALSE,"Tickmarks"}</definedName>
    <definedName name="xvxcvb" hidden="1">{#N/A,#N/A,FALSE,"Aging Summary";#N/A,#N/A,FALSE,"Ratio Analysis";#N/A,#N/A,FALSE,"Test 120 Day Accts";#N/A,#N/A,FALSE,"Tickmarks"}</definedName>
    <definedName name="xxx" hidden="1">{#N/A,#N/A,FALSE,"Aging Summary";#N/A,#N/A,FALSE,"Ratio Analysis";#N/A,#N/A,FALSE,"Test 120 Day Accts";#N/A,#N/A,FALSE,"Tickmarks"}</definedName>
    <definedName name="YTD_DATA">NA()</definedName>
    <definedName name="YTD_DATA_10">NA()</definedName>
    <definedName name="YTD_DATA_10_3">NA()</definedName>
    <definedName name="YTD_DATA_13">NA()</definedName>
    <definedName name="YTD_DATA_14">NA()</definedName>
    <definedName name="YTD_DATA_17">NA()</definedName>
    <definedName name="YTD_DATA_6">NA()</definedName>
    <definedName name="YTD_DATA_7">NA()</definedName>
    <definedName name="YTD_DATA_9">NA()</definedName>
    <definedName name="yu" hidden="1">{#N/A,#N/A,FALSE,"Aging Summary";#N/A,#N/A,FALSE,"Ratio Analysis";#N/A,#N/A,FALSE,"Test 120 Day Accts";#N/A,#N/A,FALSE,"Tickmarks"}</definedName>
    <definedName name="yughjgf" hidden="1">{#N/A,#N/A,FALSE,"Aging Summary";#N/A,#N/A,FALSE,"Ratio Analysis";#N/A,#N/A,FALSE,"Test 120 Day Accts";#N/A,#N/A,FALSE,"Tickmarks"}</definedName>
    <definedName name="yukt">{"'september 00bs'!$A$1:$D$82","'september 00bs'!$I$16"}</definedName>
    <definedName name="YYL">{"'september 00bs'!$A$1:$D$82","'september 00bs'!$I$16"}</definedName>
    <definedName name="z">"#ref!"</definedName>
    <definedName name="Z_1715ABD1_D911_489D_AF87_6C47A386F601__wvu_FilterData_1">NA()</definedName>
    <definedName name="Z_1715ABD1_D911_489D_AF87_6C47A386F601__wvu_FilterData_2">NA()</definedName>
    <definedName name="Z_1715ABD1_D911_489D_AF87_6C47A386F601__wvu_FilterData_3">NA()</definedName>
    <definedName name="Z_355E38A9_83B5_4116_8762_C3311FE55BCB__wvu_FilterData_1">NA()</definedName>
    <definedName name="Z_355E38A9_83B5_4116_8762_C3311FE55BCB__wvu_FilterData_2">NA()</definedName>
    <definedName name="Z_355E38A9_83B5_4116_8762_C3311FE55BCB__wvu_FilterData_3">NA()</definedName>
    <definedName name="Z_3982E986_E196_4944_80BE_CC27DAF9E04F__wvu_FilterData_1">NA()</definedName>
    <definedName name="Z_3982E986_E196_4944_80BE_CC27DAF9E04F__wvu_FilterData_2">NA()</definedName>
    <definedName name="Z_3982E986_E196_4944_80BE_CC27DAF9E04F__wvu_FilterData_3">NA()</definedName>
    <definedName name="Z_5055BAC8_721D_4BD3_81FA_CCC5542A1801__wvu_Cols_1">NA()</definedName>
    <definedName name="Z_5055BAC8_721D_4BD3_81FA_CCC5542A1801__wvu_Cols_2">NA()</definedName>
    <definedName name="Z_54397B0C_94A5_4A65_9C35_AC5BDBD3F88E__wvu_FilterData_1">NA()</definedName>
    <definedName name="Z_54397B0C_94A5_4A65_9C35_AC5BDBD3F88E__wvu_FilterData_2">NA()</definedName>
    <definedName name="Z_54397B0C_94A5_4A65_9C35_AC5BDBD3F88E__wvu_FilterData_3">NA()</definedName>
    <definedName name="Z_62C45F05_C8EC_47A4_8060_ED60504C3836__wvu_Cols_1">NA()</definedName>
    <definedName name="Z_62C45F05_C8EC_47A4_8060_ED60504C3836__wvu_Cols_2">NA()</definedName>
    <definedName name="Z_62C45F05_C8EC_47A4_8060_ED60504C3836__wvu_FilterData_1">NA()</definedName>
    <definedName name="Z_62C45F05_C8EC_47A4_8060_ED60504C3836__wvu_FilterData_2">NA()</definedName>
    <definedName name="Z_62C45F05_C8EC_47A4_8060_ED60504C3836__wvu_FilterData_3">NA()</definedName>
    <definedName name="Z_62C45F05_C8EC_47A4_8060_ED60504C3836__wvu_PrintArea_1">NA()</definedName>
    <definedName name="Z_62C45F05_C8EC_47A4_8060_ED60504C3836__wvu_PrintArea_2">NA()</definedName>
    <definedName name="Z_62C45F05_C8EC_47A4_8060_ED60504C3836__wvu_PrintTitles_1">NA()</definedName>
    <definedName name="Z_62C45F05_C8EC_47A4_8060_ED60504C3836__wvu_PrintTitles_2">NA()</definedName>
    <definedName name="Z_62C45F05_C8EC_47A4_8060_ED60504C3836__wvu_Rows_1">NA()</definedName>
    <definedName name="Z_62C45F05_C8EC_47A4_8060_ED60504C3836__wvu_Rows_2">NA()</definedName>
    <definedName name="Z_62C45F05_C8EC_47A4_8060_ED60504C3836__wvu_Rows_3">NA()</definedName>
    <definedName name="Z_850BF4B6_A28E_4C78_8797_BAD4B45F2D47__wvu_FilterData_1">NA()</definedName>
    <definedName name="Z_850BF4B6_A28E_4C78_8797_BAD4B45F2D47__wvu_FilterData_2">NA()</definedName>
    <definedName name="Z_850BF4B6_A28E_4C78_8797_BAD4B45F2D47__wvu_FilterData_3">NA()</definedName>
    <definedName name="Z_B50BEC92_5F2E_4A95_AD48_6D2F107DFE6A__wvu_FilterData_1">NA()</definedName>
    <definedName name="Z_B50BEC92_5F2E_4A95_AD48_6D2F107DFE6A__wvu_FilterData_2">NA()</definedName>
    <definedName name="Z_B50BEC92_5F2E_4A95_AD48_6D2F107DFE6A__wvu_FilterData_3">NA()</definedName>
    <definedName name="Z_BC720DBB_2DA9_4CF4_A179_4BE38E33DB95__wvu_FilterData_1">NA()</definedName>
    <definedName name="Z_BC720DBB_2DA9_4CF4_A179_4BE38E33DB95__wvu_FilterData_2">NA()</definedName>
    <definedName name="Z_BC720DBB_2DA9_4CF4_A179_4BE38E33DB95__wvu_FilterData_3">NA()</definedName>
    <definedName name="Z_CAF0C9AC_802D_49E0_A4BC_EDE98FD6E361__wvu_FilterData_1">NA()</definedName>
    <definedName name="Z_CAF0C9AC_802D_49E0_A4BC_EDE98FD6E361__wvu_FilterData_2">NA()</definedName>
    <definedName name="Z_CAF0C9AC_802D_49E0_A4BC_EDE98FD6E361__wvu_FilterData_3">NA()</definedName>
    <definedName name="Z_CCDF18AA_C143_43EF_9BFF_79A439C3E5E7__wvu_FilterData_1">NA()</definedName>
    <definedName name="Z_CCDF18AA_C143_43EF_9BFF_79A439C3E5E7__wvu_FilterData_2">NA()</definedName>
    <definedName name="Z_CCDF18AA_C143_43EF_9BFF_79A439C3E5E7__wvu_FilterData_3">NA()</definedName>
    <definedName name="Z_DA9F86FF_0426_48C8_9D2C_F082FA4D40E4__wvu_FilterData_1">NA()</definedName>
    <definedName name="Z_DA9F86FF_0426_48C8_9D2C_F082FA4D40E4__wvu_FilterData_2">NA()</definedName>
    <definedName name="Z_DA9F86FF_0426_48C8_9D2C_F082FA4D40E4__wvu_FilterData_3">NA()</definedName>
    <definedName name="Z_E2C456B8_EF17_4323_B562_D6E3BBDDD062__wvu_FilterData_1">NA()</definedName>
    <definedName name="Z_E2C456B8_EF17_4323_B562_D6E3BBDDD062__wvu_FilterData_2">NA()</definedName>
    <definedName name="Z_E2C456B8_EF17_4323_B562_D6E3BBDDD062__wvu_FilterData_3">NA()</definedName>
    <definedName name="Z_E638167C_314B_4976_9AB9_9F5067C4EBCC__wvu_FilterData_1">NA()</definedName>
    <definedName name="Z_E638167C_314B_4976_9AB9_9F5067C4EBCC__wvu_FilterData_2">NA()</definedName>
    <definedName name="Z_E638167C_314B_4976_9AB9_9F5067C4EBCC__wvu_FilterData_3">NA()</definedName>
    <definedName name="Z_FA32BE96_4D38_4663_944D_87B78F33EAA4__wvu_FilterData_1">NA()</definedName>
    <definedName name="Z_FA32BE96_4D38_4663_944D_87B78F33EAA4__wvu_FilterData_2">NA()</definedName>
    <definedName name="Z_FA32BE96_4D38_4663_944D_87B78F33EAA4__wvu_FilterData_3">NA()</definedName>
    <definedName name="ZAKA">"#ref!"</definedName>
    <definedName name="zgas">{"'september 00bs'!$A$1:$D$82","'september 00bs'!$I$16"}</definedName>
    <definedName name="ZZ" hidden="1">0</definedName>
    <definedName name="zzzz" hidden="1">{#N/A,#N/A,FALSE,"Aging Summary";#N/A,#N/A,FALSE,"Ratio Analysis";#N/A,#N/A,FALSE,"Test 120 Day Accts";#N/A,#N/A,FALSE,"Tickmarks"}</definedName>
    <definedName name="zzzzz" hidden="1">{#N/A,#N/A,FALSE,"Aging Summary";#N/A,#N/A,FALSE,"Ratio Analysis";#N/A,#N/A,FALSE,"Test 120 Day Accts";#N/A,#N/A,FALSE,"Tickmarks"}</definedName>
    <definedName name="FULL_42">'[13]TOP COPY'!#REF!</definedName>
    <definedName name="FULL_43">'[13]TOP COPY'!#REF!</definedName>
    <definedName name="FULL_44">'[13]TOP COPY'!#REF!</definedName>
    <definedName name="FULL_45">'[13]TOP COPY'!#REF!</definedName>
    <definedName name="FULL_47">'[13]TOP COPY'!#REF!</definedName>
    <definedName name="FULL_50">'[13]TOP COPY'!#REF!</definedName>
    <definedName name="FULL_51">'[13]TOP COPY'!#REF!</definedName>
    <definedName name="FULL_52">'[13]TOP COPY'!#REF!</definedName>
    <definedName name="FULL_53">'[13]TOP COPY'!#REF!</definedName>
    <definedName name="FULL_54">'[13]TOP COPY'!#REF!</definedName>
    <definedName name="FULL_55">'[13]TOP COPY'!#REF!</definedName>
    <definedName name="FULL_56">'[13]TOP COPY'!#REF!</definedName>
    <definedName name="FULL_57">'[13]TOP COPY'!#REF!</definedName>
    <definedName name="FULL_58">'[13]TOP COPY'!#REF!</definedName>
    <definedName name="FULL_59">'[13]TOP COPY'!#REF!</definedName>
    <definedName name="FULL_60">'[13]TOP COPY'!#REF!</definedName>
    <definedName name="FULL_61">'[13]TOP COPY'!#REF!</definedName>
    <definedName name="FULL_62">'[13]TOP COPY'!#REF!</definedName>
    <definedName name="FULL_63">'[13]TOP COPY'!#REF!</definedName>
    <definedName name="FULL_64">'[13]TOP COPY'!#REF!</definedName>
    <definedName name="FULL_65">'[13]TOP COPY'!#REF!</definedName>
    <definedName name="FULL_66">'[13]TOP COPY'!#REF!</definedName>
    <definedName name="FULL_67">'[13]TOP COPY'!#REF!</definedName>
    <definedName name="FULL_68">'[13]TOP COPY'!#REF!</definedName>
    <definedName name="FULL_69">'[13]TOP COPY'!#REF!</definedName>
    <definedName name="SNAP">[12]Q_file!$B$31:$L$101</definedName>
    <definedName name="TFFKL_23">'[13]TOP COPY'!#REF!</definedName>
    <definedName name="TFFKL_24">'[13]TOP COPY'!#REF!</definedName>
    <definedName name="TFFKL_25">'[13]TOP COPY'!#REF!</definedName>
    <definedName name="TFFKL_26">'[13]TOP COPY'!#REF!</definedName>
    <definedName name="TFFKL_27">'[13]TOP COPY'!#REF!</definedName>
    <definedName name="TFFKL_28">'[13]TOP COPY'!#REF!</definedName>
    <definedName name="TFFKL_29">'[13]TOP COPY'!#REF!</definedName>
    <definedName name="TFFKL_30">'[13]TOP COPY'!#REF!</definedName>
    <definedName name="TFFKL_31">'[13]TOP COPY'!#REF!</definedName>
    <definedName name="TFFKL_32">'[13]TOP COPY'!#REF!</definedName>
    <definedName name="TFFKL_33">'[13]TOP COPY'!#REF!</definedName>
    <definedName name="TFFKL_34">'[13]TOP COPY'!#REF!</definedName>
    <definedName name="TFFKL_35">'[13]TOP COPY'!#REF!</definedName>
    <definedName name="TFFKL_36">'[13]TOP COPY'!#REF!</definedName>
    <definedName name="TFFKL_37">'[13]TOP COPY'!#REF!</definedName>
    <definedName name="TFFKL_38">'[13]TOP COPY'!#REF!</definedName>
    <definedName name="TFFKL_39">'[13]TOP COPY'!#REF!</definedName>
    <definedName name="TFFKL_40">'[13]TOP COPY'!#REF!</definedName>
    <definedName name="TFFKL_41">'[13]TOP COPY'!#REF!</definedName>
    <definedName name="TFFKL_42">'[13]TOP COPY'!#REF!</definedName>
    <definedName name="TFFKL_43">'[13]TOP COPY'!#REF!</definedName>
    <definedName name="TFFKL_44">'[13]TOP COPY'!#REF!</definedName>
    <definedName name="TFFKL_45">'[13]TOP COPY'!#REF!</definedName>
    <definedName name="TFFKL_46">'[13]TOP COPY'!#REF!</definedName>
    <definedName name="TFFKL_47">'[13]TOP COPY'!#REF!</definedName>
    <definedName name="TFFKL_48">'[13]TOP COPY'!#REF!</definedName>
    <definedName name="TFFKL_49">'[13]TOP COPY'!#REF!</definedName>
    <definedName name="TFFKL_50">'[13]TOP COPY'!#REF!</definedName>
    <definedName name="TFFKL_51">'[13]TOP COPY'!#REF!</definedName>
    <definedName name="TFFKL_52">'[13]TOP COPY'!#REF!</definedName>
    <definedName name="TFFKL_53">'[13]TOP COPY'!#REF!</definedName>
    <definedName name="TFFKL_54">'[13]TOP COPY'!#REF!</definedName>
    <definedName name="TFFKL_55">'[13]TOP COPY'!#REF!</definedName>
    <definedName name="TFFKL_56">'[13]TOP COPY'!#REF!</definedName>
    <definedName name="TFFKL_57">'[13]TOP COPY'!#REF!</definedName>
    <definedName name="TFFKL_58">'[13]TOP COPY'!#REF!</definedName>
    <definedName name="TFFKL_59">'[13]TOP COPY'!#REF!</definedName>
    <definedName name="TFFKL_60">'[13]TOP COPY'!#REF!</definedName>
    <definedName name="TFFKL_61">'[13]TOP COPY'!#REF!</definedName>
    <definedName name="TFFKL_62">'[13]TOP COPY'!#REF!</definedName>
    <definedName name="TFFKL_63">'[13]TOP COPY'!#REF!</definedName>
    <definedName name="TFFKL_64">'[13]TOP COPY'!#REF!</definedName>
    <definedName name="TFFKL_65">'[13]TOP COPY'!#REF!</definedName>
    <definedName name="TFFKL_66">'[13]TOP COPY'!#REF!</definedName>
    <definedName name="TFFKL_67">'[13]TOP COPY'!#REF!</definedName>
    <definedName name="TFFKL_68">'[13]TOP COPY'!#REF!</definedName>
    <definedName name="TFFKL_69">'[13]TOP COPY'!#REF!</definedName>
    <definedName name="Print_Area_6">#REF!</definedName>
    <definedName name="_">#REF!</definedName>
    <definedName name="_\0">#REF!</definedName>
    <definedName name="_\F">#REF!</definedName>
    <definedName name="_\G">#REF!</definedName>
    <definedName name="_\H">#REF!</definedName>
    <definedName name="_\J">#REF!</definedName>
    <definedName name="_\L">#REF!</definedName>
    <definedName name="_\M">#REF!</definedName>
    <definedName name="_\R">#REF!</definedName>
    <definedName name="_\U">#REF!</definedName>
    <definedName name="_\X">#REF!</definedName>
    <definedName name="__\0">#REF!</definedName>
    <definedName name="__\F">#REF!</definedName>
    <definedName name="__\G">#REF!</definedName>
    <definedName name="__\H">#REF!</definedName>
    <definedName name="__\J">#REF!</definedName>
    <definedName name="__\L">#REF!</definedName>
    <definedName name="__\M">#REF!</definedName>
    <definedName name="__\R">#REF!</definedName>
    <definedName name="__\U">#REF!</definedName>
    <definedName name="__\X">#REF!</definedName>
    <definedName name="_______\0">#REF!</definedName>
    <definedName name="_______\F">#REF!</definedName>
    <definedName name="_______\G">#REF!</definedName>
    <definedName name="_______\H">#REF!</definedName>
    <definedName name="_______\J">#REF!</definedName>
    <definedName name="_______\L">#REF!</definedName>
    <definedName name="_______\M">#REF!</definedName>
    <definedName name="_______\R">#REF!</definedName>
    <definedName name="_______\U">#REF!</definedName>
    <definedName name="_______\X">#REF!</definedName>
    <definedName name="_________________________________________Excel_BuiltIn_Print_Area_2_1">#REF!</definedName>
    <definedName name="_________________________________________Excel_BuiltIn_Print_Area_3_1">#REF!</definedName>
    <definedName name="_________________________________________Excel_BuiltIn_Print_Area_4_1">#REF!</definedName>
    <definedName name="_________________________________________Excel_BuiltIn_Print_Area_5_1">#REF!</definedName>
    <definedName name="_________________________________________Excel_BuiltIn_Print_Area_6_1">#REF!</definedName>
    <definedName name="_________________________________________Excel_BuiltIn_Print_Area_7_1">#REF!</definedName>
    <definedName name="_________________________________________Excel_BuiltIn_Print_Area_8_1">#REF!</definedName>
    <definedName name="_________________________________________Excel_BuiltIn_Print_Area_9_1">#REF!</definedName>
    <definedName name="_______________________________________Excel_BuiltIn_Print_Area_2_1">#REF!</definedName>
    <definedName name="_______________________________________Excel_BuiltIn_Print_Area_3_1">#REF!</definedName>
    <definedName name="_______________________________________Excel_BuiltIn_Print_Area_4_1">#REF!</definedName>
    <definedName name="_______________________________________Excel_BuiltIn_Print_Area_5_1">#REF!</definedName>
    <definedName name="_______________________________________Excel_BuiltIn_Print_Area_6_1">#REF!</definedName>
    <definedName name="_______________________________________Excel_BuiltIn_Print_Area_7_1">#REF!</definedName>
    <definedName name="_______________________________________Excel_BuiltIn_Print_Area_8_1">#REF!</definedName>
    <definedName name="_______________________________________Excel_BuiltIn_Print_Area_9_1">#REF!</definedName>
    <definedName name="____________________________________Excel_BuiltIn_Print_Area_2_1">#REF!</definedName>
    <definedName name="____________________________________Excel_BuiltIn_Print_Area_3_1">#REF!</definedName>
    <definedName name="____________________________________Excel_BuiltIn_Print_Area_4_1">#REF!</definedName>
    <definedName name="____________________________________Excel_BuiltIn_Print_Area_5_1">#REF!</definedName>
    <definedName name="____________________________________Excel_BuiltIn_Print_Area_6_1">#REF!</definedName>
    <definedName name="____________________________________Excel_BuiltIn_Print_Area_7_1">#REF!</definedName>
    <definedName name="____________________________________Excel_BuiltIn_Print_Area_8_1">#REF!</definedName>
    <definedName name="____________________________________Excel_BuiltIn_Print_Area_9_1">#REF!</definedName>
    <definedName name="__________________________________Excel_BuiltIn_Print_Area_2_1">#REF!</definedName>
    <definedName name="__________________________________Excel_BuiltIn_Print_Area_3_1">#REF!</definedName>
    <definedName name="__________________________________Excel_BuiltIn_Print_Area_4_1">#REF!</definedName>
    <definedName name="__________________________________Excel_BuiltIn_Print_Area_5_1">#REF!</definedName>
    <definedName name="__________________________________Excel_BuiltIn_Print_Area_6_1">#REF!</definedName>
    <definedName name="__________________________________Excel_BuiltIn_Print_Area_7_1">#REF!</definedName>
    <definedName name="__________________________________Excel_BuiltIn_Print_Area_8_1">#REF!</definedName>
    <definedName name="__________________________________Excel_BuiltIn_Print_Area_9_1">#REF!</definedName>
    <definedName name="________________________________Excel_BuiltIn_Print_Area_2_1">#REF!</definedName>
    <definedName name="________________________________Excel_BuiltIn_Print_Area_3_1">#REF!</definedName>
    <definedName name="________________________________Excel_BuiltIn_Print_Area_4_1">#REF!</definedName>
    <definedName name="________________________________Excel_BuiltIn_Print_Area_5_1">#REF!</definedName>
    <definedName name="________________________________Excel_BuiltIn_Print_Area_6_1">#REF!</definedName>
    <definedName name="________________________________Excel_BuiltIn_Print_Area_7_1">#REF!</definedName>
    <definedName name="________________________________Excel_BuiltIn_Print_Area_8_1">#REF!</definedName>
    <definedName name="________________________________Excel_BuiltIn_Print_Area_9_1">#REF!</definedName>
    <definedName name="______________________________Excel_BuiltIn_Print_Area_2_1">#REF!</definedName>
    <definedName name="______________________________Excel_BuiltIn_Print_Area_3_1">#REF!</definedName>
    <definedName name="______________________________Excel_BuiltIn_Print_Area_4_1">#REF!</definedName>
    <definedName name="______________________________Excel_BuiltIn_Print_Area_5_1">#REF!</definedName>
    <definedName name="______________________________Excel_BuiltIn_Print_Area_6_1">#REF!</definedName>
    <definedName name="______________________________Excel_BuiltIn_Print_Area_7_1">#REF!</definedName>
    <definedName name="______________________________Excel_BuiltIn_Print_Area_8_1">#REF!</definedName>
    <definedName name="______________________________Excel_BuiltIn_Print_Area_9_1">#REF!</definedName>
    <definedName name="___________________________Excel_BuiltIn_Print_Area_2_1">#REF!</definedName>
    <definedName name="___________________________Excel_BuiltIn_Print_Area_3_1">#REF!</definedName>
    <definedName name="___________________________Excel_BuiltIn_Print_Area_4_1">#REF!</definedName>
    <definedName name="___________________________Excel_BuiltIn_Print_Area_5_1">#REF!</definedName>
    <definedName name="___________________________Excel_BuiltIn_Print_Area_6_1">#REF!</definedName>
    <definedName name="___________________________Excel_BuiltIn_Print_Area_7_1">#REF!</definedName>
    <definedName name="___________________________Excel_BuiltIn_Print_Area_8_1">#REF!</definedName>
    <definedName name="___________________________Excel_BuiltIn_Print_Area_9_1">#REF!</definedName>
    <definedName name="_________________________Excel_BuiltIn_Print_Area_2_1">#REF!</definedName>
    <definedName name="_________________________Excel_BuiltIn_Print_Area_3_1">#REF!</definedName>
    <definedName name="_________________________Excel_BuiltIn_Print_Area_4_1">#REF!</definedName>
    <definedName name="_________________________Excel_BuiltIn_Print_Area_5_1">#REF!</definedName>
    <definedName name="_________________________Excel_BuiltIn_Print_Area_6_1">#REF!</definedName>
    <definedName name="_________________________Excel_BuiltIn_Print_Area_7_1">#REF!</definedName>
    <definedName name="_________________________Excel_BuiltIn_Print_Area_8_1">#REF!</definedName>
    <definedName name="_________________________Excel_BuiltIn_Print_Area_9_1">#REF!</definedName>
    <definedName name="________________________Excel_BuiltIn_Print_Area_2_1">#REF!</definedName>
    <definedName name="________________________Excel_BuiltIn_Print_Area_3_1">#REF!</definedName>
    <definedName name="________________________Excel_BuiltIn_Print_Area_4_1">#REF!</definedName>
    <definedName name="________________________Excel_BuiltIn_Print_Area_5_1">#REF!</definedName>
    <definedName name="________________________Excel_BuiltIn_Print_Area_6_1">#REF!</definedName>
    <definedName name="________________________Excel_BuiltIn_Print_Area_7_1">#REF!</definedName>
    <definedName name="________________________Excel_BuiltIn_Print_Area_8_1">#REF!</definedName>
    <definedName name="________________________Excel_BuiltIn_Print_Area_9_1">#REF!</definedName>
    <definedName name="_______________________Excel_BuiltIn_Print_Area_2_1">#REF!</definedName>
    <definedName name="_______________________Excel_BuiltIn_Print_Area_3_1">#REF!</definedName>
    <definedName name="_______________________Excel_BuiltIn_Print_Area_4_1">#REF!</definedName>
    <definedName name="_______________________Excel_BuiltIn_Print_Area_5_1">#REF!</definedName>
    <definedName name="_______________________Excel_BuiltIn_Print_Area_6_1">#REF!</definedName>
    <definedName name="_______________________Excel_BuiltIn_Print_Area_7_1">#REF!</definedName>
    <definedName name="_______________________Excel_BuiltIn_Print_Area_8_1">#REF!</definedName>
    <definedName name="_______________________Excel_BuiltIn_Print_Area_9_1">#REF!</definedName>
    <definedName name="______________________Excel_BuiltIn_Print_Area_2_1">#REF!</definedName>
    <definedName name="______________________Excel_BuiltIn_Print_Area_3_1">#REF!</definedName>
    <definedName name="______________________Excel_BuiltIn_Print_Area_4_1">#REF!</definedName>
    <definedName name="______________________Excel_BuiltIn_Print_Area_5_1">#REF!</definedName>
    <definedName name="______________________Excel_BuiltIn_Print_Area_6_1">#REF!</definedName>
    <definedName name="______________________Excel_BuiltIn_Print_Area_7_1">#REF!</definedName>
    <definedName name="______________________Excel_BuiltIn_Print_Area_8_1">#REF!</definedName>
    <definedName name="______________________Excel_BuiltIn_Print_Area_9_1">#REF!</definedName>
    <definedName name="_____________________Excel_BuiltIn_Print_Area_2_1">#REF!</definedName>
    <definedName name="_____________________Excel_BuiltIn_Print_Area_3_1">#REF!</definedName>
    <definedName name="_____________________Excel_BuiltIn_Print_Area_4_1">#REF!</definedName>
    <definedName name="_____________________Excel_BuiltIn_Print_Area_5_1">#REF!</definedName>
    <definedName name="_____________________Excel_BuiltIn_Print_Area_6_1">#REF!</definedName>
    <definedName name="_____________________Excel_BuiltIn_Print_Area_7_1">#REF!</definedName>
    <definedName name="_____________________Excel_BuiltIn_Print_Area_8_1">#REF!</definedName>
    <definedName name="_____________________Excel_BuiltIn_Print_Area_9_1">#REF!</definedName>
    <definedName name="____________________Excel_BuiltIn_Print_Area_2_1">#REF!</definedName>
    <definedName name="____________________Excel_BuiltIn_Print_Area_3_1">#REF!</definedName>
    <definedName name="____________________Excel_BuiltIn_Print_Area_4_1">#REF!</definedName>
    <definedName name="____________________Excel_BuiltIn_Print_Area_5_1">#REF!</definedName>
    <definedName name="____________________Excel_BuiltIn_Print_Area_6_1">#REF!</definedName>
    <definedName name="____________________Excel_BuiltIn_Print_Area_7_1">#REF!</definedName>
    <definedName name="____________________Excel_BuiltIn_Print_Area_8_1">#REF!</definedName>
    <definedName name="____________________Excel_BuiltIn_Print_Area_9_1">#REF!</definedName>
    <definedName name="___________________Excel_BuiltIn_Print_Area_2_1">#REF!</definedName>
    <definedName name="___________________Excel_BuiltIn_Print_Area_3_1">#REF!</definedName>
    <definedName name="___________________Excel_BuiltIn_Print_Area_4_1">#REF!</definedName>
    <definedName name="___________________Excel_BuiltIn_Print_Area_5_1">#REF!</definedName>
    <definedName name="___________________Excel_BuiltIn_Print_Area_6_1">#REF!</definedName>
    <definedName name="___________________Excel_BuiltIn_Print_Area_7_1">#REF!</definedName>
    <definedName name="___________________Excel_BuiltIn_Print_Area_8_1">#REF!</definedName>
    <definedName name="___________________Excel_BuiltIn_Print_Area_9_1">#REF!</definedName>
    <definedName name="__________________Excel_BuiltIn_Print_Area_2_1">#REF!</definedName>
    <definedName name="__________________Excel_BuiltIn_Print_Area_3_1">#REF!</definedName>
    <definedName name="__________________Excel_BuiltIn_Print_Area_4_1">#REF!</definedName>
    <definedName name="__________________Excel_BuiltIn_Print_Area_5_1">#REF!</definedName>
    <definedName name="__________________Excel_BuiltIn_Print_Area_6_1">#REF!</definedName>
    <definedName name="__________________Excel_BuiltIn_Print_Area_7_1">#REF!</definedName>
    <definedName name="__________________Excel_BuiltIn_Print_Area_8_1">#REF!</definedName>
    <definedName name="__________________Excel_BuiltIn_Print_Area_9_1">#REF!</definedName>
    <definedName name="_________________Excel_BuiltIn_Print_Area_2_1">#REF!</definedName>
    <definedName name="_________________Excel_BuiltIn_Print_Area_3_1">#REF!</definedName>
    <definedName name="_________________Excel_BuiltIn_Print_Area_4_1">#REF!</definedName>
    <definedName name="_________________Excel_BuiltIn_Print_Area_5_1">#REF!</definedName>
    <definedName name="_________________Excel_BuiltIn_Print_Area_6_1">#REF!</definedName>
    <definedName name="_________________Excel_BuiltIn_Print_Area_7_1">#REF!</definedName>
    <definedName name="_________________Excel_BuiltIn_Print_Area_8_1">#REF!</definedName>
    <definedName name="_________________Excel_BuiltIn_Print_Area_9_1">#REF!</definedName>
    <definedName name="________________Excel_BuiltIn_Print_Area_2_1">#REF!</definedName>
    <definedName name="________________Excel_BuiltIn_Print_Area_3_1">#REF!</definedName>
    <definedName name="________________Excel_BuiltIn_Print_Area_4_1">#REF!</definedName>
    <definedName name="________________Excel_BuiltIn_Print_Area_5_1">#REF!</definedName>
    <definedName name="________________Excel_BuiltIn_Print_Area_6_1">#REF!</definedName>
    <definedName name="________________Excel_BuiltIn_Print_Area_7_1">#REF!</definedName>
    <definedName name="________________Excel_BuiltIn_Print_Area_8_1">#REF!</definedName>
    <definedName name="________________Excel_BuiltIn_Print_Area_9_1">#REF!</definedName>
    <definedName name="_______________Excel_BuiltIn_Print_Area_2_1">#REF!</definedName>
    <definedName name="_______________Excel_BuiltIn_Print_Area_3_1">#REF!</definedName>
    <definedName name="_______________Excel_BuiltIn_Print_Area_4_1">#REF!</definedName>
    <definedName name="_______________Excel_BuiltIn_Print_Area_5_1">#REF!</definedName>
    <definedName name="_______________Excel_BuiltIn_Print_Area_6_1">#REF!</definedName>
    <definedName name="_______________Excel_BuiltIn_Print_Area_7_1">#REF!</definedName>
    <definedName name="_______________Excel_BuiltIn_Print_Area_8_1">#REF!</definedName>
    <definedName name="_______________Excel_BuiltIn_Print_Area_9_1">#REF!</definedName>
    <definedName name="______________Excel_BuiltIn_Print_Area_2_1">#REF!</definedName>
    <definedName name="______________Excel_BuiltIn_Print_Area_3_1">#REF!</definedName>
    <definedName name="______________Excel_BuiltIn_Print_Area_4_1">#REF!</definedName>
    <definedName name="______________Excel_BuiltIn_Print_Area_5_1">#REF!</definedName>
    <definedName name="______________Excel_BuiltIn_Print_Area_6_1">#REF!</definedName>
    <definedName name="______________Excel_BuiltIn_Print_Area_7_1">#REF!</definedName>
    <definedName name="______________Excel_BuiltIn_Print_Area_8_1">#REF!</definedName>
    <definedName name="______________Excel_BuiltIn_Print_Area_9_1">#REF!</definedName>
    <definedName name="_____________Excel_BuiltIn_Print_Area_2_1">#REF!</definedName>
    <definedName name="_____________Excel_BuiltIn_Print_Area_3_1">#REF!</definedName>
    <definedName name="_____________Excel_BuiltIn_Print_Area_4_1">#REF!</definedName>
    <definedName name="_____________Excel_BuiltIn_Print_Area_5_1">#REF!</definedName>
    <definedName name="_____________Excel_BuiltIn_Print_Area_6_1">#REF!</definedName>
    <definedName name="_____________Excel_BuiltIn_Print_Area_7_1">#REF!</definedName>
    <definedName name="_____________Excel_BuiltIn_Print_Area_8_1">#REF!</definedName>
    <definedName name="_____________Excel_BuiltIn_Print_Area_9_1">#REF!</definedName>
    <definedName name="____________DAT1">#REF!</definedName>
    <definedName name="____________Excel_BuiltIn_Print_Area_2_1">#REF!</definedName>
    <definedName name="____________Excel_BuiltIn_Print_Area_3_1">#REF!</definedName>
    <definedName name="____________Excel_BuiltIn_Print_Area_4_1">#REF!</definedName>
    <definedName name="____________Excel_BuiltIn_Print_Area_5_1">#REF!</definedName>
    <definedName name="____________Excel_BuiltIn_Print_Area_6_1">#REF!</definedName>
    <definedName name="____________Excel_BuiltIn_Print_Area_7_1">#REF!</definedName>
    <definedName name="____________Excel_BuiltIn_Print_Area_8_1">#REF!</definedName>
    <definedName name="____________Excel_BuiltIn_Print_Area_9_1">#REF!</definedName>
    <definedName name="___________DAT1">#REF!</definedName>
    <definedName name="___________Excel_BuiltIn_Print_Area_2_1">#REF!</definedName>
    <definedName name="___________Excel_BuiltIn_Print_Area_3_1">#REF!</definedName>
    <definedName name="___________Excel_BuiltIn_Print_Area_4_1">#REF!</definedName>
    <definedName name="___________Excel_BuiltIn_Print_Area_5_1">#REF!</definedName>
    <definedName name="___________Excel_BuiltIn_Print_Area_6_1">#REF!</definedName>
    <definedName name="___________Excel_BuiltIn_Print_Area_7_1">#REF!</definedName>
    <definedName name="___________Excel_BuiltIn_Print_Area_8_1">#REF!</definedName>
    <definedName name="___________Excel_BuiltIn_Print_Area_9_1">#REF!</definedName>
    <definedName name="__________DAT1">#REF!</definedName>
    <definedName name="__________DAT2">#REF!</definedName>
    <definedName name="__________DAT3">#REF!</definedName>
    <definedName name="__________DAT4">#REF!</definedName>
    <definedName name="__________DAT5">#REF!</definedName>
    <definedName name="__________Excel_BuiltIn_Print_Area_2_1">#REF!</definedName>
    <definedName name="__________Excel_BuiltIn_Print_Area_3_1">#REF!</definedName>
    <definedName name="__________Excel_BuiltIn_Print_Area_4_1">#REF!</definedName>
    <definedName name="__________Excel_BuiltIn_Print_Area_5_1">#REF!</definedName>
    <definedName name="__________Excel_BuiltIn_Print_Area_6_1">#REF!</definedName>
    <definedName name="__________Excel_BuiltIn_Print_Area_7_1">#REF!</definedName>
    <definedName name="__________Excel_BuiltIn_Print_Area_8_1">#REF!</definedName>
    <definedName name="__________Excel_BuiltIn_Print_Area_9_1">#REF!</definedName>
    <definedName name="_________DAT1">#REF!</definedName>
    <definedName name="_________DAT2">#REF!</definedName>
    <definedName name="_________DAT3">#REF!</definedName>
    <definedName name="_________DAT4">#REF!</definedName>
    <definedName name="_________DAT5">#REF!</definedName>
    <definedName name="_________Excel_BuiltIn_Print_Area_2_1">#REF!</definedName>
    <definedName name="_________Excel_BuiltIn_Print_Area_3_1">#REF!</definedName>
    <definedName name="_________Excel_BuiltIn_Print_Area_4_1">#REF!</definedName>
    <definedName name="_________Excel_BuiltIn_Print_Area_5_1">#REF!</definedName>
    <definedName name="_________Excel_BuiltIn_Print_Area_6_1">#REF!</definedName>
    <definedName name="_________Excel_BuiltIn_Print_Area_7_1">#REF!</definedName>
    <definedName name="_________Excel_BuiltIn_Print_Area_8_1">#REF!</definedName>
    <definedName name="_________Excel_BuiltIn_Print_Area_9_1">#REF!</definedName>
    <definedName name="________AUD1202">#REF!</definedName>
    <definedName name="________DAT1">#REF!</definedName>
    <definedName name="________DAT10">#REF!</definedName>
    <definedName name="________dat1213">#REF!</definedName>
    <definedName name="________DAT14">#REF!</definedName>
    <definedName name="________DAT16">#REF!</definedName>
    <definedName name="________DAT17">#REF!</definedName>
    <definedName name="________DAT18">#REF!</definedName>
    <definedName name="________DAT2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9">#REF!</definedName>
    <definedName name="________DEM1202">#REF!</definedName>
    <definedName name="________Excel_BuiltIn_Print_Area_2_1">#REF!</definedName>
    <definedName name="________Excel_BuiltIn_Print_Area_3_1">#REF!</definedName>
    <definedName name="________Excel_BuiltIn_Print_Area_4_1">#REF!</definedName>
    <definedName name="________Excel_BuiltIn_Print_Area_5_1">#REF!</definedName>
    <definedName name="________Excel_BuiltIn_Print_Area_6_1">#REF!</definedName>
    <definedName name="________Excel_BuiltIn_Print_Area_7_1">#REF!</definedName>
    <definedName name="________Excel_BuiltIn_Print_Area_8_1">#REF!</definedName>
    <definedName name="________Excel_BuiltIn_Print_Area_9_1">#REF!</definedName>
    <definedName name="________FRF1202">#REF!</definedName>
    <definedName name="________GBP1202">#REF!</definedName>
    <definedName name="________SGD1202">#REF!</definedName>
    <definedName name="________USD1202">#REF!</definedName>
    <definedName name="_______adv1">#REF!</definedName>
    <definedName name="_______adv2">#REF!</definedName>
    <definedName name="_______adv3">#REF!</definedName>
    <definedName name="_______art25">#REF!</definedName>
    <definedName name="_______AUD1202">#REF!</definedName>
    <definedName name="_______DAT1">#REF!</definedName>
    <definedName name="_______DAT10">#REF!</definedName>
    <definedName name="_______dat1213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9">#REF!</definedName>
    <definedName name="_______DEM1202">#REF!</definedName>
    <definedName name="_______Excel_BuiltIn_Print_Area_2_1">#REF!</definedName>
    <definedName name="_______Excel_BuiltIn_Print_Area_3_1">#REF!</definedName>
    <definedName name="_______Excel_BuiltIn_Print_Area_4_1">#REF!</definedName>
    <definedName name="_______Excel_BuiltIn_Print_Area_5_1">#REF!</definedName>
    <definedName name="_______Excel_BuiltIn_Print_Area_6_1">#REF!</definedName>
    <definedName name="_______Excel_BuiltIn_Print_Area_7_1">#REF!</definedName>
    <definedName name="_______Excel_BuiltIn_Print_Area_8_1">#REF!</definedName>
    <definedName name="_______Excel_BuiltIn_Print_Area_9_1">#REF!</definedName>
    <definedName name="_______FRF1202">#REF!</definedName>
    <definedName name="_______GBP1202">#REF!</definedName>
    <definedName name="_______ms1">#REF!</definedName>
    <definedName name="_______ms2">#REF!</definedName>
    <definedName name="_______RIZ1">#REF!</definedName>
    <definedName name="_______RIZ2">#REF!</definedName>
    <definedName name="_______RIZ3">#REF!</definedName>
    <definedName name="_______SGD1202">#REF!</definedName>
    <definedName name="_______spb1">#REF!</definedName>
    <definedName name="_______std1">#REF!</definedName>
    <definedName name="_______std2">#REF!</definedName>
    <definedName name="_______std3">#REF!</definedName>
    <definedName name="_______TAX01">#REF!</definedName>
    <definedName name="_______tp724">#REF!</definedName>
    <definedName name="_______USD1202">#REF!</definedName>
    <definedName name="_______WK2">#REF!</definedName>
    <definedName name="_______WK3">#REF!</definedName>
    <definedName name="_______WK4">#REF!</definedName>
    <definedName name="_______WK5">#REF!</definedName>
    <definedName name="_______WK6">#REF!</definedName>
    <definedName name="_______WK7">#REF!</definedName>
    <definedName name="______adv1">#REF!</definedName>
    <definedName name="______adv2">#REF!</definedName>
    <definedName name="______adv3">#REF!</definedName>
    <definedName name="______art25">#REF!</definedName>
    <definedName name="______AUD1202">#REF!</definedName>
    <definedName name="______CAS112">#REF!</definedName>
    <definedName name="______CAS113">#REF!</definedName>
    <definedName name="______cas21">#REF!</definedName>
    <definedName name="______cas211">#REF!</definedName>
    <definedName name="______cas22">#REF!</definedName>
    <definedName name="______cas31">#REF!</definedName>
    <definedName name="______cas311">#REF!</definedName>
    <definedName name="______CAS32">#REF!</definedName>
    <definedName name="______DAT1">#REF!</definedName>
    <definedName name="______DAT10">#REF!</definedName>
    <definedName name="______dat1213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9">#REF!</definedName>
    <definedName name="______DEM1202">#REF!</definedName>
    <definedName name="______Excel_BuiltIn_Print_Area_2_1">#REF!</definedName>
    <definedName name="______Excel_BuiltIn_Print_Area_3_1">#REF!</definedName>
    <definedName name="______Excel_BuiltIn_Print_Area_4_1">#REF!</definedName>
    <definedName name="______Excel_BuiltIn_Print_Area_5_1">#REF!</definedName>
    <definedName name="______Excel_BuiltIn_Print_Area_6_1">#REF!</definedName>
    <definedName name="______Excel_BuiltIn_Print_Area_7_1">#REF!</definedName>
    <definedName name="______Excel_BuiltIn_Print_Area_8_1">#REF!</definedName>
    <definedName name="______Excel_BuiltIn_Print_Area_9_1">#REF!</definedName>
    <definedName name="______FRF1202">#REF!</definedName>
    <definedName name="______GBP1202">#REF!</definedName>
    <definedName name="______ms1">#REF!</definedName>
    <definedName name="______ms2">#REF!</definedName>
    <definedName name="______RIZ1">#REF!</definedName>
    <definedName name="______RIZ2">#REF!</definedName>
    <definedName name="______RIZ3">#REF!</definedName>
    <definedName name="______SGD1202">#REF!</definedName>
    <definedName name="______SHT151">#REF!</definedName>
    <definedName name="______spb1">#REF!</definedName>
    <definedName name="______std1">#REF!</definedName>
    <definedName name="______std2">#REF!</definedName>
    <definedName name="______std3">#REF!</definedName>
    <definedName name="______TAX01">#REF!</definedName>
    <definedName name="______tp724">#REF!</definedName>
    <definedName name="______USD1202">#REF!</definedName>
    <definedName name="______WK2">#REF!</definedName>
    <definedName name="______WK3">#REF!</definedName>
    <definedName name="______WK4">#REF!</definedName>
    <definedName name="______WK5">#REF!</definedName>
    <definedName name="______WK6">#REF!</definedName>
    <definedName name="______WK7">#REF!</definedName>
    <definedName name="______XP2">#REF!</definedName>
    <definedName name="_____adv1">#REF!</definedName>
    <definedName name="_____adv2">#REF!</definedName>
    <definedName name="_____adv3">#REF!</definedName>
    <definedName name="_____art25">#REF!</definedName>
    <definedName name="_____DAT13">#REF!</definedName>
    <definedName name="_____DAT15">#REF!</definedName>
    <definedName name="_____DAT2">#REF!</definedName>
    <definedName name="_____DAT3">#REF!</definedName>
    <definedName name="_____DAT4">#REF!</definedName>
    <definedName name="_____DAT5">#REF!</definedName>
    <definedName name="_____Excel_BuiltIn_Print_Area_2_1">#REF!</definedName>
    <definedName name="_____Excel_BuiltIn_Print_Area_3_1">#REF!</definedName>
    <definedName name="_____Excel_BuiltIn_Print_Area_4_1">#REF!</definedName>
    <definedName name="_____Excel_BuiltIn_Print_Area_5_1">#REF!</definedName>
    <definedName name="_____Excel_BuiltIn_Print_Area_6_1">#REF!</definedName>
    <definedName name="_____Excel_BuiltIn_Print_Area_7_1">#REF!</definedName>
    <definedName name="_____Excel_BuiltIn_Print_Area_8_1">#REF!</definedName>
    <definedName name="_____Excel_BuiltIn_Print_Area_9_1">#REF!</definedName>
    <definedName name="_____ms1">#REF!</definedName>
    <definedName name="_____ms2">#REF!</definedName>
    <definedName name="_____RIZ1">#REF!</definedName>
    <definedName name="_____RIZ2">#REF!</definedName>
    <definedName name="_____RIZ3">#REF!</definedName>
    <definedName name="_____spb1">#REF!</definedName>
    <definedName name="_____std1">#REF!</definedName>
    <definedName name="_____std2">#REF!</definedName>
    <definedName name="_____std3">#REF!</definedName>
    <definedName name="_____TAX01">#REF!</definedName>
    <definedName name="_____tp724">#REF!</definedName>
    <definedName name="_____WK2">#REF!</definedName>
    <definedName name="_____WK3">#REF!</definedName>
    <definedName name="_____WK4">#REF!</definedName>
    <definedName name="_____WK5">#REF!</definedName>
    <definedName name="_____WK6">#REF!</definedName>
    <definedName name="_____WK7">#REF!</definedName>
    <definedName name="____adv1">#REF!</definedName>
    <definedName name="____adv2">#REF!</definedName>
    <definedName name="____adv3">#REF!</definedName>
    <definedName name="____art25">#REF!</definedName>
    <definedName name="____AUD1202">#REF!</definedName>
    <definedName name="____DAT1">#REF!</definedName>
    <definedName name="____DAT10">#REF!</definedName>
    <definedName name="____dat1213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9">#REF!</definedName>
    <definedName name="____DEM1202">#REF!</definedName>
    <definedName name="____Excel_BuiltIn_Print_Area_2_1">#REF!</definedName>
    <definedName name="____Excel_BuiltIn_Print_Area_3_1">#REF!</definedName>
    <definedName name="____Excel_BuiltIn_Print_Area_4_1">#REF!</definedName>
    <definedName name="____Excel_BuiltIn_Print_Area_5_1">#REF!</definedName>
    <definedName name="____Excel_BuiltIn_Print_Area_6_1">#REF!</definedName>
    <definedName name="____Excel_BuiltIn_Print_Area_7_1">#REF!</definedName>
    <definedName name="____Excel_BuiltIn_Print_Area_8_1">#REF!</definedName>
    <definedName name="____Excel_BuiltIn_Print_Area_9_1">#REF!</definedName>
    <definedName name="____FRF1202">#REF!</definedName>
    <definedName name="____GBP1202">#REF!</definedName>
    <definedName name="____key2" hidden="1">#REF!</definedName>
    <definedName name="____ms1">#REF!</definedName>
    <definedName name="____ms2">#REF!</definedName>
    <definedName name="____RIZ1">#REF!</definedName>
    <definedName name="____RIZ2">#REF!</definedName>
    <definedName name="____RIZ3">#REF!</definedName>
    <definedName name="____SGD1202">#REF!</definedName>
    <definedName name="____spb1">#REF!</definedName>
    <definedName name="____std1">#REF!</definedName>
    <definedName name="____std2">#REF!</definedName>
    <definedName name="____std3">#REF!</definedName>
    <definedName name="____TAX01">#REF!</definedName>
    <definedName name="____tp724">#REF!</definedName>
    <definedName name="____USD1202">#REF!</definedName>
    <definedName name="____WK2">#REF!</definedName>
    <definedName name="____WK3">#REF!</definedName>
    <definedName name="____WK4">#REF!</definedName>
    <definedName name="____WK5">#REF!</definedName>
    <definedName name="____WK6">#REF!</definedName>
    <definedName name="____WK7">#REF!</definedName>
    <definedName name="___adv1">#REF!</definedName>
    <definedName name="___adv2">#REF!</definedName>
    <definedName name="___adv3">#REF!</definedName>
    <definedName name="___art25">#REF!</definedName>
    <definedName name="___AUD1202">#REF!</definedName>
    <definedName name="___DAT10">#REF!</definedName>
    <definedName name="___dat1213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9">#REF!</definedName>
    <definedName name="___DEM1202">#REF!</definedName>
    <definedName name="___Excel_BuiltIn_Print_Area_2_1">#REF!</definedName>
    <definedName name="___Excel_BuiltIn_Print_Area_3_1">#REF!</definedName>
    <definedName name="___Excel_BuiltIn_Print_Area_4_1">#REF!</definedName>
    <definedName name="___Excel_BuiltIn_Print_Area_5_1">#REF!</definedName>
    <definedName name="___Excel_BuiltIn_Print_Area_6_1">#REF!</definedName>
    <definedName name="___Excel_BuiltIn_Print_Area_7_1">#REF!</definedName>
    <definedName name="___Excel_BuiltIn_Print_Area_8_1">#REF!</definedName>
    <definedName name="___Excel_BuiltIn_Print_Area_9_1">#REF!</definedName>
    <definedName name="___FRF1202">#REF!</definedName>
    <definedName name="___fs1">#REF!</definedName>
    <definedName name="___GBP1202">#REF!</definedName>
    <definedName name="___mkl500">#REF!</definedName>
    <definedName name="___mm10">#REF!</definedName>
    <definedName name="___ms1">#REF!</definedName>
    <definedName name="___ms2">#REF!</definedName>
    <definedName name="___ps23">#REF!</definedName>
    <definedName name="___ps232">#REF!</definedName>
    <definedName name="___ps4">#REF!</definedName>
    <definedName name="___ps42">#REF!</definedName>
    <definedName name="___RIZ1">#REF!</definedName>
    <definedName name="___RIZ2">#REF!</definedName>
    <definedName name="___RIZ3">#REF!</definedName>
    <definedName name="___SGD1202">#REF!</definedName>
    <definedName name="___spb1">#REF!</definedName>
    <definedName name="___std1">#REF!</definedName>
    <definedName name="___std2">#REF!</definedName>
    <definedName name="___std3">#REF!</definedName>
    <definedName name="___TAX01">#REF!</definedName>
    <definedName name="___tp724">#REF!</definedName>
    <definedName name="___USD1202">#REF!</definedName>
    <definedName name="___WK2">#REF!</definedName>
    <definedName name="___WK3">#REF!</definedName>
    <definedName name="___WK4">#REF!</definedName>
    <definedName name="___WK5">#REF!</definedName>
    <definedName name="___WK6">#REF!</definedName>
    <definedName name="___WK7">#REF!</definedName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adv1">#REF!</definedName>
    <definedName name="__adv2">#REF!</definedName>
    <definedName name="__adv3">#REF!</definedName>
    <definedName name="__art25">#REF!</definedName>
    <definedName name="__AUD1202">#REF!</definedName>
    <definedName name="__DAT10">#REF!</definedName>
    <definedName name="__dat1213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9">#REF!</definedName>
    <definedName name="__DEM1202">#REF!</definedName>
    <definedName name="__Excel_BuiltIn_Print_Area_2_1">#REF!</definedName>
    <definedName name="__Excel_BuiltIn_Print_Area_3_1">#REF!</definedName>
    <definedName name="__Excel_BuiltIn_Print_Area_4_1">#REF!</definedName>
    <definedName name="__Excel_BuiltIn_Print_Area_5_1">#REF!</definedName>
    <definedName name="__Excel_BuiltIn_Print_Area_6_1">#REF!</definedName>
    <definedName name="__Excel_BuiltIn_Print_Area_7_1">#REF!</definedName>
    <definedName name="__Excel_BuiltIn_Print_Area_8_1">#REF!</definedName>
    <definedName name="__Excel_BuiltIn_Print_Area_9_1">#REF!</definedName>
    <definedName name="__FRF1202">#REF!</definedName>
    <definedName name="__fs1">#REF!</definedName>
    <definedName name="__GBP1202">#REF!</definedName>
    <definedName name="__key2" hidden="1">#REF!</definedName>
    <definedName name="__mkl500">#REF!</definedName>
    <definedName name="__mm10">#REF!</definedName>
    <definedName name="__ms1">#REF!</definedName>
    <definedName name="__ms2">#REF!</definedName>
    <definedName name="__ps23">#REF!</definedName>
    <definedName name="__ps232">#REF!</definedName>
    <definedName name="__ps4">#REF!</definedName>
    <definedName name="__ps42">#REF!</definedName>
    <definedName name="__RIZ1">#REF!</definedName>
    <definedName name="__RIZ2">#REF!</definedName>
    <definedName name="__RIZ3">#REF!</definedName>
    <definedName name="__SGD1202">#REF!</definedName>
    <definedName name="__spb1">#REF!</definedName>
    <definedName name="__std1">#REF!</definedName>
    <definedName name="__std2">#REF!</definedName>
    <definedName name="__std3">#REF!</definedName>
    <definedName name="__TAX01">#REF!</definedName>
    <definedName name="__tp724">#REF!</definedName>
    <definedName name="__USD1202">#REF!</definedName>
    <definedName name="__WK2">#REF!</definedName>
    <definedName name="__WK3">#REF!</definedName>
    <definedName name="__WK4">#REF!</definedName>
    <definedName name="__WK5">#REF!</definedName>
    <definedName name="__WK6">#REF!</definedName>
    <definedName name="__WK7">#REF!</definedName>
    <definedName name="_1">#REF!</definedName>
    <definedName name="_1_______Excel_BuiltIn_Print_Area_2_1">#REF!</definedName>
    <definedName name="_10">#REF!</definedName>
    <definedName name="_11">#REF!</definedName>
    <definedName name="_12">#REF!</definedName>
    <definedName name="_13">#REF!</definedName>
    <definedName name="_14">#REF!</definedName>
    <definedName name="_15">#REF!</definedName>
    <definedName name="_16">#REF!</definedName>
    <definedName name="_17">#REF!</definedName>
    <definedName name="_18">#REF!</definedName>
    <definedName name="_19">#REF!</definedName>
    <definedName name="_1Excel_BuiltIn__FilterDatabase_4_1">#REF!</definedName>
    <definedName name="_1Excel_BuiltIn_Print_Area_1_1">#REF!</definedName>
    <definedName name="_1Excel_BuiltIn_Print_Area_2_1">#REF!</definedName>
    <definedName name="_2">#REF!</definedName>
    <definedName name="_2_______Excel_BuiltIn_Print_Area_2_1">#REF!</definedName>
    <definedName name="_2_____Excel_BuiltIn_Print_Area_2_1">#REF!</definedName>
    <definedName name="_20">#REF!</definedName>
    <definedName name="_21">#REF!</definedName>
    <definedName name="_22">#REF!</definedName>
    <definedName name="_23">#REF!</definedName>
    <definedName name="_24">#REF!</definedName>
    <definedName name="_25">#REF!</definedName>
    <definedName name="_26">#REF!</definedName>
    <definedName name="_27">#REF!</definedName>
    <definedName name="_28">#REF!</definedName>
    <definedName name="_29">#REF!</definedName>
    <definedName name="_2Excel_BuiltIn_Print_Area_3_1">#REF!</definedName>
    <definedName name="_3">#REF!</definedName>
    <definedName name="_3____Excel_BuiltIn_Print_Area_2_1">#REF!</definedName>
    <definedName name="_30">#REF!</definedName>
    <definedName name="_31">#REF!</definedName>
    <definedName name="_32">#REF!</definedName>
    <definedName name="_33">#REF!</definedName>
    <definedName name="_34">#REF!</definedName>
    <definedName name="_35">#REF!</definedName>
    <definedName name="_36">#REF!</definedName>
    <definedName name="_37">#REF!</definedName>
    <definedName name="_38">#REF!</definedName>
    <definedName name="_39">#REF!</definedName>
    <definedName name="_3Excel_BuiltIn_Print_Area_4_1">#REF!</definedName>
    <definedName name="_4">#REF!</definedName>
    <definedName name="_4___Excel_BuiltIn_Print_Area_2_1">#REF!</definedName>
    <definedName name="_40">#REF!</definedName>
    <definedName name="_41">#REF!</definedName>
    <definedName name="_42">#REF!</definedName>
    <definedName name="_43">#REF!</definedName>
    <definedName name="_44">#REF!</definedName>
    <definedName name="_45">#REF!</definedName>
    <definedName name="_46">#REF!</definedName>
    <definedName name="_47">#REF!</definedName>
    <definedName name="_48">#REF!</definedName>
    <definedName name="_49">#REF!</definedName>
    <definedName name="_4Excel_BuiltIn_Print_Area_5_1">#REF!</definedName>
    <definedName name="_5">#REF!</definedName>
    <definedName name="_5_____Excel_BuiltIn_Print_Area_2_1">#REF!</definedName>
    <definedName name="_5__Excel_BuiltIn_Print_Area_2_1">#REF!</definedName>
    <definedName name="_5Excel_BuiltIn_Print_Area_6_1">#REF!</definedName>
    <definedName name="_6">#REF!</definedName>
    <definedName name="_6_Excel_BuiltIn_Print_Area_2_1">#REF!</definedName>
    <definedName name="_6Excel_BuiltIn_Print_Area_7_1">#REF!</definedName>
    <definedName name="_7">#REF!</definedName>
    <definedName name="_7____Excel_BuiltIn_Print_Area_2_1">#REF!</definedName>
    <definedName name="_777777">#REF!</definedName>
    <definedName name="_7Excel_BuiltIn_Print_Area_2_1">#REF!</definedName>
    <definedName name="_7Excel_BuiltIn_Print_Area_8_1">#REF!</definedName>
    <definedName name="_8">#REF!</definedName>
    <definedName name="_8Excel_BuiltIn_Print_Area_9_1">#REF!</definedName>
    <definedName name="_9">#REF!</definedName>
    <definedName name="_9___Excel_BuiltIn_Print_Area_2_1">#REF!</definedName>
    <definedName name="_adv1">#REF!</definedName>
    <definedName name="_adv2">#REF!</definedName>
    <definedName name="_adv3">#REF!</definedName>
    <definedName name="_art25">#REF!</definedName>
    <definedName name="_AUD1202">#REF!</definedName>
    <definedName name="_DAT1">#REF!</definedName>
    <definedName name="_DAT10">#REF!</definedName>
    <definedName name="_dat1213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9">#REF!</definedName>
    <definedName name="_DEM1202">#REF!</definedName>
    <definedName name="_Excel_BuiltIn_Print_Area_2_1">#REF!</definedName>
    <definedName name="_Excel_BuiltIn_Print_Area_3_1">#REF!</definedName>
    <definedName name="_Excel_BuiltIn_Print_Area_4_1">#REF!</definedName>
    <definedName name="_Excel_BuiltIn_Print_Area_5_1">#REF!</definedName>
    <definedName name="_Excel_BuiltIn_Print_Area_6_1">#REF!</definedName>
    <definedName name="_Excel_BuiltIn_Print_Area_7_1">#REF!</definedName>
    <definedName name="_Excel_BuiltIn_Print_Area_8_1">#REF!</definedName>
    <definedName name="_Excel_BuiltIn_Print_Area_9_1">#REF!</definedName>
    <definedName name="_Fill" hidden="1">#REF!</definedName>
    <definedName name="_FRF1202">#REF!</definedName>
    <definedName name="_fs1">#REF!</definedName>
    <definedName name="_GBP1202">#REF!</definedName>
    <definedName name="_mkl500">#REF!</definedName>
    <definedName name="_mm10">#REF!</definedName>
    <definedName name="_ms1">#REF!</definedName>
    <definedName name="_ms2">#REF!</definedName>
    <definedName name="_Parse_In" hidden="1">#REF!</definedName>
    <definedName name="_Parse_Out" hidden="1">#REF!</definedName>
    <definedName name="_ps23">#REF!</definedName>
    <definedName name="_ps232">#REF!</definedName>
    <definedName name="_ps4">#REF!</definedName>
    <definedName name="_ps42">#REF!</definedName>
    <definedName name="_RIZ1">#REF!</definedName>
    <definedName name="_RIZ2">#REF!</definedName>
    <definedName name="_RIZ3">#REF!</definedName>
    <definedName name="_SGD1202">#REF!</definedName>
    <definedName name="_spb1">#REF!</definedName>
    <definedName name="_std1">#REF!</definedName>
    <definedName name="_std2">#REF!</definedName>
    <definedName name="_std3">#REF!</definedName>
    <definedName name="_Table1_In1" hidden="1">#REF!</definedName>
    <definedName name="_Table1_Out" hidden="1">#REF!</definedName>
    <definedName name="_TAX01">#REF!</definedName>
    <definedName name="_tp724">#REF!</definedName>
    <definedName name="_USD1202">#REF!</definedName>
    <definedName name="_WK2">#REF!</definedName>
    <definedName name="_WK3">#REF!</definedName>
    <definedName name="_WK4">#REF!</definedName>
    <definedName name="_WK5">#REF!</definedName>
    <definedName name="_WK6">#REF!</definedName>
    <definedName name="_WK7">#REF!</definedName>
    <definedName name="ABC">#REF!</definedName>
    <definedName name="abp">#REF!</definedName>
    <definedName name="acb">#REF!</definedName>
    <definedName name="actual">#REF!</definedName>
    <definedName name="AD">#REF!</definedName>
    <definedName name="ad_2414">#REF!</definedName>
    <definedName name="ADDDEL">#REF!</definedName>
    <definedName name="ADDVAL">#REF!</definedName>
    <definedName name="ADDYNA">#REF!</definedName>
    <definedName name="aduh">#REF!</definedName>
    <definedName name="AEDUSD">#REF!</definedName>
    <definedName name="afafd">#REF!</definedName>
    <definedName name="afdadf">#REF!</definedName>
    <definedName name="afr">#REF!</definedName>
    <definedName name="ah">#REF!</definedName>
    <definedName name="AKTIVA">#REF!</definedName>
    <definedName name="aku" hidden="1">#REF!</definedName>
    <definedName name="akun">#REF!</definedName>
    <definedName name="akun2">#REF!</definedName>
    <definedName name="allones">#REF!</definedName>
    <definedName name="AlreadyRun">#REF!</definedName>
    <definedName name="Amount">#REF!</definedName>
    <definedName name="ao">#REF!</definedName>
    <definedName name="ARSUSD">#REF!</definedName>
    <definedName name="AS2StaticLS" hidden="1">#REF!</definedName>
    <definedName name="AS2TickmarkLS" hidden="1">#REF!</definedName>
    <definedName name="ASD">#REF!</definedName>
    <definedName name="at">#REF!</definedName>
    <definedName name="ATSUSD">#REF!</definedName>
    <definedName name="AUD">#REF!</definedName>
    <definedName name="AUDUSD">#REF!</definedName>
    <definedName name="Aug">#REF!</definedName>
    <definedName name="avery" hidden="1">#REF!</definedName>
    <definedName name="AY69t70">#REF!</definedName>
    <definedName name="B_Apr">#REF!</definedName>
    <definedName name="B_Aug">#REF!</definedName>
    <definedName name="B_Backlog">#REF!</definedName>
    <definedName name="B_BacklogatYE">#REF!</definedName>
    <definedName name="B_BacklogtoYE">#REF!</definedName>
    <definedName name="B_CurrentMonth">#REF!</definedName>
    <definedName name="B_Dec">#REF!</definedName>
    <definedName name="B_EstFin">#REF!</definedName>
    <definedName name="B_Feb">#REF!</definedName>
    <definedName name="B_Jan">#REF!</definedName>
    <definedName name="B_JobToDate">#REF!</definedName>
    <definedName name="B_Jul">#REF!</definedName>
    <definedName name="B_Jun">#REF!</definedName>
    <definedName name="B_LastMonth">#REF!</definedName>
    <definedName name="B_Mar">#REF!</definedName>
    <definedName name="B_May">#REF!</definedName>
    <definedName name="B_Nov">#REF!</definedName>
    <definedName name="B_Oct">#REF!</definedName>
    <definedName name="B_PrevEstFin">#REF!</definedName>
    <definedName name="B_RevCon">#REF!</definedName>
    <definedName name="B_Sep">#REF!</definedName>
    <definedName name="B_StartYear">#REF!</definedName>
    <definedName name="B_YearToDate">#REF!</definedName>
    <definedName name="B_YrTotal">#REF!</definedName>
    <definedName name="B_YTD">#REF!</definedName>
    <definedName name="ba">#REF!</definedName>
    <definedName name="Badan">#REF!</definedName>
    <definedName name="BADDEBT">#REF!</definedName>
    <definedName name="BANKHALL" hidden="1">#REF!</definedName>
    <definedName name="base1">#REF!</definedName>
    <definedName name="base2">#REF!</definedName>
    <definedName name="base3">#REF!</definedName>
    <definedName name="BEFUSD">#REF!</definedName>
    <definedName name="BGLUSD">#REF!</definedName>
    <definedName name="BigTestSource">#REF!</definedName>
    <definedName name="BigTestTarget">#REF!</definedName>
    <definedName name="BIK">#REF!</definedName>
    <definedName name="bl">#REF!</definedName>
    <definedName name="BLANK">#REF!</definedName>
    <definedName name="BNDUSD">#REF!</definedName>
    <definedName name="bonus_42">#REF!</definedName>
    <definedName name="BORDER">#REF!</definedName>
    <definedName name="bottom">#REF!</definedName>
    <definedName name="Branches_BranchID">#REF!</definedName>
    <definedName name="Branches_BranchName">#REF!</definedName>
    <definedName name="Branches_FileName">#REF!</definedName>
    <definedName name="Branches_IsinBranch">#REF!</definedName>
    <definedName name="Branches_IsinLocation">#REF!</definedName>
    <definedName name="Branches_LocationNo">#REF!</definedName>
    <definedName name="Branches_SBU">#REF!</definedName>
    <definedName name="Branches_theBranchID">#REF!</definedName>
    <definedName name="BranchesTable">#REF!</definedName>
    <definedName name="BranchID">#REF!</definedName>
    <definedName name="BranchName">#REF!</definedName>
    <definedName name="BRLUSD">#REF!</definedName>
    <definedName name="bs">#REF!</definedName>
    <definedName name="BTK">#REF!</definedName>
    <definedName name="BTS1BW">#REF!</definedName>
    <definedName name="BTS1FW">#REF!</definedName>
    <definedName name="BTS1HW">#REF!</definedName>
    <definedName name="BTS2BW">#REF!</definedName>
    <definedName name="BTS2FW">#REF!</definedName>
    <definedName name="BTS2HW">#REF!</definedName>
    <definedName name="BukuBesar">#REF!</definedName>
    <definedName name="BusUnit">#REF!</definedName>
    <definedName name="C_">#REF!</definedName>
    <definedName name="C_Apr">#REF!</definedName>
    <definedName name="C_Aug">#REF!</definedName>
    <definedName name="C_Backlog">#REF!</definedName>
    <definedName name="C_BacklogatYE">#REF!</definedName>
    <definedName name="C_BacklogtoYE">#REF!</definedName>
    <definedName name="C_CurrentMonth">#REF!</definedName>
    <definedName name="C_Dec">#REF!</definedName>
    <definedName name="C_EstFin">#REF!</definedName>
    <definedName name="C_Feb">#REF!</definedName>
    <definedName name="C_Jan">#REF!</definedName>
    <definedName name="C_JobToDate">#REF!</definedName>
    <definedName name="C_Jul">#REF!</definedName>
    <definedName name="C_Jun">#REF!</definedName>
    <definedName name="C_LastMonth">#REF!</definedName>
    <definedName name="C_Mar">#REF!</definedName>
    <definedName name="C_May">#REF!</definedName>
    <definedName name="C_Nov">#REF!</definedName>
    <definedName name="C_Oct">#REF!</definedName>
    <definedName name="C_PrevEstFin">#REF!</definedName>
    <definedName name="C_RevCon">#REF!</definedName>
    <definedName name="C_Sep">#REF!</definedName>
    <definedName name="C_StartYear">#REF!</definedName>
    <definedName name="C_YearToDate">#REF!</definedName>
    <definedName name="C_YrTotal">#REF!</definedName>
    <definedName name="C_YTD">#REF!</definedName>
    <definedName name="CADUSD">#REF!</definedName>
    <definedName name="caforward">#REF!</definedName>
    <definedName name="CAPGAINS">#REF!</definedName>
    <definedName name="CAPLOSS">#REF!</definedName>
    <definedName name="catcost">#REF!</definedName>
    <definedName name="cb">#REF!</definedName>
    <definedName name="CB_Backlog">#REF!</definedName>
    <definedName name="CB_BacklogatYE">#REF!</definedName>
    <definedName name="CB_BacklogtoYE">#REF!</definedName>
    <definedName name="CB_EstFin">#REF!</definedName>
    <definedName name="CB_JTD">#REF!</definedName>
    <definedName name="CB_Lastmonth">#REF!</definedName>
    <definedName name="CB_PrevEstFin">#REF!</definedName>
    <definedName name="CB_RevCon">#REF!</definedName>
    <definedName name="CB_YTD">#REF!</definedName>
    <definedName name="ccc">#REF!</definedName>
    <definedName name="ccccc">#REF!</definedName>
    <definedName name="CCUM">#REF!</definedName>
    <definedName name="CHFUSD">#REF!</definedName>
    <definedName name="circulation" hidden="1">#REF!</definedName>
    <definedName name="CLPUSD">#REF!</definedName>
    <definedName name="CName">#REF!</definedName>
    <definedName name="CNYUSD">#REF!</definedName>
    <definedName name="CO">#REF!</definedName>
    <definedName name="COA">#REF!</definedName>
    <definedName name="coba" hidden="1">#REF!</definedName>
    <definedName name="Code">#REF!</definedName>
    <definedName name="COGS">#REF!</definedName>
    <definedName name="com_42">#REF!</definedName>
    <definedName name="COMPANY1">#REF!</definedName>
    <definedName name="COMPANYLIST">#REF!</definedName>
    <definedName name="COMPANYLISTPROFIT">#REF!</definedName>
    <definedName name="con">#REF!</definedName>
    <definedName name="COPUSD">#REF!</definedName>
    <definedName name="COVER_MBR">#REF!</definedName>
    <definedName name="covtitle">#REF!</definedName>
    <definedName name="_xlnm.Criteria">#REF!</definedName>
    <definedName name="crm">#REF!</definedName>
    <definedName name="Currentdirectory">#REF!</definedName>
    <definedName name="customer">#REF!</definedName>
    <definedName name="CUT2DAY">#REF!</definedName>
    <definedName name="Cutting">#REF!</definedName>
    <definedName name="CZKUSD">#REF!</definedName>
    <definedName name="dat_fsdrerhe4">#REF!</definedName>
    <definedName name="data">#REF!</definedName>
    <definedName name="DATA_WP">#REF!</definedName>
    <definedName name="Data23">#REF!</definedName>
    <definedName name="DATA26">#REF!</definedName>
    <definedName name="DataKF">#REF!</definedName>
    <definedName name="DataSF">#REF!</definedName>
    <definedName name="Datasource">#REF!</definedName>
    <definedName name="date">#REF!</definedName>
    <definedName name="date_16">#REF!</definedName>
    <definedName name="date_41">#REF!</definedName>
    <definedName name="date_42">#REF!</definedName>
    <definedName name="DATE2">#REF!</definedName>
    <definedName name="day">#REF!</definedName>
    <definedName name="DAYOS0904U">#REF!</definedName>
    <definedName name="DCUNEARNED1">#REF!</definedName>
    <definedName name="DCUNEARNED2">#REF!</definedName>
    <definedName name="Def" hidden="1">#REF!</definedName>
    <definedName name="DELRANGE">#REF!</definedName>
    <definedName name="Dely">#REF!</definedName>
    <definedName name="Dely_month">#REF!</definedName>
    <definedName name="DEMUSD">#REF!</definedName>
    <definedName name="DEPRECIATION">#REF!</definedName>
    <definedName name="DEPRECIATION0">#REF!</definedName>
    <definedName name="Depreop">#REF!</definedName>
    <definedName name="Deprepro">#REF!</definedName>
    <definedName name="depresiasi">#REF!</definedName>
    <definedName name="Dept">#REF!</definedName>
    <definedName name="destination" hidden="1">#REF!</definedName>
    <definedName name="det">#REF!</definedName>
    <definedName name="det.08" hidden="1">#REF!</definedName>
    <definedName name="detail">#REF!</definedName>
    <definedName name="DF">#REF!</definedName>
    <definedName name="dfdfdfd">#REF!</definedName>
    <definedName name="DFUNEARNED1">#REF!</definedName>
    <definedName name="DFUNEARNED2">#REF!</definedName>
    <definedName name="dgsgSDHs_43124dg">#REF!</definedName>
    <definedName name="dian_bo">#REF!</definedName>
    <definedName name="dida">#REF!</definedName>
    <definedName name="DIVIDEND">#REF!</definedName>
    <definedName name="DKKUSD">#REF!</definedName>
    <definedName name="DL">#REF!</definedName>
    <definedName name="dm_16">#REF!</definedName>
    <definedName name="dm_41">#REF!</definedName>
    <definedName name="dm_42">#REF!</definedName>
    <definedName name="dm_45">#REF!</definedName>
    <definedName name="dm_47">#REF!</definedName>
    <definedName name="dm_52">#REF!</definedName>
    <definedName name="dm_53">#REF!</definedName>
    <definedName name="dm_79">#REF!</definedName>
    <definedName name="DN" hidden="1">#REF!</definedName>
    <definedName name="doc3000a">#REF!</definedName>
    <definedName name="doc3000e">#REF!</definedName>
    <definedName name="doc3advval">#REF!</definedName>
    <definedName name="doc3baseval">#REF!</definedName>
    <definedName name="doc3list">#REF!</definedName>
    <definedName name="doc3stdval">#REF!</definedName>
    <definedName name="docp">#REF!</definedName>
    <definedName name="DS">#REF!</definedName>
    <definedName name="duaenam">#REF!</definedName>
    <definedName name="duasatu">#REF!</definedName>
    <definedName name="duatiga">#REF!</definedName>
    <definedName name="DW">#REF!</definedName>
    <definedName name="DYOS0904C">#REF!</definedName>
    <definedName name="DYOS0904U">#REF!</definedName>
    <definedName name="EBT">#REF!</definedName>
    <definedName name="ec">#REF!</definedName>
    <definedName name="EGPUSD">#REF!</definedName>
    <definedName name="egWEGW_54564">#REF!</definedName>
    <definedName name="el">#REF!</definedName>
    <definedName name="eld">#REF!</definedName>
    <definedName name="em">#REF!</definedName>
    <definedName name="empat">#REF!</definedName>
    <definedName name="Entity">#REF!</definedName>
    <definedName name="ep">#REF!</definedName>
    <definedName name="ER_Apr">#REF!</definedName>
    <definedName name="ER_Aug">#REF!</definedName>
    <definedName name="ER_Backlog">#REF!</definedName>
    <definedName name="ER_BacklogatYE">#REF!</definedName>
    <definedName name="ER_BacklogtoYE">#REF!</definedName>
    <definedName name="ER_CurrentMonth">#REF!</definedName>
    <definedName name="ER_Dec">#REF!</definedName>
    <definedName name="ER_Feb">#REF!</definedName>
    <definedName name="ER_Jan">#REF!</definedName>
    <definedName name="ER_JobToDate">#REF!</definedName>
    <definedName name="ER_Jul">#REF!</definedName>
    <definedName name="ER_Jun">#REF!</definedName>
    <definedName name="ER_LastMonth">#REF!</definedName>
    <definedName name="ER_Mar">#REF!</definedName>
    <definedName name="ER_May">#REF!</definedName>
    <definedName name="ER_Nov">#REF!</definedName>
    <definedName name="ER_Oct">#REF!</definedName>
    <definedName name="ER_Sep">#REF!</definedName>
    <definedName name="ER_StartYear">#REF!</definedName>
    <definedName name="ER_TotalYear">#REF!</definedName>
    <definedName name="ER_YearToDate">#REF!</definedName>
    <definedName name="Er_YrTotal">#REF!</definedName>
    <definedName name="ER_YTD">#REF!</definedName>
    <definedName name="ERAdj_JTD">#REF!</definedName>
    <definedName name="ESPUSD">#REF!</definedName>
    <definedName name="essaxmis">#REF!</definedName>
    <definedName name="essclm">#REF!</definedName>
    <definedName name="eu">#REF!</definedName>
    <definedName name="EURO">#REF!</definedName>
    <definedName name="EURUSD">#REF!</definedName>
    <definedName name="Excel_BuiltIn__FilterDatabase_3_1_1">#REF!</definedName>
    <definedName name="Excel_BuiltIn__FilterDatabase_3_1_1_1">#REF!</definedName>
    <definedName name="Excel_BuiltIn__FilterDatabase_5">#REF!</definedName>
    <definedName name="Excel_BuiltIn__FilterDatabase_5_1">#REF!</definedName>
    <definedName name="Excel_BuiltIn__FilterDatabase_5_1_1">#REF!</definedName>
    <definedName name="Excel_BuiltIn__FilterDatabase_5_1_1_1">#REF!</definedName>
    <definedName name="Excel_BuiltIn__FilterDatabase_5_1_1_1_1">#REF!</definedName>
    <definedName name="Excel_BuiltIn__FilterDatabase_58">#REF!</definedName>
    <definedName name="Excel_BuiltIn__FilterDatabase_9">#REF!</definedName>
    <definedName name="Excel_BuiltIn_Print_Area_1">"$#REF!.$A$2:$AI$220"</definedName>
    <definedName name="Excel_BuiltIn_Print_Area_1_1_1_1_1_1">#REF!</definedName>
    <definedName name="Excel_BuiltIn_Print_Area_12">#REF!</definedName>
    <definedName name="Excel_BuiltIn_Print_Area_15">#REF!</definedName>
    <definedName name="Excel_BuiltIn_Print_Area_16">#REF!</definedName>
    <definedName name="Excel_BuiltIn_Print_Area_18">#REF!</definedName>
    <definedName name="Excel_BuiltIn_Print_Area_19">#REF!</definedName>
    <definedName name="Excel_BuiltIn_Print_Area_21">#REF!</definedName>
    <definedName name="Excel_BuiltIn_Print_Area_22">#REF!</definedName>
    <definedName name="Excel_BuiltIn_Print_Area_23">#REF!</definedName>
    <definedName name="Excel_BuiltIn_Print_Area_24">#REF!</definedName>
    <definedName name="Excel_BuiltIn_Print_Area_25">#REF!</definedName>
    <definedName name="Excel_BuiltIn_Print_Area_26">#REF!</definedName>
    <definedName name="Excel_BuiltIn_Print_Area_27">#REF!</definedName>
    <definedName name="Excel_BuiltIn_Print_Area_28">#REF!</definedName>
    <definedName name="Excel_BuiltIn_Print_Area_29">#REF!</definedName>
    <definedName name="Excel_BuiltIn_Print_Area_3_1_1_1_1">#REF!</definedName>
    <definedName name="Excel_BuiltIn_Print_Area_3_1_1_1_1_1">#REF!</definedName>
    <definedName name="Excel_BuiltIn_Print_Area_30">#REF!</definedName>
    <definedName name="Excel_BuiltIn_Print_Area_31">#REF!</definedName>
    <definedName name="Excel_BuiltIn_Print_Area_32">#REF!</definedName>
    <definedName name="Excel_BuiltIn_Print_Area_33">#REF!</definedName>
    <definedName name="Excel_BuiltIn_Print_Area_34">#REF!</definedName>
    <definedName name="Excel_BuiltIn_Print_Area_35">#REF!</definedName>
    <definedName name="Excel_BuiltIn_Print_Area_36">#REF!</definedName>
    <definedName name="Excel_BuiltIn_Print_Area_37">#REF!</definedName>
    <definedName name="Excel_BuiltIn_Print_Area_38">#REF!</definedName>
    <definedName name="Excel_BuiltIn_Print_Area_39">#REF!</definedName>
    <definedName name="Excel_BuiltIn_Print_Area_40">#REF!</definedName>
    <definedName name="Excel_BuiltIn_Print_Area_41">#REF!</definedName>
    <definedName name="Excel_BuiltIn_Print_Area_42">#REF!</definedName>
    <definedName name="Excel_BuiltIn_Print_Area_44">#REF!</definedName>
    <definedName name="Excel_BuiltIn_Print_Area_45">#REF!</definedName>
    <definedName name="Excel_BuiltIn_Print_Titles_5">#REF!</definedName>
    <definedName name="existerror">#REF!</definedName>
    <definedName name="existing">#REF!</definedName>
    <definedName name="_xlnm.Extract">#REF!</definedName>
    <definedName name="fabric">#REF!</definedName>
    <definedName name="FC">#REF!</definedName>
    <definedName name="fdgdfsgdfs">#REF!</definedName>
    <definedName name="fff">#REF!</definedName>
    <definedName name="Filename">#REF!</definedName>
    <definedName name="filternote">#REF!</definedName>
    <definedName name="FIMUSD">#REF!</definedName>
    <definedName name="FISCAL_DEPRECIATION_1999">#REF!</definedName>
    <definedName name="FiscalDepr_95">#REF!</definedName>
    <definedName name="FiscalDepr95_99">#REF!</definedName>
    <definedName name="FJDUSD">#REF!</definedName>
    <definedName name="ForecastReady">#REF!</definedName>
    <definedName name="FRF">#REF!</definedName>
    <definedName name="FRFUSD">#REF!</definedName>
    <definedName name="FrtPcktSet">#REF!</definedName>
    <definedName name="FrtPcktType">#REF!</definedName>
    <definedName name="fs">#REF!</definedName>
    <definedName name="FSC">#REF!</definedName>
    <definedName name="fscdev">#REF!</definedName>
    <definedName name="fscnav">#REF!</definedName>
    <definedName name="fscseq">#REF!</definedName>
    <definedName name="fsctrng">#REF!</definedName>
    <definedName name="GBP">#REF!</definedName>
    <definedName name="GBPUSD">#REF!</definedName>
    <definedName name="gdsgsfs">#REF!</definedName>
    <definedName name="General">#REF!</definedName>
    <definedName name="gfhd_675">#REF!</definedName>
    <definedName name="GFS">#REF!</definedName>
    <definedName name="gjkh_1224">#REF!</definedName>
    <definedName name="GRDUSD">#REF!</definedName>
    <definedName name="gshsh_32525511">#REF!</definedName>
    <definedName name="gus">#REF!</definedName>
    <definedName name="gusval">#REF!</definedName>
    <definedName name="HAJH">#REF!</definedName>
    <definedName name="hhdkhf">#REF!</definedName>
    <definedName name="HKDUSD">#REF!</definedName>
    <definedName name="HL2brm">#REF!</definedName>
    <definedName name="HL3brm">#REF!</definedName>
    <definedName name="HLS2BW">#REF!</definedName>
    <definedName name="HLS2FW">#REF!</definedName>
    <definedName name="HLS2HW">#REF!</definedName>
    <definedName name="HLS3BW">#REF!</definedName>
    <definedName name="HLS3FW">#REF!</definedName>
    <definedName name="HLS3HW">#REF!</definedName>
    <definedName name="HTGJPDK">#REF!</definedName>
    <definedName name="HUFUSD">#REF!</definedName>
    <definedName name="IEPUSD">#REF!</definedName>
    <definedName name="IK">#REF!</definedName>
    <definedName name="ILSUSD">#REF!</definedName>
    <definedName name="INDEKS">#REF!</definedName>
    <definedName name="INDEX2">#REF!</definedName>
    <definedName name="Indominco_Amort">#REF!</definedName>
    <definedName name="Indominco_Capex">#REF!</definedName>
    <definedName name="Indominco_Defer">#REF!</definedName>
    <definedName name="Indominco_Depn">#REF!</definedName>
    <definedName name="Indominco_PPE">#REF!</definedName>
    <definedName name="INPUT7">#REF!</definedName>
    <definedName name="INRUSD">#REF!</definedName>
    <definedName name="installment">#REF!</definedName>
    <definedName name="intdata">#REF!</definedName>
    <definedName name="INTEREST">#REF!</definedName>
    <definedName name="IntPaid">#REF!</definedName>
    <definedName name="IntRcv">#REF!</definedName>
    <definedName name="inv.ag.detail">#REF!</definedName>
    <definedName name="IRRSC">#REF!</definedName>
    <definedName name="is">#REF!</definedName>
    <definedName name="IsComplete">#REF!</definedName>
    <definedName name="ITEMS">#REF!</definedName>
    <definedName name="ITLUSD">#REF!</definedName>
    <definedName name="J">#REF!</definedName>
    <definedName name="JACK_4">#REF!</definedName>
    <definedName name="JACK_5">#REF!</definedName>
    <definedName name="JHH">#REF!</definedName>
    <definedName name="jhsjfsf">#REF!</definedName>
    <definedName name="JHUU">#REF!</definedName>
    <definedName name="jobname">#REF!</definedName>
    <definedName name="JobNo">#REF!</definedName>
    <definedName name="joincand">#REF!</definedName>
    <definedName name="joindata">#REF!</definedName>
    <definedName name="Jorong_Amort">#REF!</definedName>
    <definedName name="Jorong_Capex">#REF!</definedName>
    <definedName name="Jorong_Defer">#REF!</definedName>
    <definedName name="Jorong_Depn">#REF!</definedName>
    <definedName name="Jorong_PPE">#REF!</definedName>
    <definedName name="JPYUSD">#REF!</definedName>
    <definedName name="juki">#REF!</definedName>
    <definedName name="JUMLAH_BULANAN">#REF!</definedName>
    <definedName name="k">#REF!</definedName>
    <definedName name="kilo">#REF!</definedName>
    <definedName name="Kitadin_Amort">#REF!</definedName>
    <definedName name="Kitadin_Capex">#REF!</definedName>
    <definedName name="Kitadin_Defer">#REF!</definedName>
    <definedName name="Kitadin_PPE">#REF!</definedName>
    <definedName name="kodeph">#REF!</definedName>
    <definedName name="kodeph2">#REF!</definedName>
    <definedName name="KR1BW">#REF!</definedName>
    <definedName name="KR1FW">#REF!</definedName>
    <definedName name="KR1HW">#REF!</definedName>
    <definedName name="KR2BW">#REF!</definedName>
    <definedName name="KR2FW">#REF!</definedName>
    <definedName name="KR2HW">#REF!</definedName>
    <definedName name="KRWUSD">#REF!</definedName>
    <definedName name="KWDUSD">#REF!</definedName>
    <definedName name="lano_16">#REF!</definedName>
    <definedName name="lano_41">#REF!</definedName>
    <definedName name="lano_42">#REF!</definedName>
    <definedName name="lanot03">#REF!</definedName>
    <definedName name="lanot03_16">#REF!</definedName>
    <definedName name="lanot03_41">#REF!</definedName>
    <definedName name="lanot03_42">#REF!</definedName>
    <definedName name="LBPUSD">#REF!</definedName>
    <definedName name="lcnbks">#REF!</definedName>
    <definedName name="lcnucndocs">#REF!</definedName>
    <definedName name="LINE">#REF!</definedName>
    <definedName name="LK" hidden="1">#REF!</definedName>
    <definedName name="lkdisdmwi">#REF!</definedName>
    <definedName name="LOAD">#REF!</definedName>
    <definedName name="LOAD2DAY">#REF!</definedName>
    <definedName name="LOB">#REF!</definedName>
    <definedName name="LocationChoice">#REF!</definedName>
    <definedName name="LocationChosen">#REF!</definedName>
    <definedName name="LocationDescription">#REF!</definedName>
    <definedName name="Locations_Description">#REF!</definedName>
    <definedName name="Locations_LocationNo">#REF!</definedName>
    <definedName name="LocationsTable">#REF!</definedName>
    <definedName name="LRFungsi">#REF!</definedName>
    <definedName name="LRUnsur">#REF!</definedName>
    <definedName name="lsfpcnt">#REF!</definedName>
    <definedName name="LUFUSD">#REF!</definedName>
    <definedName name="ma">#REF!</definedName>
    <definedName name="Maintenance">NA()</definedName>
    <definedName name="Mantenance_10">#REF!</definedName>
    <definedName name="Mantenance_11">#REF!</definedName>
    <definedName name="Mantenance_12">#REF!</definedName>
    <definedName name="Mantenance_13">#REF!</definedName>
    <definedName name="Mantenance_15">#REF!</definedName>
    <definedName name="Mantenance_16">#REF!</definedName>
    <definedName name="Mantenance_17">#REF!</definedName>
    <definedName name="Mantenance_18">#REF!</definedName>
    <definedName name="Mantenance_19">#REF!</definedName>
    <definedName name="Mantenance_20">#REF!</definedName>
    <definedName name="Mantenance_21">#REF!</definedName>
    <definedName name="Mantenance_22">#REF!</definedName>
    <definedName name="Mantenance_23">#REF!</definedName>
    <definedName name="Mantenance_24">#REF!</definedName>
    <definedName name="Mantenance_25">#REF!</definedName>
    <definedName name="Mantenance_46">#REF!</definedName>
    <definedName name="Mantenance_48">#REF!</definedName>
    <definedName name="Mantenance_49">#REF!</definedName>
    <definedName name="Mantenance_5">#REF!</definedName>
    <definedName name="Mantenance_6">#REF!</definedName>
    <definedName name="Mantenance_7">#REF!</definedName>
    <definedName name="Mantenance_8">#REF!</definedName>
    <definedName name="Mantenance_9">#REF!</definedName>
    <definedName name="manuals">#REF!</definedName>
    <definedName name="manuals2">#REF!</definedName>
    <definedName name="Market">#REF!</definedName>
    <definedName name="MC2DAY">#REF!</definedName>
    <definedName name="MCCUM">#REF!</definedName>
    <definedName name="MCM">#REF!</definedName>
    <definedName name="mcperiod">#REF!</definedName>
    <definedName name="mcreqph2">#REF!</definedName>
    <definedName name="MCSCOST">#REF!</definedName>
    <definedName name="media">#REF!</definedName>
    <definedName name="MENNU15">#REF!</definedName>
    <definedName name="MENU1">#REF!</definedName>
    <definedName name="MENU13">#REF!</definedName>
    <definedName name="MENU14">#REF!</definedName>
    <definedName name="MENU15">#REF!</definedName>
    <definedName name="MENU16">#REF!</definedName>
    <definedName name="MENU17">#REF!</definedName>
    <definedName name="MENU18">#REF!</definedName>
    <definedName name="MENU19">#REF!</definedName>
    <definedName name="MENU2">#REF!</definedName>
    <definedName name="MENU20">#REF!</definedName>
    <definedName name="MENU5">#REF!</definedName>
    <definedName name="MENU6">#REF!</definedName>
    <definedName name="MPN_Amort">#REF!</definedName>
    <definedName name="MPN_Capex">#REF!</definedName>
    <definedName name="MPN_Defer">#REF!</definedName>
    <definedName name="MPN_Depn">#REF!</definedName>
    <definedName name="MPN_PPE">#REF!</definedName>
    <definedName name="mpsclm">#REF!</definedName>
    <definedName name="MXPUSD">#REF!</definedName>
    <definedName name="MYRUSD">#REF!</definedName>
    <definedName name="NAMA_PERKIRAAN">#REF!</definedName>
    <definedName name="Neraca">#REF!</definedName>
    <definedName name="new">NA()</definedName>
    <definedName name="NEXTDAY">#REF!</definedName>
    <definedName name="nj" hidden="1">#REF!</definedName>
    <definedName name="NLGUSD">#REF!</definedName>
    <definedName name="NO">#REF!</definedName>
    <definedName name="nodes">#REF!</definedName>
    <definedName name="NOKUSD">#REF!</definedName>
    <definedName name="NOTICE">#REF!</definedName>
    <definedName name="NTAET">#REF!</definedName>
    <definedName name="NTAUL">#REF!</definedName>
    <definedName name="NTCORE">#REF!</definedName>
    <definedName name="NTDS">#REF!</definedName>
    <definedName name="ntdsre">#REF!</definedName>
    <definedName name="NTDVRS">#REF!</definedName>
    <definedName name="NTOS">#REF!</definedName>
    <definedName name="NTRO">#REF!</definedName>
    <definedName name="NTRUN">#REF!</definedName>
    <definedName name="ntrune">#REF!</definedName>
    <definedName name="ntsvrpe">#REF!</definedName>
    <definedName name="NZDUSD">#REF!</definedName>
    <definedName name="OB">#REF!</definedName>
    <definedName name="okay">#REF!</definedName>
    <definedName name="oke" hidden="1">#REF!</definedName>
    <definedName name="OLD">#REF!</definedName>
    <definedName name="OMRUSD">#REF!</definedName>
    <definedName name="optsonly">#REF!</definedName>
    <definedName name="ORE">#REF!</definedName>
    <definedName name="os">#REF!</definedName>
    <definedName name="OTHEREXP">#REF!</definedName>
    <definedName name="OTHERINCOME">#REF!</definedName>
    <definedName name="Others_Payables">#REF!</definedName>
    <definedName name="p">#REF!</definedName>
    <definedName name="P.T.ECCO_INDONESIA">#REF!</definedName>
    <definedName name="P1_7">#REF!</definedName>
    <definedName name="paperbks">#REF!</definedName>
    <definedName name="PASIVA">#REF!</definedName>
    <definedName name="pb">#REF!</definedName>
    <definedName name="pbb">#REF!</definedName>
    <definedName name="PBORDER1">#REF!</definedName>
    <definedName name="pcnm">#REF!</definedName>
    <definedName name="PENGURANG">#REF!</definedName>
    <definedName name="Penjelas">#REF!</definedName>
    <definedName name="period">#REF!</definedName>
    <definedName name="PERSONELCOST">#REF!</definedName>
    <definedName name="pg">#REF!</definedName>
    <definedName name="PGKUSD">#REF!</definedName>
    <definedName name="phd">#REF!</definedName>
    <definedName name="phdbks">#REF!</definedName>
    <definedName name="phddocs">#REF!</definedName>
    <definedName name="phddocup">#REF!</definedName>
    <definedName name="phdr110">#REF!</definedName>
    <definedName name="phdr110aem">#REF!</definedName>
    <definedName name="phdr110svr">#REF!</definedName>
    <definedName name="phdtphhist">#REF!</definedName>
    <definedName name="phdtpshist">#REF!</definedName>
    <definedName name="PHPUSD">#REF!</definedName>
    <definedName name="PKRUSD">#REF!</definedName>
    <definedName name="PLNUSD">#REF!</definedName>
    <definedName name="pm3brm">#REF!</definedName>
    <definedName name="PMS3BW">#REF!</definedName>
    <definedName name="PMS3FW">#REF!</definedName>
    <definedName name="PMS3HW">#REF!</definedName>
    <definedName name="posdata">#REF!</definedName>
    <definedName name="ppn">#REF!</definedName>
    <definedName name="ppnbm">#REF!</definedName>
    <definedName name="pr">#REF!</definedName>
    <definedName name="presentation" hidden="1">#REF!</definedName>
    <definedName name="prices">#REF!</definedName>
    <definedName name="prin_2">#REF!</definedName>
    <definedName name="Print_Area_MI_42">#REF!</definedName>
    <definedName name="Print_Area_MI_79">#REF!</definedName>
    <definedName name="Print_equip">#REF!</definedName>
    <definedName name="Print_tannery">#REF!</definedName>
    <definedName name="print_title">#REF!</definedName>
    <definedName name="Print_upper">#REF!</definedName>
    <definedName name="print_vehicle">#REF!</definedName>
    <definedName name="Print2">#REF!</definedName>
    <definedName name="PrintArea">#REF!</definedName>
    <definedName name="PRINTSIZE">#REF!</definedName>
    <definedName name="proc">#REF!</definedName>
    <definedName name="provisi">#REF!</definedName>
    <definedName name="PROVISION">#REF!</definedName>
    <definedName name="PROW1">#REF!</definedName>
    <definedName name="psaddel">#REF!</definedName>
    <definedName name="PSADDEL1">#REF!</definedName>
    <definedName name="psbaseopts">#REF!</definedName>
    <definedName name="PSBS">#REF!</definedName>
    <definedName name="psbscc">#REF!</definedName>
    <definedName name="psbval">#REF!</definedName>
    <definedName name="PSCA">#REF!</definedName>
    <definedName name="PSCI">#REF!</definedName>
    <definedName name="PSCN">#REF!</definedName>
    <definedName name="psconv1">#REF!</definedName>
    <definedName name="psconv2">#REF!</definedName>
    <definedName name="psdocp">#REF!</definedName>
    <definedName name="PSELD">#REF!</definedName>
    <definedName name="pshchw">#REF!</definedName>
    <definedName name="pshcsw">#REF!</definedName>
    <definedName name="pslist">#REF!</definedName>
    <definedName name="psma">#REF!</definedName>
    <definedName name="PSMANUALS">#REF!</definedName>
    <definedName name="PSMEDIA">#REF!</definedName>
    <definedName name="psopts">#REF!</definedName>
    <definedName name="pspurdocs">#REF!</definedName>
    <definedName name="pssera">#REF!</definedName>
    <definedName name="pssh">#REF!</definedName>
    <definedName name="PSSR">#REF!</definedName>
    <definedName name="PSSS">#REF!</definedName>
    <definedName name="psstdopts">#REF!</definedName>
    <definedName name="pssval">#REF!</definedName>
    <definedName name="pstot">#REF!</definedName>
    <definedName name="PSUNCLASS">#REF!</definedName>
    <definedName name="psupdset">#REF!</definedName>
    <definedName name="psupgset">#REF!</definedName>
    <definedName name="psupprset">#REF!</definedName>
    <definedName name="PTEUSD">#REF!</definedName>
    <definedName name="PTKP">#REF!</definedName>
    <definedName name="purdocs">#REF!</definedName>
    <definedName name="q" hidden="1">#REF!</definedName>
    <definedName name="qfile45">#REF!</definedName>
    <definedName name="qryEXXLQRYSL_Excel">#REF!</definedName>
    <definedName name="QTY">#REF!</definedName>
    <definedName name="rate1">#REF!</definedName>
    <definedName name="ratear" hidden="1">#REF!</definedName>
    <definedName name="RENTALS">#REF!</definedName>
    <definedName name="Report">#REF!</definedName>
    <definedName name="RINCI2">#REF!</definedName>
    <definedName name="RIUTY_8878" hidden="1">#REF!</definedName>
    <definedName name="ROLL">#REF!</definedName>
    <definedName name="Rolls">#REF!</definedName>
    <definedName name="ROLUSD">#REF!</definedName>
    <definedName name="ROYALTIES">#REF!</definedName>
    <definedName name="rs">#REF!</definedName>
    <definedName name="rtyrr_1234">#REF!</definedName>
    <definedName name="rtyt_7rol" hidden="1">#REF!</definedName>
    <definedName name="RURUSD">#REF!</definedName>
    <definedName name="safsafaf_241414">#REF!</definedName>
    <definedName name="SARUSD">#REF!</definedName>
    <definedName name="SASA" hidden="1">#REF!</definedName>
    <definedName name="SBUChoice">#REF!</definedName>
    <definedName name="SBUChosen">#REF!</definedName>
    <definedName name="SBUDescription">#REF!</definedName>
    <definedName name="SBUs_Description">#REF!</definedName>
    <definedName name="SBUs_SBU">#REF!</definedName>
    <definedName name="SBUTable">#REF!</definedName>
    <definedName name="Scenario_Master">#REF!</definedName>
    <definedName name="SCOAE">#REF!</definedName>
    <definedName name="SCOBS">#REF!</definedName>
    <definedName name="SCOCI">#REF!</definedName>
    <definedName name="SCODS">#REF!</definedName>
    <definedName name="SCOOS">#REF!</definedName>
    <definedName name="SCORO">#REF!</definedName>
    <definedName name="sdfa">#REF!</definedName>
    <definedName name="see">#REF!</definedName>
    <definedName name="SEKUSD">#REF!</definedName>
    <definedName name="set">#REF!</definedName>
    <definedName name="SEW2DAY">#REF!</definedName>
    <definedName name="SEWCUM">#REF!</definedName>
    <definedName name="SEWM">#REF!</definedName>
    <definedName name="sfaF35252">#REF!</definedName>
    <definedName name="sfafq_24">#REF!</definedName>
    <definedName name="sfasffs_34">#REF!</definedName>
    <definedName name="SGD">#REF!</definedName>
    <definedName name="SGDUSD">#REF!</definedName>
    <definedName name="SHIP2DAY">#REF!</definedName>
    <definedName name="SHIPVAL">#REF!</definedName>
    <definedName name="SITI" hidden="1">#REF!</definedName>
    <definedName name="so" hidden="1">#REF!</definedName>
    <definedName name="SortChoice">#REF!</definedName>
    <definedName name="spb">#REF!</definedName>
    <definedName name="spbadv">#REF!</definedName>
    <definedName name="start">#REF!</definedName>
    <definedName name="StartHalf">#REF!</definedName>
    <definedName name="StartYear">#REF!</definedName>
    <definedName name="STFTI">#REF!</definedName>
    <definedName name="submaster">#REF!</definedName>
    <definedName name="SUMARY">#REF!</definedName>
    <definedName name="sunmaster">#REF!</definedName>
    <definedName name="tachrs">#REF!</definedName>
    <definedName name="taclrula">#REF!</definedName>
    <definedName name="TambahAT">#REF!</definedName>
    <definedName name="taxdue">#REF!</definedName>
    <definedName name="TB_AU1">#REF!</definedName>
    <definedName name="TB_BGT">#REF!</definedName>
    <definedName name="tb_bgt_ya">#REF!</definedName>
    <definedName name="tb_say2345">#REF!</definedName>
    <definedName name="Team">#REF!</definedName>
    <definedName name="temp">#REF!</definedName>
    <definedName name="test">#REF!</definedName>
    <definedName name="TEST0">#REF!</definedName>
    <definedName name="TEST1">#REF!</definedName>
    <definedName name="TEST2">#REF!</definedName>
    <definedName name="TESTHKEY">#REF!</definedName>
    <definedName name="TESTKEYS">#REF!</definedName>
    <definedName name="TestRow">#REF!</definedName>
    <definedName name="TestSource">#REF!</definedName>
    <definedName name="TestTarget">#REF!</definedName>
    <definedName name="TESTVKEY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FFKL_14">#REF!</definedName>
    <definedName name="TFFKL_20">#REF!</definedName>
    <definedName name="TFFKL_3">#REF!</definedName>
    <definedName name="THBUSD">#REF!</definedName>
    <definedName name="tip">#REF!</definedName>
    <definedName name="TITLE1">#REF!</definedName>
    <definedName name="TITLE11">#REF!</definedName>
    <definedName name="TITLE7">#REF!</definedName>
    <definedName name="Titles">#REF!</definedName>
    <definedName name="top">#REF!</definedName>
    <definedName name="TOP_COSTUM">#REF!</definedName>
    <definedName name="topp">#REF!</definedName>
    <definedName name="toppaje">#REF!</definedName>
    <definedName name="tpadvopts">#REF!</definedName>
    <definedName name="tpadvval">#REF!</definedName>
    <definedName name="tpbarc">#REF!</definedName>
    <definedName name="tpbaseopts">#REF!</definedName>
    <definedName name="tpbaseval">#REF!</definedName>
    <definedName name="tpbsw">#REF!</definedName>
    <definedName name="tphbks">#REF!</definedName>
    <definedName name="tphc1">#REF!</definedName>
    <definedName name="tphc2">#REF!</definedName>
    <definedName name="tphd">#REF!</definedName>
    <definedName name="tphdocs">#REF!</definedName>
    <definedName name="tphs1">#REF!</definedName>
    <definedName name="tphs2">#REF!</definedName>
    <definedName name="tpopts">#REF!</definedName>
    <definedName name="tpsiam">#REF!</definedName>
    <definedName name="tpslist">#REF!</definedName>
    <definedName name="tpstdopts">#REF!</definedName>
    <definedName name="tpstdval">#REF!</definedName>
    <definedName name="TRI">#REF!</definedName>
    <definedName name="TRLUSD">#REF!</definedName>
    <definedName name="Truba_Amort">#REF!</definedName>
    <definedName name="Truba_Capex">#REF!</definedName>
    <definedName name="Truba_Defer">#REF!</definedName>
    <definedName name="Truba_Depn">#REF!</definedName>
    <definedName name="Truba_PPE">#REF!</definedName>
    <definedName name="TTYDETYY">#REF!</definedName>
    <definedName name="tui8765_nj" hidden="1">#REF!</definedName>
    <definedName name="TURNOVER">#REF!</definedName>
    <definedName name="TWDUSD">#REF!</definedName>
    <definedName name="Type">#REF!</definedName>
    <definedName name="u">#REF!</definedName>
    <definedName name="UAKUSD">#REF!</definedName>
    <definedName name="UMNONUNIT">#REF!</definedName>
    <definedName name="UNCLASS">#REF!</definedName>
    <definedName name="UNIF">#REF!</definedName>
    <definedName name="unifadddel">#REF!</definedName>
    <definedName name="unifaddel">#REF!</definedName>
    <definedName name="unifaddel1">#REF!</definedName>
    <definedName name="unifaddel2">#REF!</definedName>
    <definedName name="unifadvopts">#REF!</definedName>
    <definedName name="unifadvval">#REF!</definedName>
    <definedName name="unifba">#REF!</definedName>
    <definedName name="uniflist">#REF!</definedName>
    <definedName name="unifman">#REF!</definedName>
    <definedName name="unifman1">#REF!</definedName>
    <definedName name="unifman2">#REF!</definedName>
    <definedName name="unifmedia">#REF!</definedName>
    <definedName name="unifopts">#REF!</definedName>
    <definedName name="unifpurdocs">#REF!</definedName>
    <definedName name="unifstdopts">#REF!</definedName>
    <definedName name="unifstdval">#REF!</definedName>
    <definedName name="uniftot">#REF!</definedName>
    <definedName name="unifunclass">#REF!</definedName>
    <definedName name="unifupdset">#REF!</definedName>
    <definedName name="unifupgset">#REF!</definedName>
    <definedName name="unifupprset">#REF!</definedName>
    <definedName name="UNITFIX">#REF!</definedName>
    <definedName name="updset">#REF!</definedName>
    <definedName name="upgset">#REF!</definedName>
    <definedName name="upprset">#REF!</definedName>
    <definedName name="USDUSD">#REF!</definedName>
    <definedName name="USR_Lastmonth">#REF!</definedName>
    <definedName name="VAL2DAY">#REF!</definedName>
    <definedName name="VAT" hidden="1">#REF!</definedName>
    <definedName name="VEBUSD">#REF!</definedName>
    <definedName name="versi">#REF!</definedName>
    <definedName name="versi1">#REF!</definedName>
    <definedName name="WASTE">#REF!</definedName>
    <definedName name="waydown">#REF!</definedName>
    <definedName name="waydown1">#REF!</definedName>
    <definedName name="WBS_1PRW">#REF!</definedName>
    <definedName name="WBS_2PRW">#REF!</definedName>
    <definedName name="ws" hidden="1">#REF!</definedName>
    <definedName name="WtchPcktHem">#REF!</definedName>
    <definedName name="WtchPcktNeedles">#REF!</definedName>
    <definedName name="WtchPcktType">#REF!</definedName>
    <definedName name="wwfac">#REF!</definedName>
    <definedName name="xl">#REF!</definedName>
    <definedName name="y" hidden="1">#REF!</definedName>
    <definedName name="ZAKA_4">#REF!</definedName>
    <definedName name="ZAKA_5">#REF!</definedName>
    <definedName name="ZARUSD">#REF!</definedName>
    <definedName name="a" localSheetId="10">#REF!</definedName>
    <definedName name="a_1" localSheetId="10">#REF!</definedName>
    <definedName name="a_2" localSheetId="10">#REF!</definedName>
    <definedName name="a_3" localSheetId="10">#REF!</definedName>
    <definedName name="a_4" localSheetId="10">#REF!</definedName>
    <definedName name="AA_1" localSheetId="10">#REF!</definedName>
    <definedName name="AA_2" localSheetId="10">#REF!</definedName>
    <definedName name="AA_3" localSheetId="10">#REF!</definedName>
    <definedName name="AA_4" localSheetId="10">#REF!</definedName>
    <definedName name="aaa_1" localSheetId="10">#REF!</definedName>
    <definedName name="aaa_2" localSheetId="10">#REF!</definedName>
    <definedName name="aaa_3" localSheetId="10">#REF!</definedName>
    <definedName name="aaa_4" localSheetId="10">#REF!</definedName>
    <definedName name="aaaaa_1" localSheetId="10">#REF!</definedName>
    <definedName name="aaaaa_2" localSheetId="10">#REF!</definedName>
    <definedName name="aaaaa_3" localSheetId="10">#REF!</definedName>
    <definedName name="aaaaa_4" localSheetId="10">#REF!</definedName>
    <definedName name="ada" localSheetId="10">#REF!</definedName>
    <definedName name="ada_1" localSheetId="10">#REF!</definedName>
    <definedName name="ada_2" localSheetId="10">#REF!</definedName>
    <definedName name="ada_3" localSheetId="10">#REF!</definedName>
    <definedName name="ada_4" localSheetId="10">#REF!</definedName>
    <definedName name="ADAad" localSheetId="10">#REF!</definedName>
    <definedName name="ADAad_1" localSheetId="10">#REF!</definedName>
    <definedName name="ADAad_2" localSheetId="10">#REF!</definedName>
    <definedName name="ADAad_3" localSheetId="10">#REF!</definedName>
    <definedName name="ADAad_4" localSheetId="10">#REF!</definedName>
    <definedName name="ASA_1" localSheetId="10">#REF!</definedName>
    <definedName name="ASA_19_1" localSheetId="10">#REF!</definedName>
    <definedName name="ASA_19_2" localSheetId="10">#REF!</definedName>
    <definedName name="ASA_19_3" localSheetId="10">#REF!</definedName>
    <definedName name="ASA_19_4" localSheetId="10">#REF!</definedName>
    <definedName name="ASA_2" localSheetId="10">#REF!</definedName>
    <definedName name="ASA_20_1" localSheetId="10">#REF!</definedName>
    <definedName name="ASA_20_2" localSheetId="10">#REF!</definedName>
    <definedName name="ASA_20_3" localSheetId="10">#REF!</definedName>
    <definedName name="ASA_20_4" localSheetId="10">#REF!</definedName>
    <definedName name="ASA_3" localSheetId="10">#REF!</definedName>
    <definedName name="BARU" localSheetId="10">#REF!</definedName>
    <definedName name="BB_1" localSheetId="10">#REF!</definedName>
    <definedName name="BB_2" localSheetId="10">#REF!</definedName>
    <definedName name="BB_3" localSheetId="10">#REF!</definedName>
    <definedName name="BB_4" localSheetId="10">#REF!</definedName>
    <definedName name="bermain" localSheetId="10">#REF!</definedName>
    <definedName name="bermain_1" localSheetId="10">#REF!</definedName>
    <definedName name="bermain_2" localSheetId="10">#REF!</definedName>
    <definedName name="bermain_3" localSheetId="10">#REF!</definedName>
    <definedName name="bermain_4" localSheetId="10">#REF!</definedName>
    <definedName name="bersam" localSheetId="10">#REF!</definedName>
    <definedName name="bersam_1" localSheetId="10">#REF!</definedName>
    <definedName name="bersam_2" localSheetId="10">#REF!</definedName>
    <definedName name="bersam_3" localSheetId="10">#REF!</definedName>
    <definedName name="bersam_4" localSheetId="10">#REF!</definedName>
    <definedName name="bersama_1" localSheetId="10">#REF!</definedName>
    <definedName name="bersama_2" localSheetId="10">#REF!</definedName>
    <definedName name="bersama_3" localSheetId="10">#REF!</definedName>
    <definedName name="bersama_4" localSheetId="10">#REF!</definedName>
    <definedName name="dale" localSheetId="10">#REF!</definedName>
    <definedName name="dale_19" localSheetId="10">#REF!</definedName>
    <definedName name="dale_20" localSheetId="10">#REF!</definedName>
    <definedName name="dddd_1" localSheetId="10">#REF!</definedName>
    <definedName name="dddd_2" localSheetId="10">#REF!</definedName>
    <definedName name="dddd_3" localSheetId="10">#REF!</definedName>
    <definedName name="dddd_4" localSheetId="10">#REF!</definedName>
    <definedName name="dddddddd_1" localSheetId="10">#REF!</definedName>
    <definedName name="dddddddd_2" localSheetId="10">#REF!</definedName>
    <definedName name="dddddddd_3" localSheetId="10">#REF!</definedName>
    <definedName name="dddddddd_4" localSheetId="10">#REF!</definedName>
    <definedName name="Excel_BuiltIn_Print_Area_13_1" localSheetId="10">#REF!</definedName>
    <definedName name="Excel_BuiltIn_Print_Area_13_2" localSheetId="10">#REF!</definedName>
    <definedName name="Excel_BuiltIn_Print_Area_13_3" localSheetId="10">#REF!</definedName>
    <definedName name="Excel_BuiltIn_Print_Area_2_1_1" localSheetId="10">#REF!</definedName>
    <definedName name="Excel_BuiltIn_Print_Area_2_1_2" localSheetId="10">#REF!</definedName>
    <definedName name="Excel_BuiltIn_Print_Area_2_1_3" localSheetId="10">#REF!</definedName>
    <definedName name="Excel_BuiltIn_Print_Area_2_1_4" localSheetId="10">#REF!</definedName>
    <definedName name="Excel_BuiltIn_Print_Area_2_10_1" localSheetId="10">#REF!</definedName>
    <definedName name="Excel_BuiltIn_Print_Area_2_10_2" localSheetId="10">#REF!</definedName>
    <definedName name="Excel_BuiltIn_Print_Area_2_10_3" localSheetId="10">#REF!</definedName>
    <definedName name="Excel_BuiltIn_Print_Area_2_10_4" localSheetId="10">#REF!</definedName>
    <definedName name="Excel_BuiltIn_Print_Area_2_12_1" localSheetId="10">#REF!</definedName>
    <definedName name="Excel_BuiltIn_Print_Area_2_12_2" localSheetId="10">#REF!</definedName>
    <definedName name="Excel_BuiltIn_Print_Area_2_12_3" localSheetId="10">#REF!</definedName>
    <definedName name="Excel_BuiltIn_Print_Area_2_12_4" localSheetId="10">#REF!</definedName>
    <definedName name="Excel_BuiltIn_Print_Area_2_13_1" localSheetId="10">#REF!</definedName>
    <definedName name="Excel_BuiltIn_Print_Area_2_13_2" localSheetId="10">#REF!</definedName>
    <definedName name="Excel_BuiltIn_Print_Area_2_13_3" localSheetId="10">#REF!</definedName>
    <definedName name="Excel_BuiltIn_Print_Area_2_13_4" localSheetId="10">#REF!</definedName>
    <definedName name="Excel_BuiltIn_Print_Area_2_14_1" localSheetId="10">#REF!</definedName>
    <definedName name="Excel_BuiltIn_Print_Area_2_14_2" localSheetId="10">#REF!</definedName>
    <definedName name="Excel_BuiltIn_Print_Area_2_14_3" localSheetId="10">#REF!</definedName>
    <definedName name="Excel_BuiltIn_Print_Area_2_14_4" localSheetId="10">#REF!</definedName>
    <definedName name="Excel_BuiltIn_Print_Area_2_15_1" localSheetId="10">#REF!</definedName>
    <definedName name="Excel_BuiltIn_Print_Area_2_15_2" localSheetId="10">#REF!</definedName>
    <definedName name="Excel_BuiltIn_Print_Area_2_15_3" localSheetId="10">#REF!</definedName>
    <definedName name="Excel_BuiltIn_Print_Area_2_15_4" localSheetId="10">#REF!</definedName>
    <definedName name="Excel_BuiltIn_Print_Area_2_19_1" localSheetId="10">#REF!</definedName>
    <definedName name="Excel_BuiltIn_Print_Area_2_19_2" localSheetId="10">#REF!</definedName>
    <definedName name="Excel_BuiltIn_Print_Area_2_19_3" localSheetId="10">#REF!</definedName>
    <definedName name="Excel_BuiltIn_Print_Area_2_19_4" localSheetId="10">#REF!</definedName>
    <definedName name="Excel_BuiltIn_Print_Area_2_2_1" localSheetId="10">#REF!</definedName>
    <definedName name="Excel_BuiltIn_Print_Area_2_2_2" localSheetId="10">#REF!</definedName>
    <definedName name="Excel_BuiltIn_Print_Area_2_2_3" localSheetId="10">#REF!</definedName>
    <definedName name="Excel_BuiltIn_Print_Area_2_2_4" localSheetId="10">#REF!</definedName>
    <definedName name="Excel_BuiltIn_Print_Area_2_20_1" localSheetId="10">#REF!</definedName>
    <definedName name="Excel_BuiltIn_Print_Area_2_20_2" localSheetId="10">#REF!</definedName>
    <definedName name="Excel_BuiltIn_Print_Area_2_20_3" localSheetId="10">#REF!</definedName>
    <definedName name="Excel_BuiltIn_Print_Area_2_20_4" localSheetId="10">#REF!</definedName>
    <definedName name="Excel_BuiltIn_Print_Area_2_21_1" localSheetId="10">#REF!</definedName>
    <definedName name="Excel_BuiltIn_Print_Area_2_21_2" localSheetId="10">#REF!</definedName>
    <definedName name="Excel_BuiltIn_Print_Area_2_21_3" localSheetId="10">#REF!</definedName>
    <definedName name="Excel_BuiltIn_Print_Area_2_21_4" localSheetId="10">#REF!</definedName>
    <definedName name="Excel_BuiltIn_Print_Area_2_22_1" localSheetId="10">#REF!</definedName>
    <definedName name="Excel_BuiltIn_Print_Area_2_22_2" localSheetId="10">#REF!</definedName>
    <definedName name="Excel_BuiltIn_Print_Area_2_22_3" localSheetId="10">#REF!</definedName>
    <definedName name="Excel_BuiltIn_Print_Area_2_22_4" localSheetId="10">#REF!</definedName>
    <definedName name="Excel_BuiltIn_Print_Area_2_23_1" localSheetId="10">#REF!</definedName>
    <definedName name="Excel_BuiltIn_Print_Area_2_23_2" localSheetId="10">#REF!</definedName>
    <definedName name="Excel_BuiltIn_Print_Area_2_23_3" localSheetId="10">#REF!</definedName>
    <definedName name="Excel_BuiltIn_Print_Area_2_23_4" localSheetId="10">#REF!</definedName>
    <definedName name="Excel_BuiltIn_Print_Area_2_24_1" localSheetId="10">#REF!</definedName>
    <definedName name="Excel_BuiltIn_Print_Area_2_24_2" localSheetId="10">#REF!</definedName>
    <definedName name="Excel_BuiltIn_Print_Area_2_24_3" localSheetId="10">#REF!</definedName>
    <definedName name="Excel_BuiltIn_Print_Area_2_24_4" localSheetId="10">#REF!</definedName>
    <definedName name="Excel_BuiltIn_Print_Area_2_26_1" localSheetId="10">#REF!</definedName>
    <definedName name="Excel_BuiltIn_Print_Area_2_26_2" localSheetId="10">#REF!</definedName>
    <definedName name="Excel_BuiltIn_Print_Area_2_26_3" localSheetId="10">#REF!</definedName>
    <definedName name="Excel_BuiltIn_Print_Area_2_26_4" localSheetId="10">#REF!</definedName>
    <definedName name="Excel_BuiltIn_Print_Area_2_27_1" localSheetId="10">#REF!</definedName>
    <definedName name="Excel_BuiltIn_Print_Area_2_27_2" localSheetId="10">#REF!</definedName>
    <definedName name="Excel_BuiltIn_Print_Area_2_27_3" localSheetId="10">#REF!</definedName>
    <definedName name="Excel_BuiltIn_Print_Area_2_27_4" localSheetId="10">#REF!</definedName>
    <definedName name="Excel_BuiltIn_Print_Area_2_3_1" localSheetId="10">#REF!</definedName>
    <definedName name="Excel_BuiltIn_Print_Area_2_3_2" localSheetId="10">#REF!</definedName>
    <definedName name="Excel_BuiltIn_Print_Area_2_3_3" localSheetId="10">#REF!</definedName>
    <definedName name="Excel_BuiltIn_Print_Area_2_3_4" localSheetId="10">#REF!</definedName>
    <definedName name="Excel_BuiltIn_Print_Area_2_4_1" localSheetId="10">#REF!</definedName>
    <definedName name="Excel_BuiltIn_Print_Area_2_4_2" localSheetId="10">#REF!</definedName>
    <definedName name="Excel_BuiltIn_Print_Area_2_4_3" localSheetId="10">#REF!</definedName>
    <definedName name="Excel_BuiltIn_Print_Area_2_4_4" localSheetId="10">#REF!</definedName>
    <definedName name="Excel_BuiltIn_Print_Area_2_5_1" localSheetId="10">#REF!</definedName>
    <definedName name="Excel_BuiltIn_Print_Area_2_5_2" localSheetId="10">#REF!</definedName>
    <definedName name="Excel_BuiltIn_Print_Area_2_5_3" localSheetId="10">#REF!</definedName>
    <definedName name="Excel_BuiltIn_Print_Area_2_5_4" localSheetId="10">#REF!</definedName>
    <definedName name="Excel_BuiltIn_Print_Area_2_6_1" localSheetId="10">#REF!</definedName>
    <definedName name="Excel_BuiltIn_Print_Area_2_6_2" localSheetId="10">#REF!</definedName>
    <definedName name="Excel_BuiltIn_Print_Area_2_6_3" localSheetId="10">#REF!</definedName>
    <definedName name="Excel_BuiltIn_Print_Area_2_6_4" localSheetId="10">#REF!</definedName>
    <definedName name="Excel_BuiltIn_Print_Area_2_7_1" localSheetId="10">#REF!</definedName>
    <definedName name="Excel_BuiltIn_Print_Area_2_7_2" localSheetId="10">#REF!</definedName>
    <definedName name="Excel_BuiltIn_Print_Area_2_7_3" localSheetId="10">#REF!</definedName>
    <definedName name="Excel_BuiltIn_Print_Area_2_7_4" localSheetId="10">#REF!</definedName>
    <definedName name="Excel_BuiltIn_Print_Area_2_8_1" localSheetId="10">#REF!</definedName>
    <definedName name="Excel_BuiltIn_Print_Area_2_8_2" localSheetId="10">#REF!</definedName>
    <definedName name="Excel_BuiltIn_Print_Area_2_8_3" localSheetId="10">#REF!</definedName>
    <definedName name="Excel_BuiltIn_Print_Area_2_8_4" localSheetId="10">#REF!</definedName>
    <definedName name="Excel_BuiltIn_Print_Area_2_9_1" localSheetId="10">#REF!</definedName>
    <definedName name="Excel_BuiltIn_Print_Area_2_9_2" localSheetId="10">#REF!</definedName>
    <definedName name="Excel_BuiltIn_Print_Area_2_9_3" localSheetId="10">#REF!</definedName>
    <definedName name="Excel_BuiltIn_Print_Area_2_9_4" localSheetId="10">#REF!</definedName>
    <definedName name="Excel_BuiltIn_Print_Area_3_1_1" localSheetId="10">#REF!</definedName>
    <definedName name="Excel_BuiltIn_Print_Area_3_1_2" localSheetId="10">#REF!</definedName>
    <definedName name="Excel_BuiltIn_Print_Area_3_1_3" localSheetId="10">#REF!</definedName>
    <definedName name="Excel_BuiltIn_Print_Area_3_1_4" localSheetId="10">#REF!</definedName>
    <definedName name="Excel_BuiltIn_Print_Area_3_10_1" localSheetId="10">#REF!</definedName>
    <definedName name="Excel_BuiltIn_Print_Area_3_10_2" localSheetId="10">#REF!</definedName>
    <definedName name="Excel_BuiltIn_Print_Area_3_10_3" localSheetId="10">#REF!</definedName>
    <definedName name="Excel_BuiltIn_Print_Area_3_10_4" localSheetId="10">#REF!</definedName>
    <definedName name="Excel_BuiltIn_Print_Area_3_12_1" localSheetId="10">#REF!</definedName>
    <definedName name="Excel_BuiltIn_Print_Area_3_12_2" localSheetId="10">#REF!</definedName>
    <definedName name="Excel_BuiltIn_Print_Area_3_12_3" localSheetId="10">#REF!</definedName>
    <definedName name="Excel_BuiltIn_Print_Area_3_12_4" localSheetId="10">#REF!</definedName>
    <definedName name="Excel_BuiltIn_Print_Area_3_13_1" localSheetId="10">#REF!</definedName>
    <definedName name="Excel_BuiltIn_Print_Area_3_13_2" localSheetId="10">#REF!</definedName>
    <definedName name="Excel_BuiltIn_Print_Area_3_13_3" localSheetId="10">#REF!</definedName>
    <definedName name="Excel_BuiltIn_Print_Area_3_13_4" localSheetId="10">#REF!</definedName>
    <definedName name="Excel_BuiltIn_Print_Area_3_14_1" localSheetId="10">#REF!</definedName>
    <definedName name="Excel_BuiltIn_Print_Area_3_14_2" localSheetId="10">#REF!</definedName>
    <definedName name="Excel_BuiltIn_Print_Area_3_14_3" localSheetId="10">#REF!</definedName>
    <definedName name="Excel_BuiltIn_Print_Area_3_14_4" localSheetId="10">#REF!</definedName>
    <definedName name="Excel_BuiltIn_Print_Area_3_15_1" localSheetId="10">#REF!</definedName>
    <definedName name="Excel_BuiltIn_Print_Area_3_15_2" localSheetId="10">#REF!</definedName>
    <definedName name="Excel_BuiltIn_Print_Area_3_15_3" localSheetId="10">#REF!</definedName>
    <definedName name="Excel_BuiltIn_Print_Area_3_15_4" localSheetId="10">#REF!</definedName>
    <definedName name="Excel_BuiltIn_Print_Area_3_19_1" localSheetId="10">#REF!</definedName>
    <definedName name="Excel_BuiltIn_Print_Area_3_19_2" localSheetId="10">#REF!</definedName>
    <definedName name="Excel_BuiltIn_Print_Area_3_19_3" localSheetId="10">#REF!</definedName>
    <definedName name="Excel_BuiltIn_Print_Area_3_19_4" localSheetId="10">#REF!</definedName>
    <definedName name="Excel_BuiltIn_Print_Area_3_2_1" localSheetId="10">#REF!</definedName>
    <definedName name="Excel_BuiltIn_Print_Area_3_2_2" localSheetId="10">#REF!</definedName>
    <definedName name="Excel_BuiltIn_Print_Area_3_2_3" localSheetId="10">#REF!</definedName>
    <definedName name="Excel_BuiltIn_Print_Area_3_2_4" localSheetId="10">#REF!</definedName>
    <definedName name="Excel_BuiltIn_Print_Area_3_20_1" localSheetId="10">#REF!</definedName>
    <definedName name="Excel_BuiltIn_Print_Area_3_20_2" localSheetId="10">#REF!</definedName>
    <definedName name="Excel_BuiltIn_Print_Area_3_20_3" localSheetId="10">#REF!</definedName>
    <definedName name="Excel_BuiltIn_Print_Area_3_20_4" localSheetId="10">#REF!</definedName>
    <definedName name="Excel_BuiltIn_Print_Area_3_21_1" localSheetId="10">#REF!</definedName>
    <definedName name="Excel_BuiltIn_Print_Area_3_21_2" localSheetId="10">#REF!</definedName>
    <definedName name="Excel_BuiltIn_Print_Area_3_21_3" localSheetId="10">#REF!</definedName>
    <definedName name="Excel_BuiltIn_Print_Area_3_21_4" localSheetId="10">#REF!</definedName>
    <definedName name="Excel_BuiltIn_Print_Area_3_22_1" localSheetId="10">#REF!</definedName>
    <definedName name="Excel_BuiltIn_Print_Area_3_22_2" localSheetId="10">#REF!</definedName>
    <definedName name="Excel_BuiltIn_Print_Area_3_22_3" localSheetId="10">#REF!</definedName>
    <definedName name="Excel_BuiltIn_Print_Area_3_22_4" localSheetId="10">#REF!</definedName>
    <definedName name="Excel_BuiltIn_Print_Area_3_23_1" localSheetId="10">#REF!</definedName>
    <definedName name="Excel_BuiltIn_Print_Area_3_23_2" localSheetId="10">#REF!</definedName>
    <definedName name="Excel_BuiltIn_Print_Area_3_23_3" localSheetId="10">#REF!</definedName>
    <definedName name="Excel_BuiltIn_Print_Area_3_23_4" localSheetId="10">#REF!</definedName>
    <definedName name="Excel_BuiltIn_Print_Area_3_24_1" localSheetId="10">#REF!</definedName>
    <definedName name="Excel_BuiltIn_Print_Area_3_24_2" localSheetId="10">#REF!</definedName>
    <definedName name="Excel_BuiltIn_Print_Area_3_24_3" localSheetId="10">#REF!</definedName>
    <definedName name="Excel_BuiltIn_Print_Area_3_24_4" localSheetId="10">#REF!</definedName>
    <definedName name="Excel_BuiltIn_Print_Area_3_26_1" localSheetId="10">#REF!</definedName>
    <definedName name="Excel_BuiltIn_Print_Area_3_26_2" localSheetId="10">#REF!</definedName>
    <definedName name="Excel_BuiltIn_Print_Area_3_26_3" localSheetId="10">#REF!</definedName>
    <definedName name="Excel_BuiltIn_Print_Area_3_26_4" localSheetId="10">#REF!</definedName>
    <definedName name="Excel_BuiltIn_Print_Area_3_27_1" localSheetId="10">#REF!</definedName>
    <definedName name="Excel_BuiltIn_Print_Area_3_27_2" localSheetId="10">#REF!</definedName>
    <definedName name="Excel_BuiltIn_Print_Area_3_27_3" localSheetId="10">#REF!</definedName>
    <definedName name="Excel_BuiltIn_Print_Area_3_27_4" localSheetId="10">#REF!</definedName>
    <definedName name="Excel_BuiltIn_Print_Area_3_3_1" localSheetId="10">#REF!</definedName>
    <definedName name="Excel_BuiltIn_Print_Area_3_3_2" localSheetId="10">#REF!</definedName>
    <definedName name="Excel_BuiltIn_Print_Area_3_3_3" localSheetId="10">#REF!</definedName>
    <definedName name="Excel_BuiltIn_Print_Area_3_3_4" localSheetId="10">#REF!</definedName>
    <definedName name="Excel_BuiltIn_Print_Area_3_4_1" localSheetId="10">#REF!</definedName>
    <definedName name="Excel_BuiltIn_Print_Area_3_4_2" localSheetId="10">#REF!</definedName>
    <definedName name="Excel_BuiltIn_Print_Area_3_4_3" localSheetId="10">#REF!</definedName>
    <definedName name="Excel_BuiltIn_Print_Area_3_4_4" localSheetId="10">#REF!</definedName>
    <definedName name="Excel_BuiltIn_Print_Area_3_5_1" localSheetId="10">#REF!</definedName>
    <definedName name="Excel_BuiltIn_Print_Area_3_5_2" localSheetId="10">#REF!</definedName>
    <definedName name="Excel_BuiltIn_Print_Area_3_5_3" localSheetId="10">#REF!</definedName>
    <definedName name="Excel_BuiltIn_Print_Area_3_5_4" localSheetId="10">#REF!</definedName>
    <definedName name="Excel_BuiltIn_Print_Area_3_6_1" localSheetId="10">#REF!</definedName>
    <definedName name="Excel_BuiltIn_Print_Area_3_6_2" localSheetId="10">#REF!</definedName>
    <definedName name="Excel_BuiltIn_Print_Area_3_6_3" localSheetId="10">#REF!</definedName>
    <definedName name="Excel_BuiltIn_Print_Area_3_6_4" localSheetId="10">#REF!</definedName>
    <definedName name="Excel_BuiltIn_Print_Area_3_7_1" localSheetId="10">#REF!</definedName>
    <definedName name="Excel_BuiltIn_Print_Area_3_7_2" localSheetId="10">#REF!</definedName>
    <definedName name="Excel_BuiltIn_Print_Area_3_7_3" localSheetId="10">#REF!</definedName>
    <definedName name="Excel_BuiltIn_Print_Area_3_7_4" localSheetId="10">#REF!</definedName>
    <definedName name="Excel_BuiltIn_Print_Area_3_8_1" localSheetId="10">#REF!</definedName>
    <definedName name="Excel_BuiltIn_Print_Area_3_8_2" localSheetId="10">#REF!</definedName>
    <definedName name="Excel_BuiltIn_Print_Area_3_8_3" localSheetId="10">#REF!</definedName>
    <definedName name="Excel_BuiltIn_Print_Area_3_8_4" localSheetId="10">#REF!</definedName>
    <definedName name="Excel_BuiltIn_Print_Area_3_9_1" localSheetId="10">#REF!</definedName>
    <definedName name="Excel_BuiltIn_Print_Area_3_9_2" localSheetId="10">#REF!</definedName>
    <definedName name="Excel_BuiltIn_Print_Area_3_9_3" localSheetId="10">#REF!</definedName>
    <definedName name="Excel_BuiltIn_Print_Area_3_9_4" localSheetId="10">#REF!</definedName>
    <definedName name="Excel_BuiltIn_Print_Area_4_1_1" localSheetId="10">#REF!</definedName>
    <definedName name="Excel_BuiltIn_Print_Area_4_1_2" localSheetId="10">#REF!</definedName>
    <definedName name="Excel_BuiltIn_Print_Area_4_1_3" localSheetId="10">#REF!</definedName>
    <definedName name="Excel_BuiltIn_Print_Area_4_1_4" localSheetId="10">#REF!</definedName>
    <definedName name="Excel_BuiltIn_Print_Area_4_10_1" localSheetId="10">#REF!</definedName>
    <definedName name="Excel_BuiltIn_Print_Area_4_10_2" localSheetId="10">#REF!</definedName>
    <definedName name="Excel_BuiltIn_Print_Area_4_10_3" localSheetId="10">#REF!</definedName>
    <definedName name="Excel_BuiltIn_Print_Area_4_10_4" localSheetId="10">#REF!</definedName>
    <definedName name="Excel_BuiltIn_Print_Area_4_12_1" localSheetId="10">#REF!</definedName>
    <definedName name="Excel_BuiltIn_Print_Area_4_12_2" localSheetId="10">#REF!</definedName>
    <definedName name="Excel_BuiltIn_Print_Area_4_12_3" localSheetId="10">#REF!</definedName>
    <definedName name="Excel_BuiltIn_Print_Area_4_12_4" localSheetId="10">#REF!</definedName>
    <definedName name="Excel_BuiltIn_Print_Area_4_13_1" localSheetId="10">#REF!</definedName>
    <definedName name="Excel_BuiltIn_Print_Area_4_13_2" localSheetId="10">#REF!</definedName>
    <definedName name="Excel_BuiltIn_Print_Area_4_13_3" localSheetId="10">#REF!</definedName>
    <definedName name="Excel_BuiltIn_Print_Area_4_13_4" localSheetId="10">#REF!</definedName>
    <definedName name="Excel_BuiltIn_Print_Area_4_14_1" localSheetId="10">#REF!</definedName>
    <definedName name="Excel_BuiltIn_Print_Area_4_14_2" localSheetId="10">#REF!</definedName>
    <definedName name="Excel_BuiltIn_Print_Area_4_14_3" localSheetId="10">#REF!</definedName>
    <definedName name="Excel_BuiltIn_Print_Area_4_14_4" localSheetId="10">#REF!</definedName>
    <definedName name="Excel_BuiltIn_Print_Area_4_15_1" localSheetId="10">#REF!</definedName>
    <definedName name="Excel_BuiltIn_Print_Area_4_15_2" localSheetId="10">#REF!</definedName>
    <definedName name="Excel_BuiltIn_Print_Area_4_15_3" localSheetId="10">#REF!</definedName>
    <definedName name="Excel_BuiltIn_Print_Area_4_15_4" localSheetId="10">#REF!</definedName>
    <definedName name="Excel_BuiltIn_Print_Area_4_19_1" localSheetId="10">#REF!</definedName>
    <definedName name="Excel_BuiltIn_Print_Area_4_19_2" localSheetId="10">#REF!</definedName>
    <definedName name="Excel_BuiltIn_Print_Area_4_19_3" localSheetId="10">#REF!</definedName>
    <definedName name="Excel_BuiltIn_Print_Area_4_19_4" localSheetId="10">#REF!</definedName>
    <definedName name="Excel_BuiltIn_Print_Area_4_2_1" localSheetId="10">#REF!</definedName>
    <definedName name="Excel_BuiltIn_Print_Area_4_2_2" localSheetId="10">#REF!</definedName>
    <definedName name="Excel_BuiltIn_Print_Area_4_2_3" localSheetId="10">#REF!</definedName>
    <definedName name="Excel_BuiltIn_Print_Area_4_2_4" localSheetId="10">#REF!</definedName>
    <definedName name="Excel_BuiltIn_Print_Area_4_20_1" localSheetId="10">#REF!</definedName>
    <definedName name="Excel_BuiltIn_Print_Area_4_20_2" localSheetId="10">#REF!</definedName>
    <definedName name="Excel_BuiltIn_Print_Area_4_20_3" localSheetId="10">#REF!</definedName>
    <definedName name="Excel_BuiltIn_Print_Area_4_20_4" localSheetId="10">#REF!</definedName>
    <definedName name="Excel_BuiltIn_Print_Area_4_21_1" localSheetId="10">#REF!</definedName>
    <definedName name="Excel_BuiltIn_Print_Area_4_21_2" localSheetId="10">#REF!</definedName>
    <definedName name="Excel_BuiltIn_Print_Area_4_21_3" localSheetId="10">#REF!</definedName>
    <definedName name="Excel_BuiltIn_Print_Area_4_21_4" localSheetId="10">#REF!</definedName>
    <definedName name="Excel_BuiltIn_Print_Area_4_22_1" localSheetId="10">#REF!</definedName>
    <definedName name="Excel_BuiltIn_Print_Area_4_22_2" localSheetId="10">#REF!</definedName>
    <definedName name="Excel_BuiltIn_Print_Area_4_22_3" localSheetId="10">#REF!</definedName>
    <definedName name="Excel_BuiltIn_Print_Area_4_22_4" localSheetId="10">#REF!</definedName>
    <definedName name="Excel_BuiltIn_Print_Area_4_23_1" localSheetId="10">#REF!</definedName>
    <definedName name="Excel_BuiltIn_Print_Area_4_23_2" localSheetId="10">#REF!</definedName>
    <definedName name="Excel_BuiltIn_Print_Area_4_23_3" localSheetId="10">#REF!</definedName>
    <definedName name="Excel_BuiltIn_Print_Area_4_23_4" localSheetId="10">#REF!</definedName>
    <definedName name="Excel_BuiltIn_Print_Area_4_24_1" localSheetId="10">#REF!</definedName>
    <definedName name="Excel_BuiltIn_Print_Area_4_24_2" localSheetId="10">#REF!</definedName>
    <definedName name="Excel_BuiltIn_Print_Area_4_24_3" localSheetId="10">#REF!</definedName>
    <definedName name="Excel_BuiltIn_Print_Area_4_24_4" localSheetId="10">#REF!</definedName>
    <definedName name="Excel_BuiltIn_Print_Area_4_26_1" localSheetId="10">#REF!</definedName>
    <definedName name="Excel_BuiltIn_Print_Area_4_26_2" localSheetId="10">#REF!</definedName>
    <definedName name="Excel_BuiltIn_Print_Area_4_26_3" localSheetId="10">#REF!</definedName>
    <definedName name="Excel_BuiltIn_Print_Area_4_26_4" localSheetId="10">#REF!</definedName>
    <definedName name="Excel_BuiltIn_Print_Area_4_27_1" localSheetId="10">#REF!</definedName>
    <definedName name="Excel_BuiltIn_Print_Area_4_27_2" localSheetId="10">#REF!</definedName>
    <definedName name="Excel_BuiltIn_Print_Area_4_27_3" localSheetId="10">#REF!</definedName>
    <definedName name="Excel_BuiltIn_Print_Area_4_27_4" localSheetId="10">#REF!</definedName>
    <definedName name="Excel_BuiltIn_Print_Area_4_3_1" localSheetId="10">#REF!</definedName>
    <definedName name="Excel_BuiltIn_Print_Area_4_3_2" localSheetId="10">#REF!</definedName>
    <definedName name="Excel_BuiltIn_Print_Area_4_3_3" localSheetId="10">#REF!</definedName>
    <definedName name="Excel_BuiltIn_Print_Area_4_3_4" localSheetId="10">#REF!</definedName>
    <definedName name="Excel_BuiltIn_Print_Area_4_4_1" localSheetId="10">#REF!</definedName>
    <definedName name="Excel_BuiltIn_Print_Area_4_4_2" localSheetId="10">#REF!</definedName>
    <definedName name="Excel_BuiltIn_Print_Area_4_4_3" localSheetId="10">#REF!</definedName>
    <definedName name="Excel_BuiltIn_Print_Area_4_4_4" localSheetId="10">#REF!</definedName>
    <definedName name="Excel_BuiltIn_Print_Area_4_5_1" localSheetId="10">#REF!</definedName>
    <definedName name="Excel_BuiltIn_Print_Area_4_5_2" localSheetId="10">#REF!</definedName>
    <definedName name="Excel_BuiltIn_Print_Area_4_5_3" localSheetId="10">#REF!</definedName>
    <definedName name="Excel_BuiltIn_Print_Area_4_5_4" localSheetId="10">#REF!</definedName>
    <definedName name="Excel_BuiltIn_Print_Area_4_6_1" localSheetId="10">#REF!</definedName>
    <definedName name="Excel_BuiltIn_Print_Area_4_6_2" localSheetId="10">#REF!</definedName>
    <definedName name="Excel_BuiltIn_Print_Area_4_6_3" localSheetId="10">#REF!</definedName>
    <definedName name="Excel_BuiltIn_Print_Area_4_6_4" localSheetId="10">#REF!</definedName>
    <definedName name="Excel_BuiltIn_Print_Area_4_7_1" localSheetId="10">#REF!</definedName>
    <definedName name="Excel_BuiltIn_Print_Area_4_7_2" localSheetId="10">#REF!</definedName>
    <definedName name="Excel_BuiltIn_Print_Area_4_7_3" localSheetId="10">#REF!</definedName>
    <definedName name="Excel_BuiltIn_Print_Area_4_7_4" localSheetId="10">#REF!</definedName>
    <definedName name="Excel_BuiltIn_Print_Area_4_8_1" localSheetId="10">#REF!</definedName>
    <definedName name="Excel_BuiltIn_Print_Area_4_8_2" localSheetId="10">#REF!</definedName>
    <definedName name="Excel_BuiltIn_Print_Area_4_8_3" localSheetId="10">#REF!</definedName>
    <definedName name="Excel_BuiltIn_Print_Area_4_8_4" localSheetId="10">#REF!</definedName>
    <definedName name="Excel_BuiltIn_Print_Area_4_9_1" localSheetId="10">#REF!</definedName>
    <definedName name="Excel_BuiltIn_Print_Area_4_9_2" localSheetId="10">#REF!</definedName>
    <definedName name="Excel_BuiltIn_Print_Area_4_9_3" localSheetId="10">#REF!</definedName>
    <definedName name="Excel_BuiltIn_Print_Area_4_9_4" localSheetId="10">#REF!</definedName>
    <definedName name="Excel_BuiltIn_Print_Area_5_1_1" localSheetId="10">#REF!</definedName>
    <definedName name="Excel_BuiltIn_Print_Area_5_1_2" localSheetId="10">#REF!</definedName>
    <definedName name="Excel_BuiltIn_Print_Area_5_1_3" localSheetId="10">#REF!</definedName>
    <definedName name="Excel_BuiltIn_Print_Area_5_1_4" localSheetId="10">#REF!</definedName>
    <definedName name="Excel_BuiltIn_Print_Area_5_10_1" localSheetId="10">#REF!</definedName>
    <definedName name="Excel_BuiltIn_Print_Area_5_10_2" localSheetId="10">#REF!</definedName>
    <definedName name="Excel_BuiltIn_Print_Area_5_10_3" localSheetId="10">#REF!</definedName>
    <definedName name="Excel_BuiltIn_Print_Area_5_10_4" localSheetId="10">#REF!</definedName>
    <definedName name="Excel_BuiltIn_Print_Area_5_12_1" localSheetId="10">#REF!</definedName>
    <definedName name="Excel_BuiltIn_Print_Area_5_12_2" localSheetId="10">#REF!</definedName>
    <definedName name="Excel_BuiltIn_Print_Area_5_12_3" localSheetId="10">#REF!</definedName>
    <definedName name="Excel_BuiltIn_Print_Area_5_12_4" localSheetId="10">#REF!</definedName>
    <definedName name="Excel_BuiltIn_Print_Area_5_13_1" localSheetId="10">#REF!</definedName>
    <definedName name="Excel_BuiltIn_Print_Area_5_13_2" localSheetId="10">#REF!</definedName>
    <definedName name="Excel_BuiltIn_Print_Area_5_13_3" localSheetId="10">#REF!</definedName>
    <definedName name="Excel_BuiltIn_Print_Area_5_13_4" localSheetId="10">#REF!</definedName>
    <definedName name="Excel_BuiltIn_Print_Area_5_14_1" localSheetId="10">#REF!</definedName>
    <definedName name="Excel_BuiltIn_Print_Area_5_14_2" localSheetId="10">#REF!</definedName>
    <definedName name="Excel_BuiltIn_Print_Area_5_14_3" localSheetId="10">#REF!</definedName>
    <definedName name="Excel_BuiltIn_Print_Area_5_14_4" localSheetId="10">#REF!</definedName>
    <definedName name="Excel_BuiltIn_Print_Area_5_15_1" localSheetId="10">#REF!</definedName>
    <definedName name="Excel_BuiltIn_Print_Area_5_15_2" localSheetId="10">#REF!</definedName>
    <definedName name="Excel_BuiltIn_Print_Area_5_15_3" localSheetId="10">#REF!</definedName>
    <definedName name="Excel_BuiltIn_Print_Area_5_15_4" localSheetId="10">#REF!</definedName>
    <definedName name="Excel_BuiltIn_Print_Area_5_19_1" localSheetId="10">#REF!</definedName>
    <definedName name="Excel_BuiltIn_Print_Area_5_19_2" localSheetId="10">#REF!</definedName>
    <definedName name="Excel_BuiltIn_Print_Area_5_19_3" localSheetId="10">#REF!</definedName>
    <definedName name="Excel_BuiltIn_Print_Area_5_19_4" localSheetId="10">#REF!</definedName>
    <definedName name="Excel_BuiltIn_Print_Area_5_2_1" localSheetId="10">#REF!</definedName>
    <definedName name="Excel_BuiltIn_Print_Area_5_2_2" localSheetId="10">#REF!</definedName>
    <definedName name="Excel_BuiltIn_Print_Area_5_2_3" localSheetId="10">#REF!</definedName>
    <definedName name="Excel_BuiltIn_Print_Area_5_2_4" localSheetId="10">#REF!</definedName>
    <definedName name="Excel_BuiltIn_Print_Area_5_20_1" localSheetId="10">#REF!</definedName>
    <definedName name="Excel_BuiltIn_Print_Area_5_20_2" localSheetId="10">#REF!</definedName>
    <definedName name="Excel_BuiltIn_Print_Area_5_20_3" localSheetId="10">#REF!</definedName>
    <definedName name="Excel_BuiltIn_Print_Area_5_20_4" localSheetId="10">#REF!</definedName>
    <definedName name="Excel_BuiltIn_Print_Area_5_21_1" localSheetId="10">#REF!</definedName>
    <definedName name="Excel_BuiltIn_Print_Area_5_21_2" localSheetId="10">#REF!</definedName>
    <definedName name="Excel_BuiltIn_Print_Area_5_21_3" localSheetId="10">#REF!</definedName>
    <definedName name="Excel_BuiltIn_Print_Area_5_21_4" localSheetId="10">#REF!</definedName>
    <definedName name="Excel_BuiltIn_Print_Area_5_22_1" localSheetId="10">#REF!</definedName>
    <definedName name="Excel_BuiltIn_Print_Area_5_22_2" localSheetId="10">#REF!</definedName>
    <definedName name="Excel_BuiltIn_Print_Area_5_22_3" localSheetId="10">#REF!</definedName>
    <definedName name="Excel_BuiltIn_Print_Area_5_22_4" localSheetId="10">#REF!</definedName>
    <definedName name="Excel_BuiltIn_Print_Area_5_23_1" localSheetId="10">#REF!</definedName>
    <definedName name="Excel_BuiltIn_Print_Area_5_23_2" localSheetId="10">#REF!</definedName>
    <definedName name="Excel_BuiltIn_Print_Area_5_23_3" localSheetId="10">#REF!</definedName>
    <definedName name="Excel_BuiltIn_Print_Area_5_23_4" localSheetId="10">#REF!</definedName>
    <definedName name="Excel_BuiltIn_Print_Area_5_24_1" localSheetId="10">#REF!</definedName>
    <definedName name="Excel_BuiltIn_Print_Area_5_24_2" localSheetId="10">#REF!</definedName>
    <definedName name="Excel_BuiltIn_Print_Area_5_24_3" localSheetId="10">#REF!</definedName>
    <definedName name="Excel_BuiltIn_Print_Area_5_24_4" localSheetId="10">#REF!</definedName>
    <definedName name="Excel_BuiltIn_Print_Area_5_26_1" localSheetId="10">#REF!</definedName>
    <definedName name="Excel_BuiltIn_Print_Area_5_26_2" localSheetId="10">#REF!</definedName>
    <definedName name="Excel_BuiltIn_Print_Area_5_26_3" localSheetId="10">#REF!</definedName>
    <definedName name="Excel_BuiltIn_Print_Area_5_26_4" localSheetId="10">#REF!</definedName>
    <definedName name="Excel_BuiltIn_Print_Area_5_27_1" localSheetId="10">#REF!</definedName>
    <definedName name="Excel_BuiltIn_Print_Area_5_27_2" localSheetId="10">#REF!</definedName>
    <definedName name="Excel_BuiltIn_Print_Area_5_27_3" localSheetId="10">#REF!</definedName>
    <definedName name="Excel_BuiltIn_Print_Area_5_27_4" localSheetId="10">#REF!</definedName>
    <definedName name="Excel_BuiltIn_Print_Area_5_3_1" localSheetId="10">#REF!</definedName>
    <definedName name="Excel_BuiltIn_Print_Area_5_3_2" localSheetId="10">#REF!</definedName>
    <definedName name="Excel_BuiltIn_Print_Area_5_3_3" localSheetId="10">#REF!</definedName>
    <definedName name="Excel_BuiltIn_Print_Area_5_3_4" localSheetId="10">#REF!</definedName>
    <definedName name="Excel_BuiltIn_Print_Area_5_4_1" localSheetId="10">#REF!</definedName>
    <definedName name="Excel_BuiltIn_Print_Area_5_4_2" localSheetId="10">#REF!</definedName>
    <definedName name="Excel_BuiltIn_Print_Area_5_4_3" localSheetId="10">#REF!</definedName>
    <definedName name="Excel_BuiltIn_Print_Area_5_4_4" localSheetId="10">#REF!</definedName>
    <definedName name="Excel_BuiltIn_Print_Area_5_5_1" localSheetId="10">#REF!</definedName>
    <definedName name="Excel_BuiltIn_Print_Area_5_5_2" localSheetId="10">#REF!</definedName>
    <definedName name="Excel_BuiltIn_Print_Area_5_5_3" localSheetId="10">#REF!</definedName>
    <definedName name="Excel_BuiltIn_Print_Area_5_5_4" localSheetId="10">#REF!</definedName>
    <definedName name="Excel_BuiltIn_Print_Area_5_6_1" localSheetId="10">#REF!</definedName>
    <definedName name="Excel_BuiltIn_Print_Area_5_6_2" localSheetId="10">#REF!</definedName>
    <definedName name="Excel_BuiltIn_Print_Area_5_6_3" localSheetId="10">#REF!</definedName>
    <definedName name="Excel_BuiltIn_Print_Area_5_6_4" localSheetId="10">#REF!</definedName>
    <definedName name="Excel_BuiltIn_Print_Area_5_7_1" localSheetId="10">#REF!</definedName>
    <definedName name="Excel_BuiltIn_Print_Area_5_7_2" localSheetId="10">#REF!</definedName>
    <definedName name="Excel_BuiltIn_Print_Area_5_7_3" localSheetId="10">#REF!</definedName>
    <definedName name="Excel_BuiltIn_Print_Area_5_7_4" localSheetId="10">#REF!</definedName>
    <definedName name="Excel_BuiltIn_Print_Area_5_8_1" localSheetId="10">#REF!</definedName>
    <definedName name="Excel_BuiltIn_Print_Area_5_8_2" localSheetId="10">#REF!</definedName>
    <definedName name="Excel_BuiltIn_Print_Area_5_8_3" localSheetId="10">#REF!</definedName>
    <definedName name="Excel_BuiltIn_Print_Area_5_8_4" localSheetId="10">#REF!</definedName>
    <definedName name="Excel_BuiltIn_Print_Area_5_9_1" localSheetId="10">#REF!</definedName>
    <definedName name="Excel_BuiltIn_Print_Area_5_9_2" localSheetId="10">#REF!</definedName>
    <definedName name="Excel_BuiltIn_Print_Area_5_9_3" localSheetId="10">#REF!</definedName>
    <definedName name="Excel_BuiltIn_Print_Area_5_9_4" localSheetId="10">#REF!</definedName>
    <definedName name="Excel_BuiltIn_Print_Area_6_1_1" localSheetId="10">#REF!</definedName>
    <definedName name="Excel_BuiltIn_Print_Area_6_1_2" localSheetId="10">#REF!</definedName>
    <definedName name="Excel_BuiltIn_Print_Area_6_1_3" localSheetId="10">#REF!</definedName>
    <definedName name="Excel_BuiltIn_Print_Area_6_1_4" localSheetId="10">#REF!</definedName>
    <definedName name="Excel_BuiltIn_Print_Area_6_10_1" localSheetId="10">#REF!</definedName>
    <definedName name="Excel_BuiltIn_Print_Area_6_10_2" localSheetId="10">#REF!</definedName>
    <definedName name="Excel_BuiltIn_Print_Area_6_10_3" localSheetId="10">#REF!</definedName>
    <definedName name="Excel_BuiltIn_Print_Area_6_10_4" localSheetId="10">#REF!</definedName>
    <definedName name="Excel_BuiltIn_Print_Area_6_12_1" localSheetId="10">#REF!</definedName>
    <definedName name="Excel_BuiltIn_Print_Area_6_12_2" localSheetId="10">#REF!</definedName>
    <definedName name="Excel_BuiltIn_Print_Area_6_12_3" localSheetId="10">#REF!</definedName>
    <definedName name="Excel_BuiltIn_Print_Area_6_12_4" localSheetId="10">#REF!</definedName>
    <definedName name="Excel_BuiltIn_Print_Area_6_13_1" localSheetId="10">#REF!</definedName>
    <definedName name="Excel_BuiltIn_Print_Area_6_13_2" localSheetId="10">#REF!</definedName>
    <definedName name="Excel_BuiltIn_Print_Area_6_13_3" localSheetId="10">#REF!</definedName>
    <definedName name="Excel_BuiltIn_Print_Area_6_13_4" localSheetId="10">#REF!</definedName>
    <definedName name="Excel_BuiltIn_Print_Area_6_14_1" localSheetId="10">#REF!</definedName>
    <definedName name="Excel_BuiltIn_Print_Area_6_14_2" localSheetId="10">#REF!</definedName>
    <definedName name="Excel_BuiltIn_Print_Area_6_14_3" localSheetId="10">#REF!</definedName>
    <definedName name="Excel_BuiltIn_Print_Area_6_14_4" localSheetId="10">#REF!</definedName>
    <definedName name="Excel_BuiltIn_Print_Area_6_15_1" localSheetId="10">#REF!</definedName>
    <definedName name="Excel_BuiltIn_Print_Area_6_15_2" localSheetId="10">#REF!</definedName>
    <definedName name="Excel_BuiltIn_Print_Area_6_15_3" localSheetId="10">#REF!</definedName>
    <definedName name="Excel_BuiltIn_Print_Area_6_15_4" localSheetId="10">#REF!</definedName>
    <definedName name="Excel_BuiltIn_Print_Area_6_19_1" localSheetId="10">#REF!</definedName>
    <definedName name="Excel_BuiltIn_Print_Area_6_19_2" localSheetId="10">#REF!</definedName>
    <definedName name="Excel_BuiltIn_Print_Area_6_19_3" localSheetId="10">#REF!</definedName>
    <definedName name="Excel_BuiltIn_Print_Area_6_19_4" localSheetId="10">#REF!</definedName>
    <definedName name="Excel_BuiltIn_Print_Area_6_2_1" localSheetId="10">#REF!</definedName>
    <definedName name="Excel_BuiltIn_Print_Area_6_2_2" localSheetId="10">#REF!</definedName>
    <definedName name="Excel_BuiltIn_Print_Area_6_2_3" localSheetId="10">#REF!</definedName>
    <definedName name="Excel_BuiltIn_Print_Area_6_2_4" localSheetId="10">#REF!</definedName>
    <definedName name="Excel_BuiltIn_Print_Area_6_20_1" localSheetId="10">#REF!</definedName>
    <definedName name="Excel_BuiltIn_Print_Area_6_20_2" localSheetId="10">#REF!</definedName>
    <definedName name="Excel_BuiltIn_Print_Area_6_20_3" localSheetId="10">#REF!</definedName>
    <definedName name="Excel_BuiltIn_Print_Area_6_20_4" localSheetId="10">#REF!</definedName>
    <definedName name="Excel_BuiltIn_Print_Area_6_21_1" localSheetId="10">#REF!</definedName>
    <definedName name="Excel_BuiltIn_Print_Area_6_21_2" localSheetId="10">#REF!</definedName>
    <definedName name="Excel_BuiltIn_Print_Area_6_21_3" localSheetId="10">#REF!</definedName>
    <definedName name="Excel_BuiltIn_Print_Area_6_21_4" localSheetId="10">#REF!</definedName>
    <definedName name="Excel_BuiltIn_Print_Area_6_22_1" localSheetId="10">#REF!</definedName>
    <definedName name="Excel_BuiltIn_Print_Area_6_22_2" localSheetId="10">#REF!</definedName>
    <definedName name="Excel_BuiltIn_Print_Area_6_22_3" localSheetId="10">#REF!</definedName>
    <definedName name="Excel_BuiltIn_Print_Area_6_22_4" localSheetId="10">#REF!</definedName>
    <definedName name="Excel_BuiltIn_Print_Area_6_23_1" localSheetId="10">#REF!</definedName>
    <definedName name="Excel_BuiltIn_Print_Area_6_23_2" localSheetId="10">#REF!</definedName>
    <definedName name="Excel_BuiltIn_Print_Area_6_23_3" localSheetId="10">#REF!</definedName>
    <definedName name="Excel_BuiltIn_Print_Area_6_23_4" localSheetId="10">#REF!</definedName>
    <definedName name="Excel_BuiltIn_Print_Area_6_24_1" localSheetId="10">#REF!</definedName>
    <definedName name="Excel_BuiltIn_Print_Area_6_24_2" localSheetId="10">#REF!</definedName>
    <definedName name="Excel_BuiltIn_Print_Area_6_24_3" localSheetId="10">#REF!</definedName>
    <definedName name="Excel_BuiltIn_Print_Area_6_24_4" localSheetId="10">#REF!</definedName>
    <definedName name="Excel_BuiltIn_Print_Area_6_26_1" localSheetId="10">#REF!</definedName>
    <definedName name="Excel_BuiltIn_Print_Area_6_26_2" localSheetId="10">#REF!</definedName>
    <definedName name="Excel_BuiltIn_Print_Area_6_26_3" localSheetId="10">#REF!</definedName>
    <definedName name="Excel_BuiltIn_Print_Area_6_26_4" localSheetId="10">#REF!</definedName>
    <definedName name="Excel_BuiltIn_Print_Area_6_27_1" localSheetId="10">#REF!</definedName>
    <definedName name="Excel_BuiltIn_Print_Area_6_27_2" localSheetId="10">#REF!</definedName>
    <definedName name="Excel_BuiltIn_Print_Area_6_27_3" localSheetId="10">#REF!</definedName>
    <definedName name="Excel_BuiltIn_Print_Area_6_27_4" localSheetId="10">#REF!</definedName>
    <definedName name="Excel_BuiltIn_Print_Area_6_3_1" localSheetId="10">#REF!</definedName>
    <definedName name="Excel_BuiltIn_Print_Area_6_3_2" localSheetId="10">#REF!</definedName>
    <definedName name="Excel_BuiltIn_Print_Area_6_3_3" localSheetId="10">#REF!</definedName>
    <definedName name="Excel_BuiltIn_Print_Area_6_3_4" localSheetId="10">#REF!</definedName>
    <definedName name="Excel_BuiltIn_Print_Area_6_4_1" localSheetId="10">#REF!</definedName>
    <definedName name="Excel_BuiltIn_Print_Area_6_4_2" localSheetId="10">#REF!</definedName>
    <definedName name="Excel_BuiltIn_Print_Area_6_4_3" localSheetId="10">#REF!</definedName>
    <definedName name="Excel_BuiltIn_Print_Area_6_4_4" localSheetId="10">#REF!</definedName>
    <definedName name="Excel_BuiltIn_Print_Area_6_5_1" localSheetId="10">#REF!</definedName>
    <definedName name="Excel_BuiltIn_Print_Area_6_5_2" localSheetId="10">#REF!</definedName>
    <definedName name="Excel_BuiltIn_Print_Area_6_5_3" localSheetId="10">#REF!</definedName>
    <definedName name="Excel_BuiltIn_Print_Area_6_5_4" localSheetId="10">#REF!</definedName>
    <definedName name="Excel_BuiltIn_Print_Area_6_6_1" localSheetId="10">#REF!</definedName>
    <definedName name="Excel_BuiltIn_Print_Area_6_6_2" localSheetId="10">#REF!</definedName>
    <definedName name="Excel_BuiltIn_Print_Area_6_6_3" localSheetId="10">#REF!</definedName>
    <definedName name="Excel_BuiltIn_Print_Area_6_6_4" localSheetId="10">#REF!</definedName>
    <definedName name="Excel_BuiltIn_Print_Area_6_7_1" localSheetId="10">#REF!</definedName>
    <definedName name="Excel_BuiltIn_Print_Area_6_7_2" localSheetId="10">#REF!</definedName>
    <definedName name="Excel_BuiltIn_Print_Area_6_7_3" localSheetId="10">#REF!</definedName>
    <definedName name="Excel_BuiltIn_Print_Area_6_7_4" localSheetId="10">#REF!</definedName>
    <definedName name="Excel_BuiltIn_Print_Area_6_8_1" localSheetId="10">#REF!</definedName>
    <definedName name="Excel_BuiltIn_Print_Area_6_8_2" localSheetId="10">#REF!</definedName>
    <definedName name="Excel_BuiltIn_Print_Area_6_8_3" localSheetId="10">#REF!</definedName>
    <definedName name="Excel_BuiltIn_Print_Area_6_8_4" localSheetId="10">#REF!</definedName>
    <definedName name="Excel_BuiltIn_Print_Area_6_9_1" localSheetId="10">#REF!</definedName>
    <definedName name="Excel_BuiltIn_Print_Area_6_9_2" localSheetId="10">#REF!</definedName>
    <definedName name="Excel_BuiltIn_Print_Area_6_9_3" localSheetId="10">#REF!</definedName>
    <definedName name="Excel_BuiltIn_Print_Area_6_9_4" localSheetId="10">#REF!</definedName>
    <definedName name="Excel_BuiltIn_Print_Area_7_1_1" localSheetId="10">#REF!</definedName>
    <definedName name="Excel_BuiltIn_Print_Area_7_1_2" localSheetId="10">#REF!</definedName>
    <definedName name="Excel_BuiltIn_Print_Area_7_1_3" localSheetId="10">#REF!</definedName>
    <definedName name="Excel_BuiltIn_Print_Area_7_1_4" localSheetId="10">#REF!</definedName>
    <definedName name="Excel_BuiltIn_Print_Area_7_10_1" localSheetId="10">#REF!</definedName>
    <definedName name="Excel_BuiltIn_Print_Area_7_10_2" localSheetId="10">#REF!</definedName>
    <definedName name="Excel_BuiltIn_Print_Area_7_10_3" localSheetId="10">#REF!</definedName>
    <definedName name="Excel_BuiltIn_Print_Area_7_10_4" localSheetId="10">#REF!</definedName>
    <definedName name="Excel_BuiltIn_Print_Area_7_12_1" localSheetId="10">#REF!</definedName>
    <definedName name="Excel_BuiltIn_Print_Area_7_12_2" localSheetId="10">#REF!</definedName>
    <definedName name="Excel_BuiltIn_Print_Area_7_12_3" localSheetId="10">#REF!</definedName>
    <definedName name="Excel_BuiltIn_Print_Area_7_12_4" localSheetId="10">#REF!</definedName>
    <definedName name="Excel_BuiltIn_Print_Area_7_13_1" localSheetId="10">#REF!</definedName>
    <definedName name="Excel_BuiltIn_Print_Area_7_13_2" localSheetId="10">#REF!</definedName>
    <definedName name="Excel_BuiltIn_Print_Area_7_13_3" localSheetId="10">#REF!</definedName>
    <definedName name="Excel_BuiltIn_Print_Area_7_13_4" localSheetId="10">#REF!</definedName>
    <definedName name="Excel_BuiltIn_Print_Area_7_14_1" localSheetId="10">#REF!</definedName>
    <definedName name="Excel_BuiltIn_Print_Area_7_14_2" localSheetId="10">#REF!</definedName>
    <definedName name="Excel_BuiltIn_Print_Area_7_14_3" localSheetId="10">#REF!</definedName>
    <definedName name="Excel_BuiltIn_Print_Area_7_14_4" localSheetId="10">#REF!</definedName>
    <definedName name="Excel_BuiltIn_Print_Area_7_15_1" localSheetId="10">#REF!</definedName>
    <definedName name="Excel_BuiltIn_Print_Area_7_15_2" localSheetId="10">#REF!</definedName>
    <definedName name="Excel_BuiltIn_Print_Area_7_15_3" localSheetId="10">#REF!</definedName>
    <definedName name="Excel_BuiltIn_Print_Area_7_15_4" localSheetId="10">#REF!</definedName>
    <definedName name="Excel_BuiltIn_Print_Area_7_19_1" localSheetId="10">#REF!</definedName>
    <definedName name="Excel_BuiltIn_Print_Area_7_19_2" localSheetId="10">#REF!</definedName>
    <definedName name="Excel_BuiltIn_Print_Area_7_19_3" localSheetId="10">#REF!</definedName>
    <definedName name="Excel_BuiltIn_Print_Area_7_19_4" localSheetId="10">#REF!</definedName>
    <definedName name="Excel_BuiltIn_Print_Area_7_2_1" localSheetId="10">#REF!</definedName>
    <definedName name="Excel_BuiltIn_Print_Area_7_2_2" localSheetId="10">#REF!</definedName>
    <definedName name="Excel_BuiltIn_Print_Area_7_2_3" localSheetId="10">#REF!</definedName>
    <definedName name="Excel_BuiltIn_Print_Area_7_2_4" localSheetId="10">#REF!</definedName>
    <definedName name="Excel_BuiltIn_Print_Area_7_20_1" localSheetId="10">#REF!</definedName>
    <definedName name="Excel_BuiltIn_Print_Area_7_20_2" localSheetId="10">#REF!</definedName>
    <definedName name="Excel_BuiltIn_Print_Area_7_20_3" localSheetId="10">#REF!</definedName>
    <definedName name="Excel_BuiltIn_Print_Area_7_20_4" localSheetId="10">#REF!</definedName>
    <definedName name="Excel_BuiltIn_Print_Area_7_21_1" localSheetId="10">#REF!</definedName>
    <definedName name="Excel_BuiltIn_Print_Area_7_21_2" localSheetId="10">#REF!</definedName>
    <definedName name="Excel_BuiltIn_Print_Area_7_21_3" localSheetId="10">#REF!</definedName>
    <definedName name="Excel_BuiltIn_Print_Area_7_21_4" localSheetId="10">#REF!</definedName>
    <definedName name="Excel_BuiltIn_Print_Area_7_22_1" localSheetId="10">#REF!</definedName>
    <definedName name="Excel_BuiltIn_Print_Area_7_22_2" localSheetId="10">#REF!</definedName>
    <definedName name="Excel_BuiltIn_Print_Area_7_22_3" localSheetId="10">#REF!</definedName>
    <definedName name="Excel_BuiltIn_Print_Area_7_22_4" localSheetId="10">#REF!</definedName>
    <definedName name="Excel_BuiltIn_Print_Area_7_23_1" localSheetId="10">#REF!</definedName>
    <definedName name="Excel_BuiltIn_Print_Area_7_23_2" localSheetId="10">#REF!</definedName>
    <definedName name="Excel_BuiltIn_Print_Area_7_23_3" localSheetId="10">#REF!</definedName>
    <definedName name="Excel_BuiltIn_Print_Area_7_23_4" localSheetId="10">#REF!</definedName>
    <definedName name="Excel_BuiltIn_Print_Area_7_24_1" localSheetId="10">#REF!</definedName>
    <definedName name="Excel_BuiltIn_Print_Area_7_24_2" localSheetId="10">#REF!</definedName>
    <definedName name="Excel_BuiltIn_Print_Area_7_24_3" localSheetId="10">#REF!</definedName>
    <definedName name="Excel_BuiltIn_Print_Area_7_24_4" localSheetId="10">#REF!</definedName>
    <definedName name="Excel_BuiltIn_Print_Area_7_26_1" localSheetId="10">#REF!</definedName>
    <definedName name="Excel_BuiltIn_Print_Area_7_26_2" localSheetId="10">#REF!</definedName>
    <definedName name="Excel_BuiltIn_Print_Area_7_26_3" localSheetId="10">#REF!</definedName>
    <definedName name="Excel_BuiltIn_Print_Area_7_26_4" localSheetId="10">#REF!</definedName>
    <definedName name="Excel_BuiltIn_Print_Area_7_27_1" localSheetId="10">#REF!</definedName>
    <definedName name="Excel_BuiltIn_Print_Area_7_27_2" localSheetId="10">#REF!</definedName>
    <definedName name="Excel_BuiltIn_Print_Area_7_27_3" localSheetId="10">#REF!</definedName>
    <definedName name="Excel_BuiltIn_Print_Area_7_27_4" localSheetId="10">#REF!</definedName>
    <definedName name="Excel_BuiltIn_Print_Area_7_3_1" localSheetId="10">#REF!</definedName>
    <definedName name="Excel_BuiltIn_Print_Area_7_3_2" localSheetId="10">#REF!</definedName>
    <definedName name="Excel_BuiltIn_Print_Area_7_3_3" localSheetId="10">#REF!</definedName>
    <definedName name="Excel_BuiltIn_Print_Area_7_3_4" localSheetId="10">#REF!</definedName>
    <definedName name="Excel_BuiltIn_Print_Area_7_4_1" localSheetId="10">#REF!</definedName>
    <definedName name="Excel_BuiltIn_Print_Area_7_4_2" localSheetId="10">#REF!</definedName>
    <definedName name="Excel_BuiltIn_Print_Area_7_4_3" localSheetId="10">#REF!</definedName>
    <definedName name="Excel_BuiltIn_Print_Area_7_4_4" localSheetId="10">#REF!</definedName>
    <definedName name="Excel_BuiltIn_Print_Area_7_5_1" localSheetId="10">#REF!</definedName>
    <definedName name="Excel_BuiltIn_Print_Area_7_5_2" localSheetId="10">#REF!</definedName>
    <definedName name="Excel_BuiltIn_Print_Area_7_5_3" localSheetId="10">#REF!</definedName>
    <definedName name="Excel_BuiltIn_Print_Area_7_5_4" localSheetId="10">#REF!</definedName>
    <definedName name="Excel_BuiltIn_Print_Area_7_6_1" localSheetId="10">#REF!</definedName>
    <definedName name="Excel_BuiltIn_Print_Area_7_6_2" localSheetId="10">#REF!</definedName>
    <definedName name="Excel_BuiltIn_Print_Area_7_6_3" localSheetId="10">#REF!</definedName>
    <definedName name="Excel_BuiltIn_Print_Area_7_6_4" localSheetId="10">#REF!</definedName>
    <definedName name="Excel_BuiltIn_Print_Area_7_7_1" localSheetId="10">#REF!</definedName>
    <definedName name="Excel_BuiltIn_Print_Area_7_7_2" localSheetId="10">#REF!</definedName>
    <definedName name="Excel_BuiltIn_Print_Area_7_7_3" localSheetId="10">#REF!</definedName>
    <definedName name="Excel_BuiltIn_Print_Area_7_7_4" localSheetId="10">#REF!</definedName>
    <definedName name="Excel_BuiltIn_Print_Area_7_8_1" localSheetId="10">#REF!</definedName>
    <definedName name="Excel_BuiltIn_Print_Area_7_8_2" localSheetId="10">#REF!</definedName>
    <definedName name="Excel_BuiltIn_Print_Area_7_8_3" localSheetId="10">#REF!</definedName>
    <definedName name="Excel_BuiltIn_Print_Area_7_8_4" localSheetId="10">#REF!</definedName>
    <definedName name="Excel_BuiltIn_Print_Area_7_9_1" localSheetId="10">#REF!</definedName>
    <definedName name="Excel_BuiltIn_Print_Area_7_9_2" localSheetId="10">#REF!</definedName>
    <definedName name="Excel_BuiltIn_Print_Area_7_9_3" localSheetId="10">#REF!</definedName>
    <definedName name="Excel_BuiltIn_Print_Area_7_9_4" localSheetId="10">#REF!</definedName>
    <definedName name="Excel_BuiltIn_Print_Area_8_1_1" localSheetId="10">#REF!</definedName>
    <definedName name="Excel_BuiltIn_Print_Area_8_1_2" localSheetId="10">#REF!</definedName>
    <definedName name="Excel_BuiltIn_Print_Area_8_1_3" localSheetId="10">#REF!</definedName>
    <definedName name="Excel_BuiltIn_Print_Area_8_1_4" localSheetId="10">#REF!</definedName>
    <definedName name="Excel_BuiltIn_Print_Area_8_10_1" localSheetId="10">#REF!</definedName>
    <definedName name="Excel_BuiltIn_Print_Area_8_10_2" localSheetId="10">#REF!</definedName>
    <definedName name="Excel_BuiltIn_Print_Area_8_10_3" localSheetId="10">#REF!</definedName>
    <definedName name="Excel_BuiltIn_Print_Area_8_10_4" localSheetId="10">#REF!</definedName>
    <definedName name="Excel_BuiltIn_Print_Area_8_11_1" localSheetId="10">#REF!</definedName>
    <definedName name="Excel_BuiltIn_Print_Area_8_11_2" localSheetId="10">#REF!</definedName>
    <definedName name="Excel_BuiltIn_Print_Area_8_11_3" localSheetId="10">#REF!</definedName>
    <definedName name="Excel_BuiltIn_Print_Area_8_11_4" localSheetId="10">#REF!</definedName>
    <definedName name="Excel_BuiltIn_Print_Area_8_12_1" localSheetId="10">#REF!</definedName>
    <definedName name="Excel_BuiltIn_Print_Area_8_12_2" localSheetId="10">#REF!</definedName>
    <definedName name="Excel_BuiltIn_Print_Area_8_12_3" localSheetId="10">#REF!</definedName>
    <definedName name="Excel_BuiltIn_Print_Area_8_12_4" localSheetId="10">#REF!</definedName>
    <definedName name="Excel_BuiltIn_Print_Area_8_13_1" localSheetId="10">#REF!</definedName>
    <definedName name="Excel_BuiltIn_Print_Area_8_13_2" localSheetId="10">#REF!</definedName>
    <definedName name="Excel_BuiltIn_Print_Area_8_13_3" localSheetId="10">#REF!</definedName>
    <definedName name="Excel_BuiltIn_Print_Area_8_13_4" localSheetId="10">#REF!</definedName>
    <definedName name="Excel_BuiltIn_Print_Area_8_14_1" localSheetId="10">#REF!</definedName>
    <definedName name="Excel_BuiltIn_Print_Area_8_14_2" localSheetId="10">#REF!</definedName>
    <definedName name="Excel_BuiltIn_Print_Area_8_14_3" localSheetId="10">#REF!</definedName>
    <definedName name="Excel_BuiltIn_Print_Area_8_14_4" localSheetId="10">#REF!</definedName>
    <definedName name="Excel_BuiltIn_Print_Area_8_15_1" localSheetId="10">#REF!</definedName>
    <definedName name="Excel_BuiltIn_Print_Area_8_15_2" localSheetId="10">#REF!</definedName>
    <definedName name="Excel_BuiltIn_Print_Area_8_15_3" localSheetId="10">#REF!</definedName>
    <definedName name="Excel_BuiltIn_Print_Area_8_15_4" localSheetId="10">#REF!</definedName>
    <definedName name="Excel_BuiltIn_Print_Area_8_19_1" localSheetId="10">#REF!</definedName>
    <definedName name="Excel_BuiltIn_Print_Area_8_19_2" localSheetId="10">#REF!</definedName>
    <definedName name="Excel_BuiltIn_Print_Area_8_19_3" localSheetId="10">#REF!</definedName>
    <definedName name="Excel_BuiltIn_Print_Area_8_19_4" localSheetId="10">#REF!</definedName>
    <definedName name="Excel_BuiltIn_Print_Area_8_2_1" localSheetId="10">#REF!</definedName>
    <definedName name="Excel_BuiltIn_Print_Area_8_2_2" localSheetId="10">#REF!</definedName>
    <definedName name="Excel_BuiltIn_Print_Area_8_2_3" localSheetId="10">#REF!</definedName>
    <definedName name="Excel_BuiltIn_Print_Area_8_2_4" localSheetId="10">#REF!</definedName>
    <definedName name="Excel_BuiltIn_Print_Area_8_20_1" localSheetId="10">#REF!</definedName>
    <definedName name="Excel_BuiltIn_Print_Area_8_20_2" localSheetId="10">#REF!</definedName>
    <definedName name="Excel_BuiltIn_Print_Area_8_20_3" localSheetId="10">#REF!</definedName>
    <definedName name="Excel_BuiltIn_Print_Area_8_20_4" localSheetId="10">#REF!</definedName>
    <definedName name="Excel_BuiltIn_Print_Area_8_21_1" localSheetId="10">#REF!</definedName>
    <definedName name="Excel_BuiltIn_Print_Area_8_21_2" localSheetId="10">#REF!</definedName>
    <definedName name="Excel_BuiltIn_Print_Area_8_21_3" localSheetId="10">#REF!</definedName>
    <definedName name="Excel_BuiltIn_Print_Area_8_21_4" localSheetId="10">#REF!</definedName>
    <definedName name="Excel_BuiltIn_Print_Area_8_22_1" localSheetId="10">#REF!</definedName>
    <definedName name="Excel_BuiltIn_Print_Area_8_22_2" localSheetId="10">#REF!</definedName>
    <definedName name="Excel_BuiltIn_Print_Area_8_22_3" localSheetId="10">#REF!</definedName>
    <definedName name="Excel_BuiltIn_Print_Area_8_22_4" localSheetId="10">#REF!</definedName>
    <definedName name="Excel_BuiltIn_Print_Area_8_23_1" localSheetId="10">#REF!</definedName>
    <definedName name="Excel_BuiltIn_Print_Area_8_23_2" localSheetId="10">#REF!</definedName>
    <definedName name="Excel_BuiltIn_Print_Area_8_23_3" localSheetId="10">#REF!</definedName>
    <definedName name="Excel_BuiltIn_Print_Area_8_23_4" localSheetId="10">#REF!</definedName>
    <definedName name="Excel_BuiltIn_Print_Area_8_24_1" localSheetId="10">#REF!</definedName>
    <definedName name="Excel_BuiltIn_Print_Area_8_24_2" localSheetId="10">#REF!</definedName>
    <definedName name="Excel_BuiltIn_Print_Area_8_24_3" localSheetId="10">#REF!</definedName>
    <definedName name="Excel_BuiltIn_Print_Area_8_24_4" localSheetId="10">#REF!</definedName>
    <definedName name="Excel_BuiltIn_Print_Area_8_26_1" localSheetId="10">#REF!</definedName>
    <definedName name="Excel_BuiltIn_Print_Area_8_26_2" localSheetId="10">#REF!</definedName>
    <definedName name="Excel_BuiltIn_Print_Area_8_26_3" localSheetId="10">#REF!</definedName>
    <definedName name="Excel_BuiltIn_Print_Area_8_26_4" localSheetId="10">#REF!</definedName>
    <definedName name="Excel_BuiltIn_Print_Area_8_27_1" localSheetId="10">#REF!</definedName>
    <definedName name="Excel_BuiltIn_Print_Area_8_27_2" localSheetId="10">#REF!</definedName>
    <definedName name="Excel_BuiltIn_Print_Area_8_27_3" localSheetId="10">#REF!</definedName>
    <definedName name="Excel_BuiltIn_Print_Area_8_27_4" localSheetId="10">#REF!</definedName>
    <definedName name="Excel_BuiltIn_Print_Area_8_3_1" localSheetId="10">#REF!</definedName>
    <definedName name="Excel_BuiltIn_Print_Area_8_3_2" localSheetId="10">#REF!</definedName>
    <definedName name="Excel_BuiltIn_Print_Area_8_3_3" localSheetId="10">#REF!</definedName>
    <definedName name="Excel_BuiltIn_Print_Area_8_3_4" localSheetId="10">#REF!</definedName>
    <definedName name="Excel_BuiltIn_Print_Area_8_4_1" localSheetId="10">#REF!</definedName>
    <definedName name="Excel_BuiltIn_Print_Area_8_4_2" localSheetId="10">#REF!</definedName>
    <definedName name="Excel_BuiltIn_Print_Area_8_4_3" localSheetId="10">#REF!</definedName>
    <definedName name="Excel_BuiltIn_Print_Area_8_4_4" localSheetId="10">#REF!</definedName>
    <definedName name="Excel_BuiltIn_Print_Area_8_5_1" localSheetId="10">#REF!</definedName>
    <definedName name="Excel_BuiltIn_Print_Area_8_5_2" localSheetId="10">#REF!</definedName>
    <definedName name="Excel_BuiltIn_Print_Area_8_5_3" localSheetId="10">#REF!</definedName>
    <definedName name="Excel_BuiltIn_Print_Area_8_5_4" localSheetId="10">#REF!</definedName>
    <definedName name="Excel_BuiltIn_Print_Area_8_6_1" localSheetId="10">#REF!</definedName>
    <definedName name="Excel_BuiltIn_Print_Area_8_6_2" localSheetId="10">#REF!</definedName>
    <definedName name="Excel_BuiltIn_Print_Area_8_6_3" localSheetId="10">#REF!</definedName>
    <definedName name="Excel_BuiltIn_Print_Area_8_6_4" localSheetId="10">#REF!</definedName>
    <definedName name="Excel_BuiltIn_Print_Area_8_7_1" localSheetId="10">#REF!</definedName>
    <definedName name="Excel_BuiltIn_Print_Area_8_7_2" localSheetId="10">#REF!</definedName>
    <definedName name="Excel_BuiltIn_Print_Area_8_7_3" localSheetId="10">#REF!</definedName>
    <definedName name="Excel_BuiltIn_Print_Area_8_7_4" localSheetId="10">#REF!</definedName>
    <definedName name="Excel_BuiltIn_Print_Area_8_8_1" localSheetId="10">#REF!</definedName>
    <definedName name="Excel_BuiltIn_Print_Area_8_8_2" localSheetId="10">#REF!</definedName>
    <definedName name="Excel_BuiltIn_Print_Area_8_8_3" localSheetId="10">#REF!</definedName>
    <definedName name="Excel_BuiltIn_Print_Area_8_8_4" localSheetId="10">#REF!</definedName>
    <definedName name="Excel_BuiltIn_Print_Area_8_9_1" localSheetId="10">#REF!</definedName>
    <definedName name="Excel_BuiltIn_Print_Area_8_9_2" localSheetId="10">#REF!</definedName>
    <definedName name="Excel_BuiltIn_Print_Area_8_9_3" localSheetId="10">#REF!</definedName>
    <definedName name="Excel_BuiltIn_Print_Area_8_9_4" localSheetId="10">#REF!</definedName>
    <definedName name="Excel_BuiltIn_Print_Area_9_1_1" localSheetId="10">#REF!</definedName>
    <definedName name="Excel_BuiltIn_Print_Area_9_1_2" localSheetId="10">#REF!</definedName>
    <definedName name="Excel_BuiltIn_Print_Area_9_1_3" localSheetId="10">#REF!</definedName>
    <definedName name="Excel_BuiltIn_Print_Area_9_1_4" localSheetId="10">#REF!</definedName>
    <definedName name="Excel_BuiltIn_Print_Area_9_10_1" localSheetId="10">#REF!</definedName>
    <definedName name="Excel_BuiltIn_Print_Area_9_10_2" localSheetId="10">#REF!</definedName>
    <definedName name="Excel_BuiltIn_Print_Area_9_10_3" localSheetId="10">#REF!</definedName>
    <definedName name="Excel_BuiltIn_Print_Area_9_10_4" localSheetId="10">#REF!</definedName>
    <definedName name="Excel_BuiltIn_Print_Area_9_12_1" localSheetId="10">#REF!</definedName>
    <definedName name="Excel_BuiltIn_Print_Area_9_12_2" localSheetId="10">#REF!</definedName>
    <definedName name="Excel_BuiltIn_Print_Area_9_12_3" localSheetId="10">#REF!</definedName>
    <definedName name="Excel_BuiltIn_Print_Area_9_12_4" localSheetId="10">#REF!</definedName>
    <definedName name="Excel_BuiltIn_Print_Area_9_13_1" localSheetId="10">#REF!</definedName>
    <definedName name="Excel_BuiltIn_Print_Area_9_13_2" localSheetId="10">#REF!</definedName>
    <definedName name="Excel_BuiltIn_Print_Area_9_13_3" localSheetId="10">#REF!</definedName>
    <definedName name="Excel_BuiltIn_Print_Area_9_13_4" localSheetId="10">#REF!</definedName>
    <definedName name="Excel_BuiltIn_Print_Area_9_14_1" localSheetId="10">#REF!</definedName>
    <definedName name="Excel_BuiltIn_Print_Area_9_14_2" localSheetId="10">#REF!</definedName>
    <definedName name="Excel_BuiltIn_Print_Area_9_14_3" localSheetId="10">#REF!</definedName>
    <definedName name="Excel_BuiltIn_Print_Area_9_14_4" localSheetId="10">#REF!</definedName>
    <definedName name="Excel_BuiltIn_Print_Area_9_15_1" localSheetId="10">#REF!</definedName>
    <definedName name="Excel_BuiltIn_Print_Area_9_15_2" localSheetId="10">#REF!</definedName>
    <definedName name="Excel_BuiltIn_Print_Area_9_15_3" localSheetId="10">#REF!</definedName>
    <definedName name="Excel_BuiltIn_Print_Area_9_15_4" localSheetId="10">#REF!</definedName>
    <definedName name="Excel_BuiltIn_Print_Area_9_19_1" localSheetId="10">#REF!</definedName>
    <definedName name="Excel_BuiltIn_Print_Area_9_19_2" localSheetId="10">#REF!</definedName>
    <definedName name="Excel_BuiltIn_Print_Area_9_19_3" localSheetId="10">#REF!</definedName>
    <definedName name="Excel_BuiltIn_Print_Area_9_19_4" localSheetId="10">#REF!</definedName>
    <definedName name="Excel_BuiltIn_Print_Area_9_2_1" localSheetId="10">#REF!</definedName>
    <definedName name="Excel_BuiltIn_Print_Area_9_2_2" localSheetId="10">#REF!</definedName>
    <definedName name="Excel_BuiltIn_Print_Area_9_2_3" localSheetId="10">#REF!</definedName>
    <definedName name="Excel_BuiltIn_Print_Area_9_2_4" localSheetId="10">#REF!</definedName>
    <definedName name="Excel_BuiltIn_Print_Area_9_20_1" localSheetId="10">#REF!</definedName>
    <definedName name="Excel_BuiltIn_Print_Area_9_20_2" localSheetId="10">#REF!</definedName>
    <definedName name="Excel_BuiltIn_Print_Area_9_20_3" localSheetId="10">#REF!</definedName>
    <definedName name="Excel_BuiltIn_Print_Area_9_20_4" localSheetId="10">#REF!</definedName>
    <definedName name="Excel_BuiltIn_Print_Area_9_21_1" localSheetId="10">#REF!</definedName>
    <definedName name="Excel_BuiltIn_Print_Area_9_21_2" localSheetId="10">#REF!</definedName>
    <definedName name="Excel_BuiltIn_Print_Area_9_21_3" localSheetId="10">#REF!</definedName>
    <definedName name="Excel_BuiltIn_Print_Area_9_21_4" localSheetId="10">#REF!</definedName>
    <definedName name="Excel_BuiltIn_Print_Area_9_22_1" localSheetId="10">#REF!</definedName>
    <definedName name="Excel_BuiltIn_Print_Area_9_22_2" localSheetId="10">#REF!</definedName>
    <definedName name="Excel_BuiltIn_Print_Area_9_22_3" localSheetId="10">#REF!</definedName>
    <definedName name="Excel_BuiltIn_Print_Area_9_22_4" localSheetId="10">#REF!</definedName>
    <definedName name="Excel_BuiltIn_Print_Area_9_23_1" localSheetId="10">#REF!</definedName>
    <definedName name="Excel_BuiltIn_Print_Area_9_23_2" localSheetId="10">#REF!</definedName>
    <definedName name="Excel_BuiltIn_Print_Area_9_23_3" localSheetId="10">#REF!</definedName>
    <definedName name="Excel_BuiltIn_Print_Area_9_23_4" localSheetId="10">#REF!</definedName>
    <definedName name="Excel_BuiltIn_Print_Area_9_24_1" localSheetId="10">#REF!</definedName>
    <definedName name="Excel_BuiltIn_Print_Area_9_24_2" localSheetId="10">#REF!</definedName>
    <definedName name="Excel_BuiltIn_Print_Area_9_24_3" localSheetId="10">#REF!</definedName>
    <definedName name="Excel_BuiltIn_Print_Area_9_24_4" localSheetId="10">#REF!</definedName>
    <definedName name="Excel_BuiltIn_Print_Area_9_26_1" localSheetId="10">#REF!</definedName>
    <definedName name="Excel_BuiltIn_Print_Area_9_26_2" localSheetId="10">#REF!</definedName>
    <definedName name="Excel_BuiltIn_Print_Area_9_26_3" localSheetId="10">#REF!</definedName>
    <definedName name="Excel_BuiltIn_Print_Area_9_26_4" localSheetId="10">#REF!</definedName>
    <definedName name="Excel_BuiltIn_Print_Area_9_27_1" localSheetId="10">#REF!</definedName>
    <definedName name="Excel_BuiltIn_Print_Area_9_27_2" localSheetId="10">#REF!</definedName>
    <definedName name="Excel_BuiltIn_Print_Area_9_27_3" localSheetId="10">#REF!</definedName>
    <definedName name="Excel_BuiltIn_Print_Area_9_27_4" localSheetId="10">#REF!</definedName>
    <definedName name="Excel_BuiltIn_Print_Area_9_3_1" localSheetId="10">#REF!</definedName>
    <definedName name="Excel_BuiltIn_Print_Area_9_3_2" localSheetId="10">#REF!</definedName>
    <definedName name="Excel_BuiltIn_Print_Area_9_3_3" localSheetId="10">#REF!</definedName>
    <definedName name="Excel_BuiltIn_Print_Area_9_3_4" localSheetId="10">#REF!</definedName>
    <definedName name="Excel_BuiltIn_Print_Area_9_4_1" localSheetId="10">#REF!</definedName>
    <definedName name="Excel_BuiltIn_Print_Area_9_4_2" localSheetId="10">#REF!</definedName>
    <definedName name="Excel_BuiltIn_Print_Area_9_4_3" localSheetId="10">#REF!</definedName>
    <definedName name="Excel_BuiltIn_Print_Area_9_4_4" localSheetId="10">#REF!</definedName>
    <definedName name="Excel_BuiltIn_Print_Area_9_5_1" localSheetId="10">#REF!</definedName>
    <definedName name="Excel_BuiltIn_Print_Area_9_5_2" localSheetId="10">#REF!</definedName>
    <definedName name="Excel_BuiltIn_Print_Area_9_5_3" localSheetId="10">#REF!</definedName>
    <definedName name="Excel_BuiltIn_Print_Area_9_5_4" localSheetId="10">#REF!</definedName>
    <definedName name="Excel_BuiltIn_Print_Area_9_6_1" localSheetId="10">#REF!</definedName>
    <definedName name="Excel_BuiltIn_Print_Area_9_6_2" localSheetId="10">#REF!</definedName>
    <definedName name="Excel_BuiltIn_Print_Area_9_6_3" localSheetId="10">#REF!</definedName>
    <definedName name="Excel_BuiltIn_Print_Area_9_6_4" localSheetId="10">#REF!</definedName>
    <definedName name="Excel_BuiltIn_Print_Area_9_7_1" localSheetId="10">#REF!</definedName>
    <definedName name="Excel_BuiltIn_Print_Area_9_7_2" localSheetId="10">#REF!</definedName>
    <definedName name="Excel_BuiltIn_Print_Area_9_7_3" localSheetId="10">#REF!</definedName>
    <definedName name="Excel_BuiltIn_Print_Area_9_7_4" localSheetId="10">#REF!</definedName>
    <definedName name="Excel_BuiltIn_Print_Area_9_8_1" localSheetId="10">#REF!</definedName>
    <definedName name="Excel_BuiltIn_Print_Area_9_8_2" localSheetId="10">#REF!</definedName>
    <definedName name="Excel_BuiltIn_Print_Area_9_8_3" localSheetId="10">#REF!</definedName>
    <definedName name="Excel_BuiltIn_Print_Area_9_8_4" localSheetId="10">#REF!</definedName>
    <definedName name="Excel_BuiltIn_Print_Area_9_9_1" localSheetId="10">#REF!</definedName>
    <definedName name="Excel_BuiltIn_Print_Area_9_9_2" localSheetId="10">#REF!</definedName>
    <definedName name="Excel_BuiltIn_Print_Area_9_9_3" localSheetId="10">#REF!</definedName>
    <definedName name="Excel_BuiltIn_Print_Area_9_9_4" localSheetId="10">#REF!</definedName>
    <definedName name="EXCEL1024_1" localSheetId="10">#REF!</definedName>
    <definedName name="EXCEL1024_2" localSheetId="10">#REF!</definedName>
    <definedName name="EXCEL1024_3" localSheetId="10">#REF!</definedName>
    <definedName name="EXCEL1024_4" localSheetId="10">#REF!</definedName>
    <definedName name="F" localSheetId="10">#REF!</definedName>
    <definedName name="F_1" localSheetId="10">#REF!</definedName>
    <definedName name="F_2" localSheetId="10">#REF!</definedName>
    <definedName name="F_3" localSheetId="10">#REF!</definedName>
    <definedName name="F_4" localSheetId="10">#REF!</definedName>
    <definedName name="FrtPcktGauge" localSheetId="10">#REF!</definedName>
    <definedName name="FrtPcktGauge_19" localSheetId="10">#REF!</definedName>
    <definedName name="FrtPcktGauge_20" localSheetId="10">#REF!</definedName>
    <definedName name="FrtPcktMargin" localSheetId="10">#REF!</definedName>
    <definedName name="FrtPcktMargin_19" localSheetId="10">#REF!</definedName>
    <definedName name="FrtPcktMargin_20" localSheetId="10">#REF!</definedName>
    <definedName name="FrtPcktNeedles" localSheetId="10">#REF!</definedName>
    <definedName name="FrtPcktNeedles_19" localSheetId="10">#REF!</definedName>
    <definedName name="FrtPcktNeedles_20" localSheetId="10">#REF!</definedName>
    <definedName name="FrtPcktThread" localSheetId="10">#REF!</definedName>
    <definedName name="FrtPcktThread_19" localSheetId="10">#REF!</definedName>
    <definedName name="FrtPcktThread_20" localSheetId="10">#REF!</definedName>
    <definedName name="FULL_1" localSheetId="10">#REF!</definedName>
    <definedName name="FULL_19_1" localSheetId="10">#REF!</definedName>
    <definedName name="FULL_19_2" localSheetId="10">#REF!</definedName>
    <definedName name="FULL_19_3" localSheetId="10">#REF!</definedName>
    <definedName name="FULL_19_4" localSheetId="10">#REF!</definedName>
    <definedName name="FULL_2" localSheetId="10">#REF!</definedName>
    <definedName name="FULL_20_1" localSheetId="10">#REF!</definedName>
    <definedName name="FULL_20_2" localSheetId="10">#REF!</definedName>
    <definedName name="FULL_20_3" localSheetId="10">#REF!</definedName>
    <definedName name="FULL_20_4" localSheetId="10">#REF!</definedName>
    <definedName name="FULL_3" localSheetId="10">#REF!</definedName>
    <definedName name="gd_1" localSheetId="10">#REF!</definedName>
    <definedName name="gd_2" localSheetId="10">#REF!</definedName>
    <definedName name="gd_3" localSheetId="10">#REF!</definedName>
    <definedName name="gd_4" localSheetId="10">#REF!</definedName>
    <definedName name="gsd_1" localSheetId="10">#REF!</definedName>
    <definedName name="gsd_2" localSheetId="10">#REF!</definedName>
    <definedName name="gsd_3" localSheetId="10">#REF!</definedName>
    <definedName name="gsd_4" localSheetId="10">#REF!</definedName>
    <definedName name="gumpalan_1" localSheetId="10">#REF!</definedName>
    <definedName name="gumpalan_2" localSheetId="10">#REF!</definedName>
    <definedName name="gumpalan_3" localSheetId="10">#REF!</definedName>
    <definedName name="gumpalan_4" localSheetId="10">#REF!</definedName>
    <definedName name="gunun" localSheetId="10">#REF!</definedName>
    <definedName name="gunun_1" localSheetId="10">#REF!</definedName>
    <definedName name="gunun_2" localSheetId="10">#REF!</definedName>
    <definedName name="gunun_3" localSheetId="10">#REF!</definedName>
    <definedName name="gunun_4" localSheetId="10">#REF!</definedName>
    <definedName name="gununf" localSheetId="10">#REF!</definedName>
    <definedName name="gununf_1" localSheetId="10">#REF!</definedName>
    <definedName name="gununf_2" localSheetId="10">#REF!</definedName>
    <definedName name="gununf_3" localSheetId="10">#REF!</definedName>
    <definedName name="gununf_4" localSheetId="10">#REF!</definedName>
    <definedName name="gunung" localSheetId="10">#REF!</definedName>
    <definedName name="gunung_1" localSheetId="10">#REF!</definedName>
    <definedName name="gunung_2" localSheetId="10">#REF!</definedName>
    <definedName name="gunung_3" localSheetId="10">#REF!</definedName>
    <definedName name="gunung_4" localSheetId="10">#REF!</definedName>
    <definedName name="gununga" localSheetId="10">#REF!</definedName>
    <definedName name="gununga_1" localSheetId="10">#REF!</definedName>
    <definedName name="gununga_2" localSheetId="10">#REF!</definedName>
    <definedName name="gununga_3" localSheetId="10">#REF!</definedName>
    <definedName name="gununga_4" localSheetId="10">#REF!</definedName>
    <definedName name="gununguu" localSheetId="10">#REF!</definedName>
    <definedName name="gununguu_1" localSheetId="10">#REF!</definedName>
    <definedName name="gununguu_2" localSheetId="10">#REF!</definedName>
    <definedName name="gununguu_3" localSheetId="10">#REF!</definedName>
    <definedName name="gununguu_4" localSheetId="10">#REF!</definedName>
    <definedName name="JUM" localSheetId="10">#REF!</definedName>
    <definedName name="kakikuka" localSheetId="10">#REF!</definedName>
    <definedName name="kakikuka_1" localSheetId="10">#REF!</definedName>
    <definedName name="kakikuka_2" localSheetId="10">#REF!</definedName>
    <definedName name="kakikuka_3" localSheetId="10">#REF!</definedName>
    <definedName name="kakikuka_4" localSheetId="10">#REF!</definedName>
    <definedName name="L_1" localSheetId="10">#REF!</definedName>
    <definedName name="L_19_1" localSheetId="10">#REF!</definedName>
    <definedName name="L_19_2" localSheetId="10">#REF!</definedName>
    <definedName name="L_19_3" localSheetId="10">#REF!</definedName>
    <definedName name="L_19_4" localSheetId="10">#REF!</definedName>
    <definedName name="L_2" localSheetId="10">#REF!</definedName>
    <definedName name="L_20_1" localSheetId="10">#REF!</definedName>
    <definedName name="L_20_2" localSheetId="10">#REF!</definedName>
    <definedName name="L_20_3" localSheetId="10">#REF!</definedName>
    <definedName name="L_20_4" localSheetId="10">#REF!</definedName>
    <definedName name="L_3" localSheetId="10">#REF!</definedName>
    <definedName name="L_4" localSheetId="10">#REF!</definedName>
    <definedName name="Mantenance" localSheetId="10">#REF!</definedName>
    <definedName name="Mantenance_1" localSheetId="10">#REF!</definedName>
    <definedName name="Mantenance_2" localSheetId="10">#REF!</definedName>
    <definedName name="Mantenance_3" localSheetId="10">#REF!</definedName>
    <definedName name="Mantenance_4" localSheetId="10">#REF!</definedName>
    <definedName name="masalaha_1" localSheetId="10">#REF!</definedName>
    <definedName name="masalaha_2" localSheetId="10">#REF!</definedName>
    <definedName name="masalaha_3" localSheetId="10">#REF!</definedName>
    <definedName name="masalaha_4" localSheetId="10">#REF!</definedName>
    <definedName name="namas_1" localSheetId="10">#REF!</definedName>
    <definedName name="namas_2" localSheetId="10">#REF!</definedName>
    <definedName name="namas_3" localSheetId="10">#REF!</definedName>
    <definedName name="namas_4" localSheetId="10">#REF!</definedName>
    <definedName name="nanana" localSheetId="10">#REF!</definedName>
    <definedName name="nanana_1" localSheetId="10">#REF!</definedName>
    <definedName name="nanana_2" localSheetId="10">#REF!</definedName>
    <definedName name="nanana_3" localSheetId="10">#REF!</definedName>
    <definedName name="nanana_4" localSheetId="10">#REF!</definedName>
    <definedName name="overall" localSheetId="10">#REF!</definedName>
    <definedName name="overall_2" localSheetId="10">#REF!</definedName>
    <definedName name="overall_3" localSheetId="10">#REF!</definedName>
    <definedName name="overall_4" localSheetId="10">#REF!</definedName>
    <definedName name="_xlnm.Print_Area" localSheetId="10">'453.'!$A$1:$S$95</definedName>
    <definedName name="qfile1" localSheetId="10">#REF!</definedName>
    <definedName name="qfile1_2" localSheetId="10">#REF!</definedName>
    <definedName name="qfile1_3" localSheetId="10">#REF!</definedName>
    <definedName name="qfile1_4" localSheetId="10">#REF!</definedName>
    <definedName name="qfile2" localSheetId="10">#REF!</definedName>
    <definedName name="qfile2_2" localSheetId="10">#REF!</definedName>
    <definedName name="qfile2_3" localSheetId="10">#REF!</definedName>
    <definedName name="qfile2_4" localSheetId="10">#REF!</definedName>
    <definedName name="QFile3" localSheetId="10">#REF!</definedName>
    <definedName name="QFile3_2" localSheetId="10">#REF!</definedName>
    <definedName name="QFile3_3" localSheetId="10">#REF!</definedName>
    <definedName name="QFile3_4" localSheetId="10">#REF!</definedName>
    <definedName name="RENOV" localSheetId="10">#REF!</definedName>
    <definedName name="s_1" localSheetId="10">#REF!</definedName>
    <definedName name="s_2" localSheetId="10">#REF!</definedName>
    <definedName name="s_3" localSheetId="10">#REF!</definedName>
    <definedName name="s_4" localSheetId="10">#REF!</definedName>
    <definedName name="sa" localSheetId="10">#REF!</definedName>
    <definedName name="sa_1" localSheetId="10">#REF!</definedName>
    <definedName name="sa_2" localSheetId="10">#REF!</definedName>
    <definedName name="sa_3" localSheetId="10">#REF!</definedName>
    <definedName name="sa_4" localSheetId="10">#REF!</definedName>
    <definedName name="SABUN" localSheetId="10">#REF!</definedName>
    <definedName name="SABUN_1" localSheetId="10">#REF!</definedName>
    <definedName name="SABUN_2" localSheetId="10">#REF!</definedName>
    <definedName name="SABUN_3" localSheetId="10">#REF!</definedName>
    <definedName name="SABUN_4" localSheetId="10">#REF!</definedName>
    <definedName name="sakit_1" localSheetId="10">#REF!</definedName>
    <definedName name="sakit_2" localSheetId="10">#REF!</definedName>
    <definedName name="sakit_3" localSheetId="10">#REF!</definedName>
    <definedName name="sakit_4" localSheetId="10">#REF!</definedName>
    <definedName name="sam" localSheetId="10">#REF!</definedName>
    <definedName name="sam_1" localSheetId="10">#REF!</definedName>
    <definedName name="sam_2" localSheetId="10">#REF!</definedName>
    <definedName name="sam_3" localSheetId="10">#REF!</definedName>
    <definedName name="sam_4" localSheetId="10">#REF!</definedName>
    <definedName name="samasamasam" localSheetId="10">#REF!</definedName>
    <definedName name="samasamasam_1" localSheetId="10">#REF!</definedName>
    <definedName name="samasamasam_2" localSheetId="10">#REF!</definedName>
    <definedName name="samasamasam_3" localSheetId="10">#REF!</definedName>
    <definedName name="samasamasam_4" localSheetId="10">#REF!</definedName>
    <definedName name="sampaikan" localSheetId="10">#REF!</definedName>
    <definedName name="sampaikan_1" localSheetId="10">#REF!</definedName>
    <definedName name="sampaikan_2" localSheetId="10">#REF!</definedName>
    <definedName name="sampaikan_3" localSheetId="10">#REF!</definedName>
    <definedName name="sampaikan_4" localSheetId="10">#REF!</definedName>
    <definedName name="sample" localSheetId="10">#REF!</definedName>
    <definedName name="sample_1" localSheetId="10">#REF!</definedName>
    <definedName name="sample_2" localSheetId="10">#REF!</definedName>
    <definedName name="sample_3" localSheetId="10">#REF!</definedName>
    <definedName name="sample_4" localSheetId="10">#REF!</definedName>
    <definedName name="sembarangan" localSheetId="10">#REF!</definedName>
    <definedName name="sembarangan_1" localSheetId="10">#REF!</definedName>
    <definedName name="sembarangan_2" localSheetId="10">#REF!</definedName>
    <definedName name="sembarangan_3" localSheetId="10">#REF!</definedName>
    <definedName name="sembarangan_4" localSheetId="10">#REF!</definedName>
    <definedName name="SEMBARNG" localSheetId="10">#REF!</definedName>
    <definedName name="SEMBARNG_1" localSheetId="10">#REF!</definedName>
    <definedName name="SEMBARNG_2" localSheetId="10">#REF!</definedName>
    <definedName name="SEMBARNG_3" localSheetId="10">#REF!</definedName>
    <definedName name="SEMBARNG_4" localSheetId="10">#REF!</definedName>
    <definedName name="Ssas_1" localSheetId="10">#REF!</definedName>
    <definedName name="Ssas_2" localSheetId="10">#REF!</definedName>
    <definedName name="Ssas_3" localSheetId="10">#REF!</definedName>
    <definedName name="Ssas_4" localSheetId="10">#REF!</definedName>
    <definedName name="Thread" localSheetId="10">#REF!</definedName>
    <definedName name="Thread_1" localSheetId="10">#REF!</definedName>
    <definedName name="Thread_15" localSheetId="10">#REF!</definedName>
    <definedName name="Thread_19" localSheetId="10">#REF!</definedName>
    <definedName name="Thread_2" localSheetId="10">#REF!</definedName>
    <definedName name="Thread_20" localSheetId="10">#REF!</definedName>
    <definedName name="Thread_22" localSheetId="10">#REF!</definedName>
    <definedName name="Thread_23" localSheetId="10">#REF!</definedName>
    <definedName name="Thread_5" localSheetId="10">#REF!</definedName>
    <definedName name="Thread_8" localSheetId="10">#REF!</definedName>
    <definedName name="VGJK" localSheetId="10">#REF!</definedName>
    <definedName name="VGJK_1" localSheetId="10">#REF!</definedName>
    <definedName name="VGJK_2" localSheetId="10">#REF!</definedName>
    <definedName name="VGJK_3" localSheetId="10">#REF!</definedName>
    <definedName name="VGJK_4" localSheetId="10">#REF!</definedName>
    <definedName name="WtchPcktAmount" localSheetId="10">#REF!</definedName>
    <definedName name="WtchPcktAmount_1" localSheetId="10">#REF!</definedName>
    <definedName name="WtchPcktAmount_15" localSheetId="10">#REF!</definedName>
    <definedName name="WtchPcktAmount_19" localSheetId="10">#REF!</definedName>
    <definedName name="WtchPcktAmount_2" localSheetId="10">#REF!</definedName>
    <definedName name="WtchPcktAmount_20" localSheetId="10">#REF!</definedName>
    <definedName name="WtchPcktAmount_22" localSheetId="10">#REF!</definedName>
    <definedName name="WtchPcktAmount_23" localSheetId="10">#REF!</definedName>
    <definedName name="WtchPcktAmount_5" localSheetId="10">#REF!</definedName>
    <definedName name="WtchPcktAmount_8" localSheetId="10">#REF!</definedName>
    <definedName name="WtchPcktGauge" localSheetId="10">#REF!</definedName>
    <definedName name="WtchPcktGauge_19" localSheetId="10">#REF!</definedName>
    <definedName name="WtchPcktGauge_20" localSheetId="10">#REF!</definedName>
    <definedName name="WtchPcktHemWidth" localSheetId="10">#REF!</definedName>
    <definedName name="WtchPcktHemWidth_19" localSheetId="10">#REF!</definedName>
    <definedName name="WtchPcktHemWidth_20" localSheetId="10">#REF!</definedName>
    <definedName name="WtchPcktLocation" localSheetId="10">#REF!</definedName>
    <definedName name="WtchPcktLocation_19" localSheetId="10">#REF!</definedName>
    <definedName name="WtchPcktLocation_20" localSheetId="10">#REF!</definedName>
    <definedName name="WtchPcktMargin" localSheetId="10">#REF!</definedName>
    <definedName name="WtchPcktMargin_19" localSheetId="10">#REF!</definedName>
    <definedName name="WtchPcktMargin_20" localSheetId="10">#REF!</definedName>
    <definedName name="WtchPcktSet" localSheetId="10">#REF!</definedName>
    <definedName name="WtchPcktSet_19" localSheetId="10">#REF!</definedName>
    <definedName name="WtchPcktSet_20" localSheetId="10">#REF!</definedName>
    <definedName name="WtchPcktThread" localSheetId="10">#REF!</definedName>
    <definedName name="WtchPcktThread_19" localSheetId="10">#REF!</definedName>
    <definedName name="WtchPcktThread_20" localSheetId="10">#REF!</definedName>
    <definedName name="YGGG" localSheetId="10">#REF!</definedName>
    <definedName name="YGGG_1" localSheetId="10">#REF!</definedName>
    <definedName name="YGGG_2" localSheetId="10">#REF!</definedName>
    <definedName name="YGGG_3" localSheetId="10">#REF!</definedName>
    <definedName name="YGGG_4" localSheetId="10">#REF!</definedName>
    <definedName name="yh_1" localSheetId="10">#REF!</definedName>
    <definedName name="yh_2" localSheetId="10">#REF!</definedName>
    <definedName name="yh_3" localSheetId="10">#REF!</definedName>
    <definedName name="yh_4" localSheetId="10">#REF!</definedName>
    <definedName name="a" localSheetId="13">#REF!</definedName>
    <definedName name="a_1" localSheetId="13">#REF!</definedName>
    <definedName name="a_2" localSheetId="13">#REF!</definedName>
    <definedName name="a_3" localSheetId="13">#REF!</definedName>
    <definedName name="a_4" localSheetId="13">#REF!</definedName>
    <definedName name="AA_1" localSheetId="13">#REF!</definedName>
    <definedName name="AA_2" localSheetId="13">#REF!</definedName>
    <definedName name="AA_3" localSheetId="13">#REF!</definedName>
    <definedName name="AA_4" localSheetId="13">#REF!</definedName>
    <definedName name="aaa_1" localSheetId="13">#REF!</definedName>
    <definedName name="aaa_2" localSheetId="13">#REF!</definedName>
    <definedName name="aaa_3" localSheetId="13">#REF!</definedName>
    <definedName name="aaa_4" localSheetId="13">#REF!</definedName>
    <definedName name="aaaaa_1" localSheetId="13">#REF!</definedName>
    <definedName name="aaaaa_2" localSheetId="13">#REF!</definedName>
    <definedName name="aaaaa_3" localSheetId="13">#REF!</definedName>
    <definedName name="aaaaa_4" localSheetId="13">#REF!</definedName>
    <definedName name="ada" localSheetId="13">#REF!</definedName>
    <definedName name="ada_1" localSheetId="13">#REF!</definedName>
    <definedName name="ada_2" localSheetId="13">#REF!</definedName>
    <definedName name="ada_3" localSheetId="13">#REF!</definedName>
    <definedName name="ada_4" localSheetId="13">#REF!</definedName>
    <definedName name="ADAad" localSheetId="13">#REF!</definedName>
    <definedName name="ADAad_1" localSheetId="13">#REF!</definedName>
    <definedName name="ADAad_2" localSheetId="13">#REF!</definedName>
    <definedName name="ADAad_3" localSheetId="13">#REF!</definedName>
    <definedName name="ADAad_4" localSheetId="13">#REF!</definedName>
    <definedName name="ASA_1" localSheetId="13">#REF!</definedName>
    <definedName name="ASA_19_1" localSheetId="13">#REF!</definedName>
    <definedName name="ASA_19_2" localSheetId="13">#REF!</definedName>
    <definedName name="ASA_19_3" localSheetId="13">#REF!</definedName>
    <definedName name="ASA_19_4" localSheetId="13">#REF!</definedName>
    <definedName name="ASA_2" localSheetId="13">#REF!</definedName>
    <definedName name="ASA_20_1" localSheetId="13">#REF!</definedName>
    <definedName name="ASA_20_2" localSheetId="13">#REF!</definedName>
    <definedName name="ASA_20_3" localSheetId="13">#REF!</definedName>
    <definedName name="ASA_20_4" localSheetId="13">#REF!</definedName>
    <definedName name="ASA_3" localSheetId="13">#REF!</definedName>
    <definedName name="BARU" localSheetId="13">#REF!</definedName>
    <definedName name="BB_1" localSheetId="13">#REF!</definedName>
    <definedName name="BB_2" localSheetId="13">#REF!</definedName>
    <definedName name="BB_3" localSheetId="13">#REF!</definedName>
    <definedName name="BB_4" localSheetId="13">#REF!</definedName>
    <definedName name="bermain" localSheetId="13">#REF!</definedName>
    <definedName name="bermain_1" localSheetId="13">#REF!</definedName>
    <definedName name="bermain_2" localSheetId="13">#REF!</definedName>
    <definedName name="bermain_3" localSheetId="13">#REF!</definedName>
    <definedName name="bermain_4" localSheetId="13">#REF!</definedName>
    <definedName name="bersam" localSheetId="13">#REF!</definedName>
    <definedName name="bersam_1" localSheetId="13">#REF!</definedName>
    <definedName name="bersam_2" localSheetId="13">#REF!</definedName>
    <definedName name="bersam_3" localSheetId="13">#REF!</definedName>
    <definedName name="bersam_4" localSheetId="13">#REF!</definedName>
    <definedName name="bersama_1" localSheetId="13">#REF!</definedName>
    <definedName name="bersama_2" localSheetId="13">#REF!</definedName>
    <definedName name="bersama_3" localSheetId="13">#REF!</definedName>
    <definedName name="bersama_4" localSheetId="13">#REF!</definedName>
    <definedName name="dale" localSheetId="13">#REF!</definedName>
    <definedName name="dale_19" localSheetId="13">#REF!</definedName>
    <definedName name="dale_20" localSheetId="13">#REF!</definedName>
    <definedName name="dddd_1" localSheetId="13">#REF!</definedName>
    <definedName name="dddd_2" localSheetId="13">#REF!</definedName>
    <definedName name="dddd_3" localSheetId="13">#REF!</definedName>
    <definedName name="dddd_4" localSheetId="13">#REF!</definedName>
    <definedName name="dddddddd_1" localSheetId="13">#REF!</definedName>
    <definedName name="dddddddd_2" localSheetId="13">#REF!</definedName>
    <definedName name="dddddddd_3" localSheetId="13">#REF!</definedName>
    <definedName name="dddddddd_4" localSheetId="13">#REF!</definedName>
    <definedName name="Excel_BuiltIn_Print_Area_13_1" localSheetId="13">#REF!</definedName>
    <definedName name="Excel_BuiltIn_Print_Area_13_2" localSheetId="13">#REF!</definedName>
    <definedName name="Excel_BuiltIn_Print_Area_13_3" localSheetId="13">#REF!</definedName>
    <definedName name="Excel_BuiltIn_Print_Area_2_1_1" localSheetId="13">#REF!</definedName>
    <definedName name="Excel_BuiltIn_Print_Area_2_1_2" localSheetId="13">#REF!</definedName>
    <definedName name="Excel_BuiltIn_Print_Area_2_1_3" localSheetId="13">#REF!</definedName>
    <definedName name="Excel_BuiltIn_Print_Area_2_1_4" localSheetId="13">#REF!</definedName>
    <definedName name="Excel_BuiltIn_Print_Area_2_10_1" localSheetId="13">#REF!</definedName>
    <definedName name="Excel_BuiltIn_Print_Area_2_10_2" localSheetId="13">#REF!</definedName>
    <definedName name="Excel_BuiltIn_Print_Area_2_10_3" localSheetId="13">#REF!</definedName>
    <definedName name="Excel_BuiltIn_Print_Area_2_10_4" localSheetId="13">#REF!</definedName>
    <definedName name="Excel_BuiltIn_Print_Area_2_12_1" localSheetId="13">#REF!</definedName>
    <definedName name="Excel_BuiltIn_Print_Area_2_12_2" localSheetId="13">#REF!</definedName>
    <definedName name="Excel_BuiltIn_Print_Area_2_12_3" localSheetId="13">#REF!</definedName>
    <definedName name="Excel_BuiltIn_Print_Area_2_12_4" localSheetId="13">#REF!</definedName>
    <definedName name="Excel_BuiltIn_Print_Area_2_13_1" localSheetId="13">#REF!</definedName>
    <definedName name="Excel_BuiltIn_Print_Area_2_13_2" localSheetId="13">#REF!</definedName>
    <definedName name="Excel_BuiltIn_Print_Area_2_13_3" localSheetId="13">#REF!</definedName>
    <definedName name="Excel_BuiltIn_Print_Area_2_13_4" localSheetId="13">#REF!</definedName>
    <definedName name="Excel_BuiltIn_Print_Area_2_14_1" localSheetId="13">#REF!</definedName>
    <definedName name="Excel_BuiltIn_Print_Area_2_14_2" localSheetId="13">#REF!</definedName>
    <definedName name="Excel_BuiltIn_Print_Area_2_14_3" localSheetId="13">#REF!</definedName>
    <definedName name="Excel_BuiltIn_Print_Area_2_14_4" localSheetId="13">#REF!</definedName>
    <definedName name="Excel_BuiltIn_Print_Area_2_15_1" localSheetId="13">#REF!</definedName>
    <definedName name="Excel_BuiltIn_Print_Area_2_15_2" localSheetId="13">#REF!</definedName>
    <definedName name="Excel_BuiltIn_Print_Area_2_15_3" localSheetId="13">#REF!</definedName>
    <definedName name="Excel_BuiltIn_Print_Area_2_15_4" localSheetId="13">#REF!</definedName>
    <definedName name="Excel_BuiltIn_Print_Area_2_19_1" localSheetId="13">#REF!</definedName>
    <definedName name="Excel_BuiltIn_Print_Area_2_19_2" localSheetId="13">#REF!</definedName>
    <definedName name="Excel_BuiltIn_Print_Area_2_19_3" localSheetId="13">#REF!</definedName>
    <definedName name="Excel_BuiltIn_Print_Area_2_19_4" localSheetId="13">#REF!</definedName>
    <definedName name="Excel_BuiltIn_Print_Area_2_2_1" localSheetId="13">#REF!</definedName>
    <definedName name="Excel_BuiltIn_Print_Area_2_2_2" localSheetId="13">#REF!</definedName>
    <definedName name="Excel_BuiltIn_Print_Area_2_2_3" localSheetId="13">#REF!</definedName>
    <definedName name="Excel_BuiltIn_Print_Area_2_2_4" localSheetId="13">#REF!</definedName>
    <definedName name="Excel_BuiltIn_Print_Area_2_20_1" localSheetId="13">#REF!</definedName>
    <definedName name="Excel_BuiltIn_Print_Area_2_20_2" localSheetId="13">#REF!</definedName>
    <definedName name="Excel_BuiltIn_Print_Area_2_20_3" localSheetId="13">#REF!</definedName>
    <definedName name="Excel_BuiltIn_Print_Area_2_20_4" localSheetId="13">#REF!</definedName>
    <definedName name="Excel_BuiltIn_Print_Area_2_21_1" localSheetId="13">#REF!</definedName>
    <definedName name="Excel_BuiltIn_Print_Area_2_21_2" localSheetId="13">#REF!</definedName>
    <definedName name="Excel_BuiltIn_Print_Area_2_21_3" localSheetId="13">#REF!</definedName>
    <definedName name="Excel_BuiltIn_Print_Area_2_21_4" localSheetId="13">#REF!</definedName>
    <definedName name="Excel_BuiltIn_Print_Area_2_22_1" localSheetId="13">#REF!</definedName>
    <definedName name="Excel_BuiltIn_Print_Area_2_22_2" localSheetId="13">#REF!</definedName>
    <definedName name="Excel_BuiltIn_Print_Area_2_22_3" localSheetId="13">#REF!</definedName>
    <definedName name="Excel_BuiltIn_Print_Area_2_22_4" localSheetId="13">#REF!</definedName>
    <definedName name="Excel_BuiltIn_Print_Area_2_23_1" localSheetId="13">#REF!</definedName>
    <definedName name="Excel_BuiltIn_Print_Area_2_23_2" localSheetId="13">#REF!</definedName>
    <definedName name="Excel_BuiltIn_Print_Area_2_23_3" localSheetId="13">#REF!</definedName>
    <definedName name="Excel_BuiltIn_Print_Area_2_23_4" localSheetId="13">#REF!</definedName>
    <definedName name="Excel_BuiltIn_Print_Area_2_24_1" localSheetId="13">#REF!</definedName>
    <definedName name="Excel_BuiltIn_Print_Area_2_24_2" localSheetId="13">#REF!</definedName>
    <definedName name="Excel_BuiltIn_Print_Area_2_24_3" localSheetId="13">#REF!</definedName>
    <definedName name="Excel_BuiltIn_Print_Area_2_24_4" localSheetId="13">#REF!</definedName>
    <definedName name="Excel_BuiltIn_Print_Area_2_26_1" localSheetId="13">#REF!</definedName>
    <definedName name="Excel_BuiltIn_Print_Area_2_26_2" localSheetId="13">#REF!</definedName>
    <definedName name="Excel_BuiltIn_Print_Area_2_26_3" localSheetId="13">#REF!</definedName>
    <definedName name="Excel_BuiltIn_Print_Area_2_26_4" localSheetId="13">#REF!</definedName>
    <definedName name="Excel_BuiltIn_Print_Area_2_27_1" localSheetId="13">#REF!</definedName>
    <definedName name="Excel_BuiltIn_Print_Area_2_27_2" localSheetId="13">#REF!</definedName>
    <definedName name="Excel_BuiltIn_Print_Area_2_27_3" localSheetId="13">#REF!</definedName>
    <definedName name="Excel_BuiltIn_Print_Area_2_27_4" localSheetId="13">#REF!</definedName>
    <definedName name="Excel_BuiltIn_Print_Area_2_3_1" localSheetId="13">#REF!</definedName>
    <definedName name="Excel_BuiltIn_Print_Area_2_3_2" localSheetId="13">#REF!</definedName>
    <definedName name="Excel_BuiltIn_Print_Area_2_3_3" localSheetId="13">#REF!</definedName>
    <definedName name="Excel_BuiltIn_Print_Area_2_3_4" localSheetId="13">#REF!</definedName>
    <definedName name="Excel_BuiltIn_Print_Area_2_4_1" localSheetId="13">#REF!</definedName>
    <definedName name="Excel_BuiltIn_Print_Area_2_4_2" localSheetId="13">#REF!</definedName>
    <definedName name="Excel_BuiltIn_Print_Area_2_4_3" localSheetId="13">#REF!</definedName>
    <definedName name="Excel_BuiltIn_Print_Area_2_4_4" localSheetId="13">#REF!</definedName>
    <definedName name="Excel_BuiltIn_Print_Area_2_5_1" localSheetId="13">#REF!</definedName>
    <definedName name="Excel_BuiltIn_Print_Area_2_5_2" localSheetId="13">#REF!</definedName>
    <definedName name="Excel_BuiltIn_Print_Area_2_5_3" localSheetId="13">#REF!</definedName>
    <definedName name="Excel_BuiltIn_Print_Area_2_5_4" localSheetId="13">#REF!</definedName>
    <definedName name="Excel_BuiltIn_Print_Area_2_6_1" localSheetId="13">#REF!</definedName>
    <definedName name="Excel_BuiltIn_Print_Area_2_6_2" localSheetId="13">#REF!</definedName>
    <definedName name="Excel_BuiltIn_Print_Area_2_6_3" localSheetId="13">#REF!</definedName>
    <definedName name="Excel_BuiltIn_Print_Area_2_6_4" localSheetId="13">#REF!</definedName>
    <definedName name="Excel_BuiltIn_Print_Area_2_7_1" localSheetId="13">#REF!</definedName>
    <definedName name="Excel_BuiltIn_Print_Area_2_7_2" localSheetId="13">#REF!</definedName>
    <definedName name="Excel_BuiltIn_Print_Area_2_7_3" localSheetId="13">#REF!</definedName>
    <definedName name="Excel_BuiltIn_Print_Area_2_7_4" localSheetId="13">#REF!</definedName>
    <definedName name="Excel_BuiltIn_Print_Area_2_8_1" localSheetId="13">#REF!</definedName>
    <definedName name="Excel_BuiltIn_Print_Area_2_8_2" localSheetId="13">#REF!</definedName>
    <definedName name="Excel_BuiltIn_Print_Area_2_8_3" localSheetId="13">#REF!</definedName>
    <definedName name="Excel_BuiltIn_Print_Area_2_8_4" localSheetId="13">#REF!</definedName>
    <definedName name="Excel_BuiltIn_Print_Area_2_9_1" localSheetId="13">#REF!</definedName>
    <definedName name="Excel_BuiltIn_Print_Area_2_9_2" localSheetId="13">#REF!</definedName>
    <definedName name="Excel_BuiltIn_Print_Area_2_9_3" localSheetId="13">#REF!</definedName>
    <definedName name="Excel_BuiltIn_Print_Area_2_9_4" localSheetId="13">#REF!</definedName>
    <definedName name="Excel_BuiltIn_Print_Area_3_1_1" localSheetId="13">#REF!</definedName>
    <definedName name="Excel_BuiltIn_Print_Area_3_1_2" localSheetId="13">#REF!</definedName>
    <definedName name="Excel_BuiltIn_Print_Area_3_1_3" localSheetId="13">#REF!</definedName>
    <definedName name="Excel_BuiltIn_Print_Area_3_1_4" localSheetId="13">#REF!</definedName>
    <definedName name="Excel_BuiltIn_Print_Area_3_10_1" localSheetId="13">#REF!</definedName>
    <definedName name="Excel_BuiltIn_Print_Area_3_10_2" localSheetId="13">#REF!</definedName>
    <definedName name="Excel_BuiltIn_Print_Area_3_10_3" localSheetId="13">#REF!</definedName>
    <definedName name="Excel_BuiltIn_Print_Area_3_10_4" localSheetId="13">#REF!</definedName>
    <definedName name="Excel_BuiltIn_Print_Area_3_12_1" localSheetId="13">#REF!</definedName>
    <definedName name="Excel_BuiltIn_Print_Area_3_12_2" localSheetId="13">#REF!</definedName>
    <definedName name="Excel_BuiltIn_Print_Area_3_12_3" localSheetId="13">#REF!</definedName>
    <definedName name="Excel_BuiltIn_Print_Area_3_12_4" localSheetId="13">#REF!</definedName>
    <definedName name="Excel_BuiltIn_Print_Area_3_13_1" localSheetId="13">#REF!</definedName>
    <definedName name="Excel_BuiltIn_Print_Area_3_13_2" localSheetId="13">#REF!</definedName>
    <definedName name="Excel_BuiltIn_Print_Area_3_13_3" localSheetId="13">#REF!</definedName>
    <definedName name="Excel_BuiltIn_Print_Area_3_13_4" localSheetId="13">#REF!</definedName>
    <definedName name="Excel_BuiltIn_Print_Area_3_14_1" localSheetId="13">#REF!</definedName>
    <definedName name="Excel_BuiltIn_Print_Area_3_14_2" localSheetId="13">#REF!</definedName>
    <definedName name="Excel_BuiltIn_Print_Area_3_14_3" localSheetId="13">#REF!</definedName>
    <definedName name="Excel_BuiltIn_Print_Area_3_14_4" localSheetId="13">#REF!</definedName>
    <definedName name="Excel_BuiltIn_Print_Area_3_15_1" localSheetId="13">#REF!</definedName>
    <definedName name="Excel_BuiltIn_Print_Area_3_15_2" localSheetId="13">#REF!</definedName>
    <definedName name="Excel_BuiltIn_Print_Area_3_15_3" localSheetId="13">#REF!</definedName>
    <definedName name="Excel_BuiltIn_Print_Area_3_15_4" localSheetId="13">#REF!</definedName>
    <definedName name="Excel_BuiltIn_Print_Area_3_19_1" localSheetId="13">#REF!</definedName>
    <definedName name="Excel_BuiltIn_Print_Area_3_19_2" localSheetId="13">#REF!</definedName>
    <definedName name="Excel_BuiltIn_Print_Area_3_19_3" localSheetId="13">#REF!</definedName>
    <definedName name="Excel_BuiltIn_Print_Area_3_19_4" localSheetId="13">#REF!</definedName>
    <definedName name="Excel_BuiltIn_Print_Area_3_2_1" localSheetId="13">#REF!</definedName>
    <definedName name="Excel_BuiltIn_Print_Area_3_2_2" localSheetId="13">#REF!</definedName>
    <definedName name="Excel_BuiltIn_Print_Area_3_2_3" localSheetId="13">#REF!</definedName>
    <definedName name="Excel_BuiltIn_Print_Area_3_2_4" localSheetId="13">#REF!</definedName>
    <definedName name="Excel_BuiltIn_Print_Area_3_20_1" localSheetId="13">#REF!</definedName>
    <definedName name="Excel_BuiltIn_Print_Area_3_20_2" localSheetId="13">#REF!</definedName>
    <definedName name="Excel_BuiltIn_Print_Area_3_20_3" localSheetId="13">#REF!</definedName>
    <definedName name="Excel_BuiltIn_Print_Area_3_20_4" localSheetId="13">#REF!</definedName>
    <definedName name="Excel_BuiltIn_Print_Area_3_21_1" localSheetId="13">#REF!</definedName>
    <definedName name="Excel_BuiltIn_Print_Area_3_21_2" localSheetId="13">#REF!</definedName>
    <definedName name="Excel_BuiltIn_Print_Area_3_21_3" localSheetId="13">#REF!</definedName>
    <definedName name="Excel_BuiltIn_Print_Area_3_21_4" localSheetId="13">#REF!</definedName>
    <definedName name="Excel_BuiltIn_Print_Area_3_22_1" localSheetId="13">#REF!</definedName>
    <definedName name="Excel_BuiltIn_Print_Area_3_22_2" localSheetId="13">#REF!</definedName>
    <definedName name="Excel_BuiltIn_Print_Area_3_22_3" localSheetId="13">#REF!</definedName>
    <definedName name="Excel_BuiltIn_Print_Area_3_22_4" localSheetId="13">#REF!</definedName>
    <definedName name="Excel_BuiltIn_Print_Area_3_23_1" localSheetId="13">#REF!</definedName>
    <definedName name="Excel_BuiltIn_Print_Area_3_23_2" localSheetId="13">#REF!</definedName>
    <definedName name="Excel_BuiltIn_Print_Area_3_23_3" localSheetId="13">#REF!</definedName>
    <definedName name="Excel_BuiltIn_Print_Area_3_23_4" localSheetId="13">#REF!</definedName>
    <definedName name="Excel_BuiltIn_Print_Area_3_24_1" localSheetId="13">#REF!</definedName>
    <definedName name="Excel_BuiltIn_Print_Area_3_24_2" localSheetId="13">#REF!</definedName>
    <definedName name="Excel_BuiltIn_Print_Area_3_24_3" localSheetId="13">#REF!</definedName>
    <definedName name="Excel_BuiltIn_Print_Area_3_24_4" localSheetId="13">#REF!</definedName>
    <definedName name="Excel_BuiltIn_Print_Area_3_26_1" localSheetId="13">#REF!</definedName>
    <definedName name="Excel_BuiltIn_Print_Area_3_26_2" localSheetId="13">#REF!</definedName>
    <definedName name="Excel_BuiltIn_Print_Area_3_26_3" localSheetId="13">#REF!</definedName>
    <definedName name="Excel_BuiltIn_Print_Area_3_26_4" localSheetId="13">#REF!</definedName>
    <definedName name="Excel_BuiltIn_Print_Area_3_27_1" localSheetId="13">#REF!</definedName>
    <definedName name="Excel_BuiltIn_Print_Area_3_27_2" localSheetId="13">#REF!</definedName>
    <definedName name="Excel_BuiltIn_Print_Area_3_27_3" localSheetId="13">#REF!</definedName>
    <definedName name="Excel_BuiltIn_Print_Area_3_27_4" localSheetId="13">#REF!</definedName>
    <definedName name="Excel_BuiltIn_Print_Area_3_3_1" localSheetId="13">#REF!</definedName>
    <definedName name="Excel_BuiltIn_Print_Area_3_3_2" localSheetId="13">#REF!</definedName>
    <definedName name="Excel_BuiltIn_Print_Area_3_3_3" localSheetId="13">#REF!</definedName>
    <definedName name="Excel_BuiltIn_Print_Area_3_3_4" localSheetId="13">#REF!</definedName>
    <definedName name="Excel_BuiltIn_Print_Area_3_4_1" localSheetId="13">#REF!</definedName>
    <definedName name="Excel_BuiltIn_Print_Area_3_4_2" localSheetId="13">#REF!</definedName>
    <definedName name="Excel_BuiltIn_Print_Area_3_4_3" localSheetId="13">#REF!</definedName>
    <definedName name="Excel_BuiltIn_Print_Area_3_4_4" localSheetId="13">#REF!</definedName>
    <definedName name="Excel_BuiltIn_Print_Area_3_5_1" localSheetId="13">#REF!</definedName>
    <definedName name="Excel_BuiltIn_Print_Area_3_5_2" localSheetId="13">#REF!</definedName>
    <definedName name="Excel_BuiltIn_Print_Area_3_5_3" localSheetId="13">#REF!</definedName>
    <definedName name="Excel_BuiltIn_Print_Area_3_5_4" localSheetId="13">#REF!</definedName>
    <definedName name="Excel_BuiltIn_Print_Area_3_6_1" localSheetId="13">#REF!</definedName>
    <definedName name="Excel_BuiltIn_Print_Area_3_6_2" localSheetId="13">#REF!</definedName>
    <definedName name="Excel_BuiltIn_Print_Area_3_6_3" localSheetId="13">#REF!</definedName>
    <definedName name="Excel_BuiltIn_Print_Area_3_6_4" localSheetId="13">#REF!</definedName>
    <definedName name="Excel_BuiltIn_Print_Area_3_7_1" localSheetId="13">#REF!</definedName>
    <definedName name="Excel_BuiltIn_Print_Area_3_7_2" localSheetId="13">#REF!</definedName>
    <definedName name="Excel_BuiltIn_Print_Area_3_7_3" localSheetId="13">#REF!</definedName>
    <definedName name="Excel_BuiltIn_Print_Area_3_7_4" localSheetId="13">#REF!</definedName>
    <definedName name="Excel_BuiltIn_Print_Area_3_8_1" localSheetId="13">#REF!</definedName>
    <definedName name="Excel_BuiltIn_Print_Area_3_8_2" localSheetId="13">#REF!</definedName>
    <definedName name="Excel_BuiltIn_Print_Area_3_8_3" localSheetId="13">#REF!</definedName>
    <definedName name="Excel_BuiltIn_Print_Area_3_8_4" localSheetId="13">#REF!</definedName>
    <definedName name="Excel_BuiltIn_Print_Area_3_9_1" localSheetId="13">#REF!</definedName>
    <definedName name="Excel_BuiltIn_Print_Area_3_9_2" localSheetId="13">#REF!</definedName>
    <definedName name="Excel_BuiltIn_Print_Area_3_9_3" localSheetId="13">#REF!</definedName>
    <definedName name="Excel_BuiltIn_Print_Area_3_9_4" localSheetId="13">#REF!</definedName>
    <definedName name="Excel_BuiltIn_Print_Area_4_1_1" localSheetId="13">#REF!</definedName>
    <definedName name="Excel_BuiltIn_Print_Area_4_1_2" localSheetId="13">#REF!</definedName>
    <definedName name="Excel_BuiltIn_Print_Area_4_1_3" localSheetId="13">#REF!</definedName>
    <definedName name="Excel_BuiltIn_Print_Area_4_1_4" localSheetId="13">#REF!</definedName>
    <definedName name="Excel_BuiltIn_Print_Area_4_10_1" localSheetId="13">#REF!</definedName>
    <definedName name="Excel_BuiltIn_Print_Area_4_10_2" localSheetId="13">#REF!</definedName>
    <definedName name="Excel_BuiltIn_Print_Area_4_10_3" localSheetId="13">#REF!</definedName>
    <definedName name="Excel_BuiltIn_Print_Area_4_10_4" localSheetId="13">#REF!</definedName>
    <definedName name="Excel_BuiltIn_Print_Area_4_12_1" localSheetId="13">#REF!</definedName>
    <definedName name="Excel_BuiltIn_Print_Area_4_12_2" localSheetId="13">#REF!</definedName>
    <definedName name="Excel_BuiltIn_Print_Area_4_12_3" localSheetId="13">#REF!</definedName>
    <definedName name="Excel_BuiltIn_Print_Area_4_12_4" localSheetId="13">#REF!</definedName>
    <definedName name="Excel_BuiltIn_Print_Area_4_13_1" localSheetId="13">#REF!</definedName>
    <definedName name="Excel_BuiltIn_Print_Area_4_13_2" localSheetId="13">#REF!</definedName>
    <definedName name="Excel_BuiltIn_Print_Area_4_13_3" localSheetId="13">#REF!</definedName>
    <definedName name="Excel_BuiltIn_Print_Area_4_13_4" localSheetId="13">#REF!</definedName>
    <definedName name="Excel_BuiltIn_Print_Area_4_14_1" localSheetId="13">#REF!</definedName>
    <definedName name="Excel_BuiltIn_Print_Area_4_14_2" localSheetId="13">#REF!</definedName>
    <definedName name="Excel_BuiltIn_Print_Area_4_14_3" localSheetId="13">#REF!</definedName>
    <definedName name="Excel_BuiltIn_Print_Area_4_14_4" localSheetId="13">#REF!</definedName>
    <definedName name="Excel_BuiltIn_Print_Area_4_15_1" localSheetId="13">#REF!</definedName>
    <definedName name="Excel_BuiltIn_Print_Area_4_15_2" localSheetId="13">#REF!</definedName>
    <definedName name="Excel_BuiltIn_Print_Area_4_15_3" localSheetId="13">#REF!</definedName>
    <definedName name="Excel_BuiltIn_Print_Area_4_15_4" localSheetId="13">#REF!</definedName>
    <definedName name="Excel_BuiltIn_Print_Area_4_19_1" localSheetId="13">#REF!</definedName>
    <definedName name="Excel_BuiltIn_Print_Area_4_19_2" localSheetId="13">#REF!</definedName>
    <definedName name="Excel_BuiltIn_Print_Area_4_19_3" localSheetId="13">#REF!</definedName>
    <definedName name="Excel_BuiltIn_Print_Area_4_19_4" localSheetId="13">#REF!</definedName>
    <definedName name="Excel_BuiltIn_Print_Area_4_2_1" localSheetId="13">#REF!</definedName>
    <definedName name="Excel_BuiltIn_Print_Area_4_2_2" localSheetId="13">#REF!</definedName>
    <definedName name="Excel_BuiltIn_Print_Area_4_2_3" localSheetId="13">#REF!</definedName>
    <definedName name="Excel_BuiltIn_Print_Area_4_2_4" localSheetId="13">#REF!</definedName>
    <definedName name="Excel_BuiltIn_Print_Area_4_20_1" localSheetId="13">#REF!</definedName>
    <definedName name="Excel_BuiltIn_Print_Area_4_20_2" localSheetId="13">#REF!</definedName>
    <definedName name="Excel_BuiltIn_Print_Area_4_20_3" localSheetId="13">#REF!</definedName>
    <definedName name="Excel_BuiltIn_Print_Area_4_20_4" localSheetId="13">#REF!</definedName>
    <definedName name="Excel_BuiltIn_Print_Area_4_21_1" localSheetId="13">#REF!</definedName>
    <definedName name="Excel_BuiltIn_Print_Area_4_21_2" localSheetId="13">#REF!</definedName>
    <definedName name="Excel_BuiltIn_Print_Area_4_21_3" localSheetId="13">#REF!</definedName>
    <definedName name="Excel_BuiltIn_Print_Area_4_21_4" localSheetId="13">#REF!</definedName>
    <definedName name="Excel_BuiltIn_Print_Area_4_22_1" localSheetId="13">#REF!</definedName>
    <definedName name="Excel_BuiltIn_Print_Area_4_22_2" localSheetId="13">#REF!</definedName>
    <definedName name="Excel_BuiltIn_Print_Area_4_22_3" localSheetId="13">#REF!</definedName>
    <definedName name="Excel_BuiltIn_Print_Area_4_22_4" localSheetId="13">#REF!</definedName>
    <definedName name="Excel_BuiltIn_Print_Area_4_23_1" localSheetId="13">#REF!</definedName>
    <definedName name="Excel_BuiltIn_Print_Area_4_23_2" localSheetId="13">#REF!</definedName>
    <definedName name="Excel_BuiltIn_Print_Area_4_23_3" localSheetId="13">#REF!</definedName>
    <definedName name="Excel_BuiltIn_Print_Area_4_23_4" localSheetId="13">#REF!</definedName>
    <definedName name="Excel_BuiltIn_Print_Area_4_24_1" localSheetId="13">#REF!</definedName>
    <definedName name="Excel_BuiltIn_Print_Area_4_24_2" localSheetId="13">#REF!</definedName>
    <definedName name="Excel_BuiltIn_Print_Area_4_24_3" localSheetId="13">#REF!</definedName>
    <definedName name="Excel_BuiltIn_Print_Area_4_24_4" localSheetId="13">#REF!</definedName>
    <definedName name="Excel_BuiltIn_Print_Area_4_26_1" localSheetId="13">#REF!</definedName>
    <definedName name="Excel_BuiltIn_Print_Area_4_26_2" localSheetId="13">#REF!</definedName>
    <definedName name="Excel_BuiltIn_Print_Area_4_26_3" localSheetId="13">#REF!</definedName>
    <definedName name="Excel_BuiltIn_Print_Area_4_26_4" localSheetId="13">#REF!</definedName>
    <definedName name="Excel_BuiltIn_Print_Area_4_27_1" localSheetId="13">#REF!</definedName>
    <definedName name="Excel_BuiltIn_Print_Area_4_27_2" localSheetId="13">#REF!</definedName>
    <definedName name="Excel_BuiltIn_Print_Area_4_27_3" localSheetId="13">#REF!</definedName>
    <definedName name="Excel_BuiltIn_Print_Area_4_27_4" localSheetId="13">#REF!</definedName>
    <definedName name="Excel_BuiltIn_Print_Area_4_3_1" localSheetId="13">#REF!</definedName>
    <definedName name="Excel_BuiltIn_Print_Area_4_3_2" localSheetId="13">#REF!</definedName>
    <definedName name="Excel_BuiltIn_Print_Area_4_3_3" localSheetId="13">#REF!</definedName>
    <definedName name="Excel_BuiltIn_Print_Area_4_3_4" localSheetId="13">#REF!</definedName>
    <definedName name="Excel_BuiltIn_Print_Area_4_4_1" localSheetId="13">#REF!</definedName>
    <definedName name="Excel_BuiltIn_Print_Area_4_4_2" localSheetId="13">#REF!</definedName>
    <definedName name="Excel_BuiltIn_Print_Area_4_4_3" localSheetId="13">#REF!</definedName>
    <definedName name="Excel_BuiltIn_Print_Area_4_4_4" localSheetId="13">#REF!</definedName>
    <definedName name="Excel_BuiltIn_Print_Area_4_5_1" localSheetId="13">#REF!</definedName>
    <definedName name="Excel_BuiltIn_Print_Area_4_5_2" localSheetId="13">#REF!</definedName>
    <definedName name="Excel_BuiltIn_Print_Area_4_5_3" localSheetId="13">#REF!</definedName>
    <definedName name="Excel_BuiltIn_Print_Area_4_5_4" localSheetId="13">#REF!</definedName>
    <definedName name="Excel_BuiltIn_Print_Area_4_6_1" localSheetId="13">#REF!</definedName>
    <definedName name="Excel_BuiltIn_Print_Area_4_6_2" localSheetId="13">#REF!</definedName>
    <definedName name="Excel_BuiltIn_Print_Area_4_6_3" localSheetId="13">#REF!</definedName>
    <definedName name="Excel_BuiltIn_Print_Area_4_6_4" localSheetId="13">#REF!</definedName>
    <definedName name="Excel_BuiltIn_Print_Area_4_7_1" localSheetId="13">#REF!</definedName>
    <definedName name="Excel_BuiltIn_Print_Area_4_7_2" localSheetId="13">#REF!</definedName>
    <definedName name="Excel_BuiltIn_Print_Area_4_7_3" localSheetId="13">#REF!</definedName>
    <definedName name="Excel_BuiltIn_Print_Area_4_7_4" localSheetId="13">#REF!</definedName>
    <definedName name="Excel_BuiltIn_Print_Area_4_8_1" localSheetId="13">#REF!</definedName>
    <definedName name="Excel_BuiltIn_Print_Area_4_8_2" localSheetId="13">#REF!</definedName>
    <definedName name="Excel_BuiltIn_Print_Area_4_8_3" localSheetId="13">#REF!</definedName>
    <definedName name="Excel_BuiltIn_Print_Area_4_8_4" localSheetId="13">#REF!</definedName>
    <definedName name="Excel_BuiltIn_Print_Area_4_9_1" localSheetId="13">#REF!</definedName>
    <definedName name="Excel_BuiltIn_Print_Area_4_9_2" localSheetId="13">#REF!</definedName>
    <definedName name="Excel_BuiltIn_Print_Area_4_9_3" localSheetId="13">#REF!</definedName>
    <definedName name="Excel_BuiltIn_Print_Area_4_9_4" localSheetId="13">#REF!</definedName>
    <definedName name="Excel_BuiltIn_Print_Area_5_1_1" localSheetId="13">#REF!</definedName>
    <definedName name="Excel_BuiltIn_Print_Area_5_1_2" localSheetId="13">#REF!</definedName>
    <definedName name="Excel_BuiltIn_Print_Area_5_1_3" localSheetId="13">#REF!</definedName>
    <definedName name="Excel_BuiltIn_Print_Area_5_1_4" localSheetId="13">#REF!</definedName>
    <definedName name="Excel_BuiltIn_Print_Area_5_10_1" localSheetId="13">#REF!</definedName>
    <definedName name="Excel_BuiltIn_Print_Area_5_10_2" localSheetId="13">#REF!</definedName>
    <definedName name="Excel_BuiltIn_Print_Area_5_10_3" localSheetId="13">#REF!</definedName>
    <definedName name="Excel_BuiltIn_Print_Area_5_10_4" localSheetId="13">#REF!</definedName>
    <definedName name="Excel_BuiltIn_Print_Area_5_12_1" localSheetId="13">#REF!</definedName>
    <definedName name="Excel_BuiltIn_Print_Area_5_12_2" localSheetId="13">#REF!</definedName>
    <definedName name="Excel_BuiltIn_Print_Area_5_12_3" localSheetId="13">#REF!</definedName>
    <definedName name="Excel_BuiltIn_Print_Area_5_12_4" localSheetId="13">#REF!</definedName>
    <definedName name="Excel_BuiltIn_Print_Area_5_13_1" localSheetId="13">#REF!</definedName>
    <definedName name="Excel_BuiltIn_Print_Area_5_13_2" localSheetId="13">#REF!</definedName>
    <definedName name="Excel_BuiltIn_Print_Area_5_13_3" localSheetId="13">#REF!</definedName>
    <definedName name="Excel_BuiltIn_Print_Area_5_13_4" localSheetId="13">#REF!</definedName>
    <definedName name="Excel_BuiltIn_Print_Area_5_14_1" localSheetId="13">#REF!</definedName>
    <definedName name="Excel_BuiltIn_Print_Area_5_14_2" localSheetId="13">#REF!</definedName>
    <definedName name="Excel_BuiltIn_Print_Area_5_14_3" localSheetId="13">#REF!</definedName>
    <definedName name="Excel_BuiltIn_Print_Area_5_14_4" localSheetId="13">#REF!</definedName>
    <definedName name="Excel_BuiltIn_Print_Area_5_15_1" localSheetId="13">#REF!</definedName>
    <definedName name="Excel_BuiltIn_Print_Area_5_15_2" localSheetId="13">#REF!</definedName>
    <definedName name="Excel_BuiltIn_Print_Area_5_15_3" localSheetId="13">#REF!</definedName>
    <definedName name="Excel_BuiltIn_Print_Area_5_15_4" localSheetId="13">#REF!</definedName>
    <definedName name="Excel_BuiltIn_Print_Area_5_19_1" localSheetId="13">#REF!</definedName>
    <definedName name="Excel_BuiltIn_Print_Area_5_19_2" localSheetId="13">#REF!</definedName>
    <definedName name="Excel_BuiltIn_Print_Area_5_19_3" localSheetId="13">#REF!</definedName>
    <definedName name="Excel_BuiltIn_Print_Area_5_19_4" localSheetId="13">#REF!</definedName>
    <definedName name="Excel_BuiltIn_Print_Area_5_2_1" localSheetId="13">#REF!</definedName>
    <definedName name="Excel_BuiltIn_Print_Area_5_2_2" localSheetId="13">#REF!</definedName>
    <definedName name="Excel_BuiltIn_Print_Area_5_2_3" localSheetId="13">#REF!</definedName>
    <definedName name="Excel_BuiltIn_Print_Area_5_2_4" localSheetId="13">#REF!</definedName>
    <definedName name="Excel_BuiltIn_Print_Area_5_20_1" localSheetId="13">#REF!</definedName>
    <definedName name="Excel_BuiltIn_Print_Area_5_20_2" localSheetId="13">#REF!</definedName>
    <definedName name="Excel_BuiltIn_Print_Area_5_20_3" localSheetId="13">#REF!</definedName>
    <definedName name="Excel_BuiltIn_Print_Area_5_20_4" localSheetId="13">#REF!</definedName>
    <definedName name="Excel_BuiltIn_Print_Area_5_21_1" localSheetId="13">#REF!</definedName>
    <definedName name="Excel_BuiltIn_Print_Area_5_21_2" localSheetId="13">#REF!</definedName>
    <definedName name="Excel_BuiltIn_Print_Area_5_21_3" localSheetId="13">#REF!</definedName>
    <definedName name="Excel_BuiltIn_Print_Area_5_21_4" localSheetId="13">#REF!</definedName>
    <definedName name="Excel_BuiltIn_Print_Area_5_22_1" localSheetId="13">#REF!</definedName>
    <definedName name="Excel_BuiltIn_Print_Area_5_22_2" localSheetId="13">#REF!</definedName>
    <definedName name="Excel_BuiltIn_Print_Area_5_22_3" localSheetId="13">#REF!</definedName>
    <definedName name="Excel_BuiltIn_Print_Area_5_22_4" localSheetId="13">#REF!</definedName>
    <definedName name="Excel_BuiltIn_Print_Area_5_23_1" localSheetId="13">#REF!</definedName>
    <definedName name="Excel_BuiltIn_Print_Area_5_23_2" localSheetId="13">#REF!</definedName>
    <definedName name="Excel_BuiltIn_Print_Area_5_23_3" localSheetId="13">#REF!</definedName>
    <definedName name="Excel_BuiltIn_Print_Area_5_23_4" localSheetId="13">#REF!</definedName>
    <definedName name="Excel_BuiltIn_Print_Area_5_24_1" localSheetId="13">#REF!</definedName>
    <definedName name="Excel_BuiltIn_Print_Area_5_24_2" localSheetId="13">#REF!</definedName>
    <definedName name="Excel_BuiltIn_Print_Area_5_24_3" localSheetId="13">#REF!</definedName>
    <definedName name="Excel_BuiltIn_Print_Area_5_24_4" localSheetId="13">#REF!</definedName>
    <definedName name="Excel_BuiltIn_Print_Area_5_26_1" localSheetId="13">#REF!</definedName>
    <definedName name="Excel_BuiltIn_Print_Area_5_26_2" localSheetId="13">#REF!</definedName>
    <definedName name="Excel_BuiltIn_Print_Area_5_26_3" localSheetId="13">#REF!</definedName>
    <definedName name="Excel_BuiltIn_Print_Area_5_26_4" localSheetId="13">#REF!</definedName>
    <definedName name="Excel_BuiltIn_Print_Area_5_27_1" localSheetId="13">#REF!</definedName>
    <definedName name="Excel_BuiltIn_Print_Area_5_27_2" localSheetId="13">#REF!</definedName>
    <definedName name="Excel_BuiltIn_Print_Area_5_27_3" localSheetId="13">#REF!</definedName>
    <definedName name="Excel_BuiltIn_Print_Area_5_27_4" localSheetId="13">#REF!</definedName>
    <definedName name="Excel_BuiltIn_Print_Area_5_3_1" localSheetId="13">#REF!</definedName>
    <definedName name="Excel_BuiltIn_Print_Area_5_3_2" localSheetId="13">#REF!</definedName>
    <definedName name="Excel_BuiltIn_Print_Area_5_3_3" localSheetId="13">#REF!</definedName>
    <definedName name="Excel_BuiltIn_Print_Area_5_3_4" localSheetId="13">#REF!</definedName>
    <definedName name="Excel_BuiltIn_Print_Area_5_4_1" localSheetId="13">#REF!</definedName>
    <definedName name="Excel_BuiltIn_Print_Area_5_4_2" localSheetId="13">#REF!</definedName>
    <definedName name="Excel_BuiltIn_Print_Area_5_4_3" localSheetId="13">#REF!</definedName>
    <definedName name="Excel_BuiltIn_Print_Area_5_4_4" localSheetId="13">#REF!</definedName>
    <definedName name="Excel_BuiltIn_Print_Area_5_5_1" localSheetId="13">#REF!</definedName>
    <definedName name="Excel_BuiltIn_Print_Area_5_5_2" localSheetId="13">#REF!</definedName>
    <definedName name="Excel_BuiltIn_Print_Area_5_5_3" localSheetId="13">#REF!</definedName>
    <definedName name="Excel_BuiltIn_Print_Area_5_5_4" localSheetId="13">#REF!</definedName>
    <definedName name="Excel_BuiltIn_Print_Area_5_6_1" localSheetId="13">#REF!</definedName>
    <definedName name="Excel_BuiltIn_Print_Area_5_6_2" localSheetId="13">#REF!</definedName>
    <definedName name="Excel_BuiltIn_Print_Area_5_6_3" localSheetId="13">#REF!</definedName>
    <definedName name="Excel_BuiltIn_Print_Area_5_6_4" localSheetId="13">#REF!</definedName>
    <definedName name="Excel_BuiltIn_Print_Area_5_7_1" localSheetId="13">#REF!</definedName>
    <definedName name="Excel_BuiltIn_Print_Area_5_7_2" localSheetId="13">#REF!</definedName>
    <definedName name="Excel_BuiltIn_Print_Area_5_7_3" localSheetId="13">#REF!</definedName>
    <definedName name="Excel_BuiltIn_Print_Area_5_7_4" localSheetId="13">#REF!</definedName>
    <definedName name="Excel_BuiltIn_Print_Area_5_8_1" localSheetId="13">#REF!</definedName>
    <definedName name="Excel_BuiltIn_Print_Area_5_8_2" localSheetId="13">#REF!</definedName>
    <definedName name="Excel_BuiltIn_Print_Area_5_8_3" localSheetId="13">#REF!</definedName>
    <definedName name="Excel_BuiltIn_Print_Area_5_8_4" localSheetId="13">#REF!</definedName>
    <definedName name="Excel_BuiltIn_Print_Area_5_9_1" localSheetId="13">#REF!</definedName>
    <definedName name="Excel_BuiltIn_Print_Area_5_9_2" localSheetId="13">#REF!</definedName>
    <definedName name="Excel_BuiltIn_Print_Area_5_9_3" localSheetId="13">#REF!</definedName>
    <definedName name="Excel_BuiltIn_Print_Area_5_9_4" localSheetId="13">#REF!</definedName>
    <definedName name="Excel_BuiltIn_Print_Area_6_1_1" localSheetId="13">#REF!</definedName>
    <definedName name="Excel_BuiltIn_Print_Area_6_1_2" localSheetId="13">#REF!</definedName>
    <definedName name="Excel_BuiltIn_Print_Area_6_1_3" localSheetId="13">#REF!</definedName>
    <definedName name="Excel_BuiltIn_Print_Area_6_1_4" localSheetId="13">#REF!</definedName>
    <definedName name="Excel_BuiltIn_Print_Area_6_10_1" localSheetId="13">#REF!</definedName>
    <definedName name="Excel_BuiltIn_Print_Area_6_10_2" localSheetId="13">#REF!</definedName>
    <definedName name="Excel_BuiltIn_Print_Area_6_10_3" localSheetId="13">#REF!</definedName>
    <definedName name="Excel_BuiltIn_Print_Area_6_10_4" localSheetId="13">#REF!</definedName>
    <definedName name="Excel_BuiltIn_Print_Area_6_12_1" localSheetId="13">#REF!</definedName>
    <definedName name="Excel_BuiltIn_Print_Area_6_12_2" localSheetId="13">#REF!</definedName>
    <definedName name="Excel_BuiltIn_Print_Area_6_12_3" localSheetId="13">#REF!</definedName>
    <definedName name="Excel_BuiltIn_Print_Area_6_12_4" localSheetId="13">#REF!</definedName>
    <definedName name="Excel_BuiltIn_Print_Area_6_13_1" localSheetId="13">#REF!</definedName>
    <definedName name="Excel_BuiltIn_Print_Area_6_13_2" localSheetId="13">#REF!</definedName>
    <definedName name="Excel_BuiltIn_Print_Area_6_13_3" localSheetId="13">#REF!</definedName>
    <definedName name="Excel_BuiltIn_Print_Area_6_13_4" localSheetId="13">#REF!</definedName>
    <definedName name="Excel_BuiltIn_Print_Area_6_14_1" localSheetId="13">#REF!</definedName>
    <definedName name="Excel_BuiltIn_Print_Area_6_14_2" localSheetId="13">#REF!</definedName>
    <definedName name="Excel_BuiltIn_Print_Area_6_14_3" localSheetId="13">#REF!</definedName>
    <definedName name="Excel_BuiltIn_Print_Area_6_14_4" localSheetId="13">#REF!</definedName>
    <definedName name="Excel_BuiltIn_Print_Area_6_15_1" localSheetId="13">#REF!</definedName>
    <definedName name="Excel_BuiltIn_Print_Area_6_15_2" localSheetId="13">#REF!</definedName>
    <definedName name="Excel_BuiltIn_Print_Area_6_15_3" localSheetId="13">#REF!</definedName>
    <definedName name="Excel_BuiltIn_Print_Area_6_15_4" localSheetId="13">#REF!</definedName>
    <definedName name="Excel_BuiltIn_Print_Area_6_19_1" localSheetId="13">#REF!</definedName>
    <definedName name="Excel_BuiltIn_Print_Area_6_19_2" localSheetId="13">#REF!</definedName>
    <definedName name="Excel_BuiltIn_Print_Area_6_19_3" localSheetId="13">#REF!</definedName>
    <definedName name="Excel_BuiltIn_Print_Area_6_19_4" localSheetId="13">#REF!</definedName>
    <definedName name="Excel_BuiltIn_Print_Area_6_2_1" localSheetId="13">#REF!</definedName>
    <definedName name="Excel_BuiltIn_Print_Area_6_2_2" localSheetId="13">#REF!</definedName>
    <definedName name="Excel_BuiltIn_Print_Area_6_2_3" localSheetId="13">#REF!</definedName>
    <definedName name="Excel_BuiltIn_Print_Area_6_2_4" localSheetId="13">#REF!</definedName>
    <definedName name="Excel_BuiltIn_Print_Area_6_20_1" localSheetId="13">#REF!</definedName>
    <definedName name="Excel_BuiltIn_Print_Area_6_20_2" localSheetId="13">#REF!</definedName>
    <definedName name="Excel_BuiltIn_Print_Area_6_20_3" localSheetId="13">#REF!</definedName>
    <definedName name="Excel_BuiltIn_Print_Area_6_20_4" localSheetId="13">#REF!</definedName>
    <definedName name="Excel_BuiltIn_Print_Area_6_21_1" localSheetId="13">#REF!</definedName>
    <definedName name="Excel_BuiltIn_Print_Area_6_21_2" localSheetId="13">#REF!</definedName>
    <definedName name="Excel_BuiltIn_Print_Area_6_21_3" localSheetId="13">#REF!</definedName>
    <definedName name="Excel_BuiltIn_Print_Area_6_21_4" localSheetId="13">#REF!</definedName>
    <definedName name="Excel_BuiltIn_Print_Area_6_22_1" localSheetId="13">#REF!</definedName>
    <definedName name="Excel_BuiltIn_Print_Area_6_22_2" localSheetId="13">#REF!</definedName>
    <definedName name="Excel_BuiltIn_Print_Area_6_22_3" localSheetId="13">#REF!</definedName>
    <definedName name="Excel_BuiltIn_Print_Area_6_22_4" localSheetId="13">#REF!</definedName>
    <definedName name="Excel_BuiltIn_Print_Area_6_23_1" localSheetId="13">#REF!</definedName>
    <definedName name="Excel_BuiltIn_Print_Area_6_23_2" localSheetId="13">#REF!</definedName>
    <definedName name="Excel_BuiltIn_Print_Area_6_23_3" localSheetId="13">#REF!</definedName>
    <definedName name="Excel_BuiltIn_Print_Area_6_23_4" localSheetId="13">#REF!</definedName>
    <definedName name="Excel_BuiltIn_Print_Area_6_24_1" localSheetId="13">#REF!</definedName>
    <definedName name="Excel_BuiltIn_Print_Area_6_24_2" localSheetId="13">#REF!</definedName>
    <definedName name="Excel_BuiltIn_Print_Area_6_24_3" localSheetId="13">#REF!</definedName>
    <definedName name="Excel_BuiltIn_Print_Area_6_24_4" localSheetId="13">#REF!</definedName>
    <definedName name="Excel_BuiltIn_Print_Area_6_26_1" localSheetId="13">#REF!</definedName>
    <definedName name="Excel_BuiltIn_Print_Area_6_26_2" localSheetId="13">#REF!</definedName>
    <definedName name="Excel_BuiltIn_Print_Area_6_26_3" localSheetId="13">#REF!</definedName>
    <definedName name="Excel_BuiltIn_Print_Area_6_26_4" localSheetId="13">#REF!</definedName>
    <definedName name="Excel_BuiltIn_Print_Area_6_27_1" localSheetId="13">#REF!</definedName>
    <definedName name="Excel_BuiltIn_Print_Area_6_27_2" localSheetId="13">#REF!</definedName>
    <definedName name="Excel_BuiltIn_Print_Area_6_27_3" localSheetId="13">#REF!</definedName>
    <definedName name="Excel_BuiltIn_Print_Area_6_27_4" localSheetId="13">#REF!</definedName>
    <definedName name="Excel_BuiltIn_Print_Area_6_3_1" localSheetId="13">#REF!</definedName>
    <definedName name="Excel_BuiltIn_Print_Area_6_3_2" localSheetId="13">#REF!</definedName>
    <definedName name="Excel_BuiltIn_Print_Area_6_3_3" localSheetId="13">#REF!</definedName>
    <definedName name="Excel_BuiltIn_Print_Area_6_3_4" localSheetId="13">#REF!</definedName>
    <definedName name="Excel_BuiltIn_Print_Area_6_4_1" localSheetId="13">#REF!</definedName>
    <definedName name="Excel_BuiltIn_Print_Area_6_4_2" localSheetId="13">#REF!</definedName>
    <definedName name="Excel_BuiltIn_Print_Area_6_4_3" localSheetId="13">#REF!</definedName>
    <definedName name="Excel_BuiltIn_Print_Area_6_4_4" localSheetId="13">#REF!</definedName>
    <definedName name="Excel_BuiltIn_Print_Area_6_5_1" localSheetId="13">#REF!</definedName>
    <definedName name="Excel_BuiltIn_Print_Area_6_5_2" localSheetId="13">#REF!</definedName>
    <definedName name="Excel_BuiltIn_Print_Area_6_5_3" localSheetId="13">#REF!</definedName>
    <definedName name="Excel_BuiltIn_Print_Area_6_5_4" localSheetId="13">#REF!</definedName>
    <definedName name="Excel_BuiltIn_Print_Area_6_6_1" localSheetId="13">#REF!</definedName>
    <definedName name="Excel_BuiltIn_Print_Area_6_6_2" localSheetId="13">#REF!</definedName>
    <definedName name="Excel_BuiltIn_Print_Area_6_6_3" localSheetId="13">#REF!</definedName>
    <definedName name="Excel_BuiltIn_Print_Area_6_6_4" localSheetId="13">#REF!</definedName>
    <definedName name="Excel_BuiltIn_Print_Area_6_7_1" localSheetId="13">#REF!</definedName>
    <definedName name="Excel_BuiltIn_Print_Area_6_7_2" localSheetId="13">#REF!</definedName>
    <definedName name="Excel_BuiltIn_Print_Area_6_7_3" localSheetId="13">#REF!</definedName>
    <definedName name="Excel_BuiltIn_Print_Area_6_7_4" localSheetId="13">#REF!</definedName>
    <definedName name="Excel_BuiltIn_Print_Area_6_8_1" localSheetId="13">#REF!</definedName>
    <definedName name="Excel_BuiltIn_Print_Area_6_8_2" localSheetId="13">#REF!</definedName>
    <definedName name="Excel_BuiltIn_Print_Area_6_8_3" localSheetId="13">#REF!</definedName>
    <definedName name="Excel_BuiltIn_Print_Area_6_8_4" localSheetId="13">#REF!</definedName>
    <definedName name="Excel_BuiltIn_Print_Area_6_9_1" localSheetId="13">#REF!</definedName>
    <definedName name="Excel_BuiltIn_Print_Area_6_9_2" localSheetId="13">#REF!</definedName>
    <definedName name="Excel_BuiltIn_Print_Area_6_9_3" localSheetId="13">#REF!</definedName>
    <definedName name="Excel_BuiltIn_Print_Area_6_9_4" localSheetId="13">#REF!</definedName>
    <definedName name="Excel_BuiltIn_Print_Area_7_1_1" localSheetId="13">#REF!</definedName>
    <definedName name="Excel_BuiltIn_Print_Area_7_1_2" localSheetId="13">#REF!</definedName>
    <definedName name="Excel_BuiltIn_Print_Area_7_1_3" localSheetId="13">#REF!</definedName>
    <definedName name="Excel_BuiltIn_Print_Area_7_1_4" localSheetId="13">#REF!</definedName>
    <definedName name="Excel_BuiltIn_Print_Area_7_10_1" localSheetId="13">#REF!</definedName>
    <definedName name="Excel_BuiltIn_Print_Area_7_10_2" localSheetId="13">#REF!</definedName>
    <definedName name="Excel_BuiltIn_Print_Area_7_10_3" localSheetId="13">#REF!</definedName>
    <definedName name="Excel_BuiltIn_Print_Area_7_10_4" localSheetId="13">#REF!</definedName>
    <definedName name="Excel_BuiltIn_Print_Area_7_12_1" localSheetId="13">#REF!</definedName>
    <definedName name="Excel_BuiltIn_Print_Area_7_12_2" localSheetId="13">#REF!</definedName>
    <definedName name="Excel_BuiltIn_Print_Area_7_12_3" localSheetId="13">#REF!</definedName>
    <definedName name="Excel_BuiltIn_Print_Area_7_12_4" localSheetId="13">#REF!</definedName>
    <definedName name="Excel_BuiltIn_Print_Area_7_13_1" localSheetId="13">#REF!</definedName>
    <definedName name="Excel_BuiltIn_Print_Area_7_13_2" localSheetId="13">#REF!</definedName>
    <definedName name="Excel_BuiltIn_Print_Area_7_13_3" localSheetId="13">#REF!</definedName>
    <definedName name="Excel_BuiltIn_Print_Area_7_13_4" localSheetId="13">#REF!</definedName>
    <definedName name="Excel_BuiltIn_Print_Area_7_14_1" localSheetId="13">#REF!</definedName>
    <definedName name="Excel_BuiltIn_Print_Area_7_14_2" localSheetId="13">#REF!</definedName>
    <definedName name="Excel_BuiltIn_Print_Area_7_14_3" localSheetId="13">#REF!</definedName>
    <definedName name="Excel_BuiltIn_Print_Area_7_14_4" localSheetId="13">#REF!</definedName>
    <definedName name="Excel_BuiltIn_Print_Area_7_15_1" localSheetId="13">#REF!</definedName>
    <definedName name="Excel_BuiltIn_Print_Area_7_15_2" localSheetId="13">#REF!</definedName>
    <definedName name="Excel_BuiltIn_Print_Area_7_15_3" localSheetId="13">#REF!</definedName>
    <definedName name="Excel_BuiltIn_Print_Area_7_15_4" localSheetId="13">#REF!</definedName>
    <definedName name="Excel_BuiltIn_Print_Area_7_19_1" localSheetId="13">#REF!</definedName>
    <definedName name="Excel_BuiltIn_Print_Area_7_19_2" localSheetId="13">#REF!</definedName>
    <definedName name="Excel_BuiltIn_Print_Area_7_19_3" localSheetId="13">#REF!</definedName>
    <definedName name="Excel_BuiltIn_Print_Area_7_19_4" localSheetId="13">#REF!</definedName>
    <definedName name="Excel_BuiltIn_Print_Area_7_2_1" localSheetId="13">#REF!</definedName>
    <definedName name="Excel_BuiltIn_Print_Area_7_2_2" localSheetId="13">#REF!</definedName>
    <definedName name="Excel_BuiltIn_Print_Area_7_2_3" localSheetId="13">#REF!</definedName>
    <definedName name="Excel_BuiltIn_Print_Area_7_2_4" localSheetId="13">#REF!</definedName>
    <definedName name="Excel_BuiltIn_Print_Area_7_20_1" localSheetId="13">#REF!</definedName>
    <definedName name="Excel_BuiltIn_Print_Area_7_20_2" localSheetId="13">#REF!</definedName>
    <definedName name="Excel_BuiltIn_Print_Area_7_20_3" localSheetId="13">#REF!</definedName>
    <definedName name="Excel_BuiltIn_Print_Area_7_20_4" localSheetId="13">#REF!</definedName>
    <definedName name="Excel_BuiltIn_Print_Area_7_21_1" localSheetId="13">#REF!</definedName>
    <definedName name="Excel_BuiltIn_Print_Area_7_21_2" localSheetId="13">#REF!</definedName>
    <definedName name="Excel_BuiltIn_Print_Area_7_21_3" localSheetId="13">#REF!</definedName>
    <definedName name="Excel_BuiltIn_Print_Area_7_21_4" localSheetId="13">#REF!</definedName>
    <definedName name="Excel_BuiltIn_Print_Area_7_22_1" localSheetId="13">#REF!</definedName>
    <definedName name="Excel_BuiltIn_Print_Area_7_22_2" localSheetId="13">#REF!</definedName>
    <definedName name="Excel_BuiltIn_Print_Area_7_22_3" localSheetId="13">#REF!</definedName>
    <definedName name="Excel_BuiltIn_Print_Area_7_22_4" localSheetId="13">#REF!</definedName>
    <definedName name="Excel_BuiltIn_Print_Area_7_23_1" localSheetId="13">#REF!</definedName>
    <definedName name="Excel_BuiltIn_Print_Area_7_23_2" localSheetId="13">#REF!</definedName>
    <definedName name="Excel_BuiltIn_Print_Area_7_23_3" localSheetId="13">#REF!</definedName>
    <definedName name="Excel_BuiltIn_Print_Area_7_23_4" localSheetId="13">#REF!</definedName>
    <definedName name="Excel_BuiltIn_Print_Area_7_24_1" localSheetId="13">#REF!</definedName>
    <definedName name="Excel_BuiltIn_Print_Area_7_24_2" localSheetId="13">#REF!</definedName>
    <definedName name="Excel_BuiltIn_Print_Area_7_24_3" localSheetId="13">#REF!</definedName>
    <definedName name="Excel_BuiltIn_Print_Area_7_24_4" localSheetId="13">#REF!</definedName>
    <definedName name="Excel_BuiltIn_Print_Area_7_26_1" localSheetId="13">#REF!</definedName>
    <definedName name="Excel_BuiltIn_Print_Area_7_26_2" localSheetId="13">#REF!</definedName>
    <definedName name="Excel_BuiltIn_Print_Area_7_26_3" localSheetId="13">#REF!</definedName>
    <definedName name="Excel_BuiltIn_Print_Area_7_26_4" localSheetId="13">#REF!</definedName>
    <definedName name="Excel_BuiltIn_Print_Area_7_27_1" localSheetId="13">#REF!</definedName>
    <definedName name="Excel_BuiltIn_Print_Area_7_27_2" localSheetId="13">#REF!</definedName>
    <definedName name="Excel_BuiltIn_Print_Area_7_27_3" localSheetId="13">#REF!</definedName>
    <definedName name="Excel_BuiltIn_Print_Area_7_27_4" localSheetId="13">#REF!</definedName>
    <definedName name="Excel_BuiltIn_Print_Area_7_3_1" localSheetId="13">#REF!</definedName>
    <definedName name="Excel_BuiltIn_Print_Area_7_3_2" localSheetId="13">#REF!</definedName>
    <definedName name="Excel_BuiltIn_Print_Area_7_3_3" localSheetId="13">#REF!</definedName>
    <definedName name="Excel_BuiltIn_Print_Area_7_3_4" localSheetId="13">#REF!</definedName>
    <definedName name="Excel_BuiltIn_Print_Area_7_4_1" localSheetId="13">#REF!</definedName>
    <definedName name="Excel_BuiltIn_Print_Area_7_4_2" localSheetId="13">#REF!</definedName>
    <definedName name="Excel_BuiltIn_Print_Area_7_4_3" localSheetId="13">#REF!</definedName>
    <definedName name="Excel_BuiltIn_Print_Area_7_4_4" localSheetId="13">#REF!</definedName>
    <definedName name="Excel_BuiltIn_Print_Area_7_5_1" localSheetId="13">#REF!</definedName>
    <definedName name="Excel_BuiltIn_Print_Area_7_5_2" localSheetId="13">#REF!</definedName>
    <definedName name="Excel_BuiltIn_Print_Area_7_5_3" localSheetId="13">#REF!</definedName>
    <definedName name="Excel_BuiltIn_Print_Area_7_5_4" localSheetId="13">#REF!</definedName>
    <definedName name="Excel_BuiltIn_Print_Area_7_6_1" localSheetId="13">#REF!</definedName>
    <definedName name="Excel_BuiltIn_Print_Area_7_6_2" localSheetId="13">#REF!</definedName>
    <definedName name="Excel_BuiltIn_Print_Area_7_6_3" localSheetId="13">#REF!</definedName>
    <definedName name="Excel_BuiltIn_Print_Area_7_6_4" localSheetId="13">#REF!</definedName>
    <definedName name="Excel_BuiltIn_Print_Area_7_7_1" localSheetId="13">#REF!</definedName>
    <definedName name="Excel_BuiltIn_Print_Area_7_7_2" localSheetId="13">#REF!</definedName>
    <definedName name="Excel_BuiltIn_Print_Area_7_7_3" localSheetId="13">#REF!</definedName>
    <definedName name="Excel_BuiltIn_Print_Area_7_7_4" localSheetId="13">#REF!</definedName>
    <definedName name="Excel_BuiltIn_Print_Area_7_8_1" localSheetId="13">#REF!</definedName>
    <definedName name="Excel_BuiltIn_Print_Area_7_8_2" localSheetId="13">#REF!</definedName>
    <definedName name="Excel_BuiltIn_Print_Area_7_8_3" localSheetId="13">#REF!</definedName>
    <definedName name="Excel_BuiltIn_Print_Area_7_8_4" localSheetId="13">#REF!</definedName>
    <definedName name="Excel_BuiltIn_Print_Area_7_9_1" localSheetId="13">#REF!</definedName>
    <definedName name="Excel_BuiltIn_Print_Area_7_9_2" localSheetId="13">#REF!</definedName>
    <definedName name="Excel_BuiltIn_Print_Area_7_9_3" localSheetId="13">#REF!</definedName>
    <definedName name="Excel_BuiltIn_Print_Area_7_9_4" localSheetId="13">#REF!</definedName>
    <definedName name="Excel_BuiltIn_Print_Area_8_1_1" localSheetId="13">#REF!</definedName>
    <definedName name="Excel_BuiltIn_Print_Area_8_1_2" localSheetId="13">#REF!</definedName>
    <definedName name="Excel_BuiltIn_Print_Area_8_1_3" localSheetId="13">#REF!</definedName>
    <definedName name="Excel_BuiltIn_Print_Area_8_1_4" localSheetId="13">#REF!</definedName>
    <definedName name="Excel_BuiltIn_Print_Area_8_10_1" localSheetId="13">#REF!</definedName>
    <definedName name="Excel_BuiltIn_Print_Area_8_10_2" localSheetId="13">#REF!</definedName>
    <definedName name="Excel_BuiltIn_Print_Area_8_10_3" localSheetId="13">#REF!</definedName>
    <definedName name="Excel_BuiltIn_Print_Area_8_10_4" localSheetId="13">#REF!</definedName>
    <definedName name="Excel_BuiltIn_Print_Area_8_11_1" localSheetId="13">#REF!</definedName>
    <definedName name="Excel_BuiltIn_Print_Area_8_11_2" localSheetId="13">#REF!</definedName>
    <definedName name="Excel_BuiltIn_Print_Area_8_11_3" localSheetId="13">#REF!</definedName>
    <definedName name="Excel_BuiltIn_Print_Area_8_11_4" localSheetId="13">#REF!</definedName>
    <definedName name="Excel_BuiltIn_Print_Area_8_12_1" localSheetId="13">#REF!</definedName>
    <definedName name="Excel_BuiltIn_Print_Area_8_12_2" localSheetId="13">#REF!</definedName>
    <definedName name="Excel_BuiltIn_Print_Area_8_12_3" localSheetId="13">#REF!</definedName>
    <definedName name="Excel_BuiltIn_Print_Area_8_12_4" localSheetId="13">#REF!</definedName>
    <definedName name="Excel_BuiltIn_Print_Area_8_13_1" localSheetId="13">#REF!</definedName>
    <definedName name="Excel_BuiltIn_Print_Area_8_13_2" localSheetId="13">#REF!</definedName>
    <definedName name="Excel_BuiltIn_Print_Area_8_13_3" localSheetId="13">#REF!</definedName>
    <definedName name="Excel_BuiltIn_Print_Area_8_13_4" localSheetId="13">#REF!</definedName>
    <definedName name="Excel_BuiltIn_Print_Area_8_14_1" localSheetId="13">#REF!</definedName>
    <definedName name="Excel_BuiltIn_Print_Area_8_14_2" localSheetId="13">#REF!</definedName>
    <definedName name="Excel_BuiltIn_Print_Area_8_14_3" localSheetId="13">#REF!</definedName>
    <definedName name="Excel_BuiltIn_Print_Area_8_14_4" localSheetId="13">#REF!</definedName>
    <definedName name="Excel_BuiltIn_Print_Area_8_15_1" localSheetId="13">#REF!</definedName>
    <definedName name="Excel_BuiltIn_Print_Area_8_15_2" localSheetId="13">#REF!</definedName>
    <definedName name="Excel_BuiltIn_Print_Area_8_15_3" localSheetId="13">#REF!</definedName>
    <definedName name="Excel_BuiltIn_Print_Area_8_15_4" localSheetId="13">#REF!</definedName>
    <definedName name="Excel_BuiltIn_Print_Area_8_19_1" localSheetId="13">#REF!</definedName>
    <definedName name="Excel_BuiltIn_Print_Area_8_19_2" localSheetId="13">#REF!</definedName>
    <definedName name="Excel_BuiltIn_Print_Area_8_19_3" localSheetId="13">#REF!</definedName>
    <definedName name="Excel_BuiltIn_Print_Area_8_19_4" localSheetId="13">#REF!</definedName>
    <definedName name="Excel_BuiltIn_Print_Area_8_2_1" localSheetId="13">#REF!</definedName>
    <definedName name="Excel_BuiltIn_Print_Area_8_2_2" localSheetId="13">#REF!</definedName>
    <definedName name="Excel_BuiltIn_Print_Area_8_2_3" localSheetId="13">#REF!</definedName>
    <definedName name="Excel_BuiltIn_Print_Area_8_2_4" localSheetId="13">#REF!</definedName>
    <definedName name="Excel_BuiltIn_Print_Area_8_20_1" localSheetId="13">#REF!</definedName>
    <definedName name="Excel_BuiltIn_Print_Area_8_20_2" localSheetId="13">#REF!</definedName>
    <definedName name="Excel_BuiltIn_Print_Area_8_20_3" localSheetId="13">#REF!</definedName>
    <definedName name="Excel_BuiltIn_Print_Area_8_20_4" localSheetId="13">#REF!</definedName>
    <definedName name="Excel_BuiltIn_Print_Area_8_21_1" localSheetId="13">#REF!</definedName>
    <definedName name="Excel_BuiltIn_Print_Area_8_21_2" localSheetId="13">#REF!</definedName>
    <definedName name="Excel_BuiltIn_Print_Area_8_21_3" localSheetId="13">#REF!</definedName>
    <definedName name="Excel_BuiltIn_Print_Area_8_21_4" localSheetId="13">#REF!</definedName>
    <definedName name="Excel_BuiltIn_Print_Area_8_22_1" localSheetId="13">#REF!</definedName>
    <definedName name="Excel_BuiltIn_Print_Area_8_22_2" localSheetId="13">#REF!</definedName>
    <definedName name="Excel_BuiltIn_Print_Area_8_22_3" localSheetId="13">#REF!</definedName>
    <definedName name="Excel_BuiltIn_Print_Area_8_22_4" localSheetId="13">#REF!</definedName>
    <definedName name="Excel_BuiltIn_Print_Area_8_23_1" localSheetId="13">#REF!</definedName>
    <definedName name="Excel_BuiltIn_Print_Area_8_23_2" localSheetId="13">#REF!</definedName>
    <definedName name="Excel_BuiltIn_Print_Area_8_23_3" localSheetId="13">#REF!</definedName>
    <definedName name="Excel_BuiltIn_Print_Area_8_23_4" localSheetId="13">#REF!</definedName>
    <definedName name="Excel_BuiltIn_Print_Area_8_24_1" localSheetId="13">#REF!</definedName>
    <definedName name="Excel_BuiltIn_Print_Area_8_24_2" localSheetId="13">#REF!</definedName>
    <definedName name="Excel_BuiltIn_Print_Area_8_24_3" localSheetId="13">#REF!</definedName>
    <definedName name="Excel_BuiltIn_Print_Area_8_24_4" localSheetId="13">#REF!</definedName>
    <definedName name="Excel_BuiltIn_Print_Area_8_26_1" localSheetId="13">#REF!</definedName>
    <definedName name="Excel_BuiltIn_Print_Area_8_26_2" localSheetId="13">#REF!</definedName>
    <definedName name="Excel_BuiltIn_Print_Area_8_26_3" localSheetId="13">#REF!</definedName>
    <definedName name="Excel_BuiltIn_Print_Area_8_26_4" localSheetId="13">#REF!</definedName>
    <definedName name="Excel_BuiltIn_Print_Area_8_27_1" localSheetId="13">#REF!</definedName>
    <definedName name="Excel_BuiltIn_Print_Area_8_27_2" localSheetId="13">#REF!</definedName>
    <definedName name="Excel_BuiltIn_Print_Area_8_27_3" localSheetId="13">#REF!</definedName>
    <definedName name="Excel_BuiltIn_Print_Area_8_27_4" localSheetId="13">#REF!</definedName>
    <definedName name="Excel_BuiltIn_Print_Area_8_3_1" localSheetId="13">#REF!</definedName>
    <definedName name="Excel_BuiltIn_Print_Area_8_3_2" localSheetId="13">#REF!</definedName>
    <definedName name="Excel_BuiltIn_Print_Area_8_3_3" localSheetId="13">#REF!</definedName>
    <definedName name="Excel_BuiltIn_Print_Area_8_3_4" localSheetId="13">#REF!</definedName>
    <definedName name="Excel_BuiltIn_Print_Area_8_4_1" localSheetId="13">#REF!</definedName>
    <definedName name="Excel_BuiltIn_Print_Area_8_4_2" localSheetId="13">#REF!</definedName>
    <definedName name="Excel_BuiltIn_Print_Area_8_4_3" localSheetId="13">#REF!</definedName>
    <definedName name="Excel_BuiltIn_Print_Area_8_4_4" localSheetId="13">#REF!</definedName>
    <definedName name="Excel_BuiltIn_Print_Area_8_5_1" localSheetId="13">#REF!</definedName>
    <definedName name="Excel_BuiltIn_Print_Area_8_5_2" localSheetId="13">#REF!</definedName>
    <definedName name="Excel_BuiltIn_Print_Area_8_5_3" localSheetId="13">#REF!</definedName>
    <definedName name="Excel_BuiltIn_Print_Area_8_5_4" localSheetId="13">#REF!</definedName>
    <definedName name="Excel_BuiltIn_Print_Area_8_6_1" localSheetId="13">#REF!</definedName>
    <definedName name="Excel_BuiltIn_Print_Area_8_6_2" localSheetId="13">#REF!</definedName>
    <definedName name="Excel_BuiltIn_Print_Area_8_6_3" localSheetId="13">#REF!</definedName>
    <definedName name="Excel_BuiltIn_Print_Area_8_6_4" localSheetId="13">#REF!</definedName>
    <definedName name="Excel_BuiltIn_Print_Area_8_7_1" localSheetId="13">#REF!</definedName>
    <definedName name="Excel_BuiltIn_Print_Area_8_7_2" localSheetId="13">#REF!</definedName>
    <definedName name="Excel_BuiltIn_Print_Area_8_7_3" localSheetId="13">#REF!</definedName>
    <definedName name="Excel_BuiltIn_Print_Area_8_7_4" localSheetId="13">#REF!</definedName>
    <definedName name="Excel_BuiltIn_Print_Area_8_8_1" localSheetId="13">#REF!</definedName>
    <definedName name="Excel_BuiltIn_Print_Area_8_8_2" localSheetId="13">#REF!</definedName>
    <definedName name="Excel_BuiltIn_Print_Area_8_8_3" localSheetId="13">#REF!</definedName>
    <definedName name="Excel_BuiltIn_Print_Area_8_8_4" localSheetId="13">#REF!</definedName>
    <definedName name="Excel_BuiltIn_Print_Area_8_9_1" localSheetId="13">#REF!</definedName>
    <definedName name="Excel_BuiltIn_Print_Area_8_9_2" localSheetId="13">#REF!</definedName>
    <definedName name="Excel_BuiltIn_Print_Area_8_9_3" localSheetId="13">#REF!</definedName>
    <definedName name="Excel_BuiltIn_Print_Area_8_9_4" localSheetId="13">#REF!</definedName>
    <definedName name="Excel_BuiltIn_Print_Area_9_1_1" localSheetId="13">#REF!</definedName>
    <definedName name="Excel_BuiltIn_Print_Area_9_1_2" localSheetId="13">#REF!</definedName>
    <definedName name="Excel_BuiltIn_Print_Area_9_1_3" localSheetId="13">#REF!</definedName>
    <definedName name="Excel_BuiltIn_Print_Area_9_1_4" localSheetId="13">#REF!</definedName>
    <definedName name="Excel_BuiltIn_Print_Area_9_10_1" localSheetId="13">#REF!</definedName>
    <definedName name="Excel_BuiltIn_Print_Area_9_10_2" localSheetId="13">#REF!</definedName>
    <definedName name="Excel_BuiltIn_Print_Area_9_10_3" localSheetId="13">#REF!</definedName>
    <definedName name="Excel_BuiltIn_Print_Area_9_10_4" localSheetId="13">#REF!</definedName>
    <definedName name="Excel_BuiltIn_Print_Area_9_12_1" localSheetId="13">#REF!</definedName>
    <definedName name="Excel_BuiltIn_Print_Area_9_12_2" localSheetId="13">#REF!</definedName>
    <definedName name="Excel_BuiltIn_Print_Area_9_12_3" localSheetId="13">#REF!</definedName>
    <definedName name="Excel_BuiltIn_Print_Area_9_12_4" localSheetId="13">#REF!</definedName>
    <definedName name="Excel_BuiltIn_Print_Area_9_13_1" localSheetId="13">#REF!</definedName>
    <definedName name="Excel_BuiltIn_Print_Area_9_13_2" localSheetId="13">#REF!</definedName>
    <definedName name="Excel_BuiltIn_Print_Area_9_13_3" localSheetId="13">#REF!</definedName>
    <definedName name="Excel_BuiltIn_Print_Area_9_13_4" localSheetId="13">#REF!</definedName>
    <definedName name="Excel_BuiltIn_Print_Area_9_14_1" localSheetId="13">#REF!</definedName>
    <definedName name="Excel_BuiltIn_Print_Area_9_14_2" localSheetId="13">#REF!</definedName>
    <definedName name="Excel_BuiltIn_Print_Area_9_14_3" localSheetId="13">#REF!</definedName>
    <definedName name="Excel_BuiltIn_Print_Area_9_14_4" localSheetId="13">#REF!</definedName>
    <definedName name="Excel_BuiltIn_Print_Area_9_15_1" localSheetId="13">#REF!</definedName>
    <definedName name="Excel_BuiltIn_Print_Area_9_15_2" localSheetId="13">#REF!</definedName>
    <definedName name="Excel_BuiltIn_Print_Area_9_15_3" localSheetId="13">#REF!</definedName>
    <definedName name="Excel_BuiltIn_Print_Area_9_15_4" localSheetId="13">#REF!</definedName>
    <definedName name="Excel_BuiltIn_Print_Area_9_19_1" localSheetId="13">#REF!</definedName>
    <definedName name="Excel_BuiltIn_Print_Area_9_19_2" localSheetId="13">#REF!</definedName>
    <definedName name="Excel_BuiltIn_Print_Area_9_19_3" localSheetId="13">#REF!</definedName>
    <definedName name="Excel_BuiltIn_Print_Area_9_19_4" localSheetId="13">#REF!</definedName>
    <definedName name="Excel_BuiltIn_Print_Area_9_2_1" localSheetId="13">#REF!</definedName>
    <definedName name="Excel_BuiltIn_Print_Area_9_2_2" localSheetId="13">#REF!</definedName>
    <definedName name="Excel_BuiltIn_Print_Area_9_2_3" localSheetId="13">#REF!</definedName>
    <definedName name="Excel_BuiltIn_Print_Area_9_2_4" localSheetId="13">#REF!</definedName>
    <definedName name="Excel_BuiltIn_Print_Area_9_20_1" localSheetId="13">#REF!</definedName>
    <definedName name="Excel_BuiltIn_Print_Area_9_20_2" localSheetId="13">#REF!</definedName>
    <definedName name="Excel_BuiltIn_Print_Area_9_20_3" localSheetId="13">#REF!</definedName>
    <definedName name="Excel_BuiltIn_Print_Area_9_20_4" localSheetId="13">#REF!</definedName>
    <definedName name="Excel_BuiltIn_Print_Area_9_21_1" localSheetId="13">#REF!</definedName>
    <definedName name="Excel_BuiltIn_Print_Area_9_21_2" localSheetId="13">#REF!</definedName>
    <definedName name="Excel_BuiltIn_Print_Area_9_21_3" localSheetId="13">#REF!</definedName>
    <definedName name="Excel_BuiltIn_Print_Area_9_21_4" localSheetId="13">#REF!</definedName>
    <definedName name="Excel_BuiltIn_Print_Area_9_22_1" localSheetId="13">#REF!</definedName>
    <definedName name="Excel_BuiltIn_Print_Area_9_22_2" localSheetId="13">#REF!</definedName>
    <definedName name="Excel_BuiltIn_Print_Area_9_22_3" localSheetId="13">#REF!</definedName>
    <definedName name="Excel_BuiltIn_Print_Area_9_22_4" localSheetId="13">#REF!</definedName>
    <definedName name="Excel_BuiltIn_Print_Area_9_23_1" localSheetId="13">#REF!</definedName>
    <definedName name="Excel_BuiltIn_Print_Area_9_23_2" localSheetId="13">#REF!</definedName>
    <definedName name="Excel_BuiltIn_Print_Area_9_23_3" localSheetId="13">#REF!</definedName>
    <definedName name="Excel_BuiltIn_Print_Area_9_23_4" localSheetId="13">#REF!</definedName>
    <definedName name="Excel_BuiltIn_Print_Area_9_24_1" localSheetId="13">#REF!</definedName>
    <definedName name="Excel_BuiltIn_Print_Area_9_24_2" localSheetId="13">#REF!</definedName>
    <definedName name="Excel_BuiltIn_Print_Area_9_24_3" localSheetId="13">#REF!</definedName>
    <definedName name="Excel_BuiltIn_Print_Area_9_24_4" localSheetId="13">#REF!</definedName>
    <definedName name="Excel_BuiltIn_Print_Area_9_26_1" localSheetId="13">#REF!</definedName>
    <definedName name="Excel_BuiltIn_Print_Area_9_26_2" localSheetId="13">#REF!</definedName>
    <definedName name="Excel_BuiltIn_Print_Area_9_26_3" localSheetId="13">#REF!</definedName>
    <definedName name="Excel_BuiltIn_Print_Area_9_26_4" localSheetId="13">#REF!</definedName>
    <definedName name="Excel_BuiltIn_Print_Area_9_27_1" localSheetId="13">#REF!</definedName>
    <definedName name="Excel_BuiltIn_Print_Area_9_27_2" localSheetId="13">#REF!</definedName>
    <definedName name="Excel_BuiltIn_Print_Area_9_27_3" localSheetId="13">#REF!</definedName>
    <definedName name="Excel_BuiltIn_Print_Area_9_27_4" localSheetId="13">#REF!</definedName>
    <definedName name="Excel_BuiltIn_Print_Area_9_3_1" localSheetId="13">#REF!</definedName>
    <definedName name="Excel_BuiltIn_Print_Area_9_3_2" localSheetId="13">#REF!</definedName>
    <definedName name="Excel_BuiltIn_Print_Area_9_3_3" localSheetId="13">#REF!</definedName>
    <definedName name="Excel_BuiltIn_Print_Area_9_3_4" localSheetId="13">#REF!</definedName>
    <definedName name="Excel_BuiltIn_Print_Area_9_4_1" localSheetId="13">#REF!</definedName>
    <definedName name="Excel_BuiltIn_Print_Area_9_4_2" localSheetId="13">#REF!</definedName>
    <definedName name="Excel_BuiltIn_Print_Area_9_4_3" localSheetId="13">#REF!</definedName>
    <definedName name="Excel_BuiltIn_Print_Area_9_4_4" localSheetId="13">#REF!</definedName>
    <definedName name="Excel_BuiltIn_Print_Area_9_5_1" localSheetId="13">#REF!</definedName>
    <definedName name="Excel_BuiltIn_Print_Area_9_5_2" localSheetId="13">#REF!</definedName>
    <definedName name="Excel_BuiltIn_Print_Area_9_5_3" localSheetId="13">#REF!</definedName>
    <definedName name="Excel_BuiltIn_Print_Area_9_5_4" localSheetId="13">#REF!</definedName>
    <definedName name="Excel_BuiltIn_Print_Area_9_6_1" localSheetId="13">#REF!</definedName>
    <definedName name="Excel_BuiltIn_Print_Area_9_6_2" localSheetId="13">#REF!</definedName>
    <definedName name="Excel_BuiltIn_Print_Area_9_6_3" localSheetId="13">#REF!</definedName>
    <definedName name="Excel_BuiltIn_Print_Area_9_6_4" localSheetId="13">#REF!</definedName>
    <definedName name="Excel_BuiltIn_Print_Area_9_7_1" localSheetId="13">#REF!</definedName>
    <definedName name="Excel_BuiltIn_Print_Area_9_7_2" localSheetId="13">#REF!</definedName>
    <definedName name="Excel_BuiltIn_Print_Area_9_7_3" localSheetId="13">#REF!</definedName>
    <definedName name="Excel_BuiltIn_Print_Area_9_7_4" localSheetId="13">#REF!</definedName>
    <definedName name="Excel_BuiltIn_Print_Area_9_8_1" localSheetId="13">#REF!</definedName>
    <definedName name="Excel_BuiltIn_Print_Area_9_8_2" localSheetId="13">#REF!</definedName>
    <definedName name="Excel_BuiltIn_Print_Area_9_8_3" localSheetId="13">#REF!</definedName>
    <definedName name="Excel_BuiltIn_Print_Area_9_8_4" localSheetId="13">#REF!</definedName>
    <definedName name="Excel_BuiltIn_Print_Area_9_9_1" localSheetId="13">#REF!</definedName>
    <definedName name="Excel_BuiltIn_Print_Area_9_9_2" localSheetId="13">#REF!</definedName>
    <definedName name="Excel_BuiltIn_Print_Area_9_9_3" localSheetId="13">#REF!</definedName>
    <definedName name="Excel_BuiltIn_Print_Area_9_9_4" localSheetId="13">#REF!</definedName>
    <definedName name="EXCEL1024_1" localSheetId="13">#REF!</definedName>
    <definedName name="EXCEL1024_2" localSheetId="13">#REF!</definedName>
    <definedName name="EXCEL1024_3" localSheetId="13">#REF!</definedName>
    <definedName name="EXCEL1024_4" localSheetId="13">#REF!</definedName>
    <definedName name="F" localSheetId="13">#REF!</definedName>
    <definedName name="F_1" localSheetId="13">#REF!</definedName>
    <definedName name="F_2" localSheetId="13">#REF!</definedName>
    <definedName name="F_3" localSheetId="13">#REF!</definedName>
    <definedName name="F_4" localSheetId="13">#REF!</definedName>
    <definedName name="FrtPcktGauge" localSheetId="13">#REF!</definedName>
    <definedName name="FrtPcktGauge_19" localSheetId="13">#REF!</definedName>
    <definedName name="FrtPcktGauge_20" localSheetId="13">#REF!</definedName>
    <definedName name="FrtPcktMargin" localSheetId="13">#REF!</definedName>
    <definedName name="FrtPcktMargin_19" localSheetId="13">#REF!</definedName>
    <definedName name="FrtPcktMargin_20" localSheetId="13">#REF!</definedName>
    <definedName name="FrtPcktNeedles" localSheetId="13">#REF!</definedName>
    <definedName name="FrtPcktNeedles_19" localSheetId="13">#REF!</definedName>
    <definedName name="FrtPcktNeedles_20" localSheetId="13">#REF!</definedName>
    <definedName name="FrtPcktThread" localSheetId="13">#REF!</definedName>
    <definedName name="FrtPcktThread_19" localSheetId="13">#REF!</definedName>
    <definedName name="FrtPcktThread_20" localSheetId="13">#REF!</definedName>
    <definedName name="FULL_1" localSheetId="13">#REF!</definedName>
    <definedName name="FULL_19_1" localSheetId="13">#REF!</definedName>
    <definedName name="FULL_19_2" localSheetId="13">#REF!</definedName>
    <definedName name="FULL_19_3" localSheetId="13">#REF!</definedName>
    <definedName name="FULL_19_4" localSheetId="13">#REF!</definedName>
    <definedName name="FULL_2" localSheetId="13">#REF!</definedName>
    <definedName name="FULL_20_1" localSheetId="13">#REF!</definedName>
    <definedName name="FULL_20_2" localSheetId="13">#REF!</definedName>
    <definedName name="FULL_20_3" localSheetId="13">#REF!</definedName>
    <definedName name="FULL_20_4" localSheetId="13">#REF!</definedName>
    <definedName name="FULL_3" localSheetId="13">#REF!</definedName>
    <definedName name="gd_1" localSheetId="13">#REF!</definedName>
    <definedName name="gd_2" localSheetId="13">#REF!</definedName>
    <definedName name="gd_3" localSheetId="13">#REF!</definedName>
    <definedName name="gd_4" localSheetId="13">#REF!</definedName>
    <definedName name="gsd_1" localSheetId="13">#REF!</definedName>
    <definedName name="gsd_2" localSheetId="13">#REF!</definedName>
    <definedName name="gsd_3" localSheetId="13">#REF!</definedName>
    <definedName name="gsd_4" localSheetId="13">#REF!</definedName>
    <definedName name="gumpalan_1" localSheetId="13">#REF!</definedName>
    <definedName name="gumpalan_2" localSheetId="13">#REF!</definedName>
    <definedName name="gumpalan_3" localSheetId="13">#REF!</definedName>
    <definedName name="gumpalan_4" localSheetId="13">#REF!</definedName>
    <definedName name="gunun" localSheetId="13">#REF!</definedName>
    <definedName name="gunun_1" localSheetId="13">#REF!</definedName>
    <definedName name="gunun_2" localSheetId="13">#REF!</definedName>
    <definedName name="gunun_3" localSheetId="13">#REF!</definedName>
    <definedName name="gunun_4" localSheetId="13">#REF!</definedName>
    <definedName name="gununf" localSheetId="13">#REF!</definedName>
    <definedName name="gununf_1" localSheetId="13">#REF!</definedName>
    <definedName name="gununf_2" localSheetId="13">#REF!</definedName>
    <definedName name="gununf_3" localSheetId="13">#REF!</definedName>
    <definedName name="gununf_4" localSheetId="13">#REF!</definedName>
    <definedName name="gunung" localSheetId="13">#REF!</definedName>
    <definedName name="gunung_1" localSheetId="13">#REF!</definedName>
    <definedName name="gunung_2" localSheetId="13">#REF!</definedName>
    <definedName name="gunung_3" localSheetId="13">#REF!</definedName>
    <definedName name="gunung_4" localSheetId="13">#REF!</definedName>
    <definedName name="gununga" localSheetId="13">#REF!</definedName>
    <definedName name="gununga_1" localSheetId="13">#REF!</definedName>
    <definedName name="gununga_2" localSheetId="13">#REF!</definedName>
    <definedName name="gununga_3" localSheetId="13">#REF!</definedName>
    <definedName name="gununga_4" localSheetId="13">#REF!</definedName>
    <definedName name="gununguu" localSheetId="13">#REF!</definedName>
    <definedName name="gununguu_1" localSheetId="13">#REF!</definedName>
    <definedName name="gununguu_2" localSheetId="13">#REF!</definedName>
    <definedName name="gununguu_3" localSheetId="13">#REF!</definedName>
    <definedName name="gununguu_4" localSheetId="13">#REF!</definedName>
    <definedName name="JUM" localSheetId="13">#REF!</definedName>
    <definedName name="kakikuka" localSheetId="13">#REF!</definedName>
    <definedName name="kakikuka_1" localSheetId="13">#REF!</definedName>
    <definedName name="kakikuka_2" localSheetId="13">#REF!</definedName>
    <definedName name="kakikuka_3" localSheetId="13">#REF!</definedName>
    <definedName name="kakikuka_4" localSheetId="13">#REF!</definedName>
    <definedName name="L_1" localSheetId="13">#REF!</definedName>
    <definedName name="L_19_1" localSheetId="13">#REF!</definedName>
    <definedName name="L_19_2" localSheetId="13">#REF!</definedName>
    <definedName name="L_19_3" localSheetId="13">#REF!</definedName>
    <definedName name="L_19_4" localSheetId="13">#REF!</definedName>
    <definedName name="L_2" localSheetId="13">#REF!</definedName>
    <definedName name="L_20_1" localSheetId="13">#REF!</definedName>
    <definedName name="L_20_2" localSheetId="13">#REF!</definedName>
    <definedName name="L_20_3" localSheetId="13">#REF!</definedName>
    <definedName name="L_20_4" localSheetId="13">#REF!</definedName>
    <definedName name="L_3" localSheetId="13">#REF!</definedName>
    <definedName name="L_4" localSheetId="13">#REF!</definedName>
    <definedName name="Mantenance" localSheetId="13">#REF!</definedName>
    <definedName name="Mantenance_1" localSheetId="13">#REF!</definedName>
    <definedName name="Mantenance_2" localSheetId="13">#REF!</definedName>
    <definedName name="Mantenance_3" localSheetId="13">#REF!</definedName>
    <definedName name="Mantenance_4" localSheetId="13">#REF!</definedName>
    <definedName name="masalaha_1" localSheetId="13">#REF!</definedName>
    <definedName name="masalaha_2" localSheetId="13">#REF!</definedName>
    <definedName name="masalaha_3" localSheetId="13">#REF!</definedName>
    <definedName name="masalaha_4" localSheetId="13">#REF!</definedName>
    <definedName name="namas_1" localSheetId="13">#REF!</definedName>
    <definedName name="namas_2" localSheetId="13">#REF!</definedName>
    <definedName name="namas_3" localSheetId="13">#REF!</definedName>
    <definedName name="namas_4" localSheetId="13">#REF!</definedName>
    <definedName name="nanana" localSheetId="13">#REF!</definedName>
    <definedName name="nanana_1" localSheetId="13">#REF!</definedName>
    <definedName name="nanana_2" localSheetId="13">#REF!</definedName>
    <definedName name="nanana_3" localSheetId="13">#REF!</definedName>
    <definedName name="nanana_4" localSheetId="13">#REF!</definedName>
    <definedName name="overall" localSheetId="13">#REF!</definedName>
    <definedName name="overall_2" localSheetId="13">#REF!</definedName>
    <definedName name="overall_3" localSheetId="13">#REF!</definedName>
    <definedName name="overall_4" localSheetId="13">#REF!</definedName>
    <definedName name="_xlnm.Print_Area" localSheetId="13">'617'!$A$1:$S$96</definedName>
    <definedName name="qfile1" localSheetId="13">#REF!</definedName>
    <definedName name="qfile1_2" localSheetId="13">#REF!</definedName>
    <definedName name="qfile1_3" localSheetId="13">#REF!</definedName>
    <definedName name="qfile1_4" localSheetId="13">#REF!</definedName>
    <definedName name="qfile2" localSheetId="13">#REF!</definedName>
    <definedName name="qfile2_2" localSheetId="13">#REF!</definedName>
    <definedName name="qfile2_3" localSheetId="13">#REF!</definedName>
    <definedName name="qfile2_4" localSheetId="13">#REF!</definedName>
    <definedName name="QFile3" localSheetId="13">#REF!</definedName>
    <definedName name="QFile3_2" localSheetId="13">#REF!</definedName>
    <definedName name="QFile3_3" localSheetId="13">#REF!</definedName>
    <definedName name="QFile3_4" localSheetId="13">#REF!</definedName>
    <definedName name="RENOV" localSheetId="13">#REF!</definedName>
    <definedName name="s_1" localSheetId="13">#REF!</definedName>
    <definedName name="s_2" localSheetId="13">#REF!</definedName>
    <definedName name="s_3" localSheetId="13">#REF!</definedName>
    <definedName name="s_4" localSheetId="13">#REF!</definedName>
    <definedName name="sa" localSheetId="13">#REF!</definedName>
    <definedName name="sa_1" localSheetId="13">#REF!</definedName>
    <definedName name="sa_2" localSheetId="13">#REF!</definedName>
    <definedName name="sa_3" localSheetId="13">#REF!</definedName>
    <definedName name="sa_4" localSheetId="13">#REF!</definedName>
    <definedName name="SABUN" localSheetId="13">#REF!</definedName>
    <definedName name="SABUN_1" localSheetId="13">#REF!</definedName>
    <definedName name="SABUN_2" localSheetId="13">#REF!</definedName>
    <definedName name="SABUN_3" localSheetId="13">#REF!</definedName>
    <definedName name="SABUN_4" localSheetId="13">#REF!</definedName>
    <definedName name="sakit_1" localSheetId="13">#REF!</definedName>
    <definedName name="sakit_2" localSheetId="13">#REF!</definedName>
    <definedName name="sakit_3" localSheetId="13">#REF!</definedName>
    <definedName name="sakit_4" localSheetId="13">#REF!</definedName>
    <definedName name="sam" localSheetId="13">#REF!</definedName>
    <definedName name="sam_1" localSheetId="13">#REF!</definedName>
    <definedName name="sam_2" localSheetId="13">#REF!</definedName>
    <definedName name="sam_3" localSheetId="13">#REF!</definedName>
    <definedName name="sam_4" localSheetId="13">#REF!</definedName>
    <definedName name="samasamasam" localSheetId="13">#REF!</definedName>
    <definedName name="samasamasam_1" localSheetId="13">#REF!</definedName>
    <definedName name="samasamasam_2" localSheetId="13">#REF!</definedName>
    <definedName name="samasamasam_3" localSheetId="13">#REF!</definedName>
    <definedName name="samasamasam_4" localSheetId="13">#REF!</definedName>
    <definedName name="sampaikan" localSheetId="13">#REF!</definedName>
    <definedName name="sampaikan_1" localSheetId="13">#REF!</definedName>
    <definedName name="sampaikan_2" localSheetId="13">#REF!</definedName>
    <definedName name="sampaikan_3" localSheetId="13">#REF!</definedName>
    <definedName name="sampaikan_4" localSheetId="13">#REF!</definedName>
    <definedName name="sample" localSheetId="13">#REF!</definedName>
    <definedName name="sample_1" localSheetId="13">#REF!</definedName>
    <definedName name="sample_2" localSheetId="13">#REF!</definedName>
    <definedName name="sample_3" localSheetId="13">#REF!</definedName>
    <definedName name="sample_4" localSheetId="13">#REF!</definedName>
    <definedName name="sembarangan" localSheetId="13">#REF!</definedName>
    <definedName name="sembarangan_1" localSheetId="13">#REF!</definedName>
    <definedName name="sembarangan_2" localSheetId="13">#REF!</definedName>
    <definedName name="sembarangan_3" localSheetId="13">#REF!</definedName>
    <definedName name="sembarangan_4" localSheetId="13">#REF!</definedName>
    <definedName name="SEMBARNG" localSheetId="13">#REF!</definedName>
    <definedName name="SEMBARNG_1" localSheetId="13">#REF!</definedName>
    <definedName name="SEMBARNG_2" localSheetId="13">#REF!</definedName>
    <definedName name="SEMBARNG_3" localSheetId="13">#REF!</definedName>
    <definedName name="SEMBARNG_4" localSheetId="13">#REF!</definedName>
    <definedName name="Ssas_1" localSheetId="13">#REF!</definedName>
    <definedName name="Ssas_2" localSheetId="13">#REF!</definedName>
    <definedName name="Ssas_3" localSheetId="13">#REF!</definedName>
    <definedName name="Ssas_4" localSheetId="13">#REF!</definedName>
    <definedName name="Thread" localSheetId="13">#REF!</definedName>
    <definedName name="Thread_1" localSheetId="13">#REF!</definedName>
    <definedName name="Thread_15" localSheetId="13">#REF!</definedName>
    <definedName name="Thread_19" localSheetId="13">#REF!</definedName>
    <definedName name="Thread_2" localSheetId="13">#REF!</definedName>
    <definedName name="Thread_20" localSheetId="13">#REF!</definedName>
    <definedName name="Thread_22" localSheetId="13">#REF!</definedName>
    <definedName name="Thread_23" localSheetId="13">#REF!</definedName>
    <definedName name="Thread_5" localSheetId="13">#REF!</definedName>
    <definedName name="Thread_8" localSheetId="13">#REF!</definedName>
    <definedName name="VGJK" localSheetId="13">#REF!</definedName>
    <definedName name="VGJK_1" localSheetId="13">#REF!</definedName>
    <definedName name="VGJK_2" localSheetId="13">#REF!</definedName>
    <definedName name="VGJK_3" localSheetId="13">#REF!</definedName>
    <definedName name="VGJK_4" localSheetId="13">#REF!</definedName>
    <definedName name="WtchPcktAmount" localSheetId="13">#REF!</definedName>
    <definedName name="WtchPcktAmount_1" localSheetId="13">#REF!</definedName>
    <definedName name="WtchPcktAmount_15" localSheetId="13">#REF!</definedName>
    <definedName name="WtchPcktAmount_19" localSheetId="13">#REF!</definedName>
    <definedName name="WtchPcktAmount_2" localSheetId="13">#REF!</definedName>
    <definedName name="WtchPcktAmount_20" localSheetId="13">#REF!</definedName>
    <definedName name="WtchPcktAmount_22" localSheetId="13">#REF!</definedName>
    <definedName name="WtchPcktAmount_23" localSheetId="13">#REF!</definedName>
    <definedName name="WtchPcktAmount_5" localSheetId="13">#REF!</definedName>
    <definedName name="WtchPcktAmount_8" localSheetId="13">#REF!</definedName>
    <definedName name="WtchPcktGauge" localSheetId="13">#REF!</definedName>
    <definedName name="WtchPcktGauge_19" localSheetId="13">#REF!</definedName>
    <definedName name="WtchPcktGauge_20" localSheetId="13">#REF!</definedName>
    <definedName name="WtchPcktHemWidth" localSheetId="13">#REF!</definedName>
    <definedName name="WtchPcktHemWidth_19" localSheetId="13">#REF!</definedName>
    <definedName name="WtchPcktHemWidth_20" localSheetId="13">#REF!</definedName>
    <definedName name="WtchPcktLocation" localSheetId="13">#REF!</definedName>
    <definedName name="WtchPcktLocation_19" localSheetId="13">#REF!</definedName>
    <definedName name="WtchPcktLocation_20" localSheetId="13">#REF!</definedName>
    <definedName name="WtchPcktMargin" localSheetId="13">#REF!</definedName>
    <definedName name="WtchPcktMargin_19" localSheetId="13">#REF!</definedName>
    <definedName name="WtchPcktMargin_20" localSheetId="13">#REF!</definedName>
    <definedName name="WtchPcktSet" localSheetId="13">#REF!</definedName>
    <definedName name="WtchPcktSet_19" localSheetId="13">#REF!</definedName>
    <definedName name="WtchPcktSet_20" localSheetId="13">#REF!</definedName>
    <definedName name="WtchPcktThread" localSheetId="13">#REF!</definedName>
    <definedName name="WtchPcktThread_19" localSheetId="13">#REF!</definedName>
    <definedName name="WtchPcktThread_20" localSheetId="13">#REF!</definedName>
    <definedName name="YGGG" localSheetId="13">#REF!</definedName>
    <definedName name="YGGG_1" localSheetId="13">#REF!</definedName>
    <definedName name="YGGG_2" localSheetId="13">#REF!</definedName>
    <definedName name="YGGG_3" localSheetId="13">#REF!</definedName>
    <definedName name="YGGG_4" localSheetId="13">#REF!</definedName>
    <definedName name="yh_1" localSheetId="13">#REF!</definedName>
    <definedName name="yh_2" localSheetId="13">#REF!</definedName>
    <definedName name="yh_3" localSheetId="13">#REF!</definedName>
    <definedName name="yh_4" localSheetId="13">#REF!</definedName>
    <definedName name="a" localSheetId="16">#REF!</definedName>
    <definedName name="a_1" localSheetId="16">#REF!</definedName>
    <definedName name="a_2" localSheetId="16">#REF!</definedName>
    <definedName name="a_3" localSheetId="16">#REF!</definedName>
    <definedName name="a_4" localSheetId="16">#REF!</definedName>
    <definedName name="AA_1" localSheetId="16">#REF!</definedName>
    <definedName name="AA_2" localSheetId="16">#REF!</definedName>
    <definedName name="AA_3" localSheetId="16">#REF!</definedName>
    <definedName name="AA_4" localSheetId="16">#REF!</definedName>
    <definedName name="aaa_1" localSheetId="16">#REF!</definedName>
    <definedName name="aaa_2" localSheetId="16">#REF!</definedName>
    <definedName name="aaa_3" localSheetId="16">#REF!</definedName>
    <definedName name="aaa_4" localSheetId="16">#REF!</definedName>
    <definedName name="aaaaa_1" localSheetId="16">#REF!</definedName>
    <definedName name="aaaaa_2" localSheetId="16">#REF!</definedName>
    <definedName name="aaaaa_3" localSheetId="16">#REF!</definedName>
    <definedName name="aaaaa_4" localSheetId="16">#REF!</definedName>
    <definedName name="ada" localSheetId="16">#REF!</definedName>
    <definedName name="ada_1" localSheetId="16">#REF!</definedName>
    <definedName name="ada_2" localSheetId="16">#REF!</definedName>
    <definedName name="ada_3" localSheetId="16">#REF!</definedName>
    <definedName name="ada_4" localSheetId="16">#REF!</definedName>
    <definedName name="ADAad" localSheetId="16">#REF!</definedName>
    <definedName name="ADAad_1" localSheetId="16">#REF!</definedName>
    <definedName name="ADAad_2" localSheetId="16">#REF!</definedName>
    <definedName name="ADAad_3" localSheetId="16">#REF!</definedName>
    <definedName name="ADAad_4" localSheetId="16">#REF!</definedName>
    <definedName name="ASA_1" localSheetId="16">#REF!</definedName>
    <definedName name="ASA_19_1" localSheetId="16">#REF!</definedName>
    <definedName name="ASA_19_2" localSheetId="16">#REF!</definedName>
    <definedName name="ASA_19_3" localSheetId="16">#REF!</definedName>
    <definedName name="ASA_19_4" localSheetId="16">#REF!</definedName>
    <definedName name="ASA_2" localSheetId="16">#REF!</definedName>
    <definedName name="ASA_20_1" localSheetId="16">#REF!</definedName>
    <definedName name="ASA_20_2" localSheetId="16">#REF!</definedName>
    <definedName name="ASA_20_3" localSheetId="16">#REF!</definedName>
    <definedName name="ASA_20_4" localSheetId="16">#REF!</definedName>
    <definedName name="ASA_3" localSheetId="16">#REF!</definedName>
    <definedName name="BARU" localSheetId="16">#REF!</definedName>
    <definedName name="BB_1" localSheetId="16">#REF!</definedName>
    <definedName name="BB_2" localSheetId="16">#REF!</definedName>
    <definedName name="BB_3" localSheetId="16">#REF!</definedName>
    <definedName name="BB_4" localSheetId="16">#REF!</definedName>
    <definedName name="bermain" localSheetId="16">#REF!</definedName>
    <definedName name="bermain_1" localSheetId="16">#REF!</definedName>
    <definedName name="bermain_2" localSheetId="16">#REF!</definedName>
    <definedName name="bermain_3" localSheetId="16">#REF!</definedName>
    <definedName name="bermain_4" localSheetId="16">#REF!</definedName>
    <definedName name="bersam" localSheetId="16">#REF!</definedName>
    <definedName name="bersam_1" localSheetId="16">#REF!</definedName>
    <definedName name="bersam_2" localSheetId="16">#REF!</definedName>
    <definedName name="bersam_3" localSheetId="16">#REF!</definedName>
    <definedName name="bersam_4" localSheetId="16">#REF!</definedName>
    <definedName name="bersama_1" localSheetId="16">#REF!</definedName>
    <definedName name="bersama_2" localSheetId="16">#REF!</definedName>
    <definedName name="bersama_3" localSheetId="16">#REF!</definedName>
    <definedName name="bersama_4" localSheetId="16">#REF!</definedName>
    <definedName name="dale" localSheetId="16">#REF!</definedName>
    <definedName name="dale_19" localSheetId="16">#REF!</definedName>
    <definedName name="dale_20" localSheetId="16">#REF!</definedName>
    <definedName name="dddd_1" localSheetId="16">#REF!</definedName>
    <definedName name="dddd_2" localSheetId="16">#REF!</definedName>
    <definedName name="dddd_3" localSheetId="16">#REF!</definedName>
    <definedName name="dddd_4" localSheetId="16">#REF!</definedName>
    <definedName name="dddddddd_1" localSheetId="16">#REF!</definedName>
    <definedName name="dddddddd_2" localSheetId="16">#REF!</definedName>
    <definedName name="dddddddd_3" localSheetId="16">#REF!</definedName>
    <definedName name="dddddddd_4" localSheetId="16">#REF!</definedName>
    <definedName name="Excel_BuiltIn_Print_Area_13_1" localSheetId="16">#REF!</definedName>
    <definedName name="Excel_BuiltIn_Print_Area_13_2" localSheetId="16">#REF!</definedName>
    <definedName name="Excel_BuiltIn_Print_Area_13_3" localSheetId="16">#REF!</definedName>
    <definedName name="Excel_BuiltIn_Print_Area_2_1_1" localSheetId="16">#REF!</definedName>
    <definedName name="Excel_BuiltIn_Print_Area_2_1_2" localSheetId="16">#REF!</definedName>
    <definedName name="Excel_BuiltIn_Print_Area_2_1_3" localSheetId="16">#REF!</definedName>
    <definedName name="Excel_BuiltIn_Print_Area_2_1_4" localSheetId="16">#REF!</definedName>
    <definedName name="Excel_BuiltIn_Print_Area_2_10_1" localSheetId="16">#REF!</definedName>
    <definedName name="Excel_BuiltIn_Print_Area_2_10_2" localSheetId="16">#REF!</definedName>
    <definedName name="Excel_BuiltIn_Print_Area_2_10_3" localSheetId="16">#REF!</definedName>
    <definedName name="Excel_BuiltIn_Print_Area_2_10_4" localSheetId="16">#REF!</definedName>
    <definedName name="Excel_BuiltIn_Print_Area_2_12_1" localSheetId="16">#REF!</definedName>
    <definedName name="Excel_BuiltIn_Print_Area_2_12_2" localSheetId="16">#REF!</definedName>
    <definedName name="Excel_BuiltIn_Print_Area_2_12_3" localSheetId="16">#REF!</definedName>
    <definedName name="Excel_BuiltIn_Print_Area_2_12_4" localSheetId="16">#REF!</definedName>
    <definedName name="Excel_BuiltIn_Print_Area_2_13_1" localSheetId="16">#REF!</definedName>
    <definedName name="Excel_BuiltIn_Print_Area_2_13_2" localSheetId="16">#REF!</definedName>
    <definedName name="Excel_BuiltIn_Print_Area_2_13_3" localSheetId="16">#REF!</definedName>
    <definedName name="Excel_BuiltIn_Print_Area_2_13_4" localSheetId="16">#REF!</definedName>
    <definedName name="Excel_BuiltIn_Print_Area_2_14_1" localSheetId="16">#REF!</definedName>
    <definedName name="Excel_BuiltIn_Print_Area_2_14_2" localSheetId="16">#REF!</definedName>
    <definedName name="Excel_BuiltIn_Print_Area_2_14_3" localSheetId="16">#REF!</definedName>
    <definedName name="Excel_BuiltIn_Print_Area_2_14_4" localSheetId="16">#REF!</definedName>
    <definedName name="Excel_BuiltIn_Print_Area_2_15_1" localSheetId="16">#REF!</definedName>
    <definedName name="Excel_BuiltIn_Print_Area_2_15_2" localSheetId="16">#REF!</definedName>
    <definedName name="Excel_BuiltIn_Print_Area_2_15_3" localSheetId="16">#REF!</definedName>
    <definedName name="Excel_BuiltIn_Print_Area_2_15_4" localSheetId="16">#REF!</definedName>
    <definedName name="Excel_BuiltIn_Print_Area_2_19_1" localSheetId="16">#REF!</definedName>
    <definedName name="Excel_BuiltIn_Print_Area_2_19_2" localSheetId="16">#REF!</definedName>
    <definedName name="Excel_BuiltIn_Print_Area_2_19_3" localSheetId="16">#REF!</definedName>
    <definedName name="Excel_BuiltIn_Print_Area_2_19_4" localSheetId="16">#REF!</definedName>
    <definedName name="Excel_BuiltIn_Print_Area_2_2_1" localSheetId="16">#REF!</definedName>
    <definedName name="Excel_BuiltIn_Print_Area_2_2_2" localSheetId="16">#REF!</definedName>
    <definedName name="Excel_BuiltIn_Print_Area_2_2_3" localSheetId="16">#REF!</definedName>
    <definedName name="Excel_BuiltIn_Print_Area_2_2_4" localSheetId="16">#REF!</definedName>
    <definedName name="Excel_BuiltIn_Print_Area_2_20_1" localSheetId="16">#REF!</definedName>
    <definedName name="Excel_BuiltIn_Print_Area_2_20_2" localSheetId="16">#REF!</definedName>
    <definedName name="Excel_BuiltIn_Print_Area_2_20_3" localSheetId="16">#REF!</definedName>
    <definedName name="Excel_BuiltIn_Print_Area_2_20_4" localSheetId="16">#REF!</definedName>
    <definedName name="Excel_BuiltIn_Print_Area_2_21_1" localSheetId="16">#REF!</definedName>
    <definedName name="Excel_BuiltIn_Print_Area_2_21_2" localSheetId="16">#REF!</definedName>
    <definedName name="Excel_BuiltIn_Print_Area_2_21_3" localSheetId="16">#REF!</definedName>
    <definedName name="Excel_BuiltIn_Print_Area_2_21_4" localSheetId="16">#REF!</definedName>
    <definedName name="Excel_BuiltIn_Print_Area_2_22_1" localSheetId="16">#REF!</definedName>
    <definedName name="Excel_BuiltIn_Print_Area_2_22_2" localSheetId="16">#REF!</definedName>
    <definedName name="Excel_BuiltIn_Print_Area_2_22_3" localSheetId="16">#REF!</definedName>
    <definedName name="Excel_BuiltIn_Print_Area_2_22_4" localSheetId="16">#REF!</definedName>
    <definedName name="Excel_BuiltIn_Print_Area_2_23_1" localSheetId="16">#REF!</definedName>
    <definedName name="Excel_BuiltIn_Print_Area_2_23_2" localSheetId="16">#REF!</definedName>
    <definedName name="Excel_BuiltIn_Print_Area_2_23_3" localSheetId="16">#REF!</definedName>
    <definedName name="Excel_BuiltIn_Print_Area_2_23_4" localSheetId="16">#REF!</definedName>
    <definedName name="Excel_BuiltIn_Print_Area_2_24_1" localSheetId="16">#REF!</definedName>
    <definedName name="Excel_BuiltIn_Print_Area_2_24_2" localSheetId="16">#REF!</definedName>
    <definedName name="Excel_BuiltIn_Print_Area_2_24_3" localSheetId="16">#REF!</definedName>
    <definedName name="Excel_BuiltIn_Print_Area_2_24_4" localSheetId="16">#REF!</definedName>
    <definedName name="Excel_BuiltIn_Print_Area_2_26_1" localSheetId="16">#REF!</definedName>
    <definedName name="Excel_BuiltIn_Print_Area_2_26_2" localSheetId="16">#REF!</definedName>
    <definedName name="Excel_BuiltIn_Print_Area_2_26_3" localSheetId="16">#REF!</definedName>
    <definedName name="Excel_BuiltIn_Print_Area_2_26_4" localSheetId="16">#REF!</definedName>
    <definedName name="Excel_BuiltIn_Print_Area_2_27_1" localSheetId="16">#REF!</definedName>
    <definedName name="Excel_BuiltIn_Print_Area_2_27_2" localSheetId="16">#REF!</definedName>
    <definedName name="Excel_BuiltIn_Print_Area_2_27_3" localSheetId="16">#REF!</definedName>
    <definedName name="Excel_BuiltIn_Print_Area_2_27_4" localSheetId="16">#REF!</definedName>
    <definedName name="Excel_BuiltIn_Print_Area_2_3_1" localSheetId="16">#REF!</definedName>
    <definedName name="Excel_BuiltIn_Print_Area_2_3_2" localSheetId="16">#REF!</definedName>
    <definedName name="Excel_BuiltIn_Print_Area_2_3_3" localSheetId="16">#REF!</definedName>
    <definedName name="Excel_BuiltIn_Print_Area_2_3_4" localSheetId="16">#REF!</definedName>
    <definedName name="Excel_BuiltIn_Print_Area_2_4_1" localSheetId="16">#REF!</definedName>
    <definedName name="Excel_BuiltIn_Print_Area_2_4_2" localSheetId="16">#REF!</definedName>
    <definedName name="Excel_BuiltIn_Print_Area_2_4_3" localSheetId="16">#REF!</definedName>
    <definedName name="Excel_BuiltIn_Print_Area_2_4_4" localSheetId="16">#REF!</definedName>
    <definedName name="Excel_BuiltIn_Print_Area_2_5_1" localSheetId="16">#REF!</definedName>
    <definedName name="Excel_BuiltIn_Print_Area_2_5_2" localSheetId="16">#REF!</definedName>
    <definedName name="Excel_BuiltIn_Print_Area_2_5_3" localSheetId="16">#REF!</definedName>
    <definedName name="Excel_BuiltIn_Print_Area_2_5_4" localSheetId="16">#REF!</definedName>
    <definedName name="Excel_BuiltIn_Print_Area_2_6_1" localSheetId="16">#REF!</definedName>
    <definedName name="Excel_BuiltIn_Print_Area_2_6_2" localSheetId="16">#REF!</definedName>
    <definedName name="Excel_BuiltIn_Print_Area_2_6_3" localSheetId="16">#REF!</definedName>
    <definedName name="Excel_BuiltIn_Print_Area_2_6_4" localSheetId="16">#REF!</definedName>
    <definedName name="Excel_BuiltIn_Print_Area_2_7_1" localSheetId="16">#REF!</definedName>
    <definedName name="Excel_BuiltIn_Print_Area_2_7_2" localSheetId="16">#REF!</definedName>
    <definedName name="Excel_BuiltIn_Print_Area_2_7_3" localSheetId="16">#REF!</definedName>
    <definedName name="Excel_BuiltIn_Print_Area_2_7_4" localSheetId="16">#REF!</definedName>
    <definedName name="Excel_BuiltIn_Print_Area_2_8_1" localSheetId="16">#REF!</definedName>
    <definedName name="Excel_BuiltIn_Print_Area_2_8_2" localSheetId="16">#REF!</definedName>
    <definedName name="Excel_BuiltIn_Print_Area_2_8_3" localSheetId="16">#REF!</definedName>
    <definedName name="Excel_BuiltIn_Print_Area_2_8_4" localSheetId="16">#REF!</definedName>
    <definedName name="Excel_BuiltIn_Print_Area_2_9_1" localSheetId="16">#REF!</definedName>
    <definedName name="Excel_BuiltIn_Print_Area_2_9_2" localSheetId="16">#REF!</definedName>
    <definedName name="Excel_BuiltIn_Print_Area_2_9_3" localSheetId="16">#REF!</definedName>
    <definedName name="Excel_BuiltIn_Print_Area_2_9_4" localSheetId="16">#REF!</definedName>
    <definedName name="Excel_BuiltIn_Print_Area_3_1_1" localSheetId="16">#REF!</definedName>
    <definedName name="Excel_BuiltIn_Print_Area_3_1_2" localSheetId="16">#REF!</definedName>
    <definedName name="Excel_BuiltIn_Print_Area_3_1_3" localSheetId="16">#REF!</definedName>
    <definedName name="Excel_BuiltIn_Print_Area_3_1_4" localSheetId="16">#REF!</definedName>
    <definedName name="Excel_BuiltIn_Print_Area_3_10_1" localSheetId="16">#REF!</definedName>
    <definedName name="Excel_BuiltIn_Print_Area_3_10_2" localSheetId="16">#REF!</definedName>
    <definedName name="Excel_BuiltIn_Print_Area_3_10_3" localSheetId="16">#REF!</definedName>
    <definedName name="Excel_BuiltIn_Print_Area_3_10_4" localSheetId="16">#REF!</definedName>
    <definedName name="Excel_BuiltIn_Print_Area_3_12_1" localSheetId="16">#REF!</definedName>
    <definedName name="Excel_BuiltIn_Print_Area_3_12_2" localSheetId="16">#REF!</definedName>
    <definedName name="Excel_BuiltIn_Print_Area_3_12_3" localSheetId="16">#REF!</definedName>
    <definedName name="Excel_BuiltIn_Print_Area_3_12_4" localSheetId="16">#REF!</definedName>
    <definedName name="Excel_BuiltIn_Print_Area_3_13_1" localSheetId="16">#REF!</definedName>
    <definedName name="Excel_BuiltIn_Print_Area_3_13_2" localSheetId="16">#REF!</definedName>
    <definedName name="Excel_BuiltIn_Print_Area_3_13_3" localSheetId="16">#REF!</definedName>
    <definedName name="Excel_BuiltIn_Print_Area_3_13_4" localSheetId="16">#REF!</definedName>
    <definedName name="Excel_BuiltIn_Print_Area_3_14_1" localSheetId="16">#REF!</definedName>
    <definedName name="Excel_BuiltIn_Print_Area_3_14_2" localSheetId="16">#REF!</definedName>
    <definedName name="Excel_BuiltIn_Print_Area_3_14_3" localSheetId="16">#REF!</definedName>
    <definedName name="Excel_BuiltIn_Print_Area_3_14_4" localSheetId="16">#REF!</definedName>
    <definedName name="Excel_BuiltIn_Print_Area_3_15_1" localSheetId="16">#REF!</definedName>
    <definedName name="Excel_BuiltIn_Print_Area_3_15_2" localSheetId="16">#REF!</definedName>
    <definedName name="Excel_BuiltIn_Print_Area_3_15_3" localSheetId="16">#REF!</definedName>
    <definedName name="Excel_BuiltIn_Print_Area_3_15_4" localSheetId="16">#REF!</definedName>
    <definedName name="Excel_BuiltIn_Print_Area_3_19_1" localSheetId="16">#REF!</definedName>
    <definedName name="Excel_BuiltIn_Print_Area_3_19_2" localSheetId="16">#REF!</definedName>
    <definedName name="Excel_BuiltIn_Print_Area_3_19_3" localSheetId="16">#REF!</definedName>
    <definedName name="Excel_BuiltIn_Print_Area_3_19_4" localSheetId="16">#REF!</definedName>
    <definedName name="Excel_BuiltIn_Print_Area_3_2_1" localSheetId="16">#REF!</definedName>
    <definedName name="Excel_BuiltIn_Print_Area_3_2_2" localSheetId="16">#REF!</definedName>
    <definedName name="Excel_BuiltIn_Print_Area_3_2_3" localSheetId="16">#REF!</definedName>
    <definedName name="Excel_BuiltIn_Print_Area_3_2_4" localSheetId="16">#REF!</definedName>
    <definedName name="Excel_BuiltIn_Print_Area_3_20_1" localSheetId="16">#REF!</definedName>
    <definedName name="Excel_BuiltIn_Print_Area_3_20_2" localSheetId="16">#REF!</definedName>
    <definedName name="Excel_BuiltIn_Print_Area_3_20_3" localSheetId="16">#REF!</definedName>
    <definedName name="Excel_BuiltIn_Print_Area_3_20_4" localSheetId="16">#REF!</definedName>
    <definedName name="Excel_BuiltIn_Print_Area_3_21_1" localSheetId="16">#REF!</definedName>
    <definedName name="Excel_BuiltIn_Print_Area_3_21_2" localSheetId="16">#REF!</definedName>
    <definedName name="Excel_BuiltIn_Print_Area_3_21_3" localSheetId="16">#REF!</definedName>
    <definedName name="Excel_BuiltIn_Print_Area_3_21_4" localSheetId="16">#REF!</definedName>
    <definedName name="Excel_BuiltIn_Print_Area_3_22_1" localSheetId="16">#REF!</definedName>
    <definedName name="Excel_BuiltIn_Print_Area_3_22_2" localSheetId="16">#REF!</definedName>
    <definedName name="Excel_BuiltIn_Print_Area_3_22_3" localSheetId="16">#REF!</definedName>
    <definedName name="Excel_BuiltIn_Print_Area_3_22_4" localSheetId="16">#REF!</definedName>
    <definedName name="Excel_BuiltIn_Print_Area_3_23_1" localSheetId="16">#REF!</definedName>
    <definedName name="Excel_BuiltIn_Print_Area_3_23_2" localSheetId="16">#REF!</definedName>
    <definedName name="Excel_BuiltIn_Print_Area_3_23_3" localSheetId="16">#REF!</definedName>
    <definedName name="Excel_BuiltIn_Print_Area_3_23_4" localSheetId="16">#REF!</definedName>
    <definedName name="Excel_BuiltIn_Print_Area_3_24_1" localSheetId="16">#REF!</definedName>
    <definedName name="Excel_BuiltIn_Print_Area_3_24_2" localSheetId="16">#REF!</definedName>
    <definedName name="Excel_BuiltIn_Print_Area_3_24_3" localSheetId="16">#REF!</definedName>
    <definedName name="Excel_BuiltIn_Print_Area_3_24_4" localSheetId="16">#REF!</definedName>
    <definedName name="Excel_BuiltIn_Print_Area_3_26_1" localSheetId="16">#REF!</definedName>
    <definedName name="Excel_BuiltIn_Print_Area_3_26_2" localSheetId="16">#REF!</definedName>
    <definedName name="Excel_BuiltIn_Print_Area_3_26_3" localSheetId="16">#REF!</definedName>
    <definedName name="Excel_BuiltIn_Print_Area_3_26_4" localSheetId="16">#REF!</definedName>
    <definedName name="Excel_BuiltIn_Print_Area_3_27_1" localSheetId="16">#REF!</definedName>
    <definedName name="Excel_BuiltIn_Print_Area_3_27_2" localSheetId="16">#REF!</definedName>
    <definedName name="Excel_BuiltIn_Print_Area_3_27_3" localSheetId="16">#REF!</definedName>
    <definedName name="Excel_BuiltIn_Print_Area_3_27_4" localSheetId="16">#REF!</definedName>
    <definedName name="Excel_BuiltIn_Print_Area_3_3_1" localSheetId="16">#REF!</definedName>
    <definedName name="Excel_BuiltIn_Print_Area_3_3_2" localSheetId="16">#REF!</definedName>
    <definedName name="Excel_BuiltIn_Print_Area_3_3_3" localSheetId="16">#REF!</definedName>
    <definedName name="Excel_BuiltIn_Print_Area_3_3_4" localSheetId="16">#REF!</definedName>
    <definedName name="Excel_BuiltIn_Print_Area_3_4_1" localSheetId="16">#REF!</definedName>
    <definedName name="Excel_BuiltIn_Print_Area_3_4_2" localSheetId="16">#REF!</definedName>
    <definedName name="Excel_BuiltIn_Print_Area_3_4_3" localSheetId="16">#REF!</definedName>
    <definedName name="Excel_BuiltIn_Print_Area_3_4_4" localSheetId="16">#REF!</definedName>
    <definedName name="Excel_BuiltIn_Print_Area_3_5_1" localSheetId="16">#REF!</definedName>
    <definedName name="Excel_BuiltIn_Print_Area_3_5_2" localSheetId="16">#REF!</definedName>
    <definedName name="Excel_BuiltIn_Print_Area_3_5_3" localSheetId="16">#REF!</definedName>
    <definedName name="Excel_BuiltIn_Print_Area_3_5_4" localSheetId="16">#REF!</definedName>
    <definedName name="Excel_BuiltIn_Print_Area_3_6_1" localSheetId="16">#REF!</definedName>
    <definedName name="Excel_BuiltIn_Print_Area_3_6_2" localSheetId="16">#REF!</definedName>
    <definedName name="Excel_BuiltIn_Print_Area_3_6_3" localSheetId="16">#REF!</definedName>
    <definedName name="Excel_BuiltIn_Print_Area_3_6_4" localSheetId="16">#REF!</definedName>
    <definedName name="Excel_BuiltIn_Print_Area_3_7_1" localSheetId="16">#REF!</definedName>
    <definedName name="Excel_BuiltIn_Print_Area_3_7_2" localSheetId="16">#REF!</definedName>
    <definedName name="Excel_BuiltIn_Print_Area_3_7_3" localSheetId="16">#REF!</definedName>
    <definedName name="Excel_BuiltIn_Print_Area_3_7_4" localSheetId="16">#REF!</definedName>
    <definedName name="Excel_BuiltIn_Print_Area_3_8_1" localSheetId="16">#REF!</definedName>
    <definedName name="Excel_BuiltIn_Print_Area_3_8_2" localSheetId="16">#REF!</definedName>
    <definedName name="Excel_BuiltIn_Print_Area_3_8_3" localSheetId="16">#REF!</definedName>
    <definedName name="Excel_BuiltIn_Print_Area_3_8_4" localSheetId="16">#REF!</definedName>
    <definedName name="Excel_BuiltIn_Print_Area_3_9_1" localSheetId="16">#REF!</definedName>
    <definedName name="Excel_BuiltIn_Print_Area_3_9_2" localSheetId="16">#REF!</definedName>
    <definedName name="Excel_BuiltIn_Print_Area_3_9_3" localSheetId="16">#REF!</definedName>
    <definedName name="Excel_BuiltIn_Print_Area_3_9_4" localSheetId="16">#REF!</definedName>
    <definedName name="Excel_BuiltIn_Print_Area_4_1_1" localSheetId="16">#REF!</definedName>
    <definedName name="Excel_BuiltIn_Print_Area_4_1_2" localSheetId="16">#REF!</definedName>
    <definedName name="Excel_BuiltIn_Print_Area_4_1_3" localSheetId="16">#REF!</definedName>
    <definedName name="Excel_BuiltIn_Print_Area_4_1_4" localSheetId="16">#REF!</definedName>
    <definedName name="Excel_BuiltIn_Print_Area_4_10_1" localSheetId="16">#REF!</definedName>
    <definedName name="Excel_BuiltIn_Print_Area_4_10_2" localSheetId="16">#REF!</definedName>
    <definedName name="Excel_BuiltIn_Print_Area_4_10_3" localSheetId="16">#REF!</definedName>
    <definedName name="Excel_BuiltIn_Print_Area_4_10_4" localSheetId="16">#REF!</definedName>
    <definedName name="Excel_BuiltIn_Print_Area_4_12_1" localSheetId="16">#REF!</definedName>
    <definedName name="Excel_BuiltIn_Print_Area_4_12_2" localSheetId="16">#REF!</definedName>
    <definedName name="Excel_BuiltIn_Print_Area_4_12_3" localSheetId="16">#REF!</definedName>
    <definedName name="Excel_BuiltIn_Print_Area_4_12_4" localSheetId="16">#REF!</definedName>
    <definedName name="Excel_BuiltIn_Print_Area_4_13_1" localSheetId="16">#REF!</definedName>
    <definedName name="Excel_BuiltIn_Print_Area_4_13_2" localSheetId="16">#REF!</definedName>
    <definedName name="Excel_BuiltIn_Print_Area_4_13_3" localSheetId="16">#REF!</definedName>
    <definedName name="Excel_BuiltIn_Print_Area_4_13_4" localSheetId="16">#REF!</definedName>
    <definedName name="Excel_BuiltIn_Print_Area_4_14_1" localSheetId="16">#REF!</definedName>
    <definedName name="Excel_BuiltIn_Print_Area_4_14_2" localSheetId="16">#REF!</definedName>
    <definedName name="Excel_BuiltIn_Print_Area_4_14_3" localSheetId="16">#REF!</definedName>
    <definedName name="Excel_BuiltIn_Print_Area_4_14_4" localSheetId="16">#REF!</definedName>
    <definedName name="Excel_BuiltIn_Print_Area_4_15_1" localSheetId="16">#REF!</definedName>
    <definedName name="Excel_BuiltIn_Print_Area_4_15_2" localSheetId="16">#REF!</definedName>
    <definedName name="Excel_BuiltIn_Print_Area_4_15_3" localSheetId="16">#REF!</definedName>
    <definedName name="Excel_BuiltIn_Print_Area_4_15_4" localSheetId="16">#REF!</definedName>
    <definedName name="Excel_BuiltIn_Print_Area_4_19_1" localSheetId="16">#REF!</definedName>
    <definedName name="Excel_BuiltIn_Print_Area_4_19_2" localSheetId="16">#REF!</definedName>
    <definedName name="Excel_BuiltIn_Print_Area_4_19_3" localSheetId="16">#REF!</definedName>
    <definedName name="Excel_BuiltIn_Print_Area_4_19_4" localSheetId="16">#REF!</definedName>
    <definedName name="Excel_BuiltIn_Print_Area_4_2_1" localSheetId="16">#REF!</definedName>
    <definedName name="Excel_BuiltIn_Print_Area_4_2_2" localSheetId="16">#REF!</definedName>
    <definedName name="Excel_BuiltIn_Print_Area_4_2_3" localSheetId="16">#REF!</definedName>
    <definedName name="Excel_BuiltIn_Print_Area_4_2_4" localSheetId="16">#REF!</definedName>
    <definedName name="Excel_BuiltIn_Print_Area_4_20_1" localSheetId="16">#REF!</definedName>
    <definedName name="Excel_BuiltIn_Print_Area_4_20_2" localSheetId="16">#REF!</definedName>
    <definedName name="Excel_BuiltIn_Print_Area_4_20_3" localSheetId="16">#REF!</definedName>
    <definedName name="Excel_BuiltIn_Print_Area_4_20_4" localSheetId="16">#REF!</definedName>
    <definedName name="Excel_BuiltIn_Print_Area_4_21_1" localSheetId="16">#REF!</definedName>
    <definedName name="Excel_BuiltIn_Print_Area_4_21_2" localSheetId="16">#REF!</definedName>
    <definedName name="Excel_BuiltIn_Print_Area_4_21_3" localSheetId="16">#REF!</definedName>
    <definedName name="Excel_BuiltIn_Print_Area_4_21_4" localSheetId="16">#REF!</definedName>
    <definedName name="Excel_BuiltIn_Print_Area_4_22_1" localSheetId="16">#REF!</definedName>
    <definedName name="Excel_BuiltIn_Print_Area_4_22_2" localSheetId="16">#REF!</definedName>
    <definedName name="Excel_BuiltIn_Print_Area_4_22_3" localSheetId="16">#REF!</definedName>
    <definedName name="Excel_BuiltIn_Print_Area_4_22_4" localSheetId="16">#REF!</definedName>
    <definedName name="Excel_BuiltIn_Print_Area_4_23_1" localSheetId="16">#REF!</definedName>
    <definedName name="Excel_BuiltIn_Print_Area_4_23_2" localSheetId="16">#REF!</definedName>
    <definedName name="Excel_BuiltIn_Print_Area_4_23_3" localSheetId="16">#REF!</definedName>
    <definedName name="Excel_BuiltIn_Print_Area_4_23_4" localSheetId="16">#REF!</definedName>
    <definedName name="Excel_BuiltIn_Print_Area_4_24_1" localSheetId="16">#REF!</definedName>
    <definedName name="Excel_BuiltIn_Print_Area_4_24_2" localSheetId="16">#REF!</definedName>
    <definedName name="Excel_BuiltIn_Print_Area_4_24_3" localSheetId="16">#REF!</definedName>
    <definedName name="Excel_BuiltIn_Print_Area_4_24_4" localSheetId="16">#REF!</definedName>
    <definedName name="Excel_BuiltIn_Print_Area_4_26_1" localSheetId="16">#REF!</definedName>
    <definedName name="Excel_BuiltIn_Print_Area_4_26_2" localSheetId="16">#REF!</definedName>
    <definedName name="Excel_BuiltIn_Print_Area_4_26_3" localSheetId="16">#REF!</definedName>
    <definedName name="Excel_BuiltIn_Print_Area_4_26_4" localSheetId="16">#REF!</definedName>
    <definedName name="Excel_BuiltIn_Print_Area_4_27_1" localSheetId="16">#REF!</definedName>
    <definedName name="Excel_BuiltIn_Print_Area_4_27_2" localSheetId="16">#REF!</definedName>
    <definedName name="Excel_BuiltIn_Print_Area_4_27_3" localSheetId="16">#REF!</definedName>
    <definedName name="Excel_BuiltIn_Print_Area_4_27_4" localSheetId="16">#REF!</definedName>
    <definedName name="Excel_BuiltIn_Print_Area_4_3_1" localSheetId="16">#REF!</definedName>
    <definedName name="Excel_BuiltIn_Print_Area_4_3_2" localSheetId="16">#REF!</definedName>
    <definedName name="Excel_BuiltIn_Print_Area_4_3_3" localSheetId="16">#REF!</definedName>
    <definedName name="Excel_BuiltIn_Print_Area_4_3_4" localSheetId="16">#REF!</definedName>
    <definedName name="Excel_BuiltIn_Print_Area_4_4_1" localSheetId="16">#REF!</definedName>
    <definedName name="Excel_BuiltIn_Print_Area_4_4_2" localSheetId="16">#REF!</definedName>
    <definedName name="Excel_BuiltIn_Print_Area_4_4_3" localSheetId="16">#REF!</definedName>
    <definedName name="Excel_BuiltIn_Print_Area_4_4_4" localSheetId="16">#REF!</definedName>
    <definedName name="Excel_BuiltIn_Print_Area_4_5_1" localSheetId="16">#REF!</definedName>
    <definedName name="Excel_BuiltIn_Print_Area_4_5_2" localSheetId="16">#REF!</definedName>
    <definedName name="Excel_BuiltIn_Print_Area_4_5_3" localSheetId="16">#REF!</definedName>
    <definedName name="Excel_BuiltIn_Print_Area_4_5_4" localSheetId="16">#REF!</definedName>
    <definedName name="Excel_BuiltIn_Print_Area_4_6_1" localSheetId="16">#REF!</definedName>
    <definedName name="Excel_BuiltIn_Print_Area_4_6_2" localSheetId="16">#REF!</definedName>
    <definedName name="Excel_BuiltIn_Print_Area_4_6_3" localSheetId="16">#REF!</definedName>
    <definedName name="Excel_BuiltIn_Print_Area_4_6_4" localSheetId="16">#REF!</definedName>
    <definedName name="Excel_BuiltIn_Print_Area_4_7_1" localSheetId="16">#REF!</definedName>
    <definedName name="Excel_BuiltIn_Print_Area_4_7_2" localSheetId="16">#REF!</definedName>
    <definedName name="Excel_BuiltIn_Print_Area_4_7_3" localSheetId="16">#REF!</definedName>
    <definedName name="Excel_BuiltIn_Print_Area_4_7_4" localSheetId="16">#REF!</definedName>
    <definedName name="Excel_BuiltIn_Print_Area_4_8_1" localSheetId="16">#REF!</definedName>
    <definedName name="Excel_BuiltIn_Print_Area_4_8_2" localSheetId="16">#REF!</definedName>
    <definedName name="Excel_BuiltIn_Print_Area_4_8_3" localSheetId="16">#REF!</definedName>
    <definedName name="Excel_BuiltIn_Print_Area_4_8_4" localSheetId="16">#REF!</definedName>
    <definedName name="Excel_BuiltIn_Print_Area_4_9_1" localSheetId="16">#REF!</definedName>
    <definedName name="Excel_BuiltIn_Print_Area_4_9_2" localSheetId="16">#REF!</definedName>
    <definedName name="Excel_BuiltIn_Print_Area_4_9_3" localSheetId="16">#REF!</definedName>
    <definedName name="Excel_BuiltIn_Print_Area_4_9_4" localSheetId="16">#REF!</definedName>
    <definedName name="Excel_BuiltIn_Print_Area_5_1_1" localSheetId="16">#REF!</definedName>
    <definedName name="Excel_BuiltIn_Print_Area_5_1_2" localSheetId="16">#REF!</definedName>
    <definedName name="Excel_BuiltIn_Print_Area_5_1_3" localSheetId="16">#REF!</definedName>
    <definedName name="Excel_BuiltIn_Print_Area_5_1_4" localSheetId="16">#REF!</definedName>
    <definedName name="Excel_BuiltIn_Print_Area_5_10_1" localSheetId="16">#REF!</definedName>
    <definedName name="Excel_BuiltIn_Print_Area_5_10_2" localSheetId="16">#REF!</definedName>
    <definedName name="Excel_BuiltIn_Print_Area_5_10_3" localSheetId="16">#REF!</definedName>
    <definedName name="Excel_BuiltIn_Print_Area_5_10_4" localSheetId="16">#REF!</definedName>
    <definedName name="Excel_BuiltIn_Print_Area_5_12_1" localSheetId="16">#REF!</definedName>
    <definedName name="Excel_BuiltIn_Print_Area_5_12_2" localSheetId="16">#REF!</definedName>
    <definedName name="Excel_BuiltIn_Print_Area_5_12_3" localSheetId="16">#REF!</definedName>
    <definedName name="Excel_BuiltIn_Print_Area_5_12_4" localSheetId="16">#REF!</definedName>
    <definedName name="Excel_BuiltIn_Print_Area_5_13_1" localSheetId="16">#REF!</definedName>
    <definedName name="Excel_BuiltIn_Print_Area_5_13_2" localSheetId="16">#REF!</definedName>
    <definedName name="Excel_BuiltIn_Print_Area_5_13_3" localSheetId="16">#REF!</definedName>
    <definedName name="Excel_BuiltIn_Print_Area_5_13_4" localSheetId="16">#REF!</definedName>
    <definedName name="Excel_BuiltIn_Print_Area_5_14_1" localSheetId="16">#REF!</definedName>
    <definedName name="Excel_BuiltIn_Print_Area_5_14_2" localSheetId="16">#REF!</definedName>
    <definedName name="Excel_BuiltIn_Print_Area_5_14_3" localSheetId="16">#REF!</definedName>
    <definedName name="Excel_BuiltIn_Print_Area_5_14_4" localSheetId="16">#REF!</definedName>
    <definedName name="Excel_BuiltIn_Print_Area_5_15_1" localSheetId="16">#REF!</definedName>
    <definedName name="Excel_BuiltIn_Print_Area_5_15_2" localSheetId="16">#REF!</definedName>
    <definedName name="Excel_BuiltIn_Print_Area_5_15_3" localSheetId="16">#REF!</definedName>
    <definedName name="Excel_BuiltIn_Print_Area_5_15_4" localSheetId="16">#REF!</definedName>
    <definedName name="Excel_BuiltIn_Print_Area_5_19_1" localSheetId="16">#REF!</definedName>
    <definedName name="Excel_BuiltIn_Print_Area_5_19_2" localSheetId="16">#REF!</definedName>
    <definedName name="Excel_BuiltIn_Print_Area_5_19_3" localSheetId="16">#REF!</definedName>
    <definedName name="Excel_BuiltIn_Print_Area_5_19_4" localSheetId="16">#REF!</definedName>
    <definedName name="Excel_BuiltIn_Print_Area_5_2_1" localSheetId="16">#REF!</definedName>
    <definedName name="Excel_BuiltIn_Print_Area_5_2_2" localSheetId="16">#REF!</definedName>
    <definedName name="Excel_BuiltIn_Print_Area_5_2_3" localSheetId="16">#REF!</definedName>
    <definedName name="Excel_BuiltIn_Print_Area_5_2_4" localSheetId="16">#REF!</definedName>
    <definedName name="Excel_BuiltIn_Print_Area_5_20_1" localSheetId="16">#REF!</definedName>
    <definedName name="Excel_BuiltIn_Print_Area_5_20_2" localSheetId="16">#REF!</definedName>
    <definedName name="Excel_BuiltIn_Print_Area_5_20_3" localSheetId="16">#REF!</definedName>
    <definedName name="Excel_BuiltIn_Print_Area_5_20_4" localSheetId="16">#REF!</definedName>
    <definedName name="Excel_BuiltIn_Print_Area_5_21_1" localSheetId="16">#REF!</definedName>
    <definedName name="Excel_BuiltIn_Print_Area_5_21_2" localSheetId="16">#REF!</definedName>
    <definedName name="Excel_BuiltIn_Print_Area_5_21_3" localSheetId="16">#REF!</definedName>
    <definedName name="Excel_BuiltIn_Print_Area_5_21_4" localSheetId="16">#REF!</definedName>
    <definedName name="Excel_BuiltIn_Print_Area_5_22_1" localSheetId="16">#REF!</definedName>
    <definedName name="Excel_BuiltIn_Print_Area_5_22_2" localSheetId="16">#REF!</definedName>
    <definedName name="Excel_BuiltIn_Print_Area_5_22_3" localSheetId="16">#REF!</definedName>
    <definedName name="Excel_BuiltIn_Print_Area_5_22_4" localSheetId="16">#REF!</definedName>
    <definedName name="Excel_BuiltIn_Print_Area_5_23_1" localSheetId="16">#REF!</definedName>
    <definedName name="Excel_BuiltIn_Print_Area_5_23_2" localSheetId="16">#REF!</definedName>
    <definedName name="Excel_BuiltIn_Print_Area_5_23_3" localSheetId="16">#REF!</definedName>
    <definedName name="Excel_BuiltIn_Print_Area_5_23_4" localSheetId="16">#REF!</definedName>
    <definedName name="Excel_BuiltIn_Print_Area_5_24_1" localSheetId="16">#REF!</definedName>
    <definedName name="Excel_BuiltIn_Print_Area_5_24_2" localSheetId="16">#REF!</definedName>
    <definedName name="Excel_BuiltIn_Print_Area_5_24_3" localSheetId="16">#REF!</definedName>
    <definedName name="Excel_BuiltIn_Print_Area_5_24_4" localSheetId="16">#REF!</definedName>
    <definedName name="Excel_BuiltIn_Print_Area_5_26_1" localSheetId="16">#REF!</definedName>
    <definedName name="Excel_BuiltIn_Print_Area_5_26_2" localSheetId="16">#REF!</definedName>
    <definedName name="Excel_BuiltIn_Print_Area_5_26_3" localSheetId="16">#REF!</definedName>
    <definedName name="Excel_BuiltIn_Print_Area_5_26_4" localSheetId="16">#REF!</definedName>
    <definedName name="Excel_BuiltIn_Print_Area_5_27_1" localSheetId="16">#REF!</definedName>
    <definedName name="Excel_BuiltIn_Print_Area_5_27_2" localSheetId="16">#REF!</definedName>
    <definedName name="Excel_BuiltIn_Print_Area_5_27_3" localSheetId="16">#REF!</definedName>
    <definedName name="Excel_BuiltIn_Print_Area_5_27_4" localSheetId="16">#REF!</definedName>
    <definedName name="Excel_BuiltIn_Print_Area_5_3_1" localSheetId="16">#REF!</definedName>
    <definedName name="Excel_BuiltIn_Print_Area_5_3_2" localSheetId="16">#REF!</definedName>
    <definedName name="Excel_BuiltIn_Print_Area_5_3_3" localSheetId="16">#REF!</definedName>
    <definedName name="Excel_BuiltIn_Print_Area_5_3_4" localSheetId="16">#REF!</definedName>
    <definedName name="Excel_BuiltIn_Print_Area_5_4_1" localSheetId="16">#REF!</definedName>
    <definedName name="Excel_BuiltIn_Print_Area_5_4_2" localSheetId="16">#REF!</definedName>
    <definedName name="Excel_BuiltIn_Print_Area_5_4_3" localSheetId="16">#REF!</definedName>
    <definedName name="Excel_BuiltIn_Print_Area_5_4_4" localSheetId="16">#REF!</definedName>
    <definedName name="Excel_BuiltIn_Print_Area_5_5_1" localSheetId="16">#REF!</definedName>
    <definedName name="Excel_BuiltIn_Print_Area_5_5_2" localSheetId="16">#REF!</definedName>
    <definedName name="Excel_BuiltIn_Print_Area_5_5_3" localSheetId="16">#REF!</definedName>
    <definedName name="Excel_BuiltIn_Print_Area_5_5_4" localSheetId="16">#REF!</definedName>
    <definedName name="Excel_BuiltIn_Print_Area_5_6_1" localSheetId="16">#REF!</definedName>
    <definedName name="Excel_BuiltIn_Print_Area_5_6_2" localSheetId="16">#REF!</definedName>
    <definedName name="Excel_BuiltIn_Print_Area_5_6_3" localSheetId="16">#REF!</definedName>
    <definedName name="Excel_BuiltIn_Print_Area_5_6_4" localSheetId="16">#REF!</definedName>
    <definedName name="Excel_BuiltIn_Print_Area_5_7_1" localSheetId="16">#REF!</definedName>
    <definedName name="Excel_BuiltIn_Print_Area_5_7_2" localSheetId="16">#REF!</definedName>
    <definedName name="Excel_BuiltIn_Print_Area_5_7_3" localSheetId="16">#REF!</definedName>
    <definedName name="Excel_BuiltIn_Print_Area_5_7_4" localSheetId="16">#REF!</definedName>
    <definedName name="Excel_BuiltIn_Print_Area_5_8_1" localSheetId="16">#REF!</definedName>
    <definedName name="Excel_BuiltIn_Print_Area_5_8_2" localSheetId="16">#REF!</definedName>
    <definedName name="Excel_BuiltIn_Print_Area_5_8_3" localSheetId="16">#REF!</definedName>
    <definedName name="Excel_BuiltIn_Print_Area_5_8_4" localSheetId="16">#REF!</definedName>
    <definedName name="Excel_BuiltIn_Print_Area_5_9_1" localSheetId="16">#REF!</definedName>
    <definedName name="Excel_BuiltIn_Print_Area_5_9_2" localSheetId="16">#REF!</definedName>
    <definedName name="Excel_BuiltIn_Print_Area_5_9_3" localSheetId="16">#REF!</definedName>
    <definedName name="Excel_BuiltIn_Print_Area_5_9_4" localSheetId="16">#REF!</definedName>
    <definedName name="Excel_BuiltIn_Print_Area_6_1_1" localSheetId="16">#REF!</definedName>
    <definedName name="Excel_BuiltIn_Print_Area_6_1_2" localSheetId="16">#REF!</definedName>
    <definedName name="Excel_BuiltIn_Print_Area_6_1_3" localSheetId="16">#REF!</definedName>
    <definedName name="Excel_BuiltIn_Print_Area_6_1_4" localSheetId="16">#REF!</definedName>
    <definedName name="Excel_BuiltIn_Print_Area_6_10_1" localSheetId="16">#REF!</definedName>
    <definedName name="Excel_BuiltIn_Print_Area_6_10_2" localSheetId="16">#REF!</definedName>
    <definedName name="Excel_BuiltIn_Print_Area_6_10_3" localSheetId="16">#REF!</definedName>
    <definedName name="Excel_BuiltIn_Print_Area_6_10_4" localSheetId="16">#REF!</definedName>
    <definedName name="Excel_BuiltIn_Print_Area_6_12_1" localSheetId="16">#REF!</definedName>
    <definedName name="Excel_BuiltIn_Print_Area_6_12_2" localSheetId="16">#REF!</definedName>
    <definedName name="Excel_BuiltIn_Print_Area_6_12_3" localSheetId="16">#REF!</definedName>
    <definedName name="Excel_BuiltIn_Print_Area_6_12_4" localSheetId="16">#REF!</definedName>
    <definedName name="Excel_BuiltIn_Print_Area_6_13_1" localSheetId="16">#REF!</definedName>
    <definedName name="Excel_BuiltIn_Print_Area_6_13_2" localSheetId="16">#REF!</definedName>
    <definedName name="Excel_BuiltIn_Print_Area_6_13_3" localSheetId="16">#REF!</definedName>
    <definedName name="Excel_BuiltIn_Print_Area_6_13_4" localSheetId="16">#REF!</definedName>
    <definedName name="Excel_BuiltIn_Print_Area_6_14_1" localSheetId="16">#REF!</definedName>
    <definedName name="Excel_BuiltIn_Print_Area_6_14_2" localSheetId="16">#REF!</definedName>
    <definedName name="Excel_BuiltIn_Print_Area_6_14_3" localSheetId="16">#REF!</definedName>
    <definedName name="Excel_BuiltIn_Print_Area_6_14_4" localSheetId="16">#REF!</definedName>
    <definedName name="Excel_BuiltIn_Print_Area_6_15_1" localSheetId="16">#REF!</definedName>
    <definedName name="Excel_BuiltIn_Print_Area_6_15_2" localSheetId="16">#REF!</definedName>
    <definedName name="Excel_BuiltIn_Print_Area_6_15_3" localSheetId="16">#REF!</definedName>
    <definedName name="Excel_BuiltIn_Print_Area_6_15_4" localSheetId="16">#REF!</definedName>
    <definedName name="Excel_BuiltIn_Print_Area_6_19_1" localSheetId="16">#REF!</definedName>
    <definedName name="Excel_BuiltIn_Print_Area_6_19_2" localSheetId="16">#REF!</definedName>
    <definedName name="Excel_BuiltIn_Print_Area_6_19_3" localSheetId="16">#REF!</definedName>
    <definedName name="Excel_BuiltIn_Print_Area_6_19_4" localSheetId="16">#REF!</definedName>
    <definedName name="Excel_BuiltIn_Print_Area_6_2_1" localSheetId="16">#REF!</definedName>
    <definedName name="Excel_BuiltIn_Print_Area_6_2_2" localSheetId="16">#REF!</definedName>
    <definedName name="Excel_BuiltIn_Print_Area_6_2_3" localSheetId="16">#REF!</definedName>
    <definedName name="Excel_BuiltIn_Print_Area_6_2_4" localSheetId="16">#REF!</definedName>
    <definedName name="Excel_BuiltIn_Print_Area_6_20_1" localSheetId="16">#REF!</definedName>
    <definedName name="Excel_BuiltIn_Print_Area_6_20_2" localSheetId="16">#REF!</definedName>
    <definedName name="Excel_BuiltIn_Print_Area_6_20_3" localSheetId="16">#REF!</definedName>
    <definedName name="Excel_BuiltIn_Print_Area_6_20_4" localSheetId="16">#REF!</definedName>
    <definedName name="Excel_BuiltIn_Print_Area_6_21_1" localSheetId="16">#REF!</definedName>
    <definedName name="Excel_BuiltIn_Print_Area_6_21_2" localSheetId="16">#REF!</definedName>
    <definedName name="Excel_BuiltIn_Print_Area_6_21_3" localSheetId="16">#REF!</definedName>
    <definedName name="Excel_BuiltIn_Print_Area_6_21_4" localSheetId="16">#REF!</definedName>
    <definedName name="Excel_BuiltIn_Print_Area_6_22_1" localSheetId="16">#REF!</definedName>
    <definedName name="Excel_BuiltIn_Print_Area_6_22_2" localSheetId="16">#REF!</definedName>
    <definedName name="Excel_BuiltIn_Print_Area_6_22_3" localSheetId="16">#REF!</definedName>
    <definedName name="Excel_BuiltIn_Print_Area_6_22_4" localSheetId="16">#REF!</definedName>
    <definedName name="Excel_BuiltIn_Print_Area_6_23_1" localSheetId="16">#REF!</definedName>
    <definedName name="Excel_BuiltIn_Print_Area_6_23_2" localSheetId="16">#REF!</definedName>
    <definedName name="Excel_BuiltIn_Print_Area_6_23_3" localSheetId="16">#REF!</definedName>
    <definedName name="Excel_BuiltIn_Print_Area_6_23_4" localSheetId="16">#REF!</definedName>
    <definedName name="Excel_BuiltIn_Print_Area_6_24_1" localSheetId="16">#REF!</definedName>
    <definedName name="Excel_BuiltIn_Print_Area_6_24_2" localSheetId="16">#REF!</definedName>
    <definedName name="Excel_BuiltIn_Print_Area_6_24_3" localSheetId="16">#REF!</definedName>
    <definedName name="Excel_BuiltIn_Print_Area_6_24_4" localSheetId="16">#REF!</definedName>
    <definedName name="Excel_BuiltIn_Print_Area_6_26_1" localSheetId="16">#REF!</definedName>
    <definedName name="Excel_BuiltIn_Print_Area_6_26_2" localSheetId="16">#REF!</definedName>
    <definedName name="Excel_BuiltIn_Print_Area_6_26_3" localSheetId="16">#REF!</definedName>
    <definedName name="Excel_BuiltIn_Print_Area_6_26_4" localSheetId="16">#REF!</definedName>
    <definedName name="Excel_BuiltIn_Print_Area_6_27_1" localSheetId="16">#REF!</definedName>
    <definedName name="Excel_BuiltIn_Print_Area_6_27_2" localSheetId="16">#REF!</definedName>
    <definedName name="Excel_BuiltIn_Print_Area_6_27_3" localSheetId="16">#REF!</definedName>
    <definedName name="Excel_BuiltIn_Print_Area_6_27_4" localSheetId="16">#REF!</definedName>
    <definedName name="Excel_BuiltIn_Print_Area_6_3_1" localSheetId="16">#REF!</definedName>
    <definedName name="Excel_BuiltIn_Print_Area_6_3_2" localSheetId="16">#REF!</definedName>
    <definedName name="Excel_BuiltIn_Print_Area_6_3_3" localSheetId="16">#REF!</definedName>
    <definedName name="Excel_BuiltIn_Print_Area_6_3_4" localSheetId="16">#REF!</definedName>
    <definedName name="Excel_BuiltIn_Print_Area_6_4_1" localSheetId="16">#REF!</definedName>
    <definedName name="Excel_BuiltIn_Print_Area_6_4_2" localSheetId="16">#REF!</definedName>
    <definedName name="Excel_BuiltIn_Print_Area_6_4_3" localSheetId="16">#REF!</definedName>
    <definedName name="Excel_BuiltIn_Print_Area_6_4_4" localSheetId="16">#REF!</definedName>
    <definedName name="Excel_BuiltIn_Print_Area_6_5_1" localSheetId="16">#REF!</definedName>
    <definedName name="Excel_BuiltIn_Print_Area_6_5_2" localSheetId="16">#REF!</definedName>
    <definedName name="Excel_BuiltIn_Print_Area_6_5_3" localSheetId="16">#REF!</definedName>
    <definedName name="Excel_BuiltIn_Print_Area_6_5_4" localSheetId="16">#REF!</definedName>
    <definedName name="Excel_BuiltIn_Print_Area_6_6_1" localSheetId="16">#REF!</definedName>
    <definedName name="Excel_BuiltIn_Print_Area_6_6_2" localSheetId="16">#REF!</definedName>
    <definedName name="Excel_BuiltIn_Print_Area_6_6_3" localSheetId="16">#REF!</definedName>
    <definedName name="Excel_BuiltIn_Print_Area_6_6_4" localSheetId="16">#REF!</definedName>
    <definedName name="Excel_BuiltIn_Print_Area_6_7_1" localSheetId="16">#REF!</definedName>
    <definedName name="Excel_BuiltIn_Print_Area_6_7_2" localSheetId="16">#REF!</definedName>
    <definedName name="Excel_BuiltIn_Print_Area_6_7_3" localSheetId="16">#REF!</definedName>
    <definedName name="Excel_BuiltIn_Print_Area_6_7_4" localSheetId="16">#REF!</definedName>
    <definedName name="Excel_BuiltIn_Print_Area_6_8_1" localSheetId="16">#REF!</definedName>
    <definedName name="Excel_BuiltIn_Print_Area_6_8_2" localSheetId="16">#REF!</definedName>
    <definedName name="Excel_BuiltIn_Print_Area_6_8_3" localSheetId="16">#REF!</definedName>
    <definedName name="Excel_BuiltIn_Print_Area_6_8_4" localSheetId="16">#REF!</definedName>
    <definedName name="Excel_BuiltIn_Print_Area_6_9_1" localSheetId="16">#REF!</definedName>
    <definedName name="Excel_BuiltIn_Print_Area_6_9_2" localSheetId="16">#REF!</definedName>
    <definedName name="Excel_BuiltIn_Print_Area_6_9_3" localSheetId="16">#REF!</definedName>
    <definedName name="Excel_BuiltIn_Print_Area_6_9_4" localSheetId="16">#REF!</definedName>
    <definedName name="Excel_BuiltIn_Print_Area_7_1_1" localSheetId="16">#REF!</definedName>
    <definedName name="Excel_BuiltIn_Print_Area_7_1_2" localSheetId="16">#REF!</definedName>
    <definedName name="Excel_BuiltIn_Print_Area_7_1_3" localSheetId="16">#REF!</definedName>
    <definedName name="Excel_BuiltIn_Print_Area_7_1_4" localSheetId="16">#REF!</definedName>
    <definedName name="Excel_BuiltIn_Print_Area_7_10_1" localSheetId="16">#REF!</definedName>
    <definedName name="Excel_BuiltIn_Print_Area_7_10_2" localSheetId="16">#REF!</definedName>
    <definedName name="Excel_BuiltIn_Print_Area_7_10_3" localSheetId="16">#REF!</definedName>
    <definedName name="Excel_BuiltIn_Print_Area_7_10_4" localSheetId="16">#REF!</definedName>
    <definedName name="Excel_BuiltIn_Print_Area_7_12_1" localSheetId="16">#REF!</definedName>
    <definedName name="Excel_BuiltIn_Print_Area_7_12_2" localSheetId="16">#REF!</definedName>
    <definedName name="Excel_BuiltIn_Print_Area_7_12_3" localSheetId="16">#REF!</definedName>
    <definedName name="Excel_BuiltIn_Print_Area_7_12_4" localSheetId="16">#REF!</definedName>
    <definedName name="Excel_BuiltIn_Print_Area_7_13_1" localSheetId="16">#REF!</definedName>
    <definedName name="Excel_BuiltIn_Print_Area_7_13_2" localSheetId="16">#REF!</definedName>
    <definedName name="Excel_BuiltIn_Print_Area_7_13_3" localSheetId="16">#REF!</definedName>
    <definedName name="Excel_BuiltIn_Print_Area_7_13_4" localSheetId="16">#REF!</definedName>
    <definedName name="Excel_BuiltIn_Print_Area_7_14_1" localSheetId="16">#REF!</definedName>
    <definedName name="Excel_BuiltIn_Print_Area_7_14_2" localSheetId="16">#REF!</definedName>
    <definedName name="Excel_BuiltIn_Print_Area_7_14_3" localSheetId="16">#REF!</definedName>
    <definedName name="Excel_BuiltIn_Print_Area_7_14_4" localSheetId="16">#REF!</definedName>
    <definedName name="Excel_BuiltIn_Print_Area_7_15_1" localSheetId="16">#REF!</definedName>
    <definedName name="Excel_BuiltIn_Print_Area_7_15_2" localSheetId="16">#REF!</definedName>
    <definedName name="Excel_BuiltIn_Print_Area_7_15_3" localSheetId="16">#REF!</definedName>
    <definedName name="Excel_BuiltIn_Print_Area_7_15_4" localSheetId="16">#REF!</definedName>
    <definedName name="Excel_BuiltIn_Print_Area_7_19_1" localSheetId="16">#REF!</definedName>
    <definedName name="Excel_BuiltIn_Print_Area_7_19_2" localSheetId="16">#REF!</definedName>
    <definedName name="Excel_BuiltIn_Print_Area_7_19_3" localSheetId="16">#REF!</definedName>
    <definedName name="Excel_BuiltIn_Print_Area_7_19_4" localSheetId="16">#REF!</definedName>
    <definedName name="Excel_BuiltIn_Print_Area_7_2_1" localSheetId="16">#REF!</definedName>
    <definedName name="Excel_BuiltIn_Print_Area_7_2_2" localSheetId="16">#REF!</definedName>
    <definedName name="Excel_BuiltIn_Print_Area_7_2_3" localSheetId="16">#REF!</definedName>
    <definedName name="Excel_BuiltIn_Print_Area_7_2_4" localSheetId="16">#REF!</definedName>
    <definedName name="Excel_BuiltIn_Print_Area_7_20_1" localSheetId="16">#REF!</definedName>
    <definedName name="Excel_BuiltIn_Print_Area_7_20_2" localSheetId="16">#REF!</definedName>
    <definedName name="Excel_BuiltIn_Print_Area_7_20_3" localSheetId="16">#REF!</definedName>
    <definedName name="Excel_BuiltIn_Print_Area_7_20_4" localSheetId="16">#REF!</definedName>
    <definedName name="Excel_BuiltIn_Print_Area_7_21_1" localSheetId="16">#REF!</definedName>
    <definedName name="Excel_BuiltIn_Print_Area_7_21_2" localSheetId="16">#REF!</definedName>
    <definedName name="Excel_BuiltIn_Print_Area_7_21_3" localSheetId="16">#REF!</definedName>
    <definedName name="Excel_BuiltIn_Print_Area_7_21_4" localSheetId="16">#REF!</definedName>
    <definedName name="Excel_BuiltIn_Print_Area_7_22_1" localSheetId="16">#REF!</definedName>
    <definedName name="Excel_BuiltIn_Print_Area_7_22_2" localSheetId="16">#REF!</definedName>
    <definedName name="Excel_BuiltIn_Print_Area_7_22_3" localSheetId="16">#REF!</definedName>
    <definedName name="Excel_BuiltIn_Print_Area_7_22_4" localSheetId="16">#REF!</definedName>
    <definedName name="Excel_BuiltIn_Print_Area_7_23_1" localSheetId="16">#REF!</definedName>
    <definedName name="Excel_BuiltIn_Print_Area_7_23_2" localSheetId="16">#REF!</definedName>
    <definedName name="Excel_BuiltIn_Print_Area_7_23_3" localSheetId="16">#REF!</definedName>
    <definedName name="Excel_BuiltIn_Print_Area_7_23_4" localSheetId="16">#REF!</definedName>
    <definedName name="Excel_BuiltIn_Print_Area_7_24_1" localSheetId="16">#REF!</definedName>
    <definedName name="Excel_BuiltIn_Print_Area_7_24_2" localSheetId="16">#REF!</definedName>
    <definedName name="Excel_BuiltIn_Print_Area_7_24_3" localSheetId="16">#REF!</definedName>
    <definedName name="Excel_BuiltIn_Print_Area_7_24_4" localSheetId="16">#REF!</definedName>
    <definedName name="Excel_BuiltIn_Print_Area_7_26_1" localSheetId="16">#REF!</definedName>
    <definedName name="Excel_BuiltIn_Print_Area_7_26_2" localSheetId="16">#REF!</definedName>
    <definedName name="Excel_BuiltIn_Print_Area_7_26_3" localSheetId="16">#REF!</definedName>
    <definedName name="Excel_BuiltIn_Print_Area_7_26_4" localSheetId="16">#REF!</definedName>
    <definedName name="Excel_BuiltIn_Print_Area_7_27_1" localSheetId="16">#REF!</definedName>
    <definedName name="Excel_BuiltIn_Print_Area_7_27_2" localSheetId="16">#REF!</definedName>
    <definedName name="Excel_BuiltIn_Print_Area_7_27_3" localSheetId="16">#REF!</definedName>
    <definedName name="Excel_BuiltIn_Print_Area_7_27_4" localSheetId="16">#REF!</definedName>
    <definedName name="Excel_BuiltIn_Print_Area_7_3_1" localSheetId="16">#REF!</definedName>
    <definedName name="Excel_BuiltIn_Print_Area_7_3_2" localSheetId="16">#REF!</definedName>
    <definedName name="Excel_BuiltIn_Print_Area_7_3_3" localSheetId="16">#REF!</definedName>
    <definedName name="Excel_BuiltIn_Print_Area_7_3_4" localSheetId="16">#REF!</definedName>
    <definedName name="Excel_BuiltIn_Print_Area_7_4_1" localSheetId="16">#REF!</definedName>
    <definedName name="Excel_BuiltIn_Print_Area_7_4_2" localSheetId="16">#REF!</definedName>
    <definedName name="Excel_BuiltIn_Print_Area_7_4_3" localSheetId="16">#REF!</definedName>
    <definedName name="Excel_BuiltIn_Print_Area_7_4_4" localSheetId="16">#REF!</definedName>
    <definedName name="Excel_BuiltIn_Print_Area_7_5_1" localSheetId="16">#REF!</definedName>
    <definedName name="Excel_BuiltIn_Print_Area_7_5_2" localSheetId="16">#REF!</definedName>
    <definedName name="Excel_BuiltIn_Print_Area_7_5_3" localSheetId="16">#REF!</definedName>
    <definedName name="Excel_BuiltIn_Print_Area_7_5_4" localSheetId="16">#REF!</definedName>
    <definedName name="Excel_BuiltIn_Print_Area_7_6_1" localSheetId="16">#REF!</definedName>
    <definedName name="Excel_BuiltIn_Print_Area_7_6_2" localSheetId="16">#REF!</definedName>
    <definedName name="Excel_BuiltIn_Print_Area_7_6_3" localSheetId="16">#REF!</definedName>
    <definedName name="Excel_BuiltIn_Print_Area_7_6_4" localSheetId="16">#REF!</definedName>
    <definedName name="Excel_BuiltIn_Print_Area_7_7_1" localSheetId="16">#REF!</definedName>
    <definedName name="Excel_BuiltIn_Print_Area_7_7_2" localSheetId="16">#REF!</definedName>
    <definedName name="Excel_BuiltIn_Print_Area_7_7_3" localSheetId="16">#REF!</definedName>
    <definedName name="Excel_BuiltIn_Print_Area_7_7_4" localSheetId="16">#REF!</definedName>
    <definedName name="Excel_BuiltIn_Print_Area_7_8_1" localSheetId="16">#REF!</definedName>
    <definedName name="Excel_BuiltIn_Print_Area_7_8_2" localSheetId="16">#REF!</definedName>
    <definedName name="Excel_BuiltIn_Print_Area_7_8_3" localSheetId="16">#REF!</definedName>
    <definedName name="Excel_BuiltIn_Print_Area_7_8_4" localSheetId="16">#REF!</definedName>
    <definedName name="Excel_BuiltIn_Print_Area_7_9_1" localSheetId="16">#REF!</definedName>
    <definedName name="Excel_BuiltIn_Print_Area_7_9_2" localSheetId="16">#REF!</definedName>
    <definedName name="Excel_BuiltIn_Print_Area_7_9_3" localSheetId="16">#REF!</definedName>
    <definedName name="Excel_BuiltIn_Print_Area_7_9_4" localSheetId="16">#REF!</definedName>
    <definedName name="Excel_BuiltIn_Print_Area_8_1_1" localSheetId="16">#REF!</definedName>
    <definedName name="Excel_BuiltIn_Print_Area_8_1_2" localSheetId="16">#REF!</definedName>
    <definedName name="Excel_BuiltIn_Print_Area_8_1_3" localSheetId="16">#REF!</definedName>
    <definedName name="Excel_BuiltIn_Print_Area_8_1_4" localSheetId="16">#REF!</definedName>
    <definedName name="Excel_BuiltIn_Print_Area_8_10_1" localSheetId="16">#REF!</definedName>
    <definedName name="Excel_BuiltIn_Print_Area_8_10_2" localSheetId="16">#REF!</definedName>
    <definedName name="Excel_BuiltIn_Print_Area_8_10_3" localSheetId="16">#REF!</definedName>
    <definedName name="Excel_BuiltIn_Print_Area_8_10_4" localSheetId="16">#REF!</definedName>
    <definedName name="Excel_BuiltIn_Print_Area_8_11_1" localSheetId="16">#REF!</definedName>
    <definedName name="Excel_BuiltIn_Print_Area_8_11_2" localSheetId="16">#REF!</definedName>
    <definedName name="Excel_BuiltIn_Print_Area_8_11_3" localSheetId="16">#REF!</definedName>
    <definedName name="Excel_BuiltIn_Print_Area_8_11_4" localSheetId="16">#REF!</definedName>
    <definedName name="Excel_BuiltIn_Print_Area_8_12_1" localSheetId="16">#REF!</definedName>
    <definedName name="Excel_BuiltIn_Print_Area_8_12_2" localSheetId="16">#REF!</definedName>
    <definedName name="Excel_BuiltIn_Print_Area_8_12_3" localSheetId="16">#REF!</definedName>
    <definedName name="Excel_BuiltIn_Print_Area_8_12_4" localSheetId="16">#REF!</definedName>
    <definedName name="Excel_BuiltIn_Print_Area_8_13_1" localSheetId="16">#REF!</definedName>
    <definedName name="Excel_BuiltIn_Print_Area_8_13_2" localSheetId="16">#REF!</definedName>
    <definedName name="Excel_BuiltIn_Print_Area_8_13_3" localSheetId="16">#REF!</definedName>
    <definedName name="Excel_BuiltIn_Print_Area_8_13_4" localSheetId="16">#REF!</definedName>
    <definedName name="Excel_BuiltIn_Print_Area_8_14_1" localSheetId="16">#REF!</definedName>
    <definedName name="Excel_BuiltIn_Print_Area_8_14_2" localSheetId="16">#REF!</definedName>
    <definedName name="Excel_BuiltIn_Print_Area_8_14_3" localSheetId="16">#REF!</definedName>
    <definedName name="Excel_BuiltIn_Print_Area_8_14_4" localSheetId="16">#REF!</definedName>
    <definedName name="Excel_BuiltIn_Print_Area_8_15_1" localSheetId="16">#REF!</definedName>
    <definedName name="Excel_BuiltIn_Print_Area_8_15_2" localSheetId="16">#REF!</definedName>
    <definedName name="Excel_BuiltIn_Print_Area_8_15_3" localSheetId="16">#REF!</definedName>
    <definedName name="Excel_BuiltIn_Print_Area_8_15_4" localSheetId="16">#REF!</definedName>
    <definedName name="Excel_BuiltIn_Print_Area_8_19_1" localSheetId="16">#REF!</definedName>
    <definedName name="Excel_BuiltIn_Print_Area_8_19_2" localSheetId="16">#REF!</definedName>
    <definedName name="Excel_BuiltIn_Print_Area_8_19_3" localSheetId="16">#REF!</definedName>
    <definedName name="Excel_BuiltIn_Print_Area_8_19_4" localSheetId="16">#REF!</definedName>
    <definedName name="Excel_BuiltIn_Print_Area_8_2_1" localSheetId="16">#REF!</definedName>
    <definedName name="Excel_BuiltIn_Print_Area_8_2_2" localSheetId="16">#REF!</definedName>
    <definedName name="Excel_BuiltIn_Print_Area_8_2_3" localSheetId="16">#REF!</definedName>
    <definedName name="Excel_BuiltIn_Print_Area_8_2_4" localSheetId="16">#REF!</definedName>
    <definedName name="Excel_BuiltIn_Print_Area_8_20_1" localSheetId="16">#REF!</definedName>
    <definedName name="Excel_BuiltIn_Print_Area_8_20_2" localSheetId="16">#REF!</definedName>
    <definedName name="Excel_BuiltIn_Print_Area_8_20_3" localSheetId="16">#REF!</definedName>
    <definedName name="Excel_BuiltIn_Print_Area_8_20_4" localSheetId="16">#REF!</definedName>
    <definedName name="Excel_BuiltIn_Print_Area_8_21_1" localSheetId="16">#REF!</definedName>
    <definedName name="Excel_BuiltIn_Print_Area_8_21_2" localSheetId="16">#REF!</definedName>
    <definedName name="Excel_BuiltIn_Print_Area_8_21_3" localSheetId="16">#REF!</definedName>
    <definedName name="Excel_BuiltIn_Print_Area_8_21_4" localSheetId="16">#REF!</definedName>
    <definedName name="Excel_BuiltIn_Print_Area_8_22_1" localSheetId="16">#REF!</definedName>
    <definedName name="Excel_BuiltIn_Print_Area_8_22_2" localSheetId="16">#REF!</definedName>
    <definedName name="Excel_BuiltIn_Print_Area_8_22_3" localSheetId="16">#REF!</definedName>
    <definedName name="Excel_BuiltIn_Print_Area_8_22_4" localSheetId="16">#REF!</definedName>
    <definedName name="Excel_BuiltIn_Print_Area_8_23_1" localSheetId="16">#REF!</definedName>
    <definedName name="Excel_BuiltIn_Print_Area_8_23_2" localSheetId="16">#REF!</definedName>
    <definedName name="Excel_BuiltIn_Print_Area_8_23_3" localSheetId="16">#REF!</definedName>
    <definedName name="Excel_BuiltIn_Print_Area_8_23_4" localSheetId="16">#REF!</definedName>
    <definedName name="Excel_BuiltIn_Print_Area_8_24_1" localSheetId="16">#REF!</definedName>
    <definedName name="Excel_BuiltIn_Print_Area_8_24_2" localSheetId="16">#REF!</definedName>
    <definedName name="Excel_BuiltIn_Print_Area_8_24_3" localSheetId="16">#REF!</definedName>
    <definedName name="Excel_BuiltIn_Print_Area_8_24_4" localSheetId="16">#REF!</definedName>
    <definedName name="Excel_BuiltIn_Print_Area_8_26_1" localSheetId="16">#REF!</definedName>
    <definedName name="Excel_BuiltIn_Print_Area_8_26_2" localSheetId="16">#REF!</definedName>
    <definedName name="Excel_BuiltIn_Print_Area_8_26_3" localSheetId="16">#REF!</definedName>
    <definedName name="Excel_BuiltIn_Print_Area_8_26_4" localSheetId="16">#REF!</definedName>
    <definedName name="Excel_BuiltIn_Print_Area_8_27_1" localSheetId="16">#REF!</definedName>
    <definedName name="Excel_BuiltIn_Print_Area_8_27_2" localSheetId="16">#REF!</definedName>
    <definedName name="Excel_BuiltIn_Print_Area_8_27_3" localSheetId="16">#REF!</definedName>
    <definedName name="Excel_BuiltIn_Print_Area_8_27_4" localSheetId="16">#REF!</definedName>
    <definedName name="Excel_BuiltIn_Print_Area_8_3_1" localSheetId="16">#REF!</definedName>
    <definedName name="Excel_BuiltIn_Print_Area_8_3_2" localSheetId="16">#REF!</definedName>
    <definedName name="Excel_BuiltIn_Print_Area_8_3_3" localSheetId="16">#REF!</definedName>
    <definedName name="Excel_BuiltIn_Print_Area_8_3_4" localSheetId="16">#REF!</definedName>
    <definedName name="Excel_BuiltIn_Print_Area_8_4_1" localSheetId="16">#REF!</definedName>
    <definedName name="Excel_BuiltIn_Print_Area_8_4_2" localSheetId="16">#REF!</definedName>
    <definedName name="Excel_BuiltIn_Print_Area_8_4_3" localSheetId="16">#REF!</definedName>
    <definedName name="Excel_BuiltIn_Print_Area_8_4_4" localSheetId="16">#REF!</definedName>
    <definedName name="Excel_BuiltIn_Print_Area_8_5_1" localSheetId="16">#REF!</definedName>
    <definedName name="Excel_BuiltIn_Print_Area_8_5_2" localSheetId="16">#REF!</definedName>
    <definedName name="Excel_BuiltIn_Print_Area_8_5_3" localSheetId="16">#REF!</definedName>
    <definedName name="Excel_BuiltIn_Print_Area_8_5_4" localSheetId="16">#REF!</definedName>
    <definedName name="Excel_BuiltIn_Print_Area_8_6_1" localSheetId="16">#REF!</definedName>
    <definedName name="Excel_BuiltIn_Print_Area_8_6_2" localSheetId="16">#REF!</definedName>
    <definedName name="Excel_BuiltIn_Print_Area_8_6_3" localSheetId="16">#REF!</definedName>
    <definedName name="Excel_BuiltIn_Print_Area_8_6_4" localSheetId="16">#REF!</definedName>
    <definedName name="Excel_BuiltIn_Print_Area_8_7_1" localSheetId="16">#REF!</definedName>
    <definedName name="Excel_BuiltIn_Print_Area_8_7_2" localSheetId="16">#REF!</definedName>
    <definedName name="Excel_BuiltIn_Print_Area_8_7_3" localSheetId="16">#REF!</definedName>
    <definedName name="Excel_BuiltIn_Print_Area_8_7_4" localSheetId="16">#REF!</definedName>
    <definedName name="Excel_BuiltIn_Print_Area_8_8_1" localSheetId="16">#REF!</definedName>
    <definedName name="Excel_BuiltIn_Print_Area_8_8_2" localSheetId="16">#REF!</definedName>
    <definedName name="Excel_BuiltIn_Print_Area_8_8_3" localSheetId="16">#REF!</definedName>
    <definedName name="Excel_BuiltIn_Print_Area_8_8_4" localSheetId="16">#REF!</definedName>
    <definedName name="Excel_BuiltIn_Print_Area_8_9_1" localSheetId="16">#REF!</definedName>
    <definedName name="Excel_BuiltIn_Print_Area_8_9_2" localSheetId="16">#REF!</definedName>
    <definedName name="Excel_BuiltIn_Print_Area_8_9_3" localSheetId="16">#REF!</definedName>
    <definedName name="Excel_BuiltIn_Print_Area_8_9_4" localSheetId="16">#REF!</definedName>
    <definedName name="Excel_BuiltIn_Print_Area_9_1_1" localSheetId="16">#REF!</definedName>
    <definedName name="Excel_BuiltIn_Print_Area_9_1_2" localSheetId="16">#REF!</definedName>
    <definedName name="Excel_BuiltIn_Print_Area_9_1_3" localSheetId="16">#REF!</definedName>
    <definedName name="Excel_BuiltIn_Print_Area_9_1_4" localSheetId="16">#REF!</definedName>
    <definedName name="Excel_BuiltIn_Print_Area_9_10_1" localSheetId="16">#REF!</definedName>
    <definedName name="Excel_BuiltIn_Print_Area_9_10_2" localSheetId="16">#REF!</definedName>
    <definedName name="Excel_BuiltIn_Print_Area_9_10_3" localSheetId="16">#REF!</definedName>
    <definedName name="Excel_BuiltIn_Print_Area_9_10_4" localSheetId="16">#REF!</definedName>
    <definedName name="Excel_BuiltIn_Print_Area_9_12_1" localSheetId="16">#REF!</definedName>
    <definedName name="Excel_BuiltIn_Print_Area_9_12_2" localSheetId="16">#REF!</definedName>
    <definedName name="Excel_BuiltIn_Print_Area_9_12_3" localSheetId="16">#REF!</definedName>
    <definedName name="Excel_BuiltIn_Print_Area_9_12_4" localSheetId="16">#REF!</definedName>
    <definedName name="Excel_BuiltIn_Print_Area_9_13_1" localSheetId="16">#REF!</definedName>
    <definedName name="Excel_BuiltIn_Print_Area_9_13_2" localSheetId="16">#REF!</definedName>
    <definedName name="Excel_BuiltIn_Print_Area_9_13_3" localSheetId="16">#REF!</definedName>
    <definedName name="Excel_BuiltIn_Print_Area_9_13_4" localSheetId="16">#REF!</definedName>
    <definedName name="Excel_BuiltIn_Print_Area_9_14_1" localSheetId="16">#REF!</definedName>
    <definedName name="Excel_BuiltIn_Print_Area_9_14_2" localSheetId="16">#REF!</definedName>
    <definedName name="Excel_BuiltIn_Print_Area_9_14_3" localSheetId="16">#REF!</definedName>
    <definedName name="Excel_BuiltIn_Print_Area_9_14_4" localSheetId="16">#REF!</definedName>
    <definedName name="Excel_BuiltIn_Print_Area_9_15_1" localSheetId="16">#REF!</definedName>
    <definedName name="Excel_BuiltIn_Print_Area_9_15_2" localSheetId="16">#REF!</definedName>
    <definedName name="Excel_BuiltIn_Print_Area_9_15_3" localSheetId="16">#REF!</definedName>
    <definedName name="Excel_BuiltIn_Print_Area_9_15_4" localSheetId="16">#REF!</definedName>
    <definedName name="Excel_BuiltIn_Print_Area_9_19_1" localSheetId="16">#REF!</definedName>
    <definedName name="Excel_BuiltIn_Print_Area_9_19_2" localSheetId="16">#REF!</definedName>
    <definedName name="Excel_BuiltIn_Print_Area_9_19_3" localSheetId="16">#REF!</definedName>
    <definedName name="Excel_BuiltIn_Print_Area_9_19_4" localSheetId="16">#REF!</definedName>
    <definedName name="Excel_BuiltIn_Print_Area_9_2_1" localSheetId="16">#REF!</definedName>
    <definedName name="Excel_BuiltIn_Print_Area_9_2_2" localSheetId="16">#REF!</definedName>
    <definedName name="Excel_BuiltIn_Print_Area_9_2_3" localSheetId="16">#REF!</definedName>
    <definedName name="Excel_BuiltIn_Print_Area_9_2_4" localSheetId="16">#REF!</definedName>
    <definedName name="Excel_BuiltIn_Print_Area_9_20_1" localSheetId="16">#REF!</definedName>
    <definedName name="Excel_BuiltIn_Print_Area_9_20_2" localSheetId="16">#REF!</definedName>
    <definedName name="Excel_BuiltIn_Print_Area_9_20_3" localSheetId="16">#REF!</definedName>
    <definedName name="Excel_BuiltIn_Print_Area_9_20_4" localSheetId="16">#REF!</definedName>
    <definedName name="Excel_BuiltIn_Print_Area_9_21_1" localSheetId="16">#REF!</definedName>
    <definedName name="Excel_BuiltIn_Print_Area_9_21_2" localSheetId="16">#REF!</definedName>
    <definedName name="Excel_BuiltIn_Print_Area_9_21_3" localSheetId="16">#REF!</definedName>
    <definedName name="Excel_BuiltIn_Print_Area_9_21_4" localSheetId="16">#REF!</definedName>
    <definedName name="Excel_BuiltIn_Print_Area_9_22_1" localSheetId="16">#REF!</definedName>
    <definedName name="Excel_BuiltIn_Print_Area_9_22_2" localSheetId="16">#REF!</definedName>
    <definedName name="Excel_BuiltIn_Print_Area_9_22_3" localSheetId="16">#REF!</definedName>
    <definedName name="Excel_BuiltIn_Print_Area_9_22_4" localSheetId="16">#REF!</definedName>
    <definedName name="Excel_BuiltIn_Print_Area_9_23_1" localSheetId="16">#REF!</definedName>
    <definedName name="Excel_BuiltIn_Print_Area_9_23_2" localSheetId="16">#REF!</definedName>
    <definedName name="Excel_BuiltIn_Print_Area_9_23_3" localSheetId="16">#REF!</definedName>
    <definedName name="Excel_BuiltIn_Print_Area_9_23_4" localSheetId="16">#REF!</definedName>
    <definedName name="Excel_BuiltIn_Print_Area_9_24_1" localSheetId="16">#REF!</definedName>
    <definedName name="Excel_BuiltIn_Print_Area_9_24_2" localSheetId="16">#REF!</definedName>
    <definedName name="Excel_BuiltIn_Print_Area_9_24_3" localSheetId="16">#REF!</definedName>
    <definedName name="Excel_BuiltIn_Print_Area_9_24_4" localSheetId="16">#REF!</definedName>
    <definedName name="Excel_BuiltIn_Print_Area_9_26_1" localSheetId="16">#REF!</definedName>
    <definedName name="Excel_BuiltIn_Print_Area_9_26_2" localSheetId="16">#REF!</definedName>
    <definedName name="Excel_BuiltIn_Print_Area_9_26_3" localSheetId="16">#REF!</definedName>
    <definedName name="Excel_BuiltIn_Print_Area_9_26_4" localSheetId="16">#REF!</definedName>
    <definedName name="Excel_BuiltIn_Print_Area_9_27_1" localSheetId="16">#REF!</definedName>
    <definedName name="Excel_BuiltIn_Print_Area_9_27_2" localSheetId="16">#REF!</definedName>
    <definedName name="Excel_BuiltIn_Print_Area_9_27_3" localSheetId="16">#REF!</definedName>
    <definedName name="Excel_BuiltIn_Print_Area_9_27_4" localSheetId="16">#REF!</definedName>
    <definedName name="Excel_BuiltIn_Print_Area_9_3_1" localSheetId="16">#REF!</definedName>
    <definedName name="Excel_BuiltIn_Print_Area_9_3_2" localSheetId="16">#REF!</definedName>
    <definedName name="Excel_BuiltIn_Print_Area_9_3_3" localSheetId="16">#REF!</definedName>
    <definedName name="Excel_BuiltIn_Print_Area_9_3_4" localSheetId="16">#REF!</definedName>
    <definedName name="Excel_BuiltIn_Print_Area_9_4_1" localSheetId="16">#REF!</definedName>
    <definedName name="Excel_BuiltIn_Print_Area_9_4_2" localSheetId="16">#REF!</definedName>
    <definedName name="Excel_BuiltIn_Print_Area_9_4_3" localSheetId="16">#REF!</definedName>
    <definedName name="Excel_BuiltIn_Print_Area_9_4_4" localSheetId="16">#REF!</definedName>
    <definedName name="Excel_BuiltIn_Print_Area_9_5_1" localSheetId="16">#REF!</definedName>
    <definedName name="Excel_BuiltIn_Print_Area_9_5_2" localSheetId="16">#REF!</definedName>
    <definedName name="Excel_BuiltIn_Print_Area_9_5_3" localSheetId="16">#REF!</definedName>
    <definedName name="Excel_BuiltIn_Print_Area_9_5_4" localSheetId="16">#REF!</definedName>
    <definedName name="Excel_BuiltIn_Print_Area_9_6_1" localSheetId="16">#REF!</definedName>
    <definedName name="Excel_BuiltIn_Print_Area_9_6_2" localSheetId="16">#REF!</definedName>
    <definedName name="Excel_BuiltIn_Print_Area_9_6_3" localSheetId="16">#REF!</definedName>
    <definedName name="Excel_BuiltIn_Print_Area_9_6_4" localSheetId="16">#REF!</definedName>
    <definedName name="Excel_BuiltIn_Print_Area_9_7_1" localSheetId="16">#REF!</definedName>
    <definedName name="Excel_BuiltIn_Print_Area_9_7_2" localSheetId="16">#REF!</definedName>
    <definedName name="Excel_BuiltIn_Print_Area_9_7_3" localSheetId="16">#REF!</definedName>
    <definedName name="Excel_BuiltIn_Print_Area_9_7_4" localSheetId="16">#REF!</definedName>
    <definedName name="Excel_BuiltIn_Print_Area_9_8_1" localSheetId="16">#REF!</definedName>
    <definedName name="Excel_BuiltIn_Print_Area_9_8_2" localSheetId="16">#REF!</definedName>
    <definedName name="Excel_BuiltIn_Print_Area_9_8_3" localSheetId="16">#REF!</definedName>
    <definedName name="Excel_BuiltIn_Print_Area_9_8_4" localSheetId="16">#REF!</definedName>
    <definedName name="Excel_BuiltIn_Print_Area_9_9_1" localSheetId="16">#REF!</definedName>
    <definedName name="Excel_BuiltIn_Print_Area_9_9_2" localSheetId="16">#REF!</definedName>
    <definedName name="Excel_BuiltIn_Print_Area_9_9_3" localSheetId="16">#REF!</definedName>
    <definedName name="Excel_BuiltIn_Print_Area_9_9_4" localSheetId="16">#REF!</definedName>
    <definedName name="EXCEL1024_1" localSheetId="16">#REF!</definedName>
    <definedName name="EXCEL1024_2" localSheetId="16">#REF!</definedName>
    <definedName name="EXCEL1024_3" localSheetId="16">#REF!</definedName>
    <definedName name="EXCEL1024_4" localSheetId="16">#REF!</definedName>
    <definedName name="F" localSheetId="16">#REF!</definedName>
    <definedName name="F_1" localSheetId="16">#REF!</definedName>
    <definedName name="F_2" localSheetId="16">#REF!</definedName>
    <definedName name="F_3" localSheetId="16">#REF!</definedName>
    <definedName name="F_4" localSheetId="16">#REF!</definedName>
    <definedName name="FrtPcktGauge" localSheetId="16">#REF!</definedName>
    <definedName name="FrtPcktGauge_19" localSheetId="16">#REF!</definedName>
    <definedName name="FrtPcktGauge_20" localSheetId="16">#REF!</definedName>
    <definedName name="FrtPcktMargin" localSheetId="16">#REF!</definedName>
    <definedName name="FrtPcktMargin_19" localSheetId="16">#REF!</definedName>
    <definedName name="FrtPcktMargin_20" localSheetId="16">#REF!</definedName>
    <definedName name="FrtPcktNeedles" localSheetId="16">#REF!</definedName>
    <definedName name="FrtPcktNeedles_19" localSheetId="16">#REF!</definedName>
    <definedName name="FrtPcktNeedles_20" localSheetId="16">#REF!</definedName>
    <definedName name="FrtPcktThread" localSheetId="16">#REF!</definedName>
    <definedName name="FrtPcktThread_19" localSheetId="16">#REF!</definedName>
    <definedName name="FrtPcktThread_20" localSheetId="16">#REF!</definedName>
    <definedName name="FULL_1" localSheetId="16">#REF!</definedName>
    <definedName name="FULL_19_1" localSheetId="16">#REF!</definedName>
    <definedName name="FULL_19_2" localSheetId="16">#REF!</definedName>
    <definedName name="FULL_19_3" localSheetId="16">#REF!</definedName>
    <definedName name="FULL_19_4" localSheetId="16">#REF!</definedName>
    <definedName name="FULL_2" localSheetId="16">#REF!</definedName>
    <definedName name="FULL_20_1" localSheetId="16">#REF!</definedName>
    <definedName name="FULL_20_2" localSheetId="16">#REF!</definedName>
    <definedName name="FULL_20_3" localSheetId="16">#REF!</definedName>
    <definedName name="FULL_20_4" localSheetId="16">#REF!</definedName>
    <definedName name="FULL_3" localSheetId="16">#REF!</definedName>
    <definedName name="gd_1" localSheetId="16">#REF!</definedName>
    <definedName name="gd_2" localSheetId="16">#REF!</definedName>
    <definedName name="gd_3" localSheetId="16">#REF!</definedName>
    <definedName name="gd_4" localSheetId="16">#REF!</definedName>
    <definedName name="gsd_1" localSheetId="16">#REF!</definedName>
    <definedName name="gsd_2" localSheetId="16">#REF!</definedName>
    <definedName name="gsd_3" localSheetId="16">#REF!</definedName>
    <definedName name="gsd_4" localSheetId="16">#REF!</definedName>
    <definedName name="gumpalan_1" localSheetId="16">#REF!</definedName>
    <definedName name="gumpalan_2" localSheetId="16">#REF!</definedName>
    <definedName name="gumpalan_3" localSheetId="16">#REF!</definedName>
    <definedName name="gumpalan_4" localSheetId="16">#REF!</definedName>
    <definedName name="gunun" localSheetId="16">#REF!</definedName>
    <definedName name="gunun_1" localSheetId="16">#REF!</definedName>
    <definedName name="gunun_2" localSheetId="16">#REF!</definedName>
    <definedName name="gunun_3" localSheetId="16">#REF!</definedName>
    <definedName name="gunun_4" localSheetId="16">#REF!</definedName>
    <definedName name="gununf" localSheetId="16">#REF!</definedName>
    <definedName name="gununf_1" localSheetId="16">#REF!</definedName>
    <definedName name="gununf_2" localSheetId="16">#REF!</definedName>
    <definedName name="gununf_3" localSheetId="16">#REF!</definedName>
    <definedName name="gununf_4" localSheetId="16">#REF!</definedName>
    <definedName name="gunung" localSheetId="16">#REF!</definedName>
    <definedName name="gunung_1" localSheetId="16">#REF!</definedName>
    <definedName name="gunung_2" localSheetId="16">#REF!</definedName>
    <definedName name="gunung_3" localSheetId="16">#REF!</definedName>
    <definedName name="gunung_4" localSheetId="16">#REF!</definedName>
    <definedName name="gununga" localSheetId="16">#REF!</definedName>
    <definedName name="gununga_1" localSheetId="16">#REF!</definedName>
    <definedName name="gununga_2" localSheetId="16">#REF!</definedName>
    <definedName name="gununga_3" localSheetId="16">#REF!</definedName>
    <definedName name="gununga_4" localSheetId="16">#REF!</definedName>
    <definedName name="gununguu" localSheetId="16">#REF!</definedName>
    <definedName name="gununguu_1" localSheetId="16">#REF!</definedName>
    <definedName name="gununguu_2" localSheetId="16">#REF!</definedName>
    <definedName name="gununguu_3" localSheetId="16">#REF!</definedName>
    <definedName name="gununguu_4" localSheetId="16">#REF!</definedName>
    <definedName name="JUM" localSheetId="16">#REF!</definedName>
    <definedName name="kakikuka" localSheetId="16">#REF!</definedName>
    <definedName name="kakikuka_1" localSheetId="16">#REF!</definedName>
    <definedName name="kakikuka_2" localSheetId="16">#REF!</definedName>
    <definedName name="kakikuka_3" localSheetId="16">#REF!</definedName>
    <definedName name="kakikuka_4" localSheetId="16">#REF!</definedName>
    <definedName name="L_1" localSheetId="16">#REF!</definedName>
    <definedName name="L_19_1" localSheetId="16">#REF!</definedName>
    <definedName name="L_19_2" localSheetId="16">#REF!</definedName>
    <definedName name="L_19_3" localSheetId="16">#REF!</definedName>
    <definedName name="L_19_4" localSheetId="16">#REF!</definedName>
    <definedName name="L_2" localSheetId="16">#REF!</definedName>
    <definedName name="L_20_1" localSheetId="16">#REF!</definedName>
    <definedName name="L_20_2" localSheetId="16">#REF!</definedName>
    <definedName name="L_20_3" localSheetId="16">#REF!</definedName>
    <definedName name="L_20_4" localSheetId="16">#REF!</definedName>
    <definedName name="L_3" localSheetId="16">#REF!</definedName>
    <definedName name="L_4" localSheetId="16">#REF!</definedName>
    <definedName name="Mantenance" localSheetId="16">#REF!</definedName>
    <definedName name="Mantenance_1" localSheetId="16">#REF!</definedName>
    <definedName name="Mantenance_2" localSheetId="16">#REF!</definedName>
    <definedName name="Mantenance_3" localSheetId="16">#REF!</definedName>
    <definedName name="Mantenance_4" localSheetId="16">#REF!</definedName>
    <definedName name="masalaha_1" localSheetId="16">#REF!</definedName>
    <definedName name="masalaha_2" localSheetId="16">#REF!</definedName>
    <definedName name="masalaha_3" localSheetId="16">#REF!</definedName>
    <definedName name="masalaha_4" localSheetId="16">#REF!</definedName>
    <definedName name="namas_1" localSheetId="16">#REF!</definedName>
    <definedName name="namas_2" localSheetId="16">#REF!</definedName>
    <definedName name="namas_3" localSheetId="16">#REF!</definedName>
    <definedName name="namas_4" localSheetId="16">#REF!</definedName>
    <definedName name="nanana" localSheetId="16">#REF!</definedName>
    <definedName name="nanana_1" localSheetId="16">#REF!</definedName>
    <definedName name="nanana_2" localSheetId="16">#REF!</definedName>
    <definedName name="nanana_3" localSheetId="16">#REF!</definedName>
    <definedName name="nanana_4" localSheetId="16">#REF!</definedName>
    <definedName name="overall" localSheetId="16">#REF!</definedName>
    <definedName name="overall_2" localSheetId="16">#REF!</definedName>
    <definedName name="overall_3" localSheetId="16">#REF!</definedName>
    <definedName name="overall_4" localSheetId="16">#REF!</definedName>
    <definedName name="_xlnm.Print_Area" localSheetId="16">'729'!$A$1:$S$89</definedName>
    <definedName name="qfile1" localSheetId="16">#REF!</definedName>
    <definedName name="qfile1_2" localSheetId="16">#REF!</definedName>
    <definedName name="qfile1_3" localSheetId="16">#REF!</definedName>
    <definedName name="qfile1_4" localSheetId="16">#REF!</definedName>
    <definedName name="qfile2" localSheetId="16">#REF!</definedName>
    <definedName name="qfile2_2" localSheetId="16">#REF!</definedName>
    <definedName name="qfile2_3" localSheetId="16">#REF!</definedName>
    <definedName name="qfile2_4" localSheetId="16">#REF!</definedName>
    <definedName name="QFile3" localSheetId="16">#REF!</definedName>
    <definedName name="QFile3_2" localSheetId="16">#REF!</definedName>
    <definedName name="QFile3_3" localSheetId="16">#REF!</definedName>
    <definedName name="QFile3_4" localSheetId="16">#REF!</definedName>
    <definedName name="RENOV" localSheetId="16">#REF!</definedName>
    <definedName name="s_1" localSheetId="16">#REF!</definedName>
    <definedName name="s_2" localSheetId="16">#REF!</definedName>
    <definedName name="s_3" localSheetId="16">#REF!</definedName>
    <definedName name="s_4" localSheetId="16">#REF!</definedName>
    <definedName name="sa" localSheetId="16">#REF!</definedName>
    <definedName name="sa_1" localSheetId="16">#REF!</definedName>
    <definedName name="sa_2" localSheetId="16">#REF!</definedName>
    <definedName name="sa_3" localSheetId="16">#REF!</definedName>
    <definedName name="sa_4" localSheetId="16">#REF!</definedName>
    <definedName name="SABUN" localSheetId="16">#REF!</definedName>
    <definedName name="SABUN_1" localSheetId="16">#REF!</definedName>
    <definedName name="SABUN_2" localSheetId="16">#REF!</definedName>
    <definedName name="SABUN_3" localSheetId="16">#REF!</definedName>
    <definedName name="SABUN_4" localSheetId="16">#REF!</definedName>
    <definedName name="sakit_1" localSheetId="16">#REF!</definedName>
    <definedName name="sakit_2" localSheetId="16">#REF!</definedName>
    <definedName name="sakit_3" localSheetId="16">#REF!</definedName>
    <definedName name="sakit_4" localSheetId="16">#REF!</definedName>
    <definedName name="sam" localSheetId="16">#REF!</definedName>
    <definedName name="sam_1" localSheetId="16">#REF!</definedName>
    <definedName name="sam_2" localSheetId="16">#REF!</definedName>
    <definedName name="sam_3" localSheetId="16">#REF!</definedName>
    <definedName name="sam_4" localSheetId="16">#REF!</definedName>
    <definedName name="samasamasam" localSheetId="16">#REF!</definedName>
    <definedName name="samasamasam_1" localSheetId="16">#REF!</definedName>
    <definedName name="samasamasam_2" localSheetId="16">#REF!</definedName>
    <definedName name="samasamasam_3" localSheetId="16">#REF!</definedName>
    <definedName name="samasamasam_4" localSheetId="16">#REF!</definedName>
    <definedName name="sampaikan" localSheetId="16">#REF!</definedName>
    <definedName name="sampaikan_1" localSheetId="16">#REF!</definedName>
    <definedName name="sampaikan_2" localSheetId="16">#REF!</definedName>
    <definedName name="sampaikan_3" localSheetId="16">#REF!</definedName>
    <definedName name="sampaikan_4" localSheetId="16">#REF!</definedName>
    <definedName name="sample" localSheetId="16">#REF!</definedName>
    <definedName name="sample_1" localSheetId="16">#REF!</definedName>
    <definedName name="sample_2" localSheetId="16">#REF!</definedName>
    <definedName name="sample_3" localSheetId="16">#REF!</definedName>
    <definedName name="sample_4" localSheetId="16">#REF!</definedName>
    <definedName name="sembarangan" localSheetId="16">#REF!</definedName>
    <definedName name="sembarangan_1" localSheetId="16">#REF!</definedName>
    <definedName name="sembarangan_2" localSheetId="16">#REF!</definedName>
    <definedName name="sembarangan_3" localSheetId="16">#REF!</definedName>
    <definedName name="sembarangan_4" localSheetId="16">#REF!</definedName>
    <definedName name="SEMBARNG" localSheetId="16">#REF!</definedName>
    <definedName name="SEMBARNG_1" localSheetId="16">#REF!</definedName>
    <definedName name="SEMBARNG_2" localSheetId="16">#REF!</definedName>
    <definedName name="SEMBARNG_3" localSheetId="16">#REF!</definedName>
    <definedName name="SEMBARNG_4" localSheetId="16">#REF!</definedName>
    <definedName name="Ssas_1" localSheetId="16">#REF!</definedName>
    <definedName name="Ssas_2" localSheetId="16">#REF!</definedName>
    <definedName name="Ssas_3" localSheetId="16">#REF!</definedName>
    <definedName name="Ssas_4" localSheetId="16">#REF!</definedName>
    <definedName name="Thread" localSheetId="16">#REF!</definedName>
    <definedName name="Thread_1" localSheetId="16">#REF!</definedName>
    <definedName name="Thread_15" localSheetId="16">#REF!</definedName>
    <definedName name="Thread_19" localSheetId="16">#REF!</definedName>
    <definedName name="Thread_2" localSheetId="16">#REF!</definedName>
    <definedName name="Thread_20" localSheetId="16">#REF!</definedName>
    <definedName name="Thread_22" localSheetId="16">#REF!</definedName>
    <definedName name="Thread_23" localSheetId="16">#REF!</definedName>
    <definedName name="Thread_5" localSheetId="16">#REF!</definedName>
    <definedName name="Thread_8" localSheetId="16">#REF!</definedName>
    <definedName name="VGJK" localSheetId="16">#REF!</definedName>
    <definedName name="VGJK_1" localSheetId="16">#REF!</definedName>
    <definedName name="VGJK_2" localSheetId="16">#REF!</definedName>
    <definedName name="VGJK_3" localSheetId="16">#REF!</definedName>
    <definedName name="VGJK_4" localSheetId="16">#REF!</definedName>
    <definedName name="WtchPcktAmount" localSheetId="16">#REF!</definedName>
    <definedName name="WtchPcktAmount_1" localSheetId="16">#REF!</definedName>
    <definedName name="WtchPcktAmount_15" localSheetId="16">#REF!</definedName>
    <definedName name="WtchPcktAmount_19" localSheetId="16">#REF!</definedName>
    <definedName name="WtchPcktAmount_2" localSheetId="16">#REF!</definedName>
    <definedName name="WtchPcktAmount_20" localSheetId="16">#REF!</definedName>
    <definedName name="WtchPcktAmount_22" localSheetId="16">#REF!</definedName>
    <definedName name="WtchPcktAmount_23" localSheetId="16">#REF!</definedName>
    <definedName name="WtchPcktAmount_5" localSheetId="16">#REF!</definedName>
    <definedName name="WtchPcktAmount_8" localSheetId="16">#REF!</definedName>
    <definedName name="WtchPcktGauge" localSheetId="16">#REF!</definedName>
    <definedName name="WtchPcktGauge_19" localSheetId="16">#REF!</definedName>
    <definedName name="WtchPcktGauge_20" localSheetId="16">#REF!</definedName>
    <definedName name="WtchPcktHemWidth" localSheetId="16">#REF!</definedName>
    <definedName name="WtchPcktHemWidth_19" localSheetId="16">#REF!</definedName>
    <definedName name="WtchPcktHemWidth_20" localSheetId="16">#REF!</definedName>
    <definedName name="WtchPcktLocation" localSheetId="16">#REF!</definedName>
    <definedName name="WtchPcktLocation_19" localSheetId="16">#REF!</definedName>
    <definedName name="WtchPcktLocation_20" localSheetId="16">#REF!</definedName>
    <definedName name="WtchPcktMargin" localSheetId="16">#REF!</definedName>
    <definedName name="WtchPcktMargin_19" localSheetId="16">#REF!</definedName>
    <definedName name="WtchPcktMargin_20" localSheetId="16">#REF!</definedName>
    <definedName name="WtchPcktSet" localSheetId="16">#REF!</definedName>
    <definedName name="WtchPcktSet_19" localSheetId="16">#REF!</definedName>
    <definedName name="WtchPcktSet_20" localSheetId="16">#REF!</definedName>
    <definedName name="WtchPcktThread" localSheetId="16">#REF!</definedName>
    <definedName name="WtchPcktThread_19" localSheetId="16">#REF!</definedName>
    <definedName name="WtchPcktThread_20" localSheetId="16">#REF!</definedName>
    <definedName name="YGGG" localSheetId="16">#REF!</definedName>
    <definedName name="YGGG_1" localSheetId="16">#REF!</definedName>
    <definedName name="YGGG_2" localSheetId="16">#REF!</definedName>
    <definedName name="YGGG_3" localSheetId="16">#REF!</definedName>
    <definedName name="YGGG_4" localSheetId="16">#REF!</definedName>
    <definedName name="yh_1" localSheetId="16">#REF!</definedName>
    <definedName name="yh_2" localSheetId="16">#REF!</definedName>
    <definedName name="yh_3" localSheetId="16">#REF!</definedName>
    <definedName name="yh_4" localSheetId="16">#REF!</definedName>
    <definedName name="a" localSheetId="14">#REF!</definedName>
    <definedName name="a_1" localSheetId="14">#REF!</definedName>
    <definedName name="a_2" localSheetId="14">#REF!</definedName>
    <definedName name="a_3" localSheetId="14">#REF!</definedName>
    <definedName name="a_4" localSheetId="14">#REF!</definedName>
    <definedName name="AA_1" localSheetId="14">#REF!</definedName>
    <definedName name="AA_2" localSheetId="14">#REF!</definedName>
    <definedName name="AA_3" localSheetId="14">#REF!</definedName>
    <definedName name="AA_4" localSheetId="14">#REF!</definedName>
    <definedName name="aaa_1" localSheetId="14">#REF!</definedName>
    <definedName name="aaa_2" localSheetId="14">#REF!</definedName>
    <definedName name="aaa_3" localSheetId="14">#REF!</definedName>
    <definedName name="aaa_4" localSheetId="14">#REF!</definedName>
    <definedName name="aaaaa_1" localSheetId="14">#REF!</definedName>
    <definedName name="aaaaa_2" localSheetId="14">#REF!</definedName>
    <definedName name="aaaaa_3" localSheetId="14">#REF!</definedName>
    <definedName name="aaaaa_4" localSheetId="14">#REF!</definedName>
    <definedName name="ada" localSheetId="14">#REF!</definedName>
    <definedName name="ada_1" localSheetId="14">#REF!</definedName>
    <definedName name="ada_2" localSheetId="14">#REF!</definedName>
    <definedName name="ada_3" localSheetId="14">#REF!</definedName>
    <definedName name="ada_4" localSheetId="14">#REF!</definedName>
    <definedName name="ADAad" localSheetId="14">#REF!</definedName>
    <definedName name="ADAad_1" localSheetId="14">#REF!</definedName>
    <definedName name="ADAad_2" localSheetId="14">#REF!</definedName>
    <definedName name="ADAad_3" localSheetId="14">#REF!</definedName>
    <definedName name="ADAad_4" localSheetId="14">#REF!</definedName>
    <definedName name="ASA_1" localSheetId="14">#REF!</definedName>
    <definedName name="ASA_19_1" localSheetId="14">#REF!</definedName>
    <definedName name="ASA_19_2" localSheetId="14">#REF!</definedName>
    <definedName name="ASA_19_3" localSheetId="14">#REF!</definedName>
    <definedName name="ASA_19_4" localSheetId="14">#REF!</definedName>
    <definedName name="ASA_2" localSheetId="14">#REF!</definedName>
    <definedName name="ASA_20_1" localSheetId="14">#REF!</definedName>
    <definedName name="ASA_20_2" localSheetId="14">#REF!</definedName>
    <definedName name="ASA_20_3" localSheetId="14">#REF!</definedName>
    <definedName name="ASA_20_4" localSheetId="14">#REF!</definedName>
    <definedName name="ASA_3" localSheetId="14">#REF!</definedName>
    <definedName name="BARU" localSheetId="14">#REF!</definedName>
    <definedName name="BB_1" localSheetId="14">#REF!</definedName>
    <definedName name="BB_2" localSheetId="14">#REF!</definedName>
    <definedName name="BB_3" localSheetId="14">#REF!</definedName>
    <definedName name="BB_4" localSheetId="14">#REF!</definedName>
    <definedName name="bermain" localSheetId="14">#REF!</definedName>
    <definedName name="bermain_1" localSheetId="14">#REF!</definedName>
    <definedName name="bermain_2" localSheetId="14">#REF!</definedName>
    <definedName name="bermain_3" localSheetId="14">#REF!</definedName>
    <definedName name="bermain_4" localSheetId="14">#REF!</definedName>
    <definedName name="bersam" localSheetId="14">#REF!</definedName>
    <definedName name="bersam_1" localSheetId="14">#REF!</definedName>
    <definedName name="bersam_2" localSheetId="14">#REF!</definedName>
    <definedName name="bersam_3" localSheetId="14">#REF!</definedName>
    <definedName name="bersam_4" localSheetId="14">#REF!</definedName>
    <definedName name="bersama_1" localSheetId="14">#REF!</definedName>
    <definedName name="bersama_2" localSheetId="14">#REF!</definedName>
    <definedName name="bersama_3" localSheetId="14">#REF!</definedName>
    <definedName name="bersama_4" localSheetId="14">#REF!</definedName>
    <definedName name="dale" localSheetId="14">#REF!</definedName>
    <definedName name="dale_19" localSheetId="14">#REF!</definedName>
    <definedName name="dale_20" localSheetId="14">#REF!</definedName>
    <definedName name="dddd_1" localSheetId="14">#REF!</definedName>
    <definedName name="dddd_2" localSheetId="14">#REF!</definedName>
    <definedName name="dddd_3" localSheetId="14">#REF!</definedName>
    <definedName name="dddd_4" localSheetId="14">#REF!</definedName>
    <definedName name="dddddddd_1" localSheetId="14">#REF!</definedName>
    <definedName name="dddddddd_2" localSheetId="14">#REF!</definedName>
    <definedName name="dddddddd_3" localSheetId="14">#REF!</definedName>
    <definedName name="dddddddd_4" localSheetId="14">#REF!</definedName>
    <definedName name="Excel_BuiltIn_Print_Area_13_1" localSheetId="14">#REF!</definedName>
    <definedName name="Excel_BuiltIn_Print_Area_13_2" localSheetId="14">#REF!</definedName>
    <definedName name="Excel_BuiltIn_Print_Area_13_3" localSheetId="14">#REF!</definedName>
    <definedName name="Excel_BuiltIn_Print_Area_2_1_1" localSheetId="14">#REF!</definedName>
    <definedName name="Excel_BuiltIn_Print_Area_2_1_2" localSheetId="14">#REF!</definedName>
    <definedName name="Excel_BuiltIn_Print_Area_2_1_3" localSheetId="14">#REF!</definedName>
    <definedName name="Excel_BuiltIn_Print_Area_2_1_4" localSheetId="14">#REF!</definedName>
    <definedName name="Excel_BuiltIn_Print_Area_2_10_1" localSheetId="14">#REF!</definedName>
    <definedName name="Excel_BuiltIn_Print_Area_2_10_2" localSheetId="14">#REF!</definedName>
    <definedName name="Excel_BuiltIn_Print_Area_2_10_3" localSheetId="14">#REF!</definedName>
    <definedName name="Excel_BuiltIn_Print_Area_2_10_4" localSheetId="14">#REF!</definedName>
    <definedName name="Excel_BuiltIn_Print_Area_2_12_1" localSheetId="14">#REF!</definedName>
    <definedName name="Excel_BuiltIn_Print_Area_2_12_2" localSheetId="14">#REF!</definedName>
    <definedName name="Excel_BuiltIn_Print_Area_2_12_3" localSheetId="14">#REF!</definedName>
    <definedName name="Excel_BuiltIn_Print_Area_2_12_4" localSheetId="14">#REF!</definedName>
    <definedName name="Excel_BuiltIn_Print_Area_2_13_1" localSheetId="14">#REF!</definedName>
    <definedName name="Excel_BuiltIn_Print_Area_2_13_2" localSheetId="14">#REF!</definedName>
    <definedName name="Excel_BuiltIn_Print_Area_2_13_3" localSheetId="14">#REF!</definedName>
    <definedName name="Excel_BuiltIn_Print_Area_2_13_4" localSheetId="14">#REF!</definedName>
    <definedName name="Excel_BuiltIn_Print_Area_2_14_1" localSheetId="14">#REF!</definedName>
    <definedName name="Excel_BuiltIn_Print_Area_2_14_2" localSheetId="14">#REF!</definedName>
    <definedName name="Excel_BuiltIn_Print_Area_2_14_3" localSheetId="14">#REF!</definedName>
    <definedName name="Excel_BuiltIn_Print_Area_2_14_4" localSheetId="14">#REF!</definedName>
    <definedName name="Excel_BuiltIn_Print_Area_2_15_1" localSheetId="14">#REF!</definedName>
    <definedName name="Excel_BuiltIn_Print_Area_2_15_2" localSheetId="14">#REF!</definedName>
    <definedName name="Excel_BuiltIn_Print_Area_2_15_3" localSheetId="14">#REF!</definedName>
    <definedName name="Excel_BuiltIn_Print_Area_2_15_4" localSheetId="14">#REF!</definedName>
    <definedName name="Excel_BuiltIn_Print_Area_2_19_1" localSheetId="14">#REF!</definedName>
    <definedName name="Excel_BuiltIn_Print_Area_2_19_2" localSheetId="14">#REF!</definedName>
    <definedName name="Excel_BuiltIn_Print_Area_2_19_3" localSheetId="14">#REF!</definedName>
    <definedName name="Excel_BuiltIn_Print_Area_2_19_4" localSheetId="14">#REF!</definedName>
    <definedName name="Excel_BuiltIn_Print_Area_2_2_1" localSheetId="14">#REF!</definedName>
    <definedName name="Excel_BuiltIn_Print_Area_2_2_2" localSheetId="14">#REF!</definedName>
    <definedName name="Excel_BuiltIn_Print_Area_2_2_3" localSheetId="14">#REF!</definedName>
    <definedName name="Excel_BuiltIn_Print_Area_2_2_4" localSheetId="14">#REF!</definedName>
    <definedName name="Excel_BuiltIn_Print_Area_2_20_1" localSheetId="14">#REF!</definedName>
    <definedName name="Excel_BuiltIn_Print_Area_2_20_2" localSheetId="14">#REF!</definedName>
    <definedName name="Excel_BuiltIn_Print_Area_2_20_3" localSheetId="14">#REF!</definedName>
    <definedName name="Excel_BuiltIn_Print_Area_2_20_4" localSheetId="14">#REF!</definedName>
    <definedName name="Excel_BuiltIn_Print_Area_2_21_1" localSheetId="14">#REF!</definedName>
    <definedName name="Excel_BuiltIn_Print_Area_2_21_2" localSheetId="14">#REF!</definedName>
    <definedName name="Excel_BuiltIn_Print_Area_2_21_3" localSheetId="14">#REF!</definedName>
    <definedName name="Excel_BuiltIn_Print_Area_2_21_4" localSheetId="14">#REF!</definedName>
    <definedName name="Excel_BuiltIn_Print_Area_2_22_1" localSheetId="14">#REF!</definedName>
    <definedName name="Excel_BuiltIn_Print_Area_2_22_2" localSheetId="14">#REF!</definedName>
    <definedName name="Excel_BuiltIn_Print_Area_2_22_3" localSheetId="14">#REF!</definedName>
    <definedName name="Excel_BuiltIn_Print_Area_2_22_4" localSheetId="14">#REF!</definedName>
    <definedName name="Excel_BuiltIn_Print_Area_2_23_1" localSheetId="14">#REF!</definedName>
    <definedName name="Excel_BuiltIn_Print_Area_2_23_2" localSheetId="14">#REF!</definedName>
    <definedName name="Excel_BuiltIn_Print_Area_2_23_3" localSheetId="14">#REF!</definedName>
    <definedName name="Excel_BuiltIn_Print_Area_2_23_4" localSheetId="14">#REF!</definedName>
    <definedName name="Excel_BuiltIn_Print_Area_2_24_1" localSheetId="14">#REF!</definedName>
    <definedName name="Excel_BuiltIn_Print_Area_2_24_2" localSheetId="14">#REF!</definedName>
    <definedName name="Excel_BuiltIn_Print_Area_2_24_3" localSheetId="14">#REF!</definedName>
    <definedName name="Excel_BuiltIn_Print_Area_2_24_4" localSheetId="14">#REF!</definedName>
    <definedName name="Excel_BuiltIn_Print_Area_2_26_1" localSheetId="14">#REF!</definedName>
    <definedName name="Excel_BuiltIn_Print_Area_2_26_2" localSheetId="14">#REF!</definedName>
    <definedName name="Excel_BuiltIn_Print_Area_2_26_3" localSheetId="14">#REF!</definedName>
    <definedName name="Excel_BuiltIn_Print_Area_2_26_4" localSheetId="14">#REF!</definedName>
    <definedName name="Excel_BuiltIn_Print_Area_2_27_1" localSheetId="14">#REF!</definedName>
    <definedName name="Excel_BuiltIn_Print_Area_2_27_2" localSheetId="14">#REF!</definedName>
    <definedName name="Excel_BuiltIn_Print_Area_2_27_3" localSheetId="14">#REF!</definedName>
    <definedName name="Excel_BuiltIn_Print_Area_2_27_4" localSheetId="14">#REF!</definedName>
    <definedName name="Excel_BuiltIn_Print_Area_2_3_1" localSheetId="14">#REF!</definedName>
    <definedName name="Excel_BuiltIn_Print_Area_2_3_2" localSheetId="14">#REF!</definedName>
    <definedName name="Excel_BuiltIn_Print_Area_2_3_3" localSheetId="14">#REF!</definedName>
    <definedName name="Excel_BuiltIn_Print_Area_2_3_4" localSheetId="14">#REF!</definedName>
    <definedName name="Excel_BuiltIn_Print_Area_2_4_1" localSheetId="14">#REF!</definedName>
    <definedName name="Excel_BuiltIn_Print_Area_2_4_2" localSheetId="14">#REF!</definedName>
    <definedName name="Excel_BuiltIn_Print_Area_2_4_3" localSheetId="14">#REF!</definedName>
    <definedName name="Excel_BuiltIn_Print_Area_2_4_4" localSheetId="14">#REF!</definedName>
    <definedName name="Excel_BuiltIn_Print_Area_2_5_1" localSheetId="14">#REF!</definedName>
    <definedName name="Excel_BuiltIn_Print_Area_2_5_2" localSheetId="14">#REF!</definedName>
    <definedName name="Excel_BuiltIn_Print_Area_2_5_3" localSheetId="14">#REF!</definedName>
    <definedName name="Excel_BuiltIn_Print_Area_2_5_4" localSheetId="14">#REF!</definedName>
    <definedName name="Excel_BuiltIn_Print_Area_2_6_1" localSheetId="14">#REF!</definedName>
    <definedName name="Excel_BuiltIn_Print_Area_2_6_2" localSheetId="14">#REF!</definedName>
    <definedName name="Excel_BuiltIn_Print_Area_2_6_3" localSheetId="14">#REF!</definedName>
    <definedName name="Excel_BuiltIn_Print_Area_2_6_4" localSheetId="14">#REF!</definedName>
    <definedName name="Excel_BuiltIn_Print_Area_2_7_1" localSheetId="14">#REF!</definedName>
    <definedName name="Excel_BuiltIn_Print_Area_2_7_2" localSheetId="14">#REF!</definedName>
    <definedName name="Excel_BuiltIn_Print_Area_2_7_3" localSheetId="14">#REF!</definedName>
    <definedName name="Excel_BuiltIn_Print_Area_2_7_4" localSheetId="14">#REF!</definedName>
    <definedName name="Excel_BuiltIn_Print_Area_2_8_1" localSheetId="14">#REF!</definedName>
    <definedName name="Excel_BuiltIn_Print_Area_2_8_2" localSheetId="14">#REF!</definedName>
    <definedName name="Excel_BuiltIn_Print_Area_2_8_3" localSheetId="14">#REF!</definedName>
    <definedName name="Excel_BuiltIn_Print_Area_2_8_4" localSheetId="14">#REF!</definedName>
    <definedName name="Excel_BuiltIn_Print_Area_2_9_1" localSheetId="14">#REF!</definedName>
    <definedName name="Excel_BuiltIn_Print_Area_2_9_2" localSheetId="14">#REF!</definedName>
    <definedName name="Excel_BuiltIn_Print_Area_2_9_3" localSheetId="14">#REF!</definedName>
    <definedName name="Excel_BuiltIn_Print_Area_2_9_4" localSheetId="14">#REF!</definedName>
    <definedName name="Excel_BuiltIn_Print_Area_3_1_1" localSheetId="14">#REF!</definedName>
    <definedName name="Excel_BuiltIn_Print_Area_3_1_2" localSheetId="14">#REF!</definedName>
    <definedName name="Excel_BuiltIn_Print_Area_3_1_3" localSheetId="14">#REF!</definedName>
    <definedName name="Excel_BuiltIn_Print_Area_3_1_4" localSheetId="14">#REF!</definedName>
    <definedName name="Excel_BuiltIn_Print_Area_3_10_1" localSheetId="14">#REF!</definedName>
    <definedName name="Excel_BuiltIn_Print_Area_3_10_2" localSheetId="14">#REF!</definedName>
    <definedName name="Excel_BuiltIn_Print_Area_3_10_3" localSheetId="14">#REF!</definedName>
    <definedName name="Excel_BuiltIn_Print_Area_3_10_4" localSheetId="14">#REF!</definedName>
    <definedName name="Excel_BuiltIn_Print_Area_3_12_1" localSheetId="14">#REF!</definedName>
    <definedName name="Excel_BuiltIn_Print_Area_3_12_2" localSheetId="14">#REF!</definedName>
    <definedName name="Excel_BuiltIn_Print_Area_3_12_3" localSheetId="14">#REF!</definedName>
    <definedName name="Excel_BuiltIn_Print_Area_3_12_4" localSheetId="14">#REF!</definedName>
    <definedName name="Excel_BuiltIn_Print_Area_3_13_1" localSheetId="14">#REF!</definedName>
    <definedName name="Excel_BuiltIn_Print_Area_3_13_2" localSheetId="14">#REF!</definedName>
    <definedName name="Excel_BuiltIn_Print_Area_3_13_3" localSheetId="14">#REF!</definedName>
    <definedName name="Excel_BuiltIn_Print_Area_3_13_4" localSheetId="14">#REF!</definedName>
    <definedName name="Excel_BuiltIn_Print_Area_3_14_1" localSheetId="14">#REF!</definedName>
    <definedName name="Excel_BuiltIn_Print_Area_3_14_2" localSheetId="14">#REF!</definedName>
    <definedName name="Excel_BuiltIn_Print_Area_3_14_3" localSheetId="14">#REF!</definedName>
    <definedName name="Excel_BuiltIn_Print_Area_3_14_4" localSheetId="14">#REF!</definedName>
    <definedName name="Excel_BuiltIn_Print_Area_3_15_1" localSheetId="14">#REF!</definedName>
    <definedName name="Excel_BuiltIn_Print_Area_3_15_2" localSheetId="14">#REF!</definedName>
    <definedName name="Excel_BuiltIn_Print_Area_3_15_3" localSheetId="14">#REF!</definedName>
    <definedName name="Excel_BuiltIn_Print_Area_3_15_4" localSheetId="14">#REF!</definedName>
    <definedName name="Excel_BuiltIn_Print_Area_3_19_1" localSheetId="14">#REF!</definedName>
    <definedName name="Excel_BuiltIn_Print_Area_3_19_2" localSheetId="14">#REF!</definedName>
    <definedName name="Excel_BuiltIn_Print_Area_3_19_3" localSheetId="14">#REF!</definedName>
    <definedName name="Excel_BuiltIn_Print_Area_3_19_4" localSheetId="14">#REF!</definedName>
    <definedName name="Excel_BuiltIn_Print_Area_3_2_1" localSheetId="14">#REF!</definedName>
    <definedName name="Excel_BuiltIn_Print_Area_3_2_2" localSheetId="14">#REF!</definedName>
    <definedName name="Excel_BuiltIn_Print_Area_3_2_3" localSheetId="14">#REF!</definedName>
    <definedName name="Excel_BuiltIn_Print_Area_3_2_4" localSheetId="14">#REF!</definedName>
    <definedName name="Excel_BuiltIn_Print_Area_3_20_1" localSheetId="14">#REF!</definedName>
    <definedName name="Excel_BuiltIn_Print_Area_3_20_2" localSheetId="14">#REF!</definedName>
    <definedName name="Excel_BuiltIn_Print_Area_3_20_3" localSheetId="14">#REF!</definedName>
    <definedName name="Excel_BuiltIn_Print_Area_3_20_4" localSheetId="14">#REF!</definedName>
    <definedName name="Excel_BuiltIn_Print_Area_3_21_1" localSheetId="14">#REF!</definedName>
    <definedName name="Excel_BuiltIn_Print_Area_3_21_2" localSheetId="14">#REF!</definedName>
    <definedName name="Excel_BuiltIn_Print_Area_3_21_3" localSheetId="14">#REF!</definedName>
    <definedName name="Excel_BuiltIn_Print_Area_3_21_4" localSheetId="14">#REF!</definedName>
    <definedName name="Excel_BuiltIn_Print_Area_3_22_1" localSheetId="14">#REF!</definedName>
    <definedName name="Excel_BuiltIn_Print_Area_3_22_2" localSheetId="14">#REF!</definedName>
    <definedName name="Excel_BuiltIn_Print_Area_3_22_3" localSheetId="14">#REF!</definedName>
    <definedName name="Excel_BuiltIn_Print_Area_3_22_4" localSheetId="14">#REF!</definedName>
    <definedName name="Excel_BuiltIn_Print_Area_3_23_1" localSheetId="14">#REF!</definedName>
    <definedName name="Excel_BuiltIn_Print_Area_3_23_2" localSheetId="14">#REF!</definedName>
    <definedName name="Excel_BuiltIn_Print_Area_3_23_3" localSheetId="14">#REF!</definedName>
    <definedName name="Excel_BuiltIn_Print_Area_3_23_4" localSheetId="14">#REF!</definedName>
    <definedName name="Excel_BuiltIn_Print_Area_3_24_1" localSheetId="14">#REF!</definedName>
    <definedName name="Excel_BuiltIn_Print_Area_3_24_2" localSheetId="14">#REF!</definedName>
    <definedName name="Excel_BuiltIn_Print_Area_3_24_3" localSheetId="14">#REF!</definedName>
    <definedName name="Excel_BuiltIn_Print_Area_3_24_4" localSheetId="14">#REF!</definedName>
    <definedName name="Excel_BuiltIn_Print_Area_3_26_1" localSheetId="14">#REF!</definedName>
    <definedName name="Excel_BuiltIn_Print_Area_3_26_2" localSheetId="14">#REF!</definedName>
    <definedName name="Excel_BuiltIn_Print_Area_3_26_3" localSheetId="14">#REF!</definedName>
    <definedName name="Excel_BuiltIn_Print_Area_3_26_4" localSheetId="14">#REF!</definedName>
    <definedName name="Excel_BuiltIn_Print_Area_3_27_1" localSheetId="14">#REF!</definedName>
    <definedName name="Excel_BuiltIn_Print_Area_3_27_2" localSheetId="14">#REF!</definedName>
    <definedName name="Excel_BuiltIn_Print_Area_3_27_3" localSheetId="14">#REF!</definedName>
    <definedName name="Excel_BuiltIn_Print_Area_3_27_4" localSheetId="14">#REF!</definedName>
    <definedName name="Excel_BuiltIn_Print_Area_3_3_1" localSheetId="14">#REF!</definedName>
    <definedName name="Excel_BuiltIn_Print_Area_3_3_2" localSheetId="14">#REF!</definedName>
    <definedName name="Excel_BuiltIn_Print_Area_3_3_3" localSheetId="14">#REF!</definedName>
    <definedName name="Excel_BuiltIn_Print_Area_3_3_4" localSheetId="14">#REF!</definedName>
    <definedName name="Excel_BuiltIn_Print_Area_3_4_1" localSheetId="14">#REF!</definedName>
    <definedName name="Excel_BuiltIn_Print_Area_3_4_2" localSheetId="14">#REF!</definedName>
    <definedName name="Excel_BuiltIn_Print_Area_3_4_3" localSheetId="14">#REF!</definedName>
    <definedName name="Excel_BuiltIn_Print_Area_3_4_4" localSheetId="14">#REF!</definedName>
    <definedName name="Excel_BuiltIn_Print_Area_3_5_1" localSheetId="14">#REF!</definedName>
    <definedName name="Excel_BuiltIn_Print_Area_3_5_2" localSheetId="14">#REF!</definedName>
    <definedName name="Excel_BuiltIn_Print_Area_3_5_3" localSheetId="14">#REF!</definedName>
    <definedName name="Excel_BuiltIn_Print_Area_3_5_4" localSheetId="14">#REF!</definedName>
    <definedName name="Excel_BuiltIn_Print_Area_3_6_1" localSheetId="14">#REF!</definedName>
    <definedName name="Excel_BuiltIn_Print_Area_3_6_2" localSheetId="14">#REF!</definedName>
    <definedName name="Excel_BuiltIn_Print_Area_3_6_3" localSheetId="14">#REF!</definedName>
    <definedName name="Excel_BuiltIn_Print_Area_3_6_4" localSheetId="14">#REF!</definedName>
    <definedName name="Excel_BuiltIn_Print_Area_3_7_1" localSheetId="14">#REF!</definedName>
    <definedName name="Excel_BuiltIn_Print_Area_3_7_2" localSheetId="14">#REF!</definedName>
    <definedName name="Excel_BuiltIn_Print_Area_3_7_3" localSheetId="14">#REF!</definedName>
    <definedName name="Excel_BuiltIn_Print_Area_3_7_4" localSheetId="14">#REF!</definedName>
    <definedName name="Excel_BuiltIn_Print_Area_3_8_1" localSheetId="14">#REF!</definedName>
    <definedName name="Excel_BuiltIn_Print_Area_3_8_2" localSheetId="14">#REF!</definedName>
    <definedName name="Excel_BuiltIn_Print_Area_3_8_3" localSheetId="14">#REF!</definedName>
    <definedName name="Excel_BuiltIn_Print_Area_3_8_4" localSheetId="14">#REF!</definedName>
    <definedName name="Excel_BuiltIn_Print_Area_3_9_1" localSheetId="14">#REF!</definedName>
    <definedName name="Excel_BuiltIn_Print_Area_3_9_2" localSheetId="14">#REF!</definedName>
    <definedName name="Excel_BuiltIn_Print_Area_3_9_3" localSheetId="14">#REF!</definedName>
    <definedName name="Excel_BuiltIn_Print_Area_3_9_4" localSheetId="14">#REF!</definedName>
    <definedName name="Excel_BuiltIn_Print_Area_4_1_1" localSheetId="14">#REF!</definedName>
    <definedName name="Excel_BuiltIn_Print_Area_4_1_2" localSheetId="14">#REF!</definedName>
    <definedName name="Excel_BuiltIn_Print_Area_4_1_3" localSheetId="14">#REF!</definedName>
    <definedName name="Excel_BuiltIn_Print_Area_4_1_4" localSheetId="14">#REF!</definedName>
    <definedName name="Excel_BuiltIn_Print_Area_4_10_1" localSheetId="14">#REF!</definedName>
    <definedName name="Excel_BuiltIn_Print_Area_4_10_2" localSheetId="14">#REF!</definedName>
    <definedName name="Excel_BuiltIn_Print_Area_4_10_3" localSheetId="14">#REF!</definedName>
    <definedName name="Excel_BuiltIn_Print_Area_4_10_4" localSheetId="14">#REF!</definedName>
    <definedName name="Excel_BuiltIn_Print_Area_4_12_1" localSheetId="14">#REF!</definedName>
    <definedName name="Excel_BuiltIn_Print_Area_4_12_2" localSheetId="14">#REF!</definedName>
    <definedName name="Excel_BuiltIn_Print_Area_4_12_3" localSheetId="14">#REF!</definedName>
    <definedName name="Excel_BuiltIn_Print_Area_4_12_4" localSheetId="14">#REF!</definedName>
    <definedName name="Excel_BuiltIn_Print_Area_4_13_1" localSheetId="14">#REF!</definedName>
    <definedName name="Excel_BuiltIn_Print_Area_4_13_2" localSheetId="14">#REF!</definedName>
    <definedName name="Excel_BuiltIn_Print_Area_4_13_3" localSheetId="14">#REF!</definedName>
    <definedName name="Excel_BuiltIn_Print_Area_4_13_4" localSheetId="14">#REF!</definedName>
    <definedName name="Excel_BuiltIn_Print_Area_4_14_1" localSheetId="14">#REF!</definedName>
    <definedName name="Excel_BuiltIn_Print_Area_4_14_2" localSheetId="14">#REF!</definedName>
    <definedName name="Excel_BuiltIn_Print_Area_4_14_3" localSheetId="14">#REF!</definedName>
    <definedName name="Excel_BuiltIn_Print_Area_4_14_4" localSheetId="14">#REF!</definedName>
    <definedName name="Excel_BuiltIn_Print_Area_4_15_1" localSheetId="14">#REF!</definedName>
    <definedName name="Excel_BuiltIn_Print_Area_4_15_2" localSheetId="14">#REF!</definedName>
    <definedName name="Excel_BuiltIn_Print_Area_4_15_3" localSheetId="14">#REF!</definedName>
    <definedName name="Excel_BuiltIn_Print_Area_4_15_4" localSheetId="14">#REF!</definedName>
    <definedName name="Excel_BuiltIn_Print_Area_4_19_1" localSheetId="14">#REF!</definedName>
    <definedName name="Excel_BuiltIn_Print_Area_4_19_2" localSheetId="14">#REF!</definedName>
    <definedName name="Excel_BuiltIn_Print_Area_4_19_3" localSheetId="14">#REF!</definedName>
    <definedName name="Excel_BuiltIn_Print_Area_4_19_4" localSheetId="14">#REF!</definedName>
    <definedName name="Excel_BuiltIn_Print_Area_4_2_1" localSheetId="14">#REF!</definedName>
    <definedName name="Excel_BuiltIn_Print_Area_4_2_2" localSheetId="14">#REF!</definedName>
    <definedName name="Excel_BuiltIn_Print_Area_4_2_3" localSheetId="14">#REF!</definedName>
    <definedName name="Excel_BuiltIn_Print_Area_4_2_4" localSheetId="14">#REF!</definedName>
    <definedName name="Excel_BuiltIn_Print_Area_4_20_1" localSheetId="14">#REF!</definedName>
    <definedName name="Excel_BuiltIn_Print_Area_4_20_2" localSheetId="14">#REF!</definedName>
    <definedName name="Excel_BuiltIn_Print_Area_4_20_3" localSheetId="14">#REF!</definedName>
    <definedName name="Excel_BuiltIn_Print_Area_4_20_4" localSheetId="14">#REF!</definedName>
    <definedName name="Excel_BuiltIn_Print_Area_4_21_1" localSheetId="14">#REF!</definedName>
    <definedName name="Excel_BuiltIn_Print_Area_4_21_2" localSheetId="14">#REF!</definedName>
    <definedName name="Excel_BuiltIn_Print_Area_4_21_3" localSheetId="14">#REF!</definedName>
    <definedName name="Excel_BuiltIn_Print_Area_4_21_4" localSheetId="14">#REF!</definedName>
    <definedName name="Excel_BuiltIn_Print_Area_4_22_1" localSheetId="14">#REF!</definedName>
    <definedName name="Excel_BuiltIn_Print_Area_4_22_2" localSheetId="14">#REF!</definedName>
    <definedName name="Excel_BuiltIn_Print_Area_4_22_3" localSheetId="14">#REF!</definedName>
    <definedName name="Excel_BuiltIn_Print_Area_4_22_4" localSheetId="14">#REF!</definedName>
    <definedName name="Excel_BuiltIn_Print_Area_4_23_1" localSheetId="14">#REF!</definedName>
    <definedName name="Excel_BuiltIn_Print_Area_4_23_2" localSheetId="14">#REF!</definedName>
    <definedName name="Excel_BuiltIn_Print_Area_4_23_3" localSheetId="14">#REF!</definedName>
    <definedName name="Excel_BuiltIn_Print_Area_4_23_4" localSheetId="14">#REF!</definedName>
    <definedName name="Excel_BuiltIn_Print_Area_4_24_1" localSheetId="14">#REF!</definedName>
    <definedName name="Excel_BuiltIn_Print_Area_4_24_2" localSheetId="14">#REF!</definedName>
    <definedName name="Excel_BuiltIn_Print_Area_4_24_3" localSheetId="14">#REF!</definedName>
    <definedName name="Excel_BuiltIn_Print_Area_4_24_4" localSheetId="14">#REF!</definedName>
    <definedName name="Excel_BuiltIn_Print_Area_4_26_1" localSheetId="14">#REF!</definedName>
    <definedName name="Excel_BuiltIn_Print_Area_4_26_2" localSheetId="14">#REF!</definedName>
    <definedName name="Excel_BuiltIn_Print_Area_4_26_3" localSheetId="14">#REF!</definedName>
    <definedName name="Excel_BuiltIn_Print_Area_4_26_4" localSheetId="14">#REF!</definedName>
    <definedName name="Excel_BuiltIn_Print_Area_4_27_1" localSheetId="14">#REF!</definedName>
    <definedName name="Excel_BuiltIn_Print_Area_4_27_2" localSheetId="14">#REF!</definedName>
    <definedName name="Excel_BuiltIn_Print_Area_4_27_3" localSheetId="14">#REF!</definedName>
    <definedName name="Excel_BuiltIn_Print_Area_4_27_4" localSheetId="14">#REF!</definedName>
    <definedName name="Excel_BuiltIn_Print_Area_4_3_1" localSheetId="14">#REF!</definedName>
    <definedName name="Excel_BuiltIn_Print_Area_4_3_2" localSheetId="14">#REF!</definedName>
    <definedName name="Excel_BuiltIn_Print_Area_4_3_3" localSheetId="14">#REF!</definedName>
    <definedName name="Excel_BuiltIn_Print_Area_4_3_4" localSheetId="14">#REF!</definedName>
    <definedName name="Excel_BuiltIn_Print_Area_4_4_1" localSheetId="14">#REF!</definedName>
    <definedName name="Excel_BuiltIn_Print_Area_4_4_2" localSheetId="14">#REF!</definedName>
    <definedName name="Excel_BuiltIn_Print_Area_4_4_3" localSheetId="14">#REF!</definedName>
    <definedName name="Excel_BuiltIn_Print_Area_4_4_4" localSheetId="14">#REF!</definedName>
    <definedName name="Excel_BuiltIn_Print_Area_4_5_1" localSheetId="14">#REF!</definedName>
    <definedName name="Excel_BuiltIn_Print_Area_4_5_2" localSheetId="14">#REF!</definedName>
    <definedName name="Excel_BuiltIn_Print_Area_4_5_3" localSheetId="14">#REF!</definedName>
    <definedName name="Excel_BuiltIn_Print_Area_4_5_4" localSheetId="14">#REF!</definedName>
    <definedName name="Excel_BuiltIn_Print_Area_4_6_1" localSheetId="14">#REF!</definedName>
    <definedName name="Excel_BuiltIn_Print_Area_4_6_2" localSheetId="14">#REF!</definedName>
    <definedName name="Excel_BuiltIn_Print_Area_4_6_3" localSheetId="14">#REF!</definedName>
    <definedName name="Excel_BuiltIn_Print_Area_4_6_4" localSheetId="14">#REF!</definedName>
    <definedName name="Excel_BuiltIn_Print_Area_4_7_1" localSheetId="14">#REF!</definedName>
    <definedName name="Excel_BuiltIn_Print_Area_4_7_2" localSheetId="14">#REF!</definedName>
    <definedName name="Excel_BuiltIn_Print_Area_4_7_3" localSheetId="14">#REF!</definedName>
    <definedName name="Excel_BuiltIn_Print_Area_4_7_4" localSheetId="14">#REF!</definedName>
    <definedName name="Excel_BuiltIn_Print_Area_4_8_1" localSheetId="14">#REF!</definedName>
    <definedName name="Excel_BuiltIn_Print_Area_4_8_2" localSheetId="14">#REF!</definedName>
    <definedName name="Excel_BuiltIn_Print_Area_4_8_3" localSheetId="14">#REF!</definedName>
    <definedName name="Excel_BuiltIn_Print_Area_4_8_4" localSheetId="14">#REF!</definedName>
    <definedName name="Excel_BuiltIn_Print_Area_4_9_1" localSheetId="14">#REF!</definedName>
    <definedName name="Excel_BuiltIn_Print_Area_4_9_2" localSheetId="14">#REF!</definedName>
    <definedName name="Excel_BuiltIn_Print_Area_4_9_3" localSheetId="14">#REF!</definedName>
    <definedName name="Excel_BuiltIn_Print_Area_4_9_4" localSheetId="14">#REF!</definedName>
    <definedName name="Excel_BuiltIn_Print_Area_5_1_1" localSheetId="14">#REF!</definedName>
    <definedName name="Excel_BuiltIn_Print_Area_5_1_2" localSheetId="14">#REF!</definedName>
    <definedName name="Excel_BuiltIn_Print_Area_5_1_3" localSheetId="14">#REF!</definedName>
    <definedName name="Excel_BuiltIn_Print_Area_5_1_4" localSheetId="14">#REF!</definedName>
    <definedName name="Excel_BuiltIn_Print_Area_5_10_1" localSheetId="14">#REF!</definedName>
    <definedName name="Excel_BuiltIn_Print_Area_5_10_2" localSheetId="14">#REF!</definedName>
    <definedName name="Excel_BuiltIn_Print_Area_5_10_3" localSheetId="14">#REF!</definedName>
    <definedName name="Excel_BuiltIn_Print_Area_5_10_4" localSheetId="14">#REF!</definedName>
    <definedName name="Excel_BuiltIn_Print_Area_5_12_1" localSheetId="14">#REF!</definedName>
    <definedName name="Excel_BuiltIn_Print_Area_5_12_2" localSheetId="14">#REF!</definedName>
    <definedName name="Excel_BuiltIn_Print_Area_5_12_3" localSheetId="14">#REF!</definedName>
    <definedName name="Excel_BuiltIn_Print_Area_5_12_4" localSheetId="14">#REF!</definedName>
    <definedName name="Excel_BuiltIn_Print_Area_5_13_1" localSheetId="14">#REF!</definedName>
    <definedName name="Excel_BuiltIn_Print_Area_5_13_2" localSheetId="14">#REF!</definedName>
    <definedName name="Excel_BuiltIn_Print_Area_5_13_3" localSheetId="14">#REF!</definedName>
    <definedName name="Excel_BuiltIn_Print_Area_5_13_4" localSheetId="14">#REF!</definedName>
    <definedName name="Excel_BuiltIn_Print_Area_5_14_1" localSheetId="14">#REF!</definedName>
    <definedName name="Excel_BuiltIn_Print_Area_5_14_2" localSheetId="14">#REF!</definedName>
    <definedName name="Excel_BuiltIn_Print_Area_5_14_3" localSheetId="14">#REF!</definedName>
    <definedName name="Excel_BuiltIn_Print_Area_5_14_4" localSheetId="14">#REF!</definedName>
    <definedName name="Excel_BuiltIn_Print_Area_5_15_1" localSheetId="14">#REF!</definedName>
    <definedName name="Excel_BuiltIn_Print_Area_5_15_2" localSheetId="14">#REF!</definedName>
    <definedName name="Excel_BuiltIn_Print_Area_5_15_3" localSheetId="14">#REF!</definedName>
    <definedName name="Excel_BuiltIn_Print_Area_5_15_4" localSheetId="14">#REF!</definedName>
    <definedName name="Excel_BuiltIn_Print_Area_5_19_1" localSheetId="14">#REF!</definedName>
    <definedName name="Excel_BuiltIn_Print_Area_5_19_2" localSheetId="14">#REF!</definedName>
    <definedName name="Excel_BuiltIn_Print_Area_5_19_3" localSheetId="14">#REF!</definedName>
    <definedName name="Excel_BuiltIn_Print_Area_5_19_4" localSheetId="14">#REF!</definedName>
    <definedName name="Excel_BuiltIn_Print_Area_5_2_1" localSheetId="14">#REF!</definedName>
    <definedName name="Excel_BuiltIn_Print_Area_5_2_2" localSheetId="14">#REF!</definedName>
    <definedName name="Excel_BuiltIn_Print_Area_5_2_3" localSheetId="14">#REF!</definedName>
    <definedName name="Excel_BuiltIn_Print_Area_5_2_4" localSheetId="14">#REF!</definedName>
    <definedName name="Excel_BuiltIn_Print_Area_5_20_1" localSheetId="14">#REF!</definedName>
    <definedName name="Excel_BuiltIn_Print_Area_5_20_2" localSheetId="14">#REF!</definedName>
    <definedName name="Excel_BuiltIn_Print_Area_5_20_3" localSheetId="14">#REF!</definedName>
    <definedName name="Excel_BuiltIn_Print_Area_5_20_4" localSheetId="14">#REF!</definedName>
    <definedName name="Excel_BuiltIn_Print_Area_5_21_1" localSheetId="14">#REF!</definedName>
    <definedName name="Excel_BuiltIn_Print_Area_5_21_2" localSheetId="14">#REF!</definedName>
    <definedName name="Excel_BuiltIn_Print_Area_5_21_3" localSheetId="14">#REF!</definedName>
    <definedName name="Excel_BuiltIn_Print_Area_5_21_4" localSheetId="14">#REF!</definedName>
    <definedName name="Excel_BuiltIn_Print_Area_5_22_1" localSheetId="14">#REF!</definedName>
    <definedName name="Excel_BuiltIn_Print_Area_5_22_2" localSheetId="14">#REF!</definedName>
    <definedName name="Excel_BuiltIn_Print_Area_5_22_3" localSheetId="14">#REF!</definedName>
    <definedName name="Excel_BuiltIn_Print_Area_5_22_4" localSheetId="14">#REF!</definedName>
    <definedName name="Excel_BuiltIn_Print_Area_5_23_1" localSheetId="14">#REF!</definedName>
    <definedName name="Excel_BuiltIn_Print_Area_5_23_2" localSheetId="14">#REF!</definedName>
    <definedName name="Excel_BuiltIn_Print_Area_5_23_3" localSheetId="14">#REF!</definedName>
    <definedName name="Excel_BuiltIn_Print_Area_5_23_4" localSheetId="14">#REF!</definedName>
    <definedName name="Excel_BuiltIn_Print_Area_5_24_1" localSheetId="14">#REF!</definedName>
    <definedName name="Excel_BuiltIn_Print_Area_5_24_2" localSheetId="14">#REF!</definedName>
    <definedName name="Excel_BuiltIn_Print_Area_5_24_3" localSheetId="14">#REF!</definedName>
    <definedName name="Excel_BuiltIn_Print_Area_5_24_4" localSheetId="14">#REF!</definedName>
    <definedName name="Excel_BuiltIn_Print_Area_5_26_1" localSheetId="14">#REF!</definedName>
    <definedName name="Excel_BuiltIn_Print_Area_5_26_2" localSheetId="14">#REF!</definedName>
    <definedName name="Excel_BuiltIn_Print_Area_5_26_3" localSheetId="14">#REF!</definedName>
    <definedName name="Excel_BuiltIn_Print_Area_5_26_4" localSheetId="14">#REF!</definedName>
    <definedName name="Excel_BuiltIn_Print_Area_5_27_1" localSheetId="14">#REF!</definedName>
    <definedName name="Excel_BuiltIn_Print_Area_5_27_2" localSheetId="14">#REF!</definedName>
    <definedName name="Excel_BuiltIn_Print_Area_5_27_3" localSheetId="14">#REF!</definedName>
    <definedName name="Excel_BuiltIn_Print_Area_5_27_4" localSheetId="14">#REF!</definedName>
    <definedName name="Excel_BuiltIn_Print_Area_5_3_1" localSheetId="14">#REF!</definedName>
    <definedName name="Excel_BuiltIn_Print_Area_5_3_2" localSheetId="14">#REF!</definedName>
    <definedName name="Excel_BuiltIn_Print_Area_5_3_3" localSheetId="14">#REF!</definedName>
    <definedName name="Excel_BuiltIn_Print_Area_5_3_4" localSheetId="14">#REF!</definedName>
    <definedName name="Excel_BuiltIn_Print_Area_5_4_1" localSheetId="14">#REF!</definedName>
    <definedName name="Excel_BuiltIn_Print_Area_5_4_2" localSheetId="14">#REF!</definedName>
    <definedName name="Excel_BuiltIn_Print_Area_5_4_3" localSheetId="14">#REF!</definedName>
    <definedName name="Excel_BuiltIn_Print_Area_5_4_4" localSheetId="14">#REF!</definedName>
    <definedName name="Excel_BuiltIn_Print_Area_5_5_1" localSheetId="14">#REF!</definedName>
    <definedName name="Excel_BuiltIn_Print_Area_5_5_2" localSheetId="14">#REF!</definedName>
    <definedName name="Excel_BuiltIn_Print_Area_5_5_3" localSheetId="14">#REF!</definedName>
    <definedName name="Excel_BuiltIn_Print_Area_5_5_4" localSheetId="14">#REF!</definedName>
    <definedName name="Excel_BuiltIn_Print_Area_5_6_1" localSheetId="14">#REF!</definedName>
    <definedName name="Excel_BuiltIn_Print_Area_5_6_2" localSheetId="14">#REF!</definedName>
    <definedName name="Excel_BuiltIn_Print_Area_5_6_3" localSheetId="14">#REF!</definedName>
    <definedName name="Excel_BuiltIn_Print_Area_5_6_4" localSheetId="14">#REF!</definedName>
    <definedName name="Excel_BuiltIn_Print_Area_5_7_1" localSheetId="14">#REF!</definedName>
    <definedName name="Excel_BuiltIn_Print_Area_5_7_2" localSheetId="14">#REF!</definedName>
    <definedName name="Excel_BuiltIn_Print_Area_5_7_3" localSheetId="14">#REF!</definedName>
    <definedName name="Excel_BuiltIn_Print_Area_5_7_4" localSheetId="14">#REF!</definedName>
    <definedName name="Excel_BuiltIn_Print_Area_5_8_1" localSheetId="14">#REF!</definedName>
    <definedName name="Excel_BuiltIn_Print_Area_5_8_2" localSheetId="14">#REF!</definedName>
    <definedName name="Excel_BuiltIn_Print_Area_5_8_3" localSheetId="14">#REF!</definedName>
    <definedName name="Excel_BuiltIn_Print_Area_5_8_4" localSheetId="14">#REF!</definedName>
    <definedName name="Excel_BuiltIn_Print_Area_5_9_1" localSheetId="14">#REF!</definedName>
    <definedName name="Excel_BuiltIn_Print_Area_5_9_2" localSheetId="14">#REF!</definedName>
    <definedName name="Excel_BuiltIn_Print_Area_5_9_3" localSheetId="14">#REF!</definedName>
    <definedName name="Excel_BuiltIn_Print_Area_5_9_4" localSheetId="14">#REF!</definedName>
    <definedName name="Excel_BuiltIn_Print_Area_6_1_1" localSheetId="14">#REF!</definedName>
    <definedName name="Excel_BuiltIn_Print_Area_6_1_2" localSheetId="14">#REF!</definedName>
    <definedName name="Excel_BuiltIn_Print_Area_6_1_3" localSheetId="14">#REF!</definedName>
    <definedName name="Excel_BuiltIn_Print_Area_6_1_4" localSheetId="14">#REF!</definedName>
    <definedName name="Excel_BuiltIn_Print_Area_6_10_1" localSheetId="14">#REF!</definedName>
    <definedName name="Excel_BuiltIn_Print_Area_6_10_2" localSheetId="14">#REF!</definedName>
    <definedName name="Excel_BuiltIn_Print_Area_6_10_3" localSheetId="14">#REF!</definedName>
    <definedName name="Excel_BuiltIn_Print_Area_6_10_4" localSheetId="14">#REF!</definedName>
    <definedName name="Excel_BuiltIn_Print_Area_6_12_1" localSheetId="14">#REF!</definedName>
    <definedName name="Excel_BuiltIn_Print_Area_6_12_2" localSheetId="14">#REF!</definedName>
    <definedName name="Excel_BuiltIn_Print_Area_6_12_3" localSheetId="14">#REF!</definedName>
    <definedName name="Excel_BuiltIn_Print_Area_6_12_4" localSheetId="14">#REF!</definedName>
    <definedName name="Excel_BuiltIn_Print_Area_6_13_1" localSheetId="14">#REF!</definedName>
    <definedName name="Excel_BuiltIn_Print_Area_6_13_2" localSheetId="14">#REF!</definedName>
    <definedName name="Excel_BuiltIn_Print_Area_6_13_3" localSheetId="14">#REF!</definedName>
    <definedName name="Excel_BuiltIn_Print_Area_6_13_4" localSheetId="14">#REF!</definedName>
    <definedName name="Excel_BuiltIn_Print_Area_6_14_1" localSheetId="14">#REF!</definedName>
    <definedName name="Excel_BuiltIn_Print_Area_6_14_2" localSheetId="14">#REF!</definedName>
    <definedName name="Excel_BuiltIn_Print_Area_6_14_3" localSheetId="14">#REF!</definedName>
    <definedName name="Excel_BuiltIn_Print_Area_6_14_4" localSheetId="14">#REF!</definedName>
    <definedName name="Excel_BuiltIn_Print_Area_6_15_1" localSheetId="14">#REF!</definedName>
    <definedName name="Excel_BuiltIn_Print_Area_6_15_2" localSheetId="14">#REF!</definedName>
    <definedName name="Excel_BuiltIn_Print_Area_6_15_3" localSheetId="14">#REF!</definedName>
    <definedName name="Excel_BuiltIn_Print_Area_6_15_4" localSheetId="14">#REF!</definedName>
    <definedName name="Excel_BuiltIn_Print_Area_6_19_1" localSheetId="14">#REF!</definedName>
    <definedName name="Excel_BuiltIn_Print_Area_6_19_2" localSheetId="14">#REF!</definedName>
    <definedName name="Excel_BuiltIn_Print_Area_6_19_3" localSheetId="14">#REF!</definedName>
    <definedName name="Excel_BuiltIn_Print_Area_6_19_4" localSheetId="14">#REF!</definedName>
    <definedName name="Excel_BuiltIn_Print_Area_6_2_1" localSheetId="14">#REF!</definedName>
    <definedName name="Excel_BuiltIn_Print_Area_6_2_2" localSheetId="14">#REF!</definedName>
    <definedName name="Excel_BuiltIn_Print_Area_6_2_3" localSheetId="14">#REF!</definedName>
    <definedName name="Excel_BuiltIn_Print_Area_6_2_4" localSheetId="14">#REF!</definedName>
    <definedName name="Excel_BuiltIn_Print_Area_6_20_1" localSheetId="14">#REF!</definedName>
    <definedName name="Excel_BuiltIn_Print_Area_6_20_2" localSheetId="14">#REF!</definedName>
    <definedName name="Excel_BuiltIn_Print_Area_6_20_3" localSheetId="14">#REF!</definedName>
    <definedName name="Excel_BuiltIn_Print_Area_6_20_4" localSheetId="14">#REF!</definedName>
    <definedName name="Excel_BuiltIn_Print_Area_6_21_1" localSheetId="14">#REF!</definedName>
    <definedName name="Excel_BuiltIn_Print_Area_6_21_2" localSheetId="14">#REF!</definedName>
    <definedName name="Excel_BuiltIn_Print_Area_6_21_3" localSheetId="14">#REF!</definedName>
    <definedName name="Excel_BuiltIn_Print_Area_6_21_4" localSheetId="14">#REF!</definedName>
    <definedName name="Excel_BuiltIn_Print_Area_6_22_1" localSheetId="14">#REF!</definedName>
    <definedName name="Excel_BuiltIn_Print_Area_6_22_2" localSheetId="14">#REF!</definedName>
    <definedName name="Excel_BuiltIn_Print_Area_6_22_3" localSheetId="14">#REF!</definedName>
    <definedName name="Excel_BuiltIn_Print_Area_6_22_4" localSheetId="14">#REF!</definedName>
    <definedName name="Excel_BuiltIn_Print_Area_6_23_1" localSheetId="14">#REF!</definedName>
    <definedName name="Excel_BuiltIn_Print_Area_6_23_2" localSheetId="14">#REF!</definedName>
    <definedName name="Excel_BuiltIn_Print_Area_6_23_3" localSheetId="14">#REF!</definedName>
    <definedName name="Excel_BuiltIn_Print_Area_6_23_4" localSheetId="14">#REF!</definedName>
    <definedName name="Excel_BuiltIn_Print_Area_6_24_1" localSheetId="14">#REF!</definedName>
    <definedName name="Excel_BuiltIn_Print_Area_6_24_2" localSheetId="14">#REF!</definedName>
    <definedName name="Excel_BuiltIn_Print_Area_6_24_3" localSheetId="14">#REF!</definedName>
    <definedName name="Excel_BuiltIn_Print_Area_6_24_4" localSheetId="14">#REF!</definedName>
    <definedName name="Excel_BuiltIn_Print_Area_6_26_1" localSheetId="14">#REF!</definedName>
    <definedName name="Excel_BuiltIn_Print_Area_6_26_2" localSheetId="14">#REF!</definedName>
    <definedName name="Excel_BuiltIn_Print_Area_6_26_3" localSheetId="14">#REF!</definedName>
    <definedName name="Excel_BuiltIn_Print_Area_6_26_4" localSheetId="14">#REF!</definedName>
    <definedName name="Excel_BuiltIn_Print_Area_6_27_1" localSheetId="14">#REF!</definedName>
    <definedName name="Excel_BuiltIn_Print_Area_6_27_2" localSheetId="14">#REF!</definedName>
    <definedName name="Excel_BuiltIn_Print_Area_6_27_3" localSheetId="14">#REF!</definedName>
    <definedName name="Excel_BuiltIn_Print_Area_6_27_4" localSheetId="14">#REF!</definedName>
    <definedName name="Excel_BuiltIn_Print_Area_6_3_1" localSheetId="14">#REF!</definedName>
    <definedName name="Excel_BuiltIn_Print_Area_6_3_2" localSheetId="14">#REF!</definedName>
    <definedName name="Excel_BuiltIn_Print_Area_6_3_3" localSheetId="14">#REF!</definedName>
    <definedName name="Excel_BuiltIn_Print_Area_6_3_4" localSheetId="14">#REF!</definedName>
    <definedName name="Excel_BuiltIn_Print_Area_6_4_1" localSheetId="14">#REF!</definedName>
    <definedName name="Excel_BuiltIn_Print_Area_6_4_2" localSheetId="14">#REF!</definedName>
    <definedName name="Excel_BuiltIn_Print_Area_6_4_3" localSheetId="14">#REF!</definedName>
    <definedName name="Excel_BuiltIn_Print_Area_6_4_4" localSheetId="14">#REF!</definedName>
    <definedName name="Excel_BuiltIn_Print_Area_6_5_1" localSheetId="14">#REF!</definedName>
    <definedName name="Excel_BuiltIn_Print_Area_6_5_2" localSheetId="14">#REF!</definedName>
    <definedName name="Excel_BuiltIn_Print_Area_6_5_3" localSheetId="14">#REF!</definedName>
    <definedName name="Excel_BuiltIn_Print_Area_6_5_4" localSheetId="14">#REF!</definedName>
    <definedName name="Excel_BuiltIn_Print_Area_6_6_1" localSheetId="14">#REF!</definedName>
    <definedName name="Excel_BuiltIn_Print_Area_6_6_2" localSheetId="14">#REF!</definedName>
    <definedName name="Excel_BuiltIn_Print_Area_6_6_3" localSheetId="14">#REF!</definedName>
    <definedName name="Excel_BuiltIn_Print_Area_6_6_4" localSheetId="14">#REF!</definedName>
    <definedName name="Excel_BuiltIn_Print_Area_6_7_1" localSheetId="14">#REF!</definedName>
    <definedName name="Excel_BuiltIn_Print_Area_6_7_2" localSheetId="14">#REF!</definedName>
    <definedName name="Excel_BuiltIn_Print_Area_6_7_3" localSheetId="14">#REF!</definedName>
    <definedName name="Excel_BuiltIn_Print_Area_6_7_4" localSheetId="14">#REF!</definedName>
    <definedName name="Excel_BuiltIn_Print_Area_6_8_1" localSheetId="14">#REF!</definedName>
    <definedName name="Excel_BuiltIn_Print_Area_6_8_2" localSheetId="14">#REF!</definedName>
    <definedName name="Excel_BuiltIn_Print_Area_6_8_3" localSheetId="14">#REF!</definedName>
    <definedName name="Excel_BuiltIn_Print_Area_6_8_4" localSheetId="14">#REF!</definedName>
    <definedName name="Excel_BuiltIn_Print_Area_6_9_1" localSheetId="14">#REF!</definedName>
    <definedName name="Excel_BuiltIn_Print_Area_6_9_2" localSheetId="14">#REF!</definedName>
    <definedName name="Excel_BuiltIn_Print_Area_6_9_3" localSheetId="14">#REF!</definedName>
    <definedName name="Excel_BuiltIn_Print_Area_6_9_4" localSheetId="14">#REF!</definedName>
    <definedName name="Excel_BuiltIn_Print_Area_7_1_1" localSheetId="14">#REF!</definedName>
    <definedName name="Excel_BuiltIn_Print_Area_7_1_2" localSheetId="14">#REF!</definedName>
    <definedName name="Excel_BuiltIn_Print_Area_7_1_3" localSheetId="14">#REF!</definedName>
    <definedName name="Excel_BuiltIn_Print_Area_7_1_4" localSheetId="14">#REF!</definedName>
    <definedName name="Excel_BuiltIn_Print_Area_7_10_1" localSheetId="14">#REF!</definedName>
    <definedName name="Excel_BuiltIn_Print_Area_7_10_2" localSheetId="14">#REF!</definedName>
    <definedName name="Excel_BuiltIn_Print_Area_7_10_3" localSheetId="14">#REF!</definedName>
    <definedName name="Excel_BuiltIn_Print_Area_7_10_4" localSheetId="14">#REF!</definedName>
    <definedName name="Excel_BuiltIn_Print_Area_7_12_1" localSheetId="14">#REF!</definedName>
    <definedName name="Excel_BuiltIn_Print_Area_7_12_2" localSheetId="14">#REF!</definedName>
    <definedName name="Excel_BuiltIn_Print_Area_7_12_3" localSheetId="14">#REF!</definedName>
    <definedName name="Excel_BuiltIn_Print_Area_7_12_4" localSheetId="14">#REF!</definedName>
    <definedName name="Excel_BuiltIn_Print_Area_7_13_1" localSheetId="14">#REF!</definedName>
    <definedName name="Excel_BuiltIn_Print_Area_7_13_2" localSheetId="14">#REF!</definedName>
    <definedName name="Excel_BuiltIn_Print_Area_7_13_3" localSheetId="14">#REF!</definedName>
    <definedName name="Excel_BuiltIn_Print_Area_7_13_4" localSheetId="14">#REF!</definedName>
    <definedName name="Excel_BuiltIn_Print_Area_7_14_1" localSheetId="14">#REF!</definedName>
    <definedName name="Excel_BuiltIn_Print_Area_7_14_2" localSheetId="14">#REF!</definedName>
    <definedName name="Excel_BuiltIn_Print_Area_7_14_3" localSheetId="14">#REF!</definedName>
    <definedName name="Excel_BuiltIn_Print_Area_7_14_4" localSheetId="14">#REF!</definedName>
    <definedName name="Excel_BuiltIn_Print_Area_7_15_1" localSheetId="14">#REF!</definedName>
    <definedName name="Excel_BuiltIn_Print_Area_7_15_2" localSheetId="14">#REF!</definedName>
    <definedName name="Excel_BuiltIn_Print_Area_7_15_3" localSheetId="14">#REF!</definedName>
    <definedName name="Excel_BuiltIn_Print_Area_7_15_4" localSheetId="14">#REF!</definedName>
    <definedName name="Excel_BuiltIn_Print_Area_7_19_1" localSheetId="14">#REF!</definedName>
    <definedName name="Excel_BuiltIn_Print_Area_7_19_2" localSheetId="14">#REF!</definedName>
    <definedName name="Excel_BuiltIn_Print_Area_7_19_3" localSheetId="14">#REF!</definedName>
    <definedName name="Excel_BuiltIn_Print_Area_7_19_4" localSheetId="14">#REF!</definedName>
    <definedName name="Excel_BuiltIn_Print_Area_7_2_1" localSheetId="14">#REF!</definedName>
    <definedName name="Excel_BuiltIn_Print_Area_7_2_2" localSheetId="14">#REF!</definedName>
    <definedName name="Excel_BuiltIn_Print_Area_7_2_3" localSheetId="14">#REF!</definedName>
    <definedName name="Excel_BuiltIn_Print_Area_7_2_4" localSheetId="14">#REF!</definedName>
    <definedName name="Excel_BuiltIn_Print_Area_7_20_1" localSheetId="14">#REF!</definedName>
    <definedName name="Excel_BuiltIn_Print_Area_7_20_2" localSheetId="14">#REF!</definedName>
    <definedName name="Excel_BuiltIn_Print_Area_7_20_3" localSheetId="14">#REF!</definedName>
    <definedName name="Excel_BuiltIn_Print_Area_7_20_4" localSheetId="14">#REF!</definedName>
    <definedName name="Excel_BuiltIn_Print_Area_7_21_1" localSheetId="14">#REF!</definedName>
    <definedName name="Excel_BuiltIn_Print_Area_7_21_2" localSheetId="14">#REF!</definedName>
    <definedName name="Excel_BuiltIn_Print_Area_7_21_3" localSheetId="14">#REF!</definedName>
    <definedName name="Excel_BuiltIn_Print_Area_7_21_4" localSheetId="14">#REF!</definedName>
    <definedName name="Excel_BuiltIn_Print_Area_7_22_1" localSheetId="14">#REF!</definedName>
    <definedName name="Excel_BuiltIn_Print_Area_7_22_2" localSheetId="14">#REF!</definedName>
    <definedName name="Excel_BuiltIn_Print_Area_7_22_3" localSheetId="14">#REF!</definedName>
    <definedName name="Excel_BuiltIn_Print_Area_7_22_4" localSheetId="14">#REF!</definedName>
    <definedName name="Excel_BuiltIn_Print_Area_7_23_1" localSheetId="14">#REF!</definedName>
    <definedName name="Excel_BuiltIn_Print_Area_7_23_2" localSheetId="14">#REF!</definedName>
    <definedName name="Excel_BuiltIn_Print_Area_7_23_3" localSheetId="14">#REF!</definedName>
    <definedName name="Excel_BuiltIn_Print_Area_7_23_4" localSheetId="14">#REF!</definedName>
    <definedName name="Excel_BuiltIn_Print_Area_7_24_1" localSheetId="14">#REF!</definedName>
    <definedName name="Excel_BuiltIn_Print_Area_7_24_2" localSheetId="14">#REF!</definedName>
    <definedName name="Excel_BuiltIn_Print_Area_7_24_3" localSheetId="14">#REF!</definedName>
    <definedName name="Excel_BuiltIn_Print_Area_7_24_4" localSheetId="14">#REF!</definedName>
    <definedName name="Excel_BuiltIn_Print_Area_7_26_1" localSheetId="14">#REF!</definedName>
    <definedName name="Excel_BuiltIn_Print_Area_7_26_2" localSheetId="14">#REF!</definedName>
    <definedName name="Excel_BuiltIn_Print_Area_7_26_3" localSheetId="14">#REF!</definedName>
    <definedName name="Excel_BuiltIn_Print_Area_7_26_4" localSheetId="14">#REF!</definedName>
    <definedName name="Excel_BuiltIn_Print_Area_7_27_1" localSheetId="14">#REF!</definedName>
    <definedName name="Excel_BuiltIn_Print_Area_7_27_2" localSheetId="14">#REF!</definedName>
    <definedName name="Excel_BuiltIn_Print_Area_7_27_3" localSheetId="14">#REF!</definedName>
    <definedName name="Excel_BuiltIn_Print_Area_7_27_4" localSheetId="14">#REF!</definedName>
    <definedName name="Excel_BuiltIn_Print_Area_7_3_1" localSheetId="14">#REF!</definedName>
    <definedName name="Excel_BuiltIn_Print_Area_7_3_2" localSheetId="14">#REF!</definedName>
    <definedName name="Excel_BuiltIn_Print_Area_7_3_3" localSheetId="14">#REF!</definedName>
    <definedName name="Excel_BuiltIn_Print_Area_7_3_4" localSheetId="14">#REF!</definedName>
    <definedName name="Excel_BuiltIn_Print_Area_7_4_1" localSheetId="14">#REF!</definedName>
    <definedName name="Excel_BuiltIn_Print_Area_7_4_2" localSheetId="14">#REF!</definedName>
    <definedName name="Excel_BuiltIn_Print_Area_7_4_3" localSheetId="14">#REF!</definedName>
    <definedName name="Excel_BuiltIn_Print_Area_7_4_4" localSheetId="14">#REF!</definedName>
    <definedName name="Excel_BuiltIn_Print_Area_7_5_1" localSheetId="14">#REF!</definedName>
    <definedName name="Excel_BuiltIn_Print_Area_7_5_2" localSheetId="14">#REF!</definedName>
    <definedName name="Excel_BuiltIn_Print_Area_7_5_3" localSheetId="14">#REF!</definedName>
    <definedName name="Excel_BuiltIn_Print_Area_7_5_4" localSheetId="14">#REF!</definedName>
    <definedName name="Excel_BuiltIn_Print_Area_7_6_1" localSheetId="14">#REF!</definedName>
    <definedName name="Excel_BuiltIn_Print_Area_7_6_2" localSheetId="14">#REF!</definedName>
    <definedName name="Excel_BuiltIn_Print_Area_7_6_3" localSheetId="14">#REF!</definedName>
    <definedName name="Excel_BuiltIn_Print_Area_7_6_4" localSheetId="14">#REF!</definedName>
    <definedName name="Excel_BuiltIn_Print_Area_7_7_1" localSheetId="14">#REF!</definedName>
    <definedName name="Excel_BuiltIn_Print_Area_7_7_2" localSheetId="14">#REF!</definedName>
    <definedName name="Excel_BuiltIn_Print_Area_7_7_3" localSheetId="14">#REF!</definedName>
    <definedName name="Excel_BuiltIn_Print_Area_7_7_4" localSheetId="14">#REF!</definedName>
    <definedName name="Excel_BuiltIn_Print_Area_7_8_1" localSheetId="14">#REF!</definedName>
    <definedName name="Excel_BuiltIn_Print_Area_7_8_2" localSheetId="14">#REF!</definedName>
    <definedName name="Excel_BuiltIn_Print_Area_7_8_3" localSheetId="14">#REF!</definedName>
    <definedName name="Excel_BuiltIn_Print_Area_7_8_4" localSheetId="14">#REF!</definedName>
    <definedName name="Excel_BuiltIn_Print_Area_7_9_1" localSheetId="14">#REF!</definedName>
    <definedName name="Excel_BuiltIn_Print_Area_7_9_2" localSheetId="14">#REF!</definedName>
    <definedName name="Excel_BuiltIn_Print_Area_7_9_3" localSheetId="14">#REF!</definedName>
    <definedName name="Excel_BuiltIn_Print_Area_7_9_4" localSheetId="14">#REF!</definedName>
    <definedName name="Excel_BuiltIn_Print_Area_8_1_1" localSheetId="14">#REF!</definedName>
    <definedName name="Excel_BuiltIn_Print_Area_8_1_2" localSheetId="14">#REF!</definedName>
    <definedName name="Excel_BuiltIn_Print_Area_8_1_3" localSheetId="14">#REF!</definedName>
    <definedName name="Excel_BuiltIn_Print_Area_8_1_4" localSheetId="14">#REF!</definedName>
    <definedName name="Excel_BuiltIn_Print_Area_8_10_1" localSheetId="14">#REF!</definedName>
    <definedName name="Excel_BuiltIn_Print_Area_8_10_2" localSheetId="14">#REF!</definedName>
    <definedName name="Excel_BuiltIn_Print_Area_8_10_3" localSheetId="14">#REF!</definedName>
    <definedName name="Excel_BuiltIn_Print_Area_8_10_4" localSheetId="14">#REF!</definedName>
    <definedName name="Excel_BuiltIn_Print_Area_8_11_1" localSheetId="14">#REF!</definedName>
    <definedName name="Excel_BuiltIn_Print_Area_8_11_2" localSheetId="14">#REF!</definedName>
    <definedName name="Excel_BuiltIn_Print_Area_8_11_3" localSheetId="14">#REF!</definedName>
    <definedName name="Excel_BuiltIn_Print_Area_8_11_4" localSheetId="14">#REF!</definedName>
    <definedName name="Excel_BuiltIn_Print_Area_8_12_1" localSheetId="14">#REF!</definedName>
    <definedName name="Excel_BuiltIn_Print_Area_8_12_2" localSheetId="14">#REF!</definedName>
    <definedName name="Excel_BuiltIn_Print_Area_8_12_3" localSheetId="14">#REF!</definedName>
    <definedName name="Excel_BuiltIn_Print_Area_8_12_4" localSheetId="14">#REF!</definedName>
    <definedName name="Excel_BuiltIn_Print_Area_8_13_1" localSheetId="14">#REF!</definedName>
    <definedName name="Excel_BuiltIn_Print_Area_8_13_2" localSheetId="14">#REF!</definedName>
    <definedName name="Excel_BuiltIn_Print_Area_8_13_3" localSheetId="14">#REF!</definedName>
    <definedName name="Excel_BuiltIn_Print_Area_8_13_4" localSheetId="14">#REF!</definedName>
    <definedName name="Excel_BuiltIn_Print_Area_8_14_1" localSheetId="14">#REF!</definedName>
    <definedName name="Excel_BuiltIn_Print_Area_8_14_2" localSheetId="14">#REF!</definedName>
    <definedName name="Excel_BuiltIn_Print_Area_8_14_3" localSheetId="14">#REF!</definedName>
    <definedName name="Excel_BuiltIn_Print_Area_8_14_4" localSheetId="14">#REF!</definedName>
    <definedName name="Excel_BuiltIn_Print_Area_8_15_1" localSheetId="14">#REF!</definedName>
    <definedName name="Excel_BuiltIn_Print_Area_8_15_2" localSheetId="14">#REF!</definedName>
    <definedName name="Excel_BuiltIn_Print_Area_8_15_3" localSheetId="14">#REF!</definedName>
    <definedName name="Excel_BuiltIn_Print_Area_8_15_4" localSheetId="14">#REF!</definedName>
    <definedName name="Excel_BuiltIn_Print_Area_8_19_1" localSheetId="14">#REF!</definedName>
    <definedName name="Excel_BuiltIn_Print_Area_8_19_2" localSheetId="14">#REF!</definedName>
    <definedName name="Excel_BuiltIn_Print_Area_8_19_3" localSheetId="14">#REF!</definedName>
    <definedName name="Excel_BuiltIn_Print_Area_8_19_4" localSheetId="14">#REF!</definedName>
    <definedName name="Excel_BuiltIn_Print_Area_8_2_1" localSheetId="14">#REF!</definedName>
    <definedName name="Excel_BuiltIn_Print_Area_8_2_2" localSheetId="14">#REF!</definedName>
    <definedName name="Excel_BuiltIn_Print_Area_8_2_3" localSheetId="14">#REF!</definedName>
    <definedName name="Excel_BuiltIn_Print_Area_8_2_4" localSheetId="14">#REF!</definedName>
    <definedName name="Excel_BuiltIn_Print_Area_8_20_1" localSheetId="14">#REF!</definedName>
    <definedName name="Excel_BuiltIn_Print_Area_8_20_2" localSheetId="14">#REF!</definedName>
    <definedName name="Excel_BuiltIn_Print_Area_8_20_3" localSheetId="14">#REF!</definedName>
    <definedName name="Excel_BuiltIn_Print_Area_8_20_4" localSheetId="14">#REF!</definedName>
    <definedName name="Excel_BuiltIn_Print_Area_8_21_1" localSheetId="14">#REF!</definedName>
    <definedName name="Excel_BuiltIn_Print_Area_8_21_2" localSheetId="14">#REF!</definedName>
    <definedName name="Excel_BuiltIn_Print_Area_8_21_3" localSheetId="14">#REF!</definedName>
    <definedName name="Excel_BuiltIn_Print_Area_8_21_4" localSheetId="14">#REF!</definedName>
    <definedName name="Excel_BuiltIn_Print_Area_8_22_1" localSheetId="14">#REF!</definedName>
    <definedName name="Excel_BuiltIn_Print_Area_8_22_2" localSheetId="14">#REF!</definedName>
    <definedName name="Excel_BuiltIn_Print_Area_8_22_3" localSheetId="14">#REF!</definedName>
    <definedName name="Excel_BuiltIn_Print_Area_8_22_4" localSheetId="14">#REF!</definedName>
    <definedName name="Excel_BuiltIn_Print_Area_8_23_1" localSheetId="14">#REF!</definedName>
    <definedName name="Excel_BuiltIn_Print_Area_8_23_2" localSheetId="14">#REF!</definedName>
    <definedName name="Excel_BuiltIn_Print_Area_8_23_3" localSheetId="14">#REF!</definedName>
    <definedName name="Excel_BuiltIn_Print_Area_8_23_4" localSheetId="14">#REF!</definedName>
    <definedName name="Excel_BuiltIn_Print_Area_8_24_1" localSheetId="14">#REF!</definedName>
    <definedName name="Excel_BuiltIn_Print_Area_8_24_2" localSheetId="14">#REF!</definedName>
    <definedName name="Excel_BuiltIn_Print_Area_8_24_3" localSheetId="14">#REF!</definedName>
    <definedName name="Excel_BuiltIn_Print_Area_8_24_4" localSheetId="14">#REF!</definedName>
    <definedName name="Excel_BuiltIn_Print_Area_8_26_1" localSheetId="14">#REF!</definedName>
    <definedName name="Excel_BuiltIn_Print_Area_8_26_2" localSheetId="14">#REF!</definedName>
    <definedName name="Excel_BuiltIn_Print_Area_8_26_3" localSheetId="14">#REF!</definedName>
    <definedName name="Excel_BuiltIn_Print_Area_8_26_4" localSheetId="14">#REF!</definedName>
    <definedName name="Excel_BuiltIn_Print_Area_8_27_1" localSheetId="14">#REF!</definedName>
    <definedName name="Excel_BuiltIn_Print_Area_8_27_2" localSheetId="14">#REF!</definedName>
    <definedName name="Excel_BuiltIn_Print_Area_8_27_3" localSheetId="14">#REF!</definedName>
    <definedName name="Excel_BuiltIn_Print_Area_8_27_4" localSheetId="14">#REF!</definedName>
    <definedName name="Excel_BuiltIn_Print_Area_8_3_1" localSheetId="14">#REF!</definedName>
    <definedName name="Excel_BuiltIn_Print_Area_8_3_2" localSheetId="14">#REF!</definedName>
    <definedName name="Excel_BuiltIn_Print_Area_8_3_3" localSheetId="14">#REF!</definedName>
    <definedName name="Excel_BuiltIn_Print_Area_8_3_4" localSheetId="14">#REF!</definedName>
    <definedName name="Excel_BuiltIn_Print_Area_8_4_1" localSheetId="14">#REF!</definedName>
    <definedName name="Excel_BuiltIn_Print_Area_8_4_2" localSheetId="14">#REF!</definedName>
    <definedName name="Excel_BuiltIn_Print_Area_8_4_3" localSheetId="14">#REF!</definedName>
    <definedName name="Excel_BuiltIn_Print_Area_8_4_4" localSheetId="14">#REF!</definedName>
    <definedName name="Excel_BuiltIn_Print_Area_8_5_1" localSheetId="14">#REF!</definedName>
    <definedName name="Excel_BuiltIn_Print_Area_8_5_2" localSheetId="14">#REF!</definedName>
    <definedName name="Excel_BuiltIn_Print_Area_8_5_3" localSheetId="14">#REF!</definedName>
    <definedName name="Excel_BuiltIn_Print_Area_8_5_4" localSheetId="14">#REF!</definedName>
    <definedName name="Excel_BuiltIn_Print_Area_8_6_1" localSheetId="14">#REF!</definedName>
    <definedName name="Excel_BuiltIn_Print_Area_8_6_2" localSheetId="14">#REF!</definedName>
    <definedName name="Excel_BuiltIn_Print_Area_8_6_3" localSheetId="14">#REF!</definedName>
    <definedName name="Excel_BuiltIn_Print_Area_8_6_4" localSheetId="14">#REF!</definedName>
    <definedName name="Excel_BuiltIn_Print_Area_8_7_1" localSheetId="14">#REF!</definedName>
    <definedName name="Excel_BuiltIn_Print_Area_8_7_2" localSheetId="14">#REF!</definedName>
    <definedName name="Excel_BuiltIn_Print_Area_8_7_3" localSheetId="14">#REF!</definedName>
    <definedName name="Excel_BuiltIn_Print_Area_8_7_4" localSheetId="14">#REF!</definedName>
    <definedName name="Excel_BuiltIn_Print_Area_8_8_1" localSheetId="14">#REF!</definedName>
    <definedName name="Excel_BuiltIn_Print_Area_8_8_2" localSheetId="14">#REF!</definedName>
    <definedName name="Excel_BuiltIn_Print_Area_8_8_3" localSheetId="14">#REF!</definedName>
    <definedName name="Excel_BuiltIn_Print_Area_8_8_4" localSheetId="14">#REF!</definedName>
    <definedName name="Excel_BuiltIn_Print_Area_8_9_1" localSheetId="14">#REF!</definedName>
    <definedName name="Excel_BuiltIn_Print_Area_8_9_2" localSheetId="14">#REF!</definedName>
    <definedName name="Excel_BuiltIn_Print_Area_8_9_3" localSheetId="14">#REF!</definedName>
    <definedName name="Excel_BuiltIn_Print_Area_8_9_4" localSheetId="14">#REF!</definedName>
    <definedName name="Excel_BuiltIn_Print_Area_9_1_1" localSheetId="14">#REF!</definedName>
    <definedName name="Excel_BuiltIn_Print_Area_9_1_2" localSheetId="14">#REF!</definedName>
    <definedName name="Excel_BuiltIn_Print_Area_9_1_3" localSheetId="14">#REF!</definedName>
    <definedName name="Excel_BuiltIn_Print_Area_9_1_4" localSheetId="14">#REF!</definedName>
    <definedName name="Excel_BuiltIn_Print_Area_9_10_1" localSheetId="14">#REF!</definedName>
    <definedName name="Excel_BuiltIn_Print_Area_9_10_2" localSheetId="14">#REF!</definedName>
    <definedName name="Excel_BuiltIn_Print_Area_9_10_3" localSheetId="14">#REF!</definedName>
    <definedName name="Excel_BuiltIn_Print_Area_9_10_4" localSheetId="14">#REF!</definedName>
    <definedName name="Excel_BuiltIn_Print_Area_9_12_1" localSheetId="14">#REF!</definedName>
    <definedName name="Excel_BuiltIn_Print_Area_9_12_2" localSheetId="14">#REF!</definedName>
    <definedName name="Excel_BuiltIn_Print_Area_9_12_3" localSheetId="14">#REF!</definedName>
    <definedName name="Excel_BuiltIn_Print_Area_9_12_4" localSheetId="14">#REF!</definedName>
    <definedName name="Excel_BuiltIn_Print_Area_9_13_1" localSheetId="14">#REF!</definedName>
    <definedName name="Excel_BuiltIn_Print_Area_9_13_2" localSheetId="14">#REF!</definedName>
    <definedName name="Excel_BuiltIn_Print_Area_9_13_3" localSheetId="14">#REF!</definedName>
    <definedName name="Excel_BuiltIn_Print_Area_9_13_4" localSheetId="14">#REF!</definedName>
    <definedName name="Excel_BuiltIn_Print_Area_9_14_1" localSheetId="14">#REF!</definedName>
    <definedName name="Excel_BuiltIn_Print_Area_9_14_2" localSheetId="14">#REF!</definedName>
    <definedName name="Excel_BuiltIn_Print_Area_9_14_3" localSheetId="14">#REF!</definedName>
    <definedName name="Excel_BuiltIn_Print_Area_9_14_4" localSheetId="14">#REF!</definedName>
    <definedName name="Excel_BuiltIn_Print_Area_9_15_1" localSheetId="14">#REF!</definedName>
    <definedName name="Excel_BuiltIn_Print_Area_9_15_2" localSheetId="14">#REF!</definedName>
    <definedName name="Excel_BuiltIn_Print_Area_9_15_3" localSheetId="14">#REF!</definedName>
    <definedName name="Excel_BuiltIn_Print_Area_9_15_4" localSheetId="14">#REF!</definedName>
    <definedName name="Excel_BuiltIn_Print_Area_9_19_1" localSheetId="14">#REF!</definedName>
    <definedName name="Excel_BuiltIn_Print_Area_9_19_2" localSheetId="14">#REF!</definedName>
    <definedName name="Excel_BuiltIn_Print_Area_9_19_3" localSheetId="14">#REF!</definedName>
    <definedName name="Excel_BuiltIn_Print_Area_9_19_4" localSheetId="14">#REF!</definedName>
    <definedName name="Excel_BuiltIn_Print_Area_9_2_1" localSheetId="14">#REF!</definedName>
    <definedName name="Excel_BuiltIn_Print_Area_9_2_2" localSheetId="14">#REF!</definedName>
    <definedName name="Excel_BuiltIn_Print_Area_9_2_3" localSheetId="14">#REF!</definedName>
    <definedName name="Excel_BuiltIn_Print_Area_9_2_4" localSheetId="14">#REF!</definedName>
    <definedName name="Excel_BuiltIn_Print_Area_9_20_1" localSheetId="14">#REF!</definedName>
    <definedName name="Excel_BuiltIn_Print_Area_9_20_2" localSheetId="14">#REF!</definedName>
    <definedName name="Excel_BuiltIn_Print_Area_9_20_3" localSheetId="14">#REF!</definedName>
    <definedName name="Excel_BuiltIn_Print_Area_9_20_4" localSheetId="14">#REF!</definedName>
    <definedName name="Excel_BuiltIn_Print_Area_9_21_1" localSheetId="14">#REF!</definedName>
    <definedName name="Excel_BuiltIn_Print_Area_9_21_2" localSheetId="14">#REF!</definedName>
    <definedName name="Excel_BuiltIn_Print_Area_9_21_3" localSheetId="14">#REF!</definedName>
    <definedName name="Excel_BuiltIn_Print_Area_9_21_4" localSheetId="14">#REF!</definedName>
    <definedName name="Excel_BuiltIn_Print_Area_9_22_1" localSheetId="14">#REF!</definedName>
    <definedName name="Excel_BuiltIn_Print_Area_9_22_2" localSheetId="14">#REF!</definedName>
    <definedName name="Excel_BuiltIn_Print_Area_9_22_3" localSheetId="14">#REF!</definedName>
    <definedName name="Excel_BuiltIn_Print_Area_9_22_4" localSheetId="14">#REF!</definedName>
    <definedName name="Excel_BuiltIn_Print_Area_9_23_1" localSheetId="14">#REF!</definedName>
    <definedName name="Excel_BuiltIn_Print_Area_9_23_2" localSheetId="14">#REF!</definedName>
    <definedName name="Excel_BuiltIn_Print_Area_9_23_3" localSheetId="14">#REF!</definedName>
    <definedName name="Excel_BuiltIn_Print_Area_9_23_4" localSheetId="14">#REF!</definedName>
    <definedName name="Excel_BuiltIn_Print_Area_9_24_1" localSheetId="14">#REF!</definedName>
    <definedName name="Excel_BuiltIn_Print_Area_9_24_2" localSheetId="14">#REF!</definedName>
    <definedName name="Excel_BuiltIn_Print_Area_9_24_3" localSheetId="14">#REF!</definedName>
    <definedName name="Excel_BuiltIn_Print_Area_9_24_4" localSheetId="14">#REF!</definedName>
    <definedName name="Excel_BuiltIn_Print_Area_9_26_1" localSheetId="14">#REF!</definedName>
    <definedName name="Excel_BuiltIn_Print_Area_9_26_2" localSheetId="14">#REF!</definedName>
    <definedName name="Excel_BuiltIn_Print_Area_9_26_3" localSheetId="14">#REF!</definedName>
    <definedName name="Excel_BuiltIn_Print_Area_9_26_4" localSheetId="14">#REF!</definedName>
    <definedName name="Excel_BuiltIn_Print_Area_9_27_1" localSheetId="14">#REF!</definedName>
    <definedName name="Excel_BuiltIn_Print_Area_9_27_2" localSheetId="14">#REF!</definedName>
    <definedName name="Excel_BuiltIn_Print_Area_9_27_3" localSheetId="14">#REF!</definedName>
    <definedName name="Excel_BuiltIn_Print_Area_9_27_4" localSheetId="14">#REF!</definedName>
    <definedName name="Excel_BuiltIn_Print_Area_9_3_1" localSheetId="14">#REF!</definedName>
    <definedName name="Excel_BuiltIn_Print_Area_9_3_2" localSheetId="14">#REF!</definedName>
    <definedName name="Excel_BuiltIn_Print_Area_9_3_3" localSheetId="14">#REF!</definedName>
    <definedName name="Excel_BuiltIn_Print_Area_9_3_4" localSheetId="14">#REF!</definedName>
    <definedName name="Excel_BuiltIn_Print_Area_9_4_1" localSheetId="14">#REF!</definedName>
    <definedName name="Excel_BuiltIn_Print_Area_9_4_2" localSheetId="14">#REF!</definedName>
    <definedName name="Excel_BuiltIn_Print_Area_9_4_3" localSheetId="14">#REF!</definedName>
    <definedName name="Excel_BuiltIn_Print_Area_9_4_4" localSheetId="14">#REF!</definedName>
    <definedName name="Excel_BuiltIn_Print_Area_9_5_1" localSheetId="14">#REF!</definedName>
    <definedName name="Excel_BuiltIn_Print_Area_9_5_2" localSheetId="14">#REF!</definedName>
    <definedName name="Excel_BuiltIn_Print_Area_9_5_3" localSheetId="14">#REF!</definedName>
    <definedName name="Excel_BuiltIn_Print_Area_9_5_4" localSheetId="14">#REF!</definedName>
    <definedName name="Excel_BuiltIn_Print_Area_9_6_1" localSheetId="14">#REF!</definedName>
    <definedName name="Excel_BuiltIn_Print_Area_9_6_2" localSheetId="14">#REF!</definedName>
    <definedName name="Excel_BuiltIn_Print_Area_9_6_3" localSheetId="14">#REF!</definedName>
    <definedName name="Excel_BuiltIn_Print_Area_9_6_4" localSheetId="14">#REF!</definedName>
    <definedName name="Excel_BuiltIn_Print_Area_9_7_1" localSheetId="14">#REF!</definedName>
    <definedName name="Excel_BuiltIn_Print_Area_9_7_2" localSheetId="14">#REF!</definedName>
    <definedName name="Excel_BuiltIn_Print_Area_9_7_3" localSheetId="14">#REF!</definedName>
    <definedName name="Excel_BuiltIn_Print_Area_9_7_4" localSheetId="14">#REF!</definedName>
    <definedName name="Excel_BuiltIn_Print_Area_9_8_1" localSheetId="14">#REF!</definedName>
    <definedName name="Excel_BuiltIn_Print_Area_9_8_2" localSheetId="14">#REF!</definedName>
    <definedName name="Excel_BuiltIn_Print_Area_9_8_3" localSheetId="14">#REF!</definedName>
    <definedName name="Excel_BuiltIn_Print_Area_9_8_4" localSheetId="14">#REF!</definedName>
    <definedName name="Excel_BuiltIn_Print_Area_9_9_1" localSheetId="14">#REF!</definedName>
    <definedName name="Excel_BuiltIn_Print_Area_9_9_2" localSheetId="14">#REF!</definedName>
    <definedName name="Excel_BuiltIn_Print_Area_9_9_3" localSheetId="14">#REF!</definedName>
    <definedName name="Excel_BuiltIn_Print_Area_9_9_4" localSheetId="14">#REF!</definedName>
    <definedName name="EXCEL1024_1" localSheetId="14">#REF!</definedName>
    <definedName name="EXCEL1024_2" localSheetId="14">#REF!</definedName>
    <definedName name="EXCEL1024_3" localSheetId="14">#REF!</definedName>
    <definedName name="EXCEL1024_4" localSheetId="14">#REF!</definedName>
    <definedName name="F" localSheetId="14">#REF!</definedName>
    <definedName name="F_1" localSheetId="14">#REF!</definedName>
    <definedName name="F_2" localSheetId="14">#REF!</definedName>
    <definedName name="F_3" localSheetId="14">#REF!</definedName>
    <definedName name="F_4" localSheetId="14">#REF!</definedName>
    <definedName name="FrtPcktGauge" localSheetId="14">#REF!</definedName>
    <definedName name="FrtPcktGauge_19" localSheetId="14">#REF!</definedName>
    <definedName name="FrtPcktGauge_20" localSheetId="14">#REF!</definedName>
    <definedName name="FrtPcktMargin" localSheetId="14">#REF!</definedName>
    <definedName name="FrtPcktMargin_19" localSheetId="14">#REF!</definedName>
    <definedName name="FrtPcktMargin_20" localSheetId="14">#REF!</definedName>
    <definedName name="FrtPcktNeedles" localSheetId="14">#REF!</definedName>
    <definedName name="FrtPcktNeedles_19" localSheetId="14">#REF!</definedName>
    <definedName name="FrtPcktNeedles_20" localSheetId="14">#REF!</definedName>
    <definedName name="FrtPcktThread" localSheetId="14">#REF!</definedName>
    <definedName name="FrtPcktThread_19" localSheetId="14">#REF!</definedName>
    <definedName name="FrtPcktThread_20" localSheetId="14">#REF!</definedName>
    <definedName name="FULL_1" localSheetId="14">#REF!</definedName>
    <definedName name="FULL_19_1" localSheetId="14">#REF!</definedName>
    <definedName name="FULL_19_2" localSheetId="14">#REF!</definedName>
    <definedName name="FULL_19_3" localSheetId="14">#REF!</definedName>
    <definedName name="FULL_19_4" localSheetId="14">#REF!</definedName>
    <definedName name="FULL_2" localSheetId="14">#REF!</definedName>
    <definedName name="FULL_20_1" localSheetId="14">#REF!</definedName>
    <definedName name="FULL_20_2" localSheetId="14">#REF!</definedName>
    <definedName name="FULL_20_3" localSheetId="14">#REF!</definedName>
    <definedName name="FULL_20_4" localSheetId="14">#REF!</definedName>
    <definedName name="FULL_3" localSheetId="14">#REF!</definedName>
    <definedName name="gd_1" localSheetId="14">#REF!</definedName>
    <definedName name="gd_2" localSheetId="14">#REF!</definedName>
    <definedName name="gd_3" localSheetId="14">#REF!</definedName>
    <definedName name="gd_4" localSheetId="14">#REF!</definedName>
    <definedName name="gsd_1" localSheetId="14">#REF!</definedName>
    <definedName name="gsd_2" localSheetId="14">#REF!</definedName>
    <definedName name="gsd_3" localSheetId="14">#REF!</definedName>
    <definedName name="gsd_4" localSheetId="14">#REF!</definedName>
    <definedName name="gumpalan_1" localSheetId="14">#REF!</definedName>
    <definedName name="gumpalan_2" localSheetId="14">#REF!</definedName>
    <definedName name="gumpalan_3" localSheetId="14">#REF!</definedName>
    <definedName name="gumpalan_4" localSheetId="14">#REF!</definedName>
    <definedName name="gunun" localSheetId="14">#REF!</definedName>
    <definedName name="gunun_1" localSheetId="14">#REF!</definedName>
    <definedName name="gunun_2" localSheetId="14">#REF!</definedName>
    <definedName name="gunun_3" localSheetId="14">#REF!</definedName>
    <definedName name="gunun_4" localSheetId="14">#REF!</definedName>
    <definedName name="gununf" localSheetId="14">#REF!</definedName>
    <definedName name="gununf_1" localSheetId="14">#REF!</definedName>
    <definedName name="gununf_2" localSheetId="14">#REF!</definedName>
    <definedName name="gununf_3" localSheetId="14">#REF!</definedName>
    <definedName name="gununf_4" localSheetId="14">#REF!</definedName>
    <definedName name="gunung" localSheetId="14">#REF!</definedName>
    <definedName name="gunung_1" localSheetId="14">#REF!</definedName>
    <definedName name="gunung_2" localSheetId="14">#REF!</definedName>
    <definedName name="gunung_3" localSheetId="14">#REF!</definedName>
    <definedName name="gunung_4" localSheetId="14">#REF!</definedName>
    <definedName name="gununga" localSheetId="14">#REF!</definedName>
    <definedName name="gununga_1" localSheetId="14">#REF!</definedName>
    <definedName name="gununga_2" localSheetId="14">#REF!</definedName>
    <definedName name="gununga_3" localSheetId="14">#REF!</definedName>
    <definedName name="gununga_4" localSheetId="14">#REF!</definedName>
    <definedName name="gununguu" localSheetId="14">#REF!</definedName>
    <definedName name="gununguu_1" localSheetId="14">#REF!</definedName>
    <definedName name="gununguu_2" localSheetId="14">#REF!</definedName>
    <definedName name="gununguu_3" localSheetId="14">#REF!</definedName>
    <definedName name="gununguu_4" localSheetId="14">#REF!</definedName>
    <definedName name="JUM" localSheetId="14">#REF!</definedName>
    <definedName name="kakikuka" localSheetId="14">#REF!</definedName>
    <definedName name="kakikuka_1" localSheetId="14">#REF!</definedName>
    <definedName name="kakikuka_2" localSheetId="14">#REF!</definedName>
    <definedName name="kakikuka_3" localSheetId="14">#REF!</definedName>
    <definedName name="kakikuka_4" localSheetId="14">#REF!</definedName>
    <definedName name="L_1" localSheetId="14">#REF!</definedName>
    <definedName name="L_19_1" localSheetId="14">#REF!</definedName>
    <definedName name="L_19_2" localSheetId="14">#REF!</definedName>
    <definedName name="L_19_3" localSheetId="14">#REF!</definedName>
    <definedName name="L_19_4" localSheetId="14">#REF!</definedName>
    <definedName name="L_2" localSheetId="14">#REF!</definedName>
    <definedName name="L_20_1" localSheetId="14">#REF!</definedName>
    <definedName name="L_20_2" localSheetId="14">#REF!</definedName>
    <definedName name="L_20_3" localSheetId="14">#REF!</definedName>
    <definedName name="L_20_4" localSheetId="14">#REF!</definedName>
    <definedName name="L_3" localSheetId="14">#REF!</definedName>
    <definedName name="L_4" localSheetId="14">#REF!</definedName>
    <definedName name="Mantenance" localSheetId="14">#REF!</definedName>
    <definedName name="Mantenance_1" localSheetId="14">#REF!</definedName>
    <definedName name="Mantenance_2" localSheetId="14">#REF!</definedName>
    <definedName name="Mantenance_3" localSheetId="14">#REF!</definedName>
    <definedName name="Mantenance_4" localSheetId="14">#REF!</definedName>
    <definedName name="masalaha_1" localSheetId="14">#REF!</definedName>
    <definedName name="masalaha_2" localSheetId="14">#REF!</definedName>
    <definedName name="masalaha_3" localSheetId="14">#REF!</definedName>
    <definedName name="masalaha_4" localSheetId="14">#REF!</definedName>
    <definedName name="namas_1" localSheetId="14">#REF!</definedName>
    <definedName name="namas_2" localSheetId="14">#REF!</definedName>
    <definedName name="namas_3" localSheetId="14">#REF!</definedName>
    <definedName name="namas_4" localSheetId="14">#REF!</definedName>
    <definedName name="nanana" localSheetId="14">#REF!</definedName>
    <definedName name="nanana_1" localSheetId="14">#REF!</definedName>
    <definedName name="nanana_2" localSheetId="14">#REF!</definedName>
    <definedName name="nanana_3" localSheetId="14">#REF!</definedName>
    <definedName name="nanana_4" localSheetId="14">#REF!</definedName>
    <definedName name="overall" localSheetId="14">#REF!</definedName>
    <definedName name="overall_2" localSheetId="14">#REF!</definedName>
    <definedName name="overall_3" localSheetId="14">#REF!</definedName>
    <definedName name="overall_4" localSheetId="14">#REF!</definedName>
    <definedName name="_xlnm.Print_Area" localSheetId="14">'628'!$A$1:$S$86</definedName>
    <definedName name="qfile1" localSheetId="14">#REF!</definedName>
    <definedName name="qfile1_2" localSheetId="14">#REF!</definedName>
    <definedName name="qfile1_3" localSheetId="14">#REF!</definedName>
    <definedName name="qfile1_4" localSheetId="14">#REF!</definedName>
    <definedName name="qfile2" localSheetId="14">#REF!</definedName>
    <definedName name="qfile2_2" localSheetId="14">#REF!</definedName>
    <definedName name="qfile2_3" localSheetId="14">#REF!</definedName>
    <definedName name="qfile2_4" localSheetId="14">#REF!</definedName>
    <definedName name="QFile3" localSheetId="14">#REF!</definedName>
    <definedName name="QFile3_2" localSheetId="14">#REF!</definedName>
    <definedName name="QFile3_3" localSheetId="14">#REF!</definedName>
    <definedName name="QFile3_4" localSheetId="14">#REF!</definedName>
    <definedName name="RENOV" localSheetId="14">#REF!</definedName>
    <definedName name="s_1" localSheetId="14">#REF!</definedName>
    <definedName name="s_2" localSheetId="14">#REF!</definedName>
    <definedName name="s_3" localSheetId="14">#REF!</definedName>
    <definedName name="s_4" localSheetId="14">#REF!</definedName>
    <definedName name="sa" localSheetId="14">#REF!</definedName>
    <definedName name="sa_1" localSheetId="14">#REF!</definedName>
    <definedName name="sa_2" localSheetId="14">#REF!</definedName>
    <definedName name="sa_3" localSheetId="14">#REF!</definedName>
    <definedName name="sa_4" localSheetId="14">#REF!</definedName>
    <definedName name="SABUN" localSheetId="14">#REF!</definedName>
    <definedName name="SABUN_1" localSheetId="14">#REF!</definedName>
    <definedName name="SABUN_2" localSheetId="14">#REF!</definedName>
    <definedName name="SABUN_3" localSheetId="14">#REF!</definedName>
    <definedName name="SABUN_4" localSheetId="14">#REF!</definedName>
    <definedName name="sakit_1" localSheetId="14">#REF!</definedName>
    <definedName name="sakit_2" localSheetId="14">#REF!</definedName>
    <definedName name="sakit_3" localSheetId="14">#REF!</definedName>
    <definedName name="sakit_4" localSheetId="14">#REF!</definedName>
    <definedName name="sam" localSheetId="14">#REF!</definedName>
    <definedName name="sam_1" localSheetId="14">#REF!</definedName>
    <definedName name="sam_2" localSheetId="14">#REF!</definedName>
    <definedName name="sam_3" localSheetId="14">#REF!</definedName>
    <definedName name="sam_4" localSheetId="14">#REF!</definedName>
    <definedName name="samasamasam" localSheetId="14">#REF!</definedName>
    <definedName name="samasamasam_1" localSheetId="14">#REF!</definedName>
    <definedName name="samasamasam_2" localSheetId="14">#REF!</definedName>
    <definedName name="samasamasam_3" localSheetId="14">#REF!</definedName>
    <definedName name="samasamasam_4" localSheetId="14">#REF!</definedName>
    <definedName name="sampaikan" localSheetId="14">#REF!</definedName>
    <definedName name="sampaikan_1" localSheetId="14">#REF!</definedName>
    <definedName name="sampaikan_2" localSheetId="14">#REF!</definedName>
    <definedName name="sampaikan_3" localSheetId="14">#REF!</definedName>
    <definedName name="sampaikan_4" localSheetId="14">#REF!</definedName>
    <definedName name="sample" localSheetId="14">#REF!</definedName>
    <definedName name="sample_1" localSheetId="14">#REF!</definedName>
    <definedName name="sample_2" localSheetId="14">#REF!</definedName>
    <definedName name="sample_3" localSheetId="14">#REF!</definedName>
    <definedName name="sample_4" localSheetId="14">#REF!</definedName>
    <definedName name="sembarangan" localSheetId="14">#REF!</definedName>
    <definedName name="sembarangan_1" localSheetId="14">#REF!</definedName>
    <definedName name="sembarangan_2" localSheetId="14">#REF!</definedName>
    <definedName name="sembarangan_3" localSheetId="14">#REF!</definedName>
    <definedName name="sembarangan_4" localSheetId="14">#REF!</definedName>
    <definedName name="SEMBARNG" localSheetId="14">#REF!</definedName>
    <definedName name="SEMBARNG_1" localSheetId="14">#REF!</definedName>
    <definedName name="SEMBARNG_2" localSheetId="14">#REF!</definedName>
    <definedName name="SEMBARNG_3" localSheetId="14">#REF!</definedName>
    <definedName name="SEMBARNG_4" localSheetId="14">#REF!</definedName>
    <definedName name="Ssas_1" localSheetId="14">#REF!</definedName>
    <definedName name="Ssas_2" localSheetId="14">#REF!</definedName>
    <definedName name="Ssas_3" localSheetId="14">#REF!</definedName>
    <definedName name="Ssas_4" localSheetId="14">#REF!</definedName>
    <definedName name="Thread" localSheetId="14">#REF!</definedName>
    <definedName name="Thread_1" localSheetId="14">#REF!</definedName>
    <definedName name="Thread_15" localSheetId="14">#REF!</definedName>
    <definedName name="Thread_19" localSheetId="14">#REF!</definedName>
    <definedName name="Thread_2" localSheetId="14">#REF!</definedName>
    <definedName name="Thread_20" localSheetId="14">#REF!</definedName>
    <definedName name="Thread_22" localSheetId="14">#REF!</definedName>
    <definedName name="Thread_23" localSheetId="14">#REF!</definedName>
    <definedName name="Thread_5" localSheetId="14">#REF!</definedName>
    <definedName name="Thread_8" localSheetId="14">#REF!</definedName>
    <definedName name="VGJK" localSheetId="14">#REF!</definedName>
    <definedName name="VGJK_1" localSheetId="14">#REF!</definedName>
    <definedName name="VGJK_2" localSheetId="14">#REF!</definedName>
    <definedName name="VGJK_3" localSheetId="14">#REF!</definedName>
    <definedName name="VGJK_4" localSheetId="14">#REF!</definedName>
    <definedName name="WtchPcktAmount" localSheetId="14">#REF!</definedName>
    <definedName name="WtchPcktAmount_1" localSheetId="14">#REF!</definedName>
    <definedName name="WtchPcktAmount_15" localSheetId="14">#REF!</definedName>
    <definedName name="WtchPcktAmount_19" localSheetId="14">#REF!</definedName>
    <definedName name="WtchPcktAmount_2" localSheetId="14">#REF!</definedName>
    <definedName name="WtchPcktAmount_20" localSheetId="14">#REF!</definedName>
    <definedName name="WtchPcktAmount_22" localSheetId="14">#REF!</definedName>
    <definedName name="WtchPcktAmount_23" localSheetId="14">#REF!</definedName>
    <definedName name="WtchPcktAmount_5" localSheetId="14">#REF!</definedName>
    <definedName name="WtchPcktAmount_8" localSheetId="14">#REF!</definedName>
    <definedName name="WtchPcktGauge" localSheetId="14">#REF!</definedName>
    <definedName name="WtchPcktGauge_19" localSheetId="14">#REF!</definedName>
    <definedName name="WtchPcktGauge_20" localSheetId="14">#REF!</definedName>
    <definedName name="WtchPcktHemWidth" localSheetId="14">#REF!</definedName>
    <definedName name="WtchPcktHemWidth_19" localSheetId="14">#REF!</definedName>
    <definedName name="WtchPcktHemWidth_20" localSheetId="14">#REF!</definedName>
    <definedName name="WtchPcktLocation" localSheetId="14">#REF!</definedName>
    <definedName name="WtchPcktLocation_19" localSheetId="14">#REF!</definedName>
    <definedName name="WtchPcktLocation_20" localSheetId="14">#REF!</definedName>
    <definedName name="WtchPcktMargin" localSheetId="14">#REF!</definedName>
    <definedName name="WtchPcktMargin_19" localSheetId="14">#REF!</definedName>
    <definedName name="WtchPcktMargin_20" localSheetId="14">#REF!</definedName>
    <definedName name="WtchPcktSet" localSheetId="14">#REF!</definedName>
    <definedName name="WtchPcktSet_19" localSheetId="14">#REF!</definedName>
    <definedName name="WtchPcktSet_20" localSheetId="14">#REF!</definedName>
    <definedName name="WtchPcktThread" localSheetId="14">#REF!</definedName>
    <definedName name="WtchPcktThread_19" localSheetId="14">#REF!</definedName>
    <definedName name="WtchPcktThread_20" localSheetId="14">#REF!</definedName>
    <definedName name="YGGG" localSheetId="14">#REF!</definedName>
    <definedName name="YGGG_1" localSheetId="14">#REF!</definedName>
    <definedName name="YGGG_2" localSheetId="14">#REF!</definedName>
    <definedName name="YGGG_3" localSheetId="14">#REF!</definedName>
    <definedName name="YGGG_4" localSheetId="14">#REF!</definedName>
    <definedName name="yh_1" localSheetId="14">#REF!</definedName>
    <definedName name="yh_2" localSheetId="14">#REF!</definedName>
    <definedName name="yh_3" localSheetId="14">#REF!</definedName>
    <definedName name="yh_4" localSheetId="14">#REF!</definedName>
    <definedName name="a" localSheetId="15">#REF!</definedName>
    <definedName name="a_1" localSheetId="15">#REF!</definedName>
    <definedName name="a_2" localSheetId="15">#REF!</definedName>
    <definedName name="a_3" localSheetId="15">#REF!</definedName>
    <definedName name="a_4" localSheetId="15">#REF!</definedName>
    <definedName name="AA_1" localSheetId="15">#REF!</definedName>
    <definedName name="AA_2" localSheetId="15">#REF!</definedName>
    <definedName name="AA_3" localSheetId="15">#REF!</definedName>
    <definedName name="AA_4" localSheetId="15">#REF!</definedName>
    <definedName name="aaa_1" localSheetId="15">#REF!</definedName>
    <definedName name="aaa_2" localSheetId="15">#REF!</definedName>
    <definedName name="aaa_3" localSheetId="15">#REF!</definedName>
    <definedName name="aaa_4" localSheetId="15">#REF!</definedName>
    <definedName name="aaaaa_1" localSheetId="15">#REF!</definedName>
    <definedName name="aaaaa_2" localSheetId="15">#REF!</definedName>
    <definedName name="aaaaa_3" localSheetId="15">#REF!</definedName>
    <definedName name="aaaaa_4" localSheetId="15">#REF!</definedName>
    <definedName name="ada" localSheetId="15">#REF!</definedName>
    <definedName name="ada_1" localSheetId="15">#REF!</definedName>
    <definedName name="ada_2" localSheetId="15">#REF!</definedName>
    <definedName name="ada_3" localSheetId="15">#REF!</definedName>
    <definedName name="ada_4" localSheetId="15">#REF!</definedName>
    <definedName name="ADAad" localSheetId="15">#REF!</definedName>
    <definedName name="ADAad_1" localSheetId="15">#REF!</definedName>
    <definedName name="ADAad_2" localSheetId="15">#REF!</definedName>
    <definedName name="ADAad_3" localSheetId="15">#REF!</definedName>
    <definedName name="ADAad_4" localSheetId="15">#REF!</definedName>
    <definedName name="ASA_1" localSheetId="15">#REF!</definedName>
    <definedName name="ASA_19_1" localSheetId="15">#REF!</definedName>
    <definedName name="ASA_19_2" localSheetId="15">#REF!</definedName>
    <definedName name="ASA_19_3" localSheetId="15">#REF!</definedName>
    <definedName name="ASA_19_4" localSheetId="15">#REF!</definedName>
    <definedName name="ASA_2" localSheetId="15">#REF!</definedName>
    <definedName name="ASA_20_1" localSheetId="15">#REF!</definedName>
    <definedName name="ASA_20_2" localSheetId="15">#REF!</definedName>
    <definedName name="ASA_20_3" localSheetId="15">#REF!</definedName>
    <definedName name="ASA_20_4" localSheetId="15">#REF!</definedName>
    <definedName name="ASA_3" localSheetId="15">#REF!</definedName>
    <definedName name="BARU" localSheetId="15">#REF!</definedName>
    <definedName name="BB_1" localSheetId="15">#REF!</definedName>
    <definedName name="BB_2" localSheetId="15">#REF!</definedName>
    <definedName name="BB_3" localSheetId="15">#REF!</definedName>
    <definedName name="BB_4" localSheetId="15">#REF!</definedName>
    <definedName name="bermain" localSheetId="15">#REF!</definedName>
    <definedName name="bermain_1" localSheetId="15">#REF!</definedName>
    <definedName name="bermain_2" localSheetId="15">#REF!</definedName>
    <definedName name="bermain_3" localSheetId="15">#REF!</definedName>
    <definedName name="bermain_4" localSheetId="15">#REF!</definedName>
    <definedName name="bersam" localSheetId="15">#REF!</definedName>
    <definedName name="bersam_1" localSheetId="15">#REF!</definedName>
    <definedName name="bersam_2" localSheetId="15">#REF!</definedName>
    <definedName name="bersam_3" localSheetId="15">#REF!</definedName>
    <definedName name="bersam_4" localSheetId="15">#REF!</definedName>
    <definedName name="bersama_1" localSheetId="15">#REF!</definedName>
    <definedName name="bersama_2" localSheetId="15">#REF!</definedName>
    <definedName name="bersama_3" localSheetId="15">#REF!</definedName>
    <definedName name="bersama_4" localSheetId="15">#REF!</definedName>
    <definedName name="dale" localSheetId="15">#REF!</definedName>
    <definedName name="dale_19" localSheetId="15">#REF!</definedName>
    <definedName name="dale_20" localSheetId="15">#REF!</definedName>
    <definedName name="dddd_1" localSheetId="15">#REF!</definedName>
    <definedName name="dddd_2" localSheetId="15">#REF!</definedName>
    <definedName name="dddd_3" localSheetId="15">#REF!</definedName>
    <definedName name="dddd_4" localSheetId="15">#REF!</definedName>
    <definedName name="dddddddd_1" localSheetId="15">#REF!</definedName>
    <definedName name="dddddddd_2" localSheetId="15">#REF!</definedName>
    <definedName name="dddddddd_3" localSheetId="15">#REF!</definedName>
    <definedName name="dddddddd_4" localSheetId="15">#REF!</definedName>
    <definedName name="Excel_BuiltIn_Print_Area_13_1" localSheetId="15">#REF!</definedName>
    <definedName name="Excel_BuiltIn_Print_Area_13_2" localSheetId="15">#REF!</definedName>
    <definedName name="Excel_BuiltIn_Print_Area_13_3" localSheetId="15">#REF!</definedName>
    <definedName name="Excel_BuiltIn_Print_Area_2_1_1" localSheetId="15">#REF!</definedName>
    <definedName name="Excel_BuiltIn_Print_Area_2_1_2" localSheetId="15">#REF!</definedName>
    <definedName name="Excel_BuiltIn_Print_Area_2_1_3" localSheetId="15">#REF!</definedName>
    <definedName name="Excel_BuiltIn_Print_Area_2_1_4" localSheetId="15">#REF!</definedName>
    <definedName name="Excel_BuiltIn_Print_Area_2_10_1" localSheetId="15">#REF!</definedName>
    <definedName name="Excel_BuiltIn_Print_Area_2_10_2" localSheetId="15">#REF!</definedName>
    <definedName name="Excel_BuiltIn_Print_Area_2_10_3" localSheetId="15">#REF!</definedName>
    <definedName name="Excel_BuiltIn_Print_Area_2_10_4" localSheetId="15">#REF!</definedName>
    <definedName name="Excel_BuiltIn_Print_Area_2_12_1" localSheetId="15">#REF!</definedName>
    <definedName name="Excel_BuiltIn_Print_Area_2_12_2" localSheetId="15">#REF!</definedName>
    <definedName name="Excel_BuiltIn_Print_Area_2_12_3" localSheetId="15">#REF!</definedName>
    <definedName name="Excel_BuiltIn_Print_Area_2_12_4" localSheetId="15">#REF!</definedName>
    <definedName name="Excel_BuiltIn_Print_Area_2_13_1" localSheetId="15">#REF!</definedName>
    <definedName name="Excel_BuiltIn_Print_Area_2_13_2" localSheetId="15">#REF!</definedName>
    <definedName name="Excel_BuiltIn_Print_Area_2_13_3" localSheetId="15">#REF!</definedName>
    <definedName name="Excel_BuiltIn_Print_Area_2_13_4" localSheetId="15">#REF!</definedName>
    <definedName name="Excel_BuiltIn_Print_Area_2_14_1" localSheetId="15">#REF!</definedName>
    <definedName name="Excel_BuiltIn_Print_Area_2_14_2" localSheetId="15">#REF!</definedName>
    <definedName name="Excel_BuiltIn_Print_Area_2_14_3" localSheetId="15">#REF!</definedName>
    <definedName name="Excel_BuiltIn_Print_Area_2_14_4" localSheetId="15">#REF!</definedName>
    <definedName name="Excel_BuiltIn_Print_Area_2_15_1" localSheetId="15">#REF!</definedName>
    <definedName name="Excel_BuiltIn_Print_Area_2_15_2" localSheetId="15">#REF!</definedName>
    <definedName name="Excel_BuiltIn_Print_Area_2_15_3" localSheetId="15">#REF!</definedName>
    <definedName name="Excel_BuiltIn_Print_Area_2_15_4" localSheetId="15">#REF!</definedName>
    <definedName name="Excel_BuiltIn_Print_Area_2_19_1" localSheetId="15">#REF!</definedName>
    <definedName name="Excel_BuiltIn_Print_Area_2_19_2" localSheetId="15">#REF!</definedName>
    <definedName name="Excel_BuiltIn_Print_Area_2_19_3" localSheetId="15">#REF!</definedName>
    <definedName name="Excel_BuiltIn_Print_Area_2_19_4" localSheetId="15">#REF!</definedName>
    <definedName name="Excel_BuiltIn_Print_Area_2_2_1" localSheetId="15">#REF!</definedName>
    <definedName name="Excel_BuiltIn_Print_Area_2_2_2" localSheetId="15">#REF!</definedName>
    <definedName name="Excel_BuiltIn_Print_Area_2_2_3" localSheetId="15">#REF!</definedName>
    <definedName name="Excel_BuiltIn_Print_Area_2_2_4" localSheetId="15">#REF!</definedName>
    <definedName name="Excel_BuiltIn_Print_Area_2_20_1" localSheetId="15">#REF!</definedName>
    <definedName name="Excel_BuiltIn_Print_Area_2_20_2" localSheetId="15">#REF!</definedName>
    <definedName name="Excel_BuiltIn_Print_Area_2_20_3" localSheetId="15">#REF!</definedName>
    <definedName name="Excel_BuiltIn_Print_Area_2_20_4" localSheetId="15">#REF!</definedName>
    <definedName name="Excel_BuiltIn_Print_Area_2_21_1" localSheetId="15">#REF!</definedName>
    <definedName name="Excel_BuiltIn_Print_Area_2_21_2" localSheetId="15">#REF!</definedName>
    <definedName name="Excel_BuiltIn_Print_Area_2_21_3" localSheetId="15">#REF!</definedName>
    <definedName name="Excel_BuiltIn_Print_Area_2_21_4" localSheetId="15">#REF!</definedName>
    <definedName name="Excel_BuiltIn_Print_Area_2_22_1" localSheetId="15">#REF!</definedName>
    <definedName name="Excel_BuiltIn_Print_Area_2_22_2" localSheetId="15">#REF!</definedName>
    <definedName name="Excel_BuiltIn_Print_Area_2_22_3" localSheetId="15">#REF!</definedName>
    <definedName name="Excel_BuiltIn_Print_Area_2_22_4" localSheetId="15">#REF!</definedName>
    <definedName name="Excel_BuiltIn_Print_Area_2_23_1" localSheetId="15">#REF!</definedName>
    <definedName name="Excel_BuiltIn_Print_Area_2_23_2" localSheetId="15">#REF!</definedName>
    <definedName name="Excel_BuiltIn_Print_Area_2_23_3" localSheetId="15">#REF!</definedName>
    <definedName name="Excel_BuiltIn_Print_Area_2_23_4" localSheetId="15">#REF!</definedName>
    <definedName name="Excel_BuiltIn_Print_Area_2_24_1" localSheetId="15">#REF!</definedName>
    <definedName name="Excel_BuiltIn_Print_Area_2_24_2" localSheetId="15">#REF!</definedName>
    <definedName name="Excel_BuiltIn_Print_Area_2_24_3" localSheetId="15">#REF!</definedName>
    <definedName name="Excel_BuiltIn_Print_Area_2_24_4" localSheetId="15">#REF!</definedName>
    <definedName name="Excel_BuiltIn_Print_Area_2_26_1" localSheetId="15">#REF!</definedName>
    <definedName name="Excel_BuiltIn_Print_Area_2_26_2" localSheetId="15">#REF!</definedName>
    <definedName name="Excel_BuiltIn_Print_Area_2_26_3" localSheetId="15">#REF!</definedName>
    <definedName name="Excel_BuiltIn_Print_Area_2_26_4" localSheetId="15">#REF!</definedName>
    <definedName name="Excel_BuiltIn_Print_Area_2_27_1" localSheetId="15">#REF!</definedName>
    <definedName name="Excel_BuiltIn_Print_Area_2_27_2" localSheetId="15">#REF!</definedName>
    <definedName name="Excel_BuiltIn_Print_Area_2_27_3" localSheetId="15">#REF!</definedName>
    <definedName name="Excel_BuiltIn_Print_Area_2_27_4" localSheetId="15">#REF!</definedName>
    <definedName name="Excel_BuiltIn_Print_Area_2_3_1" localSheetId="15">#REF!</definedName>
    <definedName name="Excel_BuiltIn_Print_Area_2_3_2" localSheetId="15">#REF!</definedName>
    <definedName name="Excel_BuiltIn_Print_Area_2_3_3" localSheetId="15">#REF!</definedName>
    <definedName name="Excel_BuiltIn_Print_Area_2_3_4" localSheetId="15">#REF!</definedName>
    <definedName name="Excel_BuiltIn_Print_Area_2_4_1" localSheetId="15">#REF!</definedName>
    <definedName name="Excel_BuiltIn_Print_Area_2_4_2" localSheetId="15">#REF!</definedName>
    <definedName name="Excel_BuiltIn_Print_Area_2_4_3" localSheetId="15">#REF!</definedName>
    <definedName name="Excel_BuiltIn_Print_Area_2_4_4" localSheetId="15">#REF!</definedName>
    <definedName name="Excel_BuiltIn_Print_Area_2_5_1" localSheetId="15">#REF!</definedName>
    <definedName name="Excel_BuiltIn_Print_Area_2_5_2" localSheetId="15">#REF!</definedName>
    <definedName name="Excel_BuiltIn_Print_Area_2_5_3" localSheetId="15">#REF!</definedName>
    <definedName name="Excel_BuiltIn_Print_Area_2_5_4" localSheetId="15">#REF!</definedName>
    <definedName name="Excel_BuiltIn_Print_Area_2_6_1" localSheetId="15">#REF!</definedName>
    <definedName name="Excel_BuiltIn_Print_Area_2_6_2" localSheetId="15">#REF!</definedName>
    <definedName name="Excel_BuiltIn_Print_Area_2_6_3" localSheetId="15">#REF!</definedName>
    <definedName name="Excel_BuiltIn_Print_Area_2_6_4" localSheetId="15">#REF!</definedName>
    <definedName name="Excel_BuiltIn_Print_Area_2_7_1" localSheetId="15">#REF!</definedName>
    <definedName name="Excel_BuiltIn_Print_Area_2_7_2" localSheetId="15">#REF!</definedName>
    <definedName name="Excel_BuiltIn_Print_Area_2_7_3" localSheetId="15">#REF!</definedName>
    <definedName name="Excel_BuiltIn_Print_Area_2_7_4" localSheetId="15">#REF!</definedName>
    <definedName name="Excel_BuiltIn_Print_Area_2_8_1" localSheetId="15">#REF!</definedName>
    <definedName name="Excel_BuiltIn_Print_Area_2_8_2" localSheetId="15">#REF!</definedName>
    <definedName name="Excel_BuiltIn_Print_Area_2_8_3" localSheetId="15">#REF!</definedName>
    <definedName name="Excel_BuiltIn_Print_Area_2_8_4" localSheetId="15">#REF!</definedName>
    <definedName name="Excel_BuiltIn_Print_Area_2_9_1" localSheetId="15">#REF!</definedName>
    <definedName name="Excel_BuiltIn_Print_Area_2_9_2" localSheetId="15">#REF!</definedName>
    <definedName name="Excel_BuiltIn_Print_Area_2_9_3" localSheetId="15">#REF!</definedName>
    <definedName name="Excel_BuiltIn_Print_Area_2_9_4" localSheetId="15">#REF!</definedName>
    <definedName name="Excel_BuiltIn_Print_Area_3_1_1" localSheetId="15">#REF!</definedName>
    <definedName name="Excel_BuiltIn_Print_Area_3_1_2" localSheetId="15">#REF!</definedName>
    <definedName name="Excel_BuiltIn_Print_Area_3_1_3" localSheetId="15">#REF!</definedName>
    <definedName name="Excel_BuiltIn_Print_Area_3_1_4" localSheetId="15">#REF!</definedName>
    <definedName name="Excel_BuiltIn_Print_Area_3_10_1" localSheetId="15">#REF!</definedName>
    <definedName name="Excel_BuiltIn_Print_Area_3_10_2" localSheetId="15">#REF!</definedName>
    <definedName name="Excel_BuiltIn_Print_Area_3_10_3" localSheetId="15">#REF!</definedName>
    <definedName name="Excel_BuiltIn_Print_Area_3_10_4" localSheetId="15">#REF!</definedName>
    <definedName name="Excel_BuiltIn_Print_Area_3_12_1" localSheetId="15">#REF!</definedName>
    <definedName name="Excel_BuiltIn_Print_Area_3_12_2" localSheetId="15">#REF!</definedName>
    <definedName name="Excel_BuiltIn_Print_Area_3_12_3" localSheetId="15">#REF!</definedName>
    <definedName name="Excel_BuiltIn_Print_Area_3_12_4" localSheetId="15">#REF!</definedName>
    <definedName name="Excel_BuiltIn_Print_Area_3_13_1" localSheetId="15">#REF!</definedName>
    <definedName name="Excel_BuiltIn_Print_Area_3_13_2" localSheetId="15">#REF!</definedName>
    <definedName name="Excel_BuiltIn_Print_Area_3_13_3" localSheetId="15">#REF!</definedName>
    <definedName name="Excel_BuiltIn_Print_Area_3_13_4" localSheetId="15">#REF!</definedName>
    <definedName name="Excel_BuiltIn_Print_Area_3_14_1" localSheetId="15">#REF!</definedName>
    <definedName name="Excel_BuiltIn_Print_Area_3_14_2" localSheetId="15">#REF!</definedName>
    <definedName name="Excel_BuiltIn_Print_Area_3_14_3" localSheetId="15">#REF!</definedName>
    <definedName name="Excel_BuiltIn_Print_Area_3_14_4" localSheetId="15">#REF!</definedName>
    <definedName name="Excel_BuiltIn_Print_Area_3_15_1" localSheetId="15">#REF!</definedName>
    <definedName name="Excel_BuiltIn_Print_Area_3_15_2" localSheetId="15">#REF!</definedName>
    <definedName name="Excel_BuiltIn_Print_Area_3_15_3" localSheetId="15">#REF!</definedName>
    <definedName name="Excel_BuiltIn_Print_Area_3_15_4" localSheetId="15">#REF!</definedName>
    <definedName name="Excel_BuiltIn_Print_Area_3_19_1" localSheetId="15">#REF!</definedName>
    <definedName name="Excel_BuiltIn_Print_Area_3_19_2" localSheetId="15">#REF!</definedName>
    <definedName name="Excel_BuiltIn_Print_Area_3_19_3" localSheetId="15">#REF!</definedName>
    <definedName name="Excel_BuiltIn_Print_Area_3_19_4" localSheetId="15">#REF!</definedName>
    <definedName name="Excel_BuiltIn_Print_Area_3_2_1" localSheetId="15">#REF!</definedName>
    <definedName name="Excel_BuiltIn_Print_Area_3_2_2" localSheetId="15">#REF!</definedName>
    <definedName name="Excel_BuiltIn_Print_Area_3_2_3" localSheetId="15">#REF!</definedName>
    <definedName name="Excel_BuiltIn_Print_Area_3_2_4" localSheetId="15">#REF!</definedName>
    <definedName name="Excel_BuiltIn_Print_Area_3_20_1" localSheetId="15">#REF!</definedName>
    <definedName name="Excel_BuiltIn_Print_Area_3_20_2" localSheetId="15">#REF!</definedName>
    <definedName name="Excel_BuiltIn_Print_Area_3_20_3" localSheetId="15">#REF!</definedName>
    <definedName name="Excel_BuiltIn_Print_Area_3_20_4" localSheetId="15">#REF!</definedName>
    <definedName name="Excel_BuiltIn_Print_Area_3_21_1" localSheetId="15">#REF!</definedName>
    <definedName name="Excel_BuiltIn_Print_Area_3_21_2" localSheetId="15">#REF!</definedName>
    <definedName name="Excel_BuiltIn_Print_Area_3_21_3" localSheetId="15">#REF!</definedName>
    <definedName name="Excel_BuiltIn_Print_Area_3_21_4" localSheetId="15">#REF!</definedName>
    <definedName name="Excel_BuiltIn_Print_Area_3_22_1" localSheetId="15">#REF!</definedName>
    <definedName name="Excel_BuiltIn_Print_Area_3_22_2" localSheetId="15">#REF!</definedName>
    <definedName name="Excel_BuiltIn_Print_Area_3_22_3" localSheetId="15">#REF!</definedName>
    <definedName name="Excel_BuiltIn_Print_Area_3_22_4" localSheetId="15">#REF!</definedName>
    <definedName name="Excel_BuiltIn_Print_Area_3_23_1" localSheetId="15">#REF!</definedName>
    <definedName name="Excel_BuiltIn_Print_Area_3_23_2" localSheetId="15">#REF!</definedName>
    <definedName name="Excel_BuiltIn_Print_Area_3_23_3" localSheetId="15">#REF!</definedName>
    <definedName name="Excel_BuiltIn_Print_Area_3_23_4" localSheetId="15">#REF!</definedName>
    <definedName name="Excel_BuiltIn_Print_Area_3_24_1" localSheetId="15">#REF!</definedName>
    <definedName name="Excel_BuiltIn_Print_Area_3_24_2" localSheetId="15">#REF!</definedName>
    <definedName name="Excel_BuiltIn_Print_Area_3_24_3" localSheetId="15">#REF!</definedName>
    <definedName name="Excel_BuiltIn_Print_Area_3_24_4" localSheetId="15">#REF!</definedName>
    <definedName name="Excel_BuiltIn_Print_Area_3_26_1" localSheetId="15">#REF!</definedName>
    <definedName name="Excel_BuiltIn_Print_Area_3_26_2" localSheetId="15">#REF!</definedName>
    <definedName name="Excel_BuiltIn_Print_Area_3_26_3" localSheetId="15">#REF!</definedName>
    <definedName name="Excel_BuiltIn_Print_Area_3_26_4" localSheetId="15">#REF!</definedName>
    <definedName name="Excel_BuiltIn_Print_Area_3_27_1" localSheetId="15">#REF!</definedName>
    <definedName name="Excel_BuiltIn_Print_Area_3_27_2" localSheetId="15">#REF!</definedName>
    <definedName name="Excel_BuiltIn_Print_Area_3_27_3" localSheetId="15">#REF!</definedName>
    <definedName name="Excel_BuiltIn_Print_Area_3_27_4" localSheetId="15">#REF!</definedName>
    <definedName name="Excel_BuiltIn_Print_Area_3_3_1" localSheetId="15">#REF!</definedName>
    <definedName name="Excel_BuiltIn_Print_Area_3_3_2" localSheetId="15">#REF!</definedName>
    <definedName name="Excel_BuiltIn_Print_Area_3_3_3" localSheetId="15">#REF!</definedName>
    <definedName name="Excel_BuiltIn_Print_Area_3_3_4" localSheetId="15">#REF!</definedName>
    <definedName name="Excel_BuiltIn_Print_Area_3_4_1" localSheetId="15">#REF!</definedName>
    <definedName name="Excel_BuiltIn_Print_Area_3_4_2" localSheetId="15">#REF!</definedName>
    <definedName name="Excel_BuiltIn_Print_Area_3_4_3" localSheetId="15">#REF!</definedName>
    <definedName name="Excel_BuiltIn_Print_Area_3_4_4" localSheetId="15">#REF!</definedName>
    <definedName name="Excel_BuiltIn_Print_Area_3_5_1" localSheetId="15">#REF!</definedName>
    <definedName name="Excel_BuiltIn_Print_Area_3_5_2" localSheetId="15">#REF!</definedName>
    <definedName name="Excel_BuiltIn_Print_Area_3_5_3" localSheetId="15">#REF!</definedName>
    <definedName name="Excel_BuiltIn_Print_Area_3_5_4" localSheetId="15">#REF!</definedName>
    <definedName name="Excel_BuiltIn_Print_Area_3_6_1" localSheetId="15">#REF!</definedName>
    <definedName name="Excel_BuiltIn_Print_Area_3_6_2" localSheetId="15">#REF!</definedName>
    <definedName name="Excel_BuiltIn_Print_Area_3_6_3" localSheetId="15">#REF!</definedName>
    <definedName name="Excel_BuiltIn_Print_Area_3_6_4" localSheetId="15">#REF!</definedName>
    <definedName name="Excel_BuiltIn_Print_Area_3_7_1" localSheetId="15">#REF!</definedName>
    <definedName name="Excel_BuiltIn_Print_Area_3_7_2" localSheetId="15">#REF!</definedName>
    <definedName name="Excel_BuiltIn_Print_Area_3_7_3" localSheetId="15">#REF!</definedName>
    <definedName name="Excel_BuiltIn_Print_Area_3_7_4" localSheetId="15">#REF!</definedName>
    <definedName name="Excel_BuiltIn_Print_Area_3_8_1" localSheetId="15">#REF!</definedName>
    <definedName name="Excel_BuiltIn_Print_Area_3_8_2" localSheetId="15">#REF!</definedName>
    <definedName name="Excel_BuiltIn_Print_Area_3_8_3" localSheetId="15">#REF!</definedName>
    <definedName name="Excel_BuiltIn_Print_Area_3_8_4" localSheetId="15">#REF!</definedName>
    <definedName name="Excel_BuiltIn_Print_Area_3_9_1" localSheetId="15">#REF!</definedName>
    <definedName name="Excel_BuiltIn_Print_Area_3_9_2" localSheetId="15">#REF!</definedName>
    <definedName name="Excel_BuiltIn_Print_Area_3_9_3" localSheetId="15">#REF!</definedName>
    <definedName name="Excel_BuiltIn_Print_Area_3_9_4" localSheetId="15">#REF!</definedName>
    <definedName name="Excel_BuiltIn_Print_Area_4_1_1" localSheetId="15">#REF!</definedName>
    <definedName name="Excel_BuiltIn_Print_Area_4_1_2" localSheetId="15">#REF!</definedName>
    <definedName name="Excel_BuiltIn_Print_Area_4_1_3" localSheetId="15">#REF!</definedName>
    <definedName name="Excel_BuiltIn_Print_Area_4_1_4" localSheetId="15">#REF!</definedName>
    <definedName name="Excel_BuiltIn_Print_Area_4_10_1" localSheetId="15">#REF!</definedName>
    <definedName name="Excel_BuiltIn_Print_Area_4_10_2" localSheetId="15">#REF!</definedName>
    <definedName name="Excel_BuiltIn_Print_Area_4_10_3" localSheetId="15">#REF!</definedName>
    <definedName name="Excel_BuiltIn_Print_Area_4_10_4" localSheetId="15">#REF!</definedName>
    <definedName name="Excel_BuiltIn_Print_Area_4_12_1" localSheetId="15">#REF!</definedName>
    <definedName name="Excel_BuiltIn_Print_Area_4_12_2" localSheetId="15">#REF!</definedName>
    <definedName name="Excel_BuiltIn_Print_Area_4_12_3" localSheetId="15">#REF!</definedName>
    <definedName name="Excel_BuiltIn_Print_Area_4_12_4" localSheetId="15">#REF!</definedName>
    <definedName name="Excel_BuiltIn_Print_Area_4_13_1" localSheetId="15">#REF!</definedName>
    <definedName name="Excel_BuiltIn_Print_Area_4_13_2" localSheetId="15">#REF!</definedName>
    <definedName name="Excel_BuiltIn_Print_Area_4_13_3" localSheetId="15">#REF!</definedName>
    <definedName name="Excel_BuiltIn_Print_Area_4_13_4" localSheetId="15">#REF!</definedName>
    <definedName name="Excel_BuiltIn_Print_Area_4_14_1" localSheetId="15">#REF!</definedName>
    <definedName name="Excel_BuiltIn_Print_Area_4_14_2" localSheetId="15">#REF!</definedName>
    <definedName name="Excel_BuiltIn_Print_Area_4_14_3" localSheetId="15">#REF!</definedName>
    <definedName name="Excel_BuiltIn_Print_Area_4_14_4" localSheetId="15">#REF!</definedName>
    <definedName name="Excel_BuiltIn_Print_Area_4_15_1" localSheetId="15">#REF!</definedName>
    <definedName name="Excel_BuiltIn_Print_Area_4_15_2" localSheetId="15">#REF!</definedName>
    <definedName name="Excel_BuiltIn_Print_Area_4_15_3" localSheetId="15">#REF!</definedName>
    <definedName name="Excel_BuiltIn_Print_Area_4_15_4" localSheetId="15">#REF!</definedName>
    <definedName name="Excel_BuiltIn_Print_Area_4_19_1" localSheetId="15">#REF!</definedName>
    <definedName name="Excel_BuiltIn_Print_Area_4_19_2" localSheetId="15">#REF!</definedName>
    <definedName name="Excel_BuiltIn_Print_Area_4_19_3" localSheetId="15">#REF!</definedName>
    <definedName name="Excel_BuiltIn_Print_Area_4_19_4" localSheetId="15">#REF!</definedName>
    <definedName name="Excel_BuiltIn_Print_Area_4_2_1" localSheetId="15">#REF!</definedName>
    <definedName name="Excel_BuiltIn_Print_Area_4_2_2" localSheetId="15">#REF!</definedName>
    <definedName name="Excel_BuiltIn_Print_Area_4_2_3" localSheetId="15">#REF!</definedName>
    <definedName name="Excel_BuiltIn_Print_Area_4_2_4" localSheetId="15">#REF!</definedName>
    <definedName name="Excel_BuiltIn_Print_Area_4_20_1" localSheetId="15">#REF!</definedName>
    <definedName name="Excel_BuiltIn_Print_Area_4_20_2" localSheetId="15">#REF!</definedName>
    <definedName name="Excel_BuiltIn_Print_Area_4_20_3" localSheetId="15">#REF!</definedName>
    <definedName name="Excel_BuiltIn_Print_Area_4_20_4" localSheetId="15">#REF!</definedName>
    <definedName name="Excel_BuiltIn_Print_Area_4_21_1" localSheetId="15">#REF!</definedName>
    <definedName name="Excel_BuiltIn_Print_Area_4_21_2" localSheetId="15">#REF!</definedName>
    <definedName name="Excel_BuiltIn_Print_Area_4_21_3" localSheetId="15">#REF!</definedName>
    <definedName name="Excel_BuiltIn_Print_Area_4_21_4" localSheetId="15">#REF!</definedName>
    <definedName name="Excel_BuiltIn_Print_Area_4_22_1" localSheetId="15">#REF!</definedName>
    <definedName name="Excel_BuiltIn_Print_Area_4_22_2" localSheetId="15">#REF!</definedName>
    <definedName name="Excel_BuiltIn_Print_Area_4_22_3" localSheetId="15">#REF!</definedName>
    <definedName name="Excel_BuiltIn_Print_Area_4_22_4" localSheetId="15">#REF!</definedName>
    <definedName name="Excel_BuiltIn_Print_Area_4_23_1" localSheetId="15">#REF!</definedName>
    <definedName name="Excel_BuiltIn_Print_Area_4_23_2" localSheetId="15">#REF!</definedName>
    <definedName name="Excel_BuiltIn_Print_Area_4_23_3" localSheetId="15">#REF!</definedName>
    <definedName name="Excel_BuiltIn_Print_Area_4_23_4" localSheetId="15">#REF!</definedName>
    <definedName name="Excel_BuiltIn_Print_Area_4_24_1" localSheetId="15">#REF!</definedName>
    <definedName name="Excel_BuiltIn_Print_Area_4_24_2" localSheetId="15">#REF!</definedName>
    <definedName name="Excel_BuiltIn_Print_Area_4_24_3" localSheetId="15">#REF!</definedName>
    <definedName name="Excel_BuiltIn_Print_Area_4_24_4" localSheetId="15">#REF!</definedName>
    <definedName name="Excel_BuiltIn_Print_Area_4_26_1" localSheetId="15">#REF!</definedName>
    <definedName name="Excel_BuiltIn_Print_Area_4_26_2" localSheetId="15">#REF!</definedName>
    <definedName name="Excel_BuiltIn_Print_Area_4_26_3" localSheetId="15">#REF!</definedName>
    <definedName name="Excel_BuiltIn_Print_Area_4_26_4" localSheetId="15">#REF!</definedName>
    <definedName name="Excel_BuiltIn_Print_Area_4_27_1" localSheetId="15">#REF!</definedName>
    <definedName name="Excel_BuiltIn_Print_Area_4_27_2" localSheetId="15">#REF!</definedName>
    <definedName name="Excel_BuiltIn_Print_Area_4_27_3" localSheetId="15">#REF!</definedName>
    <definedName name="Excel_BuiltIn_Print_Area_4_27_4" localSheetId="15">#REF!</definedName>
    <definedName name="Excel_BuiltIn_Print_Area_4_3_1" localSheetId="15">#REF!</definedName>
    <definedName name="Excel_BuiltIn_Print_Area_4_3_2" localSheetId="15">#REF!</definedName>
    <definedName name="Excel_BuiltIn_Print_Area_4_3_3" localSheetId="15">#REF!</definedName>
    <definedName name="Excel_BuiltIn_Print_Area_4_3_4" localSheetId="15">#REF!</definedName>
    <definedName name="Excel_BuiltIn_Print_Area_4_4_1" localSheetId="15">#REF!</definedName>
    <definedName name="Excel_BuiltIn_Print_Area_4_4_2" localSheetId="15">#REF!</definedName>
    <definedName name="Excel_BuiltIn_Print_Area_4_4_3" localSheetId="15">#REF!</definedName>
    <definedName name="Excel_BuiltIn_Print_Area_4_4_4" localSheetId="15">#REF!</definedName>
    <definedName name="Excel_BuiltIn_Print_Area_4_5_1" localSheetId="15">#REF!</definedName>
    <definedName name="Excel_BuiltIn_Print_Area_4_5_2" localSheetId="15">#REF!</definedName>
    <definedName name="Excel_BuiltIn_Print_Area_4_5_3" localSheetId="15">#REF!</definedName>
    <definedName name="Excel_BuiltIn_Print_Area_4_5_4" localSheetId="15">#REF!</definedName>
    <definedName name="Excel_BuiltIn_Print_Area_4_6_1" localSheetId="15">#REF!</definedName>
    <definedName name="Excel_BuiltIn_Print_Area_4_6_2" localSheetId="15">#REF!</definedName>
    <definedName name="Excel_BuiltIn_Print_Area_4_6_3" localSheetId="15">#REF!</definedName>
    <definedName name="Excel_BuiltIn_Print_Area_4_6_4" localSheetId="15">#REF!</definedName>
    <definedName name="Excel_BuiltIn_Print_Area_4_7_1" localSheetId="15">#REF!</definedName>
    <definedName name="Excel_BuiltIn_Print_Area_4_7_2" localSheetId="15">#REF!</definedName>
    <definedName name="Excel_BuiltIn_Print_Area_4_7_3" localSheetId="15">#REF!</definedName>
    <definedName name="Excel_BuiltIn_Print_Area_4_7_4" localSheetId="15">#REF!</definedName>
    <definedName name="Excel_BuiltIn_Print_Area_4_8_1" localSheetId="15">#REF!</definedName>
    <definedName name="Excel_BuiltIn_Print_Area_4_8_2" localSheetId="15">#REF!</definedName>
    <definedName name="Excel_BuiltIn_Print_Area_4_8_3" localSheetId="15">#REF!</definedName>
    <definedName name="Excel_BuiltIn_Print_Area_4_8_4" localSheetId="15">#REF!</definedName>
    <definedName name="Excel_BuiltIn_Print_Area_4_9_1" localSheetId="15">#REF!</definedName>
    <definedName name="Excel_BuiltIn_Print_Area_4_9_2" localSheetId="15">#REF!</definedName>
    <definedName name="Excel_BuiltIn_Print_Area_4_9_3" localSheetId="15">#REF!</definedName>
    <definedName name="Excel_BuiltIn_Print_Area_4_9_4" localSheetId="15">#REF!</definedName>
    <definedName name="Excel_BuiltIn_Print_Area_5_1_1" localSheetId="15">#REF!</definedName>
    <definedName name="Excel_BuiltIn_Print_Area_5_1_2" localSheetId="15">#REF!</definedName>
    <definedName name="Excel_BuiltIn_Print_Area_5_1_3" localSheetId="15">#REF!</definedName>
    <definedName name="Excel_BuiltIn_Print_Area_5_1_4" localSheetId="15">#REF!</definedName>
    <definedName name="Excel_BuiltIn_Print_Area_5_10_1" localSheetId="15">#REF!</definedName>
    <definedName name="Excel_BuiltIn_Print_Area_5_10_2" localSheetId="15">#REF!</definedName>
    <definedName name="Excel_BuiltIn_Print_Area_5_10_3" localSheetId="15">#REF!</definedName>
    <definedName name="Excel_BuiltIn_Print_Area_5_10_4" localSheetId="15">#REF!</definedName>
    <definedName name="Excel_BuiltIn_Print_Area_5_12_1" localSheetId="15">#REF!</definedName>
    <definedName name="Excel_BuiltIn_Print_Area_5_12_2" localSheetId="15">#REF!</definedName>
    <definedName name="Excel_BuiltIn_Print_Area_5_12_3" localSheetId="15">#REF!</definedName>
    <definedName name="Excel_BuiltIn_Print_Area_5_12_4" localSheetId="15">#REF!</definedName>
    <definedName name="Excel_BuiltIn_Print_Area_5_13_1" localSheetId="15">#REF!</definedName>
    <definedName name="Excel_BuiltIn_Print_Area_5_13_2" localSheetId="15">#REF!</definedName>
    <definedName name="Excel_BuiltIn_Print_Area_5_13_3" localSheetId="15">#REF!</definedName>
    <definedName name="Excel_BuiltIn_Print_Area_5_13_4" localSheetId="15">#REF!</definedName>
    <definedName name="Excel_BuiltIn_Print_Area_5_14_1" localSheetId="15">#REF!</definedName>
    <definedName name="Excel_BuiltIn_Print_Area_5_14_2" localSheetId="15">#REF!</definedName>
    <definedName name="Excel_BuiltIn_Print_Area_5_14_3" localSheetId="15">#REF!</definedName>
    <definedName name="Excel_BuiltIn_Print_Area_5_14_4" localSheetId="15">#REF!</definedName>
    <definedName name="Excel_BuiltIn_Print_Area_5_15_1" localSheetId="15">#REF!</definedName>
    <definedName name="Excel_BuiltIn_Print_Area_5_15_2" localSheetId="15">#REF!</definedName>
    <definedName name="Excel_BuiltIn_Print_Area_5_15_3" localSheetId="15">#REF!</definedName>
    <definedName name="Excel_BuiltIn_Print_Area_5_15_4" localSheetId="15">#REF!</definedName>
    <definedName name="Excel_BuiltIn_Print_Area_5_19_1" localSheetId="15">#REF!</definedName>
    <definedName name="Excel_BuiltIn_Print_Area_5_19_2" localSheetId="15">#REF!</definedName>
    <definedName name="Excel_BuiltIn_Print_Area_5_19_3" localSheetId="15">#REF!</definedName>
    <definedName name="Excel_BuiltIn_Print_Area_5_19_4" localSheetId="15">#REF!</definedName>
    <definedName name="Excel_BuiltIn_Print_Area_5_2_1" localSheetId="15">#REF!</definedName>
    <definedName name="Excel_BuiltIn_Print_Area_5_2_2" localSheetId="15">#REF!</definedName>
    <definedName name="Excel_BuiltIn_Print_Area_5_2_3" localSheetId="15">#REF!</definedName>
    <definedName name="Excel_BuiltIn_Print_Area_5_2_4" localSheetId="15">#REF!</definedName>
    <definedName name="Excel_BuiltIn_Print_Area_5_20_1" localSheetId="15">#REF!</definedName>
    <definedName name="Excel_BuiltIn_Print_Area_5_20_2" localSheetId="15">#REF!</definedName>
    <definedName name="Excel_BuiltIn_Print_Area_5_20_3" localSheetId="15">#REF!</definedName>
    <definedName name="Excel_BuiltIn_Print_Area_5_20_4" localSheetId="15">#REF!</definedName>
    <definedName name="Excel_BuiltIn_Print_Area_5_21_1" localSheetId="15">#REF!</definedName>
    <definedName name="Excel_BuiltIn_Print_Area_5_21_2" localSheetId="15">#REF!</definedName>
    <definedName name="Excel_BuiltIn_Print_Area_5_21_3" localSheetId="15">#REF!</definedName>
    <definedName name="Excel_BuiltIn_Print_Area_5_21_4" localSheetId="15">#REF!</definedName>
    <definedName name="Excel_BuiltIn_Print_Area_5_22_1" localSheetId="15">#REF!</definedName>
    <definedName name="Excel_BuiltIn_Print_Area_5_22_2" localSheetId="15">#REF!</definedName>
    <definedName name="Excel_BuiltIn_Print_Area_5_22_3" localSheetId="15">#REF!</definedName>
    <definedName name="Excel_BuiltIn_Print_Area_5_22_4" localSheetId="15">#REF!</definedName>
    <definedName name="Excel_BuiltIn_Print_Area_5_23_1" localSheetId="15">#REF!</definedName>
    <definedName name="Excel_BuiltIn_Print_Area_5_23_2" localSheetId="15">#REF!</definedName>
    <definedName name="Excel_BuiltIn_Print_Area_5_23_3" localSheetId="15">#REF!</definedName>
    <definedName name="Excel_BuiltIn_Print_Area_5_23_4" localSheetId="15">#REF!</definedName>
    <definedName name="Excel_BuiltIn_Print_Area_5_24_1" localSheetId="15">#REF!</definedName>
    <definedName name="Excel_BuiltIn_Print_Area_5_24_2" localSheetId="15">#REF!</definedName>
    <definedName name="Excel_BuiltIn_Print_Area_5_24_3" localSheetId="15">#REF!</definedName>
    <definedName name="Excel_BuiltIn_Print_Area_5_24_4" localSheetId="15">#REF!</definedName>
    <definedName name="Excel_BuiltIn_Print_Area_5_26_1" localSheetId="15">#REF!</definedName>
    <definedName name="Excel_BuiltIn_Print_Area_5_26_2" localSheetId="15">#REF!</definedName>
    <definedName name="Excel_BuiltIn_Print_Area_5_26_3" localSheetId="15">#REF!</definedName>
    <definedName name="Excel_BuiltIn_Print_Area_5_26_4" localSheetId="15">#REF!</definedName>
    <definedName name="Excel_BuiltIn_Print_Area_5_27_1" localSheetId="15">#REF!</definedName>
    <definedName name="Excel_BuiltIn_Print_Area_5_27_2" localSheetId="15">#REF!</definedName>
    <definedName name="Excel_BuiltIn_Print_Area_5_27_3" localSheetId="15">#REF!</definedName>
    <definedName name="Excel_BuiltIn_Print_Area_5_27_4" localSheetId="15">#REF!</definedName>
    <definedName name="Excel_BuiltIn_Print_Area_5_3_1" localSheetId="15">#REF!</definedName>
    <definedName name="Excel_BuiltIn_Print_Area_5_3_2" localSheetId="15">#REF!</definedName>
    <definedName name="Excel_BuiltIn_Print_Area_5_3_3" localSheetId="15">#REF!</definedName>
    <definedName name="Excel_BuiltIn_Print_Area_5_3_4" localSheetId="15">#REF!</definedName>
    <definedName name="Excel_BuiltIn_Print_Area_5_4_1" localSheetId="15">#REF!</definedName>
    <definedName name="Excel_BuiltIn_Print_Area_5_4_2" localSheetId="15">#REF!</definedName>
    <definedName name="Excel_BuiltIn_Print_Area_5_4_3" localSheetId="15">#REF!</definedName>
    <definedName name="Excel_BuiltIn_Print_Area_5_4_4" localSheetId="15">#REF!</definedName>
    <definedName name="Excel_BuiltIn_Print_Area_5_5_1" localSheetId="15">#REF!</definedName>
    <definedName name="Excel_BuiltIn_Print_Area_5_5_2" localSheetId="15">#REF!</definedName>
    <definedName name="Excel_BuiltIn_Print_Area_5_5_3" localSheetId="15">#REF!</definedName>
    <definedName name="Excel_BuiltIn_Print_Area_5_5_4" localSheetId="15">#REF!</definedName>
    <definedName name="Excel_BuiltIn_Print_Area_5_6_1" localSheetId="15">#REF!</definedName>
    <definedName name="Excel_BuiltIn_Print_Area_5_6_2" localSheetId="15">#REF!</definedName>
    <definedName name="Excel_BuiltIn_Print_Area_5_6_3" localSheetId="15">#REF!</definedName>
    <definedName name="Excel_BuiltIn_Print_Area_5_6_4" localSheetId="15">#REF!</definedName>
    <definedName name="Excel_BuiltIn_Print_Area_5_7_1" localSheetId="15">#REF!</definedName>
    <definedName name="Excel_BuiltIn_Print_Area_5_7_2" localSheetId="15">#REF!</definedName>
    <definedName name="Excel_BuiltIn_Print_Area_5_7_3" localSheetId="15">#REF!</definedName>
    <definedName name="Excel_BuiltIn_Print_Area_5_7_4" localSheetId="15">#REF!</definedName>
    <definedName name="Excel_BuiltIn_Print_Area_5_8_1" localSheetId="15">#REF!</definedName>
    <definedName name="Excel_BuiltIn_Print_Area_5_8_2" localSheetId="15">#REF!</definedName>
    <definedName name="Excel_BuiltIn_Print_Area_5_8_3" localSheetId="15">#REF!</definedName>
    <definedName name="Excel_BuiltIn_Print_Area_5_8_4" localSheetId="15">#REF!</definedName>
    <definedName name="Excel_BuiltIn_Print_Area_5_9_1" localSheetId="15">#REF!</definedName>
    <definedName name="Excel_BuiltIn_Print_Area_5_9_2" localSheetId="15">#REF!</definedName>
    <definedName name="Excel_BuiltIn_Print_Area_5_9_3" localSheetId="15">#REF!</definedName>
    <definedName name="Excel_BuiltIn_Print_Area_5_9_4" localSheetId="15">#REF!</definedName>
    <definedName name="Excel_BuiltIn_Print_Area_6_1_1" localSheetId="15">#REF!</definedName>
    <definedName name="Excel_BuiltIn_Print_Area_6_1_2" localSheetId="15">#REF!</definedName>
    <definedName name="Excel_BuiltIn_Print_Area_6_1_3" localSheetId="15">#REF!</definedName>
    <definedName name="Excel_BuiltIn_Print_Area_6_1_4" localSheetId="15">#REF!</definedName>
    <definedName name="Excel_BuiltIn_Print_Area_6_10_1" localSheetId="15">#REF!</definedName>
    <definedName name="Excel_BuiltIn_Print_Area_6_10_2" localSheetId="15">#REF!</definedName>
    <definedName name="Excel_BuiltIn_Print_Area_6_10_3" localSheetId="15">#REF!</definedName>
    <definedName name="Excel_BuiltIn_Print_Area_6_10_4" localSheetId="15">#REF!</definedName>
    <definedName name="Excel_BuiltIn_Print_Area_6_12_1" localSheetId="15">#REF!</definedName>
    <definedName name="Excel_BuiltIn_Print_Area_6_12_2" localSheetId="15">#REF!</definedName>
    <definedName name="Excel_BuiltIn_Print_Area_6_12_3" localSheetId="15">#REF!</definedName>
    <definedName name="Excel_BuiltIn_Print_Area_6_12_4" localSheetId="15">#REF!</definedName>
    <definedName name="Excel_BuiltIn_Print_Area_6_13_1" localSheetId="15">#REF!</definedName>
    <definedName name="Excel_BuiltIn_Print_Area_6_13_2" localSheetId="15">#REF!</definedName>
    <definedName name="Excel_BuiltIn_Print_Area_6_13_3" localSheetId="15">#REF!</definedName>
    <definedName name="Excel_BuiltIn_Print_Area_6_13_4" localSheetId="15">#REF!</definedName>
    <definedName name="Excel_BuiltIn_Print_Area_6_14_1" localSheetId="15">#REF!</definedName>
    <definedName name="Excel_BuiltIn_Print_Area_6_14_2" localSheetId="15">#REF!</definedName>
    <definedName name="Excel_BuiltIn_Print_Area_6_14_3" localSheetId="15">#REF!</definedName>
    <definedName name="Excel_BuiltIn_Print_Area_6_14_4" localSheetId="15">#REF!</definedName>
    <definedName name="Excel_BuiltIn_Print_Area_6_15_1" localSheetId="15">#REF!</definedName>
    <definedName name="Excel_BuiltIn_Print_Area_6_15_2" localSheetId="15">#REF!</definedName>
    <definedName name="Excel_BuiltIn_Print_Area_6_15_3" localSheetId="15">#REF!</definedName>
    <definedName name="Excel_BuiltIn_Print_Area_6_15_4" localSheetId="15">#REF!</definedName>
    <definedName name="Excel_BuiltIn_Print_Area_6_19_1" localSheetId="15">#REF!</definedName>
    <definedName name="Excel_BuiltIn_Print_Area_6_19_2" localSheetId="15">#REF!</definedName>
    <definedName name="Excel_BuiltIn_Print_Area_6_19_3" localSheetId="15">#REF!</definedName>
    <definedName name="Excel_BuiltIn_Print_Area_6_19_4" localSheetId="15">#REF!</definedName>
    <definedName name="Excel_BuiltIn_Print_Area_6_2_1" localSheetId="15">#REF!</definedName>
    <definedName name="Excel_BuiltIn_Print_Area_6_2_2" localSheetId="15">#REF!</definedName>
    <definedName name="Excel_BuiltIn_Print_Area_6_2_3" localSheetId="15">#REF!</definedName>
    <definedName name="Excel_BuiltIn_Print_Area_6_2_4" localSheetId="15">#REF!</definedName>
    <definedName name="Excel_BuiltIn_Print_Area_6_20_1" localSheetId="15">#REF!</definedName>
    <definedName name="Excel_BuiltIn_Print_Area_6_20_2" localSheetId="15">#REF!</definedName>
    <definedName name="Excel_BuiltIn_Print_Area_6_20_3" localSheetId="15">#REF!</definedName>
    <definedName name="Excel_BuiltIn_Print_Area_6_20_4" localSheetId="15">#REF!</definedName>
    <definedName name="Excel_BuiltIn_Print_Area_6_21_1" localSheetId="15">#REF!</definedName>
    <definedName name="Excel_BuiltIn_Print_Area_6_21_2" localSheetId="15">#REF!</definedName>
    <definedName name="Excel_BuiltIn_Print_Area_6_21_3" localSheetId="15">#REF!</definedName>
    <definedName name="Excel_BuiltIn_Print_Area_6_21_4" localSheetId="15">#REF!</definedName>
    <definedName name="Excel_BuiltIn_Print_Area_6_22_1" localSheetId="15">#REF!</definedName>
    <definedName name="Excel_BuiltIn_Print_Area_6_22_2" localSheetId="15">#REF!</definedName>
    <definedName name="Excel_BuiltIn_Print_Area_6_22_3" localSheetId="15">#REF!</definedName>
    <definedName name="Excel_BuiltIn_Print_Area_6_22_4" localSheetId="15">#REF!</definedName>
    <definedName name="Excel_BuiltIn_Print_Area_6_23_1" localSheetId="15">#REF!</definedName>
    <definedName name="Excel_BuiltIn_Print_Area_6_23_2" localSheetId="15">#REF!</definedName>
    <definedName name="Excel_BuiltIn_Print_Area_6_23_3" localSheetId="15">#REF!</definedName>
    <definedName name="Excel_BuiltIn_Print_Area_6_23_4" localSheetId="15">#REF!</definedName>
    <definedName name="Excel_BuiltIn_Print_Area_6_24_1" localSheetId="15">#REF!</definedName>
    <definedName name="Excel_BuiltIn_Print_Area_6_24_2" localSheetId="15">#REF!</definedName>
    <definedName name="Excel_BuiltIn_Print_Area_6_24_3" localSheetId="15">#REF!</definedName>
    <definedName name="Excel_BuiltIn_Print_Area_6_24_4" localSheetId="15">#REF!</definedName>
    <definedName name="Excel_BuiltIn_Print_Area_6_26_1" localSheetId="15">#REF!</definedName>
    <definedName name="Excel_BuiltIn_Print_Area_6_26_2" localSheetId="15">#REF!</definedName>
    <definedName name="Excel_BuiltIn_Print_Area_6_26_3" localSheetId="15">#REF!</definedName>
    <definedName name="Excel_BuiltIn_Print_Area_6_26_4" localSheetId="15">#REF!</definedName>
    <definedName name="Excel_BuiltIn_Print_Area_6_27_1" localSheetId="15">#REF!</definedName>
    <definedName name="Excel_BuiltIn_Print_Area_6_27_2" localSheetId="15">#REF!</definedName>
    <definedName name="Excel_BuiltIn_Print_Area_6_27_3" localSheetId="15">#REF!</definedName>
    <definedName name="Excel_BuiltIn_Print_Area_6_27_4" localSheetId="15">#REF!</definedName>
    <definedName name="Excel_BuiltIn_Print_Area_6_3_1" localSheetId="15">#REF!</definedName>
    <definedName name="Excel_BuiltIn_Print_Area_6_3_2" localSheetId="15">#REF!</definedName>
    <definedName name="Excel_BuiltIn_Print_Area_6_3_3" localSheetId="15">#REF!</definedName>
    <definedName name="Excel_BuiltIn_Print_Area_6_3_4" localSheetId="15">#REF!</definedName>
    <definedName name="Excel_BuiltIn_Print_Area_6_4_1" localSheetId="15">#REF!</definedName>
    <definedName name="Excel_BuiltIn_Print_Area_6_4_2" localSheetId="15">#REF!</definedName>
    <definedName name="Excel_BuiltIn_Print_Area_6_4_3" localSheetId="15">#REF!</definedName>
    <definedName name="Excel_BuiltIn_Print_Area_6_4_4" localSheetId="15">#REF!</definedName>
    <definedName name="Excel_BuiltIn_Print_Area_6_5_1" localSheetId="15">#REF!</definedName>
    <definedName name="Excel_BuiltIn_Print_Area_6_5_2" localSheetId="15">#REF!</definedName>
    <definedName name="Excel_BuiltIn_Print_Area_6_5_3" localSheetId="15">#REF!</definedName>
    <definedName name="Excel_BuiltIn_Print_Area_6_5_4" localSheetId="15">#REF!</definedName>
    <definedName name="Excel_BuiltIn_Print_Area_6_6_1" localSheetId="15">#REF!</definedName>
    <definedName name="Excel_BuiltIn_Print_Area_6_6_2" localSheetId="15">#REF!</definedName>
    <definedName name="Excel_BuiltIn_Print_Area_6_6_3" localSheetId="15">#REF!</definedName>
    <definedName name="Excel_BuiltIn_Print_Area_6_6_4" localSheetId="15">#REF!</definedName>
    <definedName name="Excel_BuiltIn_Print_Area_6_7_1" localSheetId="15">#REF!</definedName>
    <definedName name="Excel_BuiltIn_Print_Area_6_7_2" localSheetId="15">#REF!</definedName>
    <definedName name="Excel_BuiltIn_Print_Area_6_7_3" localSheetId="15">#REF!</definedName>
    <definedName name="Excel_BuiltIn_Print_Area_6_7_4" localSheetId="15">#REF!</definedName>
    <definedName name="Excel_BuiltIn_Print_Area_6_8_1" localSheetId="15">#REF!</definedName>
    <definedName name="Excel_BuiltIn_Print_Area_6_8_2" localSheetId="15">#REF!</definedName>
    <definedName name="Excel_BuiltIn_Print_Area_6_8_3" localSheetId="15">#REF!</definedName>
    <definedName name="Excel_BuiltIn_Print_Area_6_8_4" localSheetId="15">#REF!</definedName>
    <definedName name="Excel_BuiltIn_Print_Area_6_9_1" localSheetId="15">#REF!</definedName>
    <definedName name="Excel_BuiltIn_Print_Area_6_9_2" localSheetId="15">#REF!</definedName>
    <definedName name="Excel_BuiltIn_Print_Area_6_9_3" localSheetId="15">#REF!</definedName>
    <definedName name="Excel_BuiltIn_Print_Area_6_9_4" localSheetId="15">#REF!</definedName>
    <definedName name="Excel_BuiltIn_Print_Area_7_1_1" localSheetId="15">#REF!</definedName>
    <definedName name="Excel_BuiltIn_Print_Area_7_1_2" localSheetId="15">#REF!</definedName>
    <definedName name="Excel_BuiltIn_Print_Area_7_1_3" localSheetId="15">#REF!</definedName>
    <definedName name="Excel_BuiltIn_Print_Area_7_1_4" localSheetId="15">#REF!</definedName>
    <definedName name="Excel_BuiltIn_Print_Area_7_10_1" localSheetId="15">#REF!</definedName>
    <definedName name="Excel_BuiltIn_Print_Area_7_10_2" localSheetId="15">#REF!</definedName>
    <definedName name="Excel_BuiltIn_Print_Area_7_10_3" localSheetId="15">#REF!</definedName>
    <definedName name="Excel_BuiltIn_Print_Area_7_10_4" localSheetId="15">#REF!</definedName>
    <definedName name="Excel_BuiltIn_Print_Area_7_12_1" localSheetId="15">#REF!</definedName>
    <definedName name="Excel_BuiltIn_Print_Area_7_12_2" localSheetId="15">#REF!</definedName>
    <definedName name="Excel_BuiltIn_Print_Area_7_12_3" localSheetId="15">#REF!</definedName>
    <definedName name="Excel_BuiltIn_Print_Area_7_12_4" localSheetId="15">#REF!</definedName>
    <definedName name="Excel_BuiltIn_Print_Area_7_13_1" localSheetId="15">#REF!</definedName>
    <definedName name="Excel_BuiltIn_Print_Area_7_13_2" localSheetId="15">#REF!</definedName>
    <definedName name="Excel_BuiltIn_Print_Area_7_13_3" localSheetId="15">#REF!</definedName>
    <definedName name="Excel_BuiltIn_Print_Area_7_13_4" localSheetId="15">#REF!</definedName>
    <definedName name="Excel_BuiltIn_Print_Area_7_14_1" localSheetId="15">#REF!</definedName>
    <definedName name="Excel_BuiltIn_Print_Area_7_14_2" localSheetId="15">#REF!</definedName>
    <definedName name="Excel_BuiltIn_Print_Area_7_14_3" localSheetId="15">#REF!</definedName>
    <definedName name="Excel_BuiltIn_Print_Area_7_14_4" localSheetId="15">#REF!</definedName>
    <definedName name="Excel_BuiltIn_Print_Area_7_15_1" localSheetId="15">#REF!</definedName>
    <definedName name="Excel_BuiltIn_Print_Area_7_15_2" localSheetId="15">#REF!</definedName>
    <definedName name="Excel_BuiltIn_Print_Area_7_15_3" localSheetId="15">#REF!</definedName>
    <definedName name="Excel_BuiltIn_Print_Area_7_15_4" localSheetId="15">#REF!</definedName>
    <definedName name="Excel_BuiltIn_Print_Area_7_19_1" localSheetId="15">#REF!</definedName>
    <definedName name="Excel_BuiltIn_Print_Area_7_19_2" localSheetId="15">#REF!</definedName>
    <definedName name="Excel_BuiltIn_Print_Area_7_19_3" localSheetId="15">#REF!</definedName>
    <definedName name="Excel_BuiltIn_Print_Area_7_19_4" localSheetId="15">#REF!</definedName>
    <definedName name="Excel_BuiltIn_Print_Area_7_2_1" localSheetId="15">#REF!</definedName>
    <definedName name="Excel_BuiltIn_Print_Area_7_2_2" localSheetId="15">#REF!</definedName>
    <definedName name="Excel_BuiltIn_Print_Area_7_2_3" localSheetId="15">#REF!</definedName>
    <definedName name="Excel_BuiltIn_Print_Area_7_2_4" localSheetId="15">#REF!</definedName>
    <definedName name="Excel_BuiltIn_Print_Area_7_20_1" localSheetId="15">#REF!</definedName>
    <definedName name="Excel_BuiltIn_Print_Area_7_20_2" localSheetId="15">#REF!</definedName>
    <definedName name="Excel_BuiltIn_Print_Area_7_20_3" localSheetId="15">#REF!</definedName>
    <definedName name="Excel_BuiltIn_Print_Area_7_20_4" localSheetId="15">#REF!</definedName>
    <definedName name="Excel_BuiltIn_Print_Area_7_21_1" localSheetId="15">#REF!</definedName>
    <definedName name="Excel_BuiltIn_Print_Area_7_21_2" localSheetId="15">#REF!</definedName>
    <definedName name="Excel_BuiltIn_Print_Area_7_21_3" localSheetId="15">#REF!</definedName>
    <definedName name="Excel_BuiltIn_Print_Area_7_21_4" localSheetId="15">#REF!</definedName>
    <definedName name="Excel_BuiltIn_Print_Area_7_22_1" localSheetId="15">#REF!</definedName>
    <definedName name="Excel_BuiltIn_Print_Area_7_22_2" localSheetId="15">#REF!</definedName>
    <definedName name="Excel_BuiltIn_Print_Area_7_22_3" localSheetId="15">#REF!</definedName>
    <definedName name="Excel_BuiltIn_Print_Area_7_22_4" localSheetId="15">#REF!</definedName>
    <definedName name="Excel_BuiltIn_Print_Area_7_23_1" localSheetId="15">#REF!</definedName>
    <definedName name="Excel_BuiltIn_Print_Area_7_23_2" localSheetId="15">#REF!</definedName>
    <definedName name="Excel_BuiltIn_Print_Area_7_23_3" localSheetId="15">#REF!</definedName>
    <definedName name="Excel_BuiltIn_Print_Area_7_23_4" localSheetId="15">#REF!</definedName>
    <definedName name="Excel_BuiltIn_Print_Area_7_24_1" localSheetId="15">#REF!</definedName>
    <definedName name="Excel_BuiltIn_Print_Area_7_24_2" localSheetId="15">#REF!</definedName>
    <definedName name="Excel_BuiltIn_Print_Area_7_24_3" localSheetId="15">#REF!</definedName>
    <definedName name="Excel_BuiltIn_Print_Area_7_24_4" localSheetId="15">#REF!</definedName>
    <definedName name="Excel_BuiltIn_Print_Area_7_26_1" localSheetId="15">#REF!</definedName>
    <definedName name="Excel_BuiltIn_Print_Area_7_26_2" localSheetId="15">#REF!</definedName>
    <definedName name="Excel_BuiltIn_Print_Area_7_26_3" localSheetId="15">#REF!</definedName>
    <definedName name="Excel_BuiltIn_Print_Area_7_26_4" localSheetId="15">#REF!</definedName>
    <definedName name="Excel_BuiltIn_Print_Area_7_27_1" localSheetId="15">#REF!</definedName>
    <definedName name="Excel_BuiltIn_Print_Area_7_27_2" localSheetId="15">#REF!</definedName>
    <definedName name="Excel_BuiltIn_Print_Area_7_27_3" localSheetId="15">#REF!</definedName>
    <definedName name="Excel_BuiltIn_Print_Area_7_27_4" localSheetId="15">#REF!</definedName>
    <definedName name="Excel_BuiltIn_Print_Area_7_3_1" localSheetId="15">#REF!</definedName>
    <definedName name="Excel_BuiltIn_Print_Area_7_3_2" localSheetId="15">#REF!</definedName>
    <definedName name="Excel_BuiltIn_Print_Area_7_3_3" localSheetId="15">#REF!</definedName>
    <definedName name="Excel_BuiltIn_Print_Area_7_3_4" localSheetId="15">#REF!</definedName>
    <definedName name="Excel_BuiltIn_Print_Area_7_4_1" localSheetId="15">#REF!</definedName>
    <definedName name="Excel_BuiltIn_Print_Area_7_4_2" localSheetId="15">#REF!</definedName>
    <definedName name="Excel_BuiltIn_Print_Area_7_4_3" localSheetId="15">#REF!</definedName>
    <definedName name="Excel_BuiltIn_Print_Area_7_4_4" localSheetId="15">#REF!</definedName>
    <definedName name="Excel_BuiltIn_Print_Area_7_5_1" localSheetId="15">#REF!</definedName>
    <definedName name="Excel_BuiltIn_Print_Area_7_5_2" localSheetId="15">#REF!</definedName>
    <definedName name="Excel_BuiltIn_Print_Area_7_5_3" localSheetId="15">#REF!</definedName>
    <definedName name="Excel_BuiltIn_Print_Area_7_5_4" localSheetId="15">#REF!</definedName>
    <definedName name="Excel_BuiltIn_Print_Area_7_6_1" localSheetId="15">#REF!</definedName>
    <definedName name="Excel_BuiltIn_Print_Area_7_6_2" localSheetId="15">#REF!</definedName>
    <definedName name="Excel_BuiltIn_Print_Area_7_6_3" localSheetId="15">#REF!</definedName>
    <definedName name="Excel_BuiltIn_Print_Area_7_6_4" localSheetId="15">#REF!</definedName>
    <definedName name="Excel_BuiltIn_Print_Area_7_7_1" localSheetId="15">#REF!</definedName>
    <definedName name="Excel_BuiltIn_Print_Area_7_7_2" localSheetId="15">#REF!</definedName>
    <definedName name="Excel_BuiltIn_Print_Area_7_7_3" localSheetId="15">#REF!</definedName>
    <definedName name="Excel_BuiltIn_Print_Area_7_7_4" localSheetId="15">#REF!</definedName>
    <definedName name="Excel_BuiltIn_Print_Area_7_8_1" localSheetId="15">#REF!</definedName>
    <definedName name="Excel_BuiltIn_Print_Area_7_8_2" localSheetId="15">#REF!</definedName>
    <definedName name="Excel_BuiltIn_Print_Area_7_8_3" localSheetId="15">#REF!</definedName>
    <definedName name="Excel_BuiltIn_Print_Area_7_8_4" localSheetId="15">#REF!</definedName>
    <definedName name="Excel_BuiltIn_Print_Area_7_9_1" localSheetId="15">#REF!</definedName>
    <definedName name="Excel_BuiltIn_Print_Area_7_9_2" localSheetId="15">#REF!</definedName>
    <definedName name="Excel_BuiltIn_Print_Area_7_9_3" localSheetId="15">#REF!</definedName>
    <definedName name="Excel_BuiltIn_Print_Area_7_9_4" localSheetId="15">#REF!</definedName>
    <definedName name="Excel_BuiltIn_Print_Area_8_1_1" localSheetId="15">#REF!</definedName>
    <definedName name="Excel_BuiltIn_Print_Area_8_1_2" localSheetId="15">#REF!</definedName>
    <definedName name="Excel_BuiltIn_Print_Area_8_1_3" localSheetId="15">#REF!</definedName>
    <definedName name="Excel_BuiltIn_Print_Area_8_1_4" localSheetId="15">#REF!</definedName>
    <definedName name="Excel_BuiltIn_Print_Area_8_10_1" localSheetId="15">#REF!</definedName>
    <definedName name="Excel_BuiltIn_Print_Area_8_10_2" localSheetId="15">#REF!</definedName>
    <definedName name="Excel_BuiltIn_Print_Area_8_10_3" localSheetId="15">#REF!</definedName>
    <definedName name="Excel_BuiltIn_Print_Area_8_10_4" localSheetId="15">#REF!</definedName>
    <definedName name="Excel_BuiltIn_Print_Area_8_11_1" localSheetId="15">#REF!</definedName>
    <definedName name="Excel_BuiltIn_Print_Area_8_11_2" localSheetId="15">#REF!</definedName>
    <definedName name="Excel_BuiltIn_Print_Area_8_11_3" localSheetId="15">#REF!</definedName>
    <definedName name="Excel_BuiltIn_Print_Area_8_11_4" localSheetId="15">#REF!</definedName>
    <definedName name="Excel_BuiltIn_Print_Area_8_12_1" localSheetId="15">#REF!</definedName>
    <definedName name="Excel_BuiltIn_Print_Area_8_12_2" localSheetId="15">#REF!</definedName>
    <definedName name="Excel_BuiltIn_Print_Area_8_12_3" localSheetId="15">#REF!</definedName>
    <definedName name="Excel_BuiltIn_Print_Area_8_12_4" localSheetId="15">#REF!</definedName>
    <definedName name="Excel_BuiltIn_Print_Area_8_13_1" localSheetId="15">#REF!</definedName>
    <definedName name="Excel_BuiltIn_Print_Area_8_13_2" localSheetId="15">#REF!</definedName>
    <definedName name="Excel_BuiltIn_Print_Area_8_13_3" localSheetId="15">#REF!</definedName>
    <definedName name="Excel_BuiltIn_Print_Area_8_13_4" localSheetId="15">#REF!</definedName>
    <definedName name="Excel_BuiltIn_Print_Area_8_14_1" localSheetId="15">#REF!</definedName>
    <definedName name="Excel_BuiltIn_Print_Area_8_14_2" localSheetId="15">#REF!</definedName>
    <definedName name="Excel_BuiltIn_Print_Area_8_14_3" localSheetId="15">#REF!</definedName>
    <definedName name="Excel_BuiltIn_Print_Area_8_14_4" localSheetId="15">#REF!</definedName>
    <definedName name="Excel_BuiltIn_Print_Area_8_15_1" localSheetId="15">#REF!</definedName>
    <definedName name="Excel_BuiltIn_Print_Area_8_15_2" localSheetId="15">#REF!</definedName>
    <definedName name="Excel_BuiltIn_Print_Area_8_15_3" localSheetId="15">#REF!</definedName>
    <definedName name="Excel_BuiltIn_Print_Area_8_15_4" localSheetId="15">#REF!</definedName>
    <definedName name="Excel_BuiltIn_Print_Area_8_19_1" localSheetId="15">#REF!</definedName>
    <definedName name="Excel_BuiltIn_Print_Area_8_19_2" localSheetId="15">#REF!</definedName>
    <definedName name="Excel_BuiltIn_Print_Area_8_19_3" localSheetId="15">#REF!</definedName>
    <definedName name="Excel_BuiltIn_Print_Area_8_19_4" localSheetId="15">#REF!</definedName>
    <definedName name="Excel_BuiltIn_Print_Area_8_2_1" localSheetId="15">#REF!</definedName>
    <definedName name="Excel_BuiltIn_Print_Area_8_2_2" localSheetId="15">#REF!</definedName>
    <definedName name="Excel_BuiltIn_Print_Area_8_2_3" localSheetId="15">#REF!</definedName>
    <definedName name="Excel_BuiltIn_Print_Area_8_2_4" localSheetId="15">#REF!</definedName>
    <definedName name="Excel_BuiltIn_Print_Area_8_20_1" localSheetId="15">#REF!</definedName>
    <definedName name="Excel_BuiltIn_Print_Area_8_20_2" localSheetId="15">#REF!</definedName>
    <definedName name="Excel_BuiltIn_Print_Area_8_20_3" localSheetId="15">#REF!</definedName>
    <definedName name="Excel_BuiltIn_Print_Area_8_20_4" localSheetId="15">#REF!</definedName>
    <definedName name="Excel_BuiltIn_Print_Area_8_21_1" localSheetId="15">#REF!</definedName>
    <definedName name="Excel_BuiltIn_Print_Area_8_21_2" localSheetId="15">#REF!</definedName>
    <definedName name="Excel_BuiltIn_Print_Area_8_21_3" localSheetId="15">#REF!</definedName>
    <definedName name="Excel_BuiltIn_Print_Area_8_21_4" localSheetId="15">#REF!</definedName>
    <definedName name="Excel_BuiltIn_Print_Area_8_22_1" localSheetId="15">#REF!</definedName>
    <definedName name="Excel_BuiltIn_Print_Area_8_22_2" localSheetId="15">#REF!</definedName>
    <definedName name="Excel_BuiltIn_Print_Area_8_22_3" localSheetId="15">#REF!</definedName>
    <definedName name="Excel_BuiltIn_Print_Area_8_22_4" localSheetId="15">#REF!</definedName>
    <definedName name="Excel_BuiltIn_Print_Area_8_23_1" localSheetId="15">#REF!</definedName>
    <definedName name="Excel_BuiltIn_Print_Area_8_23_2" localSheetId="15">#REF!</definedName>
    <definedName name="Excel_BuiltIn_Print_Area_8_23_3" localSheetId="15">#REF!</definedName>
    <definedName name="Excel_BuiltIn_Print_Area_8_23_4" localSheetId="15">#REF!</definedName>
    <definedName name="Excel_BuiltIn_Print_Area_8_24_1" localSheetId="15">#REF!</definedName>
    <definedName name="Excel_BuiltIn_Print_Area_8_24_2" localSheetId="15">#REF!</definedName>
    <definedName name="Excel_BuiltIn_Print_Area_8_24_3" localSheetId="15">#REF!</definedName>
    <definedName name="Excel_BuiltIn_Print_Area_8_24_4" localSheetId="15">#REF!</definedName>
    <definedName name="Excel_BuiltIn_Print_Area_8_26_1" localSheetId="15">#REF!</definedName>
    <definedName name="Excel_BuiltIn_Print_Area_8_26_2" localSheetId="15">#REF!</definedName>
    <definedName name="Excel_BuiltIn_Print_Area_8_26_3" localSheetId="15">#REF!</definedName>
    <definedName name="Excel_BuiltIn_Print_Area_8_26_4" localSheetId="15">#REF!</definedName>
    <definedName name="Excel_BuiltIn_Print_Area_8_27_1" localSheetId="15">#REF!</definedName>
    <definedName name="Excel_BuiltIn_Print_Area_8_27_2" localSheetId="15">#REF!</definedName>
    <definedName name="Excel_BuiltIn_Print_Area_8_27_3" localSheetId="15">#REF!</definedName>
    <definedName name="Excel_BuiltIn_Print_Area_8_27_4" localSheetId="15">#REF!</definedName>
    <definedName name="Excel_BuiltIn_Print_Area_8_3_1" localSheetId="15">#REF!</definedName>
    <definedName name="Excel_BuiltIn_Print_Area_8_3_2" localSheetId="15">#REF!</definedName>
    <definedName name="Excel_BuiltIn_Print_Area_8_3_3" localSheetId="15">#REF!</definedName>
    <definedName name="Excel_BuiltIn_Print_Area_8_3_4" localSheetId="15">#REF!</definedName>
    <definedName name="Excel_BuiltIn_Print_Area_8_4_1" localSheetId="15">#REF!</definedName>
    <definedName name="Excel_BuiltIn_Print_Area_8_4_2" localSheetId="15">#REF!</definedName>
    <definedName name="Excel_BuiltIn_Print_Area_8_4_3" localSheetId="15">#REF!</definedName>
    <definedName name="Excel_BuiltIn_Print_Area_8_4_4" localSheetId="15">#REF!</definedName>
    <definedName name="Excel_BuiltIn_Print_Area_8_5_1" localSheetId="15">#REF!</definedName>
    <definedName name="Excel_BuiltIn_Print_Area_8_5_2" localSheetId="15">#REF!</definedName>
    <definedName name="Excel_BuiltIn_Print_Area_8_5_3" localSheetId="15">#REF!</definedName>
    <definedName name="Excel_BuiltIn_Print_Area_8_5_4" localSheetId="15">#REF!</definedName>
    <definedName name="Excel_BuiltIn_Print_Area_8_6_1" localSheetId="15">#REF!</definedName>
    <definedName name="Excel_BuiltIn_Print_Area_8_6_2" localSheetId="15">#REF!</definedName>
    <definedName name="Excel_BuiltIn_Print_Area_8_6_3" localSheetId="15">#REF!</definedName>
    <definedName name="Excel_BuiltIn_Print_Area_8_6_4" localSheetId="15">#REF!</definedName>
    <definedName name="Excel_BuiltIn_Print_Area_8_7_1" localSheetId="15">#REF!</definedName>
    <definedName name="Excel_BuiltIn_Print_Area_8_7_2" localSheetId="15">#REF!</definedName>
    <definedName name="Excel_BuiltIn_Print_Area_8_7_3" localSheetId="15">#REF!</definedName>
    <definedName name="Excel_BuiltIn_Print_Area_8_7_4" localSheetId="15">#REF!</definedName>
    <definedName name="Excel_BuiltIn_Print_Area_8_8_1" localSheetId="15">#REF!</definedName>
    <definedName name="Excel_BuiltIn_Print_Area_8_8_2" localSheetId="15">#REF!</definedName>
    <definedName name="Excel_BuiltIn_Print_Area_8_8_3" localSheetId="15">#REF!</definedName>
    <definedName name="Excel_BuiltIn_Print_Area_8_8_4" localSheetId="15">#REF!</definedName>
    <definedName name="Excel_BuiltIn_Print_Area_8_9_1" localSheetId="15">#REF!</definedName>
    <definedName name="Excel_BuiltIn_Print_Area_8_9_2" localSheetId="15">#REF!</definedName>
    <definedName name="Excel_BuiltIn_Print_Area_8_9_3" localSheetId="15">#REF!</definedName>
    <definedName name="Excel_BuiltIn_Print_Area_8_9_4" localSheetId="15">#REF!</definedName>
    <definedName name="Excel_BuiltIn_Print_Area_9_1_1" localSheetId="15">#REF!</definedName>
    <definedName name="Excel_BuiltIn_Print_Area_9_1_2" localSheetId="15">#REF!</definedName>
    <definedName name="Excel_BuiltIn_Print_Area_9_1_3" localSheetId="15">#REF!</definedName>
    <definedName name="Excel_BuiltIn_Print_Area_9_1_4" localSheetId="15">#REF!</definedName>
    <definedName name="Excel_BuiltIn_Print_Area_9_10_1" localSheetId="15">#REF!</definedName>
    <definedName name="Excel_BuiltIn_Print_Area_9_10_2" localSheetId="15">#REF!</definedName>
    <definedName name="Excel_BuiltIn_Print_Area_9_10_3" localSheetId="15">#REF!</definedName>
    <definedName name="Excel_BuiltIn_Print_Area_9_10_4" localSheetId="15">#REF!</definedName>
    <definedName name="Excel_BuiltIn_Print_Area_9_12_1" localSheetId="15">#REF!</definedName>
    <definedName name="Excel_BuiltIn_Print_Area_9_12_2" localSheetId="15">#REF!</definedName>
    <definedName name="Excel_BuiltIn_Print_Area_9_12_3" localSheetId="15">#REF!</definedName>
    <definedName name="Excel_BuiltIn_Print_Area_9_12_4" localSheetId="15">#REF!</definedName>
    <definedName name="Excel_BuiltIn_Print_Area_9_13_1" localSheetId="15">#REF!</definedName>
    <definedName name="Excel_BuiltIn_Print_Area_9_13_2" localSheetId="15">#REF!</definedName>
    <definedName name="Excel_BuiltIn_Print_Area_9_13_3" localSheetId="15">#REF!</definedName>
    <definedName name="Excel_BuiltIn_Print_Area_9_13_4" localSheetId="15">#REF!</definedName>
    <definedName name="Excel_BuiltIn_Print_Area_9_14_1" localSheetId="15">#REF!</definedName>
    <definedName name="Excel_BuiltIn_Print_Area_9_14_2" localSheetId="15">#REF!</definedName>
    <definedName name="Excel_BuiltIn_Print_Area_9_14_3" localSheetId="15">#REF!</definedName>
    <definedName name="Excel_BuiltIn_Print_Area_9_14_4" localSheetId="15">#REF!</definedName>
    <definedName name="Excel_BuiltIn_Print_Area_9_15_1" localSheetId="15">#REF!</definedName>
    <definedName name="Excel_BuiltIn_Print_Area_9_15_2" localSheetId="15">#REF!</definedName>
    <definedName name="Excel_BuiltIn_Print_Area_9_15_3" localSheetId="15">#REF!</definedName>
    <definedName name="Excel_BuiltIn_Print_Area_9_15_4" localSheetId="15">#REF!</definedName>
    <definedName name="Excel_BuiltIn_Print_Area_9_19_1" localSheetId="15">#REF!</definedName>
    <definedName name="Excel_BuiltIn_Print_Area_9_19_2" localSheetId="15">#REF!</definedName>
    <definedName name="Excel_BuiltIn_Print_Area_9_19_3" localSheetId="15">#REF!</definedName>
    <definedName name="Excel_BuiltIn_Print_Area_9_19_4" localSheetId="15">#REF!</definedName>
    <definedName name="Excel_BuiltIn_Print_Area_9_2_1" localSheetId="15">#REF!</definedName>
    <definedName name="Excel_BuiltIn_Print_Area_9_2_2" localSheetId="15">#REF!</definedName>
    <definedName name="Excel_BuiltIn_Print_Area_9_2_3" localSheetId="15">#REF!</definedName>
    <definedName name="Excel_BuiltIn_Print_Area_9_2_4" localSheetId="15">#REF!</definedName>
    <definedName name="Excel_BuiltIn_Print_Area_9_20_1" localSheetId="15">#REF!</definedName>
    <definedName name="Excel_BuiltIn_Print_Area_9_20_2" localSheetId="15">#REF!</definedName>
    <definedName name="Excel_BuiltIn_Print_Area_9_20_3" localSheetId="15">#REF!</definedName>
    <definedName name="Excel_BuiltIn_Print_Area_9_20_4" localSheetId="15">#REF!</definedName>
    <definedName name="Excel_BuiltIn_Print_Area_9_21_1" localSheetId="15">#REF!</definedName>
    <definedName name="Excel_BuiltIn_Print_Area_9_21_2" localSheetId="15">#REF!</definedName>
    <definedName name="Excel_BuiltIn_Print_Area_9_21_3" localSheetId="15">#REF!</definedName>
    <definedName name="Excel_BuiltIn_Print_Area_9_21_4" localSheetId="15">#REF!</definedName>
    <definedName name="Excel_BuiltIn_Print_Area_9_22_1" localSheetId="15">#REF!</definedName>
    <definedName name="Excel_BuiltIn_Print_Area_9_22_2" localSheetId="15">#REF!</definedName>
    <definedName name="Excel_BuiltIn_Print_Area_9_22_3" localSheetId="15">#REF!</definedName>
    <definedName name="Excel_BuiltIn_Print_Area_9_22_4" localSheetId="15">#REF!</definedName>
    <definedName name="Excel_BuiltIn_Print_Area_9_23_1" localSheetId="15">#REF!</definedName>
    <definedName name="Excel_BuiltIn_Print_Area_9_23_2" localSheetId="15">#REF!</definedName>
    <definedName name="Excel_BuiltIn_Print_Area_9_23_3" localSheetId="15">#REF!</definedName>
    <definedName name="Excel_BuiltIn_Print_Area_9_23_4" localSheetId="15">#REF!</definedName>
    <definedName name="Excel_BuiltIn_Print_Area_9_24_1" localSheetId="15">#REF!</definedName>
    <definedName name="Excel_BuiltIn_Print_Area_9_24_2" localSheetId="15">#REF!</definedName>
    <definedName name="Excel_BuiltIn_Print_Area_9_24_3" localSheetId="15">#REF!</definedName>
    <definedName name="Excel_BuiltIn_Print_Area_9_24_4" localSheetId="15">#REF!</definedName>
    <definedName name="Excel_BuiltIn_Print_Area_9_26_1" localSheetId="15">#REF!</definedName>
    <definedName name="Excel_BuiltIn_Print_Area_9_26_2" localSheetId="15">#REF!</definedName>
    <definedName name="Excel_BuiltIn_Print_Area_9_26_3" localSheetId="15">#REF!</definedName>
    <definedName name="Excel_BuiltIn_Print_Area_9_26_4" localSheetId="15">#REF!</definedName>
    <definedName name="Excel_BuiltIn_Print_Area_9_27_1" localSheetId="15">#REF!</definedName>
    <definedName name="Excel_BuiltIn_Print_Area_9_27_2" localSheetId="15">#REF!</definedName>
    <definedName name="Excel_BuiltIn_Print_Area_9_27_3" localSheetId="15">#REF!</definedName>
    <definedName name="Excel_BuiltIn_Print_Area_9_27_4" localSheetId="15">#REF!</definedName>
    <definedName name="Excel_BuiltIn_Print_Area_9_3_1" localSheetId="15">#REF!</definedName>
    <definedName name="Excel_BuiltIn_Print_Area_9_3_2" localSheetId="15">#REF!</definedName>
    <definedName name="Excel_BuiltIn_Print_Area_9_3_3" localSheetId="15">#REF!</definedName>
    <definedName name="Excel_BuiltIn_Print_Area_9_3_4" localSheetId="15">#REF!</definedName>
    <definedName name="Excel_BuiltIn_Print_Area_9_4_1" localSheetId="15">#REF!</definedName>
    <definedName name="Excel_BuiltIn_Print_Area_9_4_2" localSheetId="15">#REF!</definedName>
    <definedName name="Excel_BuiltIn_Print_Area_9_4_3" localSheetId="15">#REF!</definedName>
    <definedName name="Excel_BuiltIn_Print_Area_9_4_4" localSheetId="15">#REF!</definedName>
    <definedName name="Excel_BuiltIn_Print_Area_9_5_1" localSheetId="15">#REF!</definedName>
    <definedName name="Excel_BuiltIn_Print_Area_9_5_2" localSheetId="15">#REF!</definedName>
    <definedName name="Excel_BuiltIn_Print_Area_9_5_3" localSheetId="15">#REF!</definedName>
    <definedName name="Excel_BuiltIn_Print_Area_9_5_4" localSheetId="15">#REF!</definedName>
    <definedName name="Excel_BuiltIn_Print_Area_9_6_1" localSheetId="15">#REF!</definedName>
    <definedName name="Excel_BuiltIn_Print_Area_9_6_2" localSheetId="15">#REF!</definedName>
    <definedName name="Excel_BuiltIn_Print_Area_9_6_3" localSheetId="15">#REF!</definedName>
    <definedName name="Excel_BuiltIn_Print_Area_9_6_4" localSheetId="15">#REF!</definedName>
    <definedName name="Excel_BuiltIn_Print_Area_9_7_1" localSheetId="15">#REF!</definedName>
    <definedName name="Excel_BuiltIn_Print_Area_9_7_2" localSheetId="15">#REF!</definedName>
    <definedName name="Excel_BuiltIn_Print_Area_9_7_3" localSheetId="15">#REF!</definedName>
    <definedName name="Excel_BuiltIn_Print_Area_9_7_4" localSheetId="15">#REF!</definedName>
    <definedName name="Excel_BuiltIn_Print_Area_9_8_1" localSheetId="15">#REF!</definedName>
    <definedName name="Excel_BuiltIn_Print_Area_9_8_2" localSheetId="15">#REF!</definedName>
    <definedName name="Excel_BuiltIn_Print_Area_9_8_3" localSheetId="15">#REF!</definedName>
    <definedName name="Excel_BuiltIn_Print_Area_9_8_4" localSheetId="15">#REF!</definedName>
    <definedName name="Excel_BuiltIn_Print_Area_9_9_1" localSheetId="15">#REF!</definedName>
    <definedName name="Excel_BuiltIn_Print_Area_9_9_2" localSheetId="15">#REF!</definedName>
    <definedName name="Excel_BuiltIn_Print_Area_9_9_3" localSheetId="15">#REF!</definedName>
    <definedName name="Excel_BuiltIn_Print_Area_9_9_4" localSheetId="15">#REF!</definedName>
    <definedName name="EXCEL1024_1" localSheetId="15">#REF!</definedName>
    <definedName name="EXCEL1024_2" localSheetId="15">#REF!</definedName>
    <definedName name="EXCEL1024_3" localSheetId="15">#REF!</definedName>
    <definedName name="EXCEL1024_4" localSheetId="15">#REF!</definedName>
    <definedName name="F" localSheetId="15">#REF!</definedName>
    <definedName name="F_1" localSheetId="15">#REF!</definedName>
    <definedName name="F_2" localSheetId="15">#REF!</definedName>
    <definedName name="F_3" localSheetId="15">#REF!</definedName>
    <definedName name="F_4" localSheetId="15">#REF!</definedName>
    <definedName name="FrtPcktGauge" localSheetId="15">#REF!</definedName>
    <definedName name="FrtPcktGauge_19" localSheetId="15">#REF!</definedName>
    <definedName name="FrtPcktGauge_20" localSheetId="15">#REF!</definedName>
    <definedName name="FrtPcktMargin" localSheetId="15">#REF!</definedName>
    <definedName name="FrtPcktMargin_19" localSheetId="15">#REF!</definedName>
    <definedName name="FrtPcktMargin_20" localSheetId="15">#REF!</definedName>
    <definedName name="FrtPcktNeedles" localSheetId="15">#REF!</definedName>
    <definedName name="FrtPcktNeedles_19" localSheetId="15">#REF!</definedName>
    <definedName name="FrtPcktNeedles_20" localSheetId="15">#REF!</definedName>
    <definedName name="FrtPcktThread" localSheetId="15">#REF!</definedName>
    <definedName name="FrtPcktThread_19" localSheetId="15">#REF!</definedName>
    <definedName name="FrtPcktThread_20" localSheetId="15">#REF!</definedName>
    <definedName name="FULL_1" localSheetId="15">#REF!</definedName>
    <definedName name="FULL_19_1" localSheetId="15">#REF!</definedName>
    <definedName name="FULL_19_2" localSheetId="15">#REF!</definedName>
    <definedName name="FULL_19_3" localSheetId="15">#REF!</definedName>
    <definedName name="FULL_19_4" localSheetId="15">#REF!</definedName>
    <definedName name="FULL_2" localSheetId="15">#REF!</definedName>
    <definedName name="FULL_20_1" localSheetId="15">#REF!</definedName>
    <definedName name="FULL_20_2" localSheetId="15">#REF!</definedName>
    <definedName name="FULL_20_3" localSheetId="15">#REF!</definedName>
    <definedName name="FULL_20_4" localSheetId="15">#REF!</definedName>
    <definedName name="FULL_3" localSheetId="15">#REF!</definedName>
    <definedName name="gd_1" localSheetId="15">#REF!</definedName>
    <definedName name="gd_2" localSheetId="15">#REF!</definedName>
    <definedName name="gd_3" localSheetId="15">#REF!</definedName>
    <definedName name="gd_4" localSheetId="15">#REF!</definedName>
    <definedName name="gsd_1" localSheetId="15">#REF!</definedName>
    <definedName name="gsd_2" localSheetId="15">#REF!</definedName>
    <definedName name="gsd_3" localSheetId="15">#REF!</definedName>
    <definedName name="gsd_4" localSheetId="15">#REF!</definedName>
    <definedName name="gumpalan_1" localSheetId="15">#REF!</definedName>
    <definedName name="gumpalan_2" localSheetId="15">#REF!</definedName>
    <definedName name="gumpalan_3" localSheetId="15">#REF!</definedName>
    <definedName name="gumpalan_4" localSheetId="15">#REF!</definedName>
    <definedName name="gunun" localSheetId="15">#REF!</definedName>
    <definedName name="gunun_1" localSheetId="15">#REF!</definedName>
    <definedName name="gunun_2" localSheetId="15">#REF!</definedName>
    <definedName name="gunun_3" localSheetId="15">#REF!</definedName>
    <definedName name="gunun_4" localSheetId="15">#REF!</definedName>
    <definedName name="gununf" localSheetId="15">#REF!</definedName>
    <definedName name="gununf_1" localSheetId="15">#REF!</definedName>
    <definedName name="gununf_2" localSheetId="15">#REF!</definedName>
    <definedName name="gununf_3" localSheetId="15">#REF!</definedName>
    <definedName name="gununf_4" localSheetId="15">#REF!</definedName>
    <definedName name="gunung" localSheetId="15">#REF!</definedName>
    <definedName name="gunung_1" localSheetId="15">#REF!</definedName>
    <definedName name="gunung_2" localSheetId="15">#REF!</definedName>
    <definedName name="gunung_3" localSheetId="15">#REF!</definedName>
    <definedName name="gunung_4" localSheetId="15">#REF!</definedName>
    <definedName name="gununga" localSheetId="15">#REF!</definedName>
    <definedName name="gununga_1" localSheetId="15">#REF!</definedName>
    <definedName name="gununga_2" localSheetId="15">#REF!</definedName>
    <definedName name="gununga_3" localSheetId="15">#REF!</definedName>
    <definedName name="gununga_4" localSheetId="15">#REF!</definedName>
    <definedName name="gununguu" localSheetId="15">#REF!</definedName>
    <definedName name="gununguu_1" localSheetId="15">#REF!</definedName>
    <definedName name="gununguu_2" localSheetId="15">#REF!</definedName>
    <definedName name="gununguu_3" localSheetId="15">#REF!</definedName>
    <definedName name="gununguu_4" localSheetId="15">#REF!</definedName>
    <definedName name="JUM" localSheetId="15">#REF!</definedName>
    <definedName name="kakikuka" localSheetId="15">#REF!</definedName>
    <definedName name="kakikuka_1" localSheetId="15">#REF!</definedName>
    <definedName name="kakikuka_2" localSheetId="15">#REF!</definedName>
    <definedName name="kakikuka_3" localSheetId="15">#REF!</definedName>
    <definedName name="kakikuka_4" localSheetId="15">#REF!</definedName>
    <definedName name="L_1" localSheetId="15">#REF!</definedName>
    <definedName name="L_19_1" localSheetId="15">#REF!</definedName>
    <definedName name="L_19_2" localSheetId="15">#REF!</definedName>
    <definedName name="L_19_3" localSheetId="15">#REF!</definedName>
    <definedName name="L_19_4" localSheetId="15">#REF!</definedName>
    <definedName name="L_2" localSheetId="15">#REF!</definedName>
    <definedName name="L_20_1" localSheetId="15">#REF!</definedName>
    <definedName name="L_20_2" localSheetId="15">#REF!</definedName>
    <definedName name="L_20_3" localSheetId="15">#REF!</definedName>
    <definedName name="L_20_4" localSheetId="15">#REF!</definedName>
    <definedName name="L_3" localSheetId="15">#REF!</definedName>
    <definedName name="L_4" localSheetId="15">#REF!</definedName>
    <definedName name="Mantenance" localSheetId="15">#REF!</definedName>
    <definedName name="Mantenance_1" localSheetId="15">#REF!</definedName>
    <definedName name="Mantenance_2" localSheetId="15">#REF!</definedName>
    <definedName name="Mantenance_3" localSheetId="15">#REF!</definedName>
    <definedName name="Mantenance_4" localSheetId="15">#REF!</definedName>
    <definedName name="masalaha_1" localSheetId="15">#REF!</definedName>
    <definedName name="masalaha_2" localSheetId="15">#REF!</definedName>
    <definedName name="masalaha_3" localSheetId="15">#REF!</definedName>
    <definedName name="masalaha_4" localSheetId="15">#REF!</definedName>
    <definedName name="namas_1" localSheetId="15">#REF!</definedName>
    <definedName name="namas_2" localSheetId="15">#REF!</definedName>
    <definedName name="namas_3" localSheetId="15">#REF!</definedName>
    <definedName name="namas_4" localSheetId="15">#REF!</definedName>
    <definedName name="nanana" localSheetId="15">#REF!</definedName>
    <definedName name="nanana_1" localSheetId="15">#REF!</definedName>
    <definedName name="nanana_2" localSheetId="15">#REF!</definedName>
    <definedName name="nanana_3" localSheetId="15">#REF!</definedName>
    <definedName name="nanana_4" localSheetId="15">#REF!</definedName>
    <definedName name="overall" localSheetId="15">#REF!</definedName>
    <definedName name="overall_2" localSheetId="15">#REF!</definedName>
    <definedName name="overall_3" localSheetId="15">#REF!</definedName>
    <definedName name="overall_4" localSheetId="15">#REF!</definedName>
    <definedName name="_xlnm.Print_Area" localSheetId="15">'719'!$A$1:$S$82</definedName>
    <definedName name="qfile1" localSheetId="15">#REF!</definedName>
    <definedName name="qfile1_2" localSheetId="15">#REF!</definedName>
    <definedName name="qfile1_3" localSheetId="15">#REF!</definedName>
    <definedName name="qfile1_4" localSheetId="15">#REF!</definedName>
    <definedName name="qfile2" localSheetId="15">#REF!</definedName>
    <definedName name="qfile2_2" localSheetId="15">#REF!</definedName>
    <definedName name="qfile2_3" localSheetId="15">#REF!</definedName>
    <definedName name="qfile2_4" localSheetId="15">#REF!</definedName>
    <definedName name="QFile3" localSheetId="15">#REF!</definedName>
    <definedName name="QFile3_2" localSheetId="15">#REF!</definedName>
    <definedName name="QFile3_3" localSheetId="15">#REF!</definedName>
    <definedName name="QFile3_4" localSheetId="15">#REF!</definedName>
    <definedName name="RENOV" localSheetId="15">#REF!</definedName>
    <definedName name="s_1" localSheetId="15">#REF!</definedName>
    <definedName name="s_2" localSheetId="15">#REF!</definedName>
    <definedName name="s_3" localSheetId="15">#REF!</definedName>
    <definedName name="s_4" localSheetId="15">#REF!</definedName>
    <definedName name="sa" localSheetId="15">#REF!</definedName>
    <definedName name="sa_1" localSheetId="15">#REF!</definedName>
    <definedName name="sa_2" localSheetId="15">#REF!</definedName>
    <definedName name="sa_3" localSheetId="15">#REF!</definedName>
    <definedName name="sa_4" localSheetId="15">#REF!</definedName>
    <definedName name="SABUN" localSheetId="15">#REF!</definedName>
    <definedName name="SABUN_1" localSheetId="15">#REF!</definedName>
    <definedName name="SABUN_2" localSheetId="15">#REF!</definedName>
    <definedName name="SABUN_3" localSheetId="15">#REF!</definedName>
    <definedName name="SABUN_4" localSheetId="15">#REF!</definedName>
    <definedName name="sakit_1" localSheetId="15">#REF!</definedName>
    <definedName name="sakit_2" localSheetId="15">#REF!</definedName>
    <definedName name="sakit_3" localSheetId="15">#REF!</definedName>
    <definedName name="sakit_4" localSheetId="15">#REF!</definedName>
    <definedName name="sam" localSheetId="15">#REF!</definedName>
    <definedName name="sam_1" localSheetId="15">#REF!</definedName>
    <definedName name="sam_2" localSheetId="15">#REF!</definedName>
    <definedName name="sam_3" localSheetId="15">#REF!</definedName>
    <definedName name="sam_4" localSheetId="15">#REF!</definedName>
    <definedName name="samasamasam" localSheetId="15">#REF!</definedName>
    <definedName name="samasamasam_1" localSheetId="15">#REF!</definedName>
    <definedName name="samasamasam_2" localSheetId="15">#REF!</definedName>
    <definedName name="samasamasam_3" localSheetId="15">#REF!</definedName>
    <definedName name="samasamasam_4" localSheetId="15">#REF!</definedName>
    <definedName name="sampaikan" localSheetId="15">#REF!</definedName>
    <definedName name="sampaikan_1" localSheetId="15">#REF!</definedName>
    <definedName name="sampaikan_2" localSheetId="15">#REF!</definedName>
    <definedName name="sampaikan_3" localSheetId="15">#REF!</definedName>
    <definedName name="sampaikan_4" localSheetId="15">#REF!</definedName>
    <definedName name="sample" localSheetId="15">#REF!</definedName>
    <definedName name="sample_1" localSheetId="15">#REF!</definedName>
    <definedName name="sample_2" localSheetId="15">#REF!</definedName>
    <definedName name="sample_3" localSheetId="15">#REF!</definedName>
    <definedName name="sample_4" localSheetId="15">#REF!</definedName>
    <definedName name="sembarangan" localSheetId="15">#REF!</definedName>
    <definedName name="sembarangan_1" localSheetId="15">#REF!</definedName>
    <definedName name="sembarangan_2" localSheetId="15">#REF!</definedName>
    <definedName name="sembarangan_3" localSheetId="15">#REF!</definedName>
    <definedName name="sembarangan_4" localSheetId="15">#REF!</definedName>
    <definedName name="SEMBARNG" localSheetId="15">#REF!</definedName>
    <definedName name="SEMBARNG_1" localSheetId="15">#REF!</definedName>
    <definedName name="SEMBARNG_2" localSheetId="15">#REF!</definedName>
    <definedName name="SEMBARNG_3" localSheetId="15">#REF!</definedName>
    <definedName name="SEMBARNG_4" localSheetId="15">#REF!</definedName>
    <definedName name="Ssas_1" localSheetId="15">#REF!</definedName>
    <definedName name="Ssas_2" localSheetId="15">#REF!</definedName>
    <definedName name="Ssas_3" localSheetId="15">#REF!</definedName>
    <definedName name="Ssas_4" localSheetId="15">#REF!</definedName>
    <definedName name="Thread" localSheetId="15">#REF!</definedName>
    <definedName name="Thread_1" localSheetId="15">#REF!</definedName>
    <definedName name="Thread_15" localSheetId="15">#REF!</definedName>
    <definedName name="Thread_19" localSheetId="15">#REF!</definedName>
    <definedName name="Thread_2" localSheetId="15">#REF!</definedName>
    <definedName name="Thread_20" localSheetId="15">#REF!</definedName>
    <definedName name="Thread_22" localSheetId="15">#REF!</definedName>
    <definedName name="Thread_23" localSheetId="15">#REF!</definedName>
    <definedName name="Thread_5" localSheetId="15">#REF!</definedName>
    <definedName name="Thread_8" localSheetId="15">#REF!</definedName>
    <definedName name="VGJK" localSheetId="15">#REF!</definedName>
    <definedName name="VGJK_1" localSheetId="15">#REF!</definedName>
    <definedName name="VGJK_2" localSheetId="15">#REF!</definedName>
    <definedName name="VGJK_3" localSheetId="15">#REF!</definedName>
    <definedName name="VGJK_4" localSheetId="15">#REF!</definedName>
    <definedName name="WtchPcktAmount" localSheetId="15">#REF!</definedName>
    <definedName name="WtchPcktAmount_1" localSheetId="15">#REF!</definedName>
    <definedName name="WtchPcktAmount_15" localSheetId="15">#REF!</definedName>
    <definedName name="WtchPcktAmount_19" localSheetId="15">#REF!</definedName>
    <definedName name="WtchPcktAmount_2" localSheetId="15">#REF!</definedName>
    <definedName name="WtchPcktAmount_20" localSheetId="15">#REF!</definedName>
    <definedName name="WtchPcktAmount_22" localSheetId="15">#REF!</definedName>
    <definedName name="WtchPcktAmount_23" localSheetId="15">#REF!</definedName>
    <definedName name="WtchPcktAmount_5" localSheetId="15">#REF!</definedName>
    <definedName name="WtchPcktAmount_8" localSheetId="15">#REF!</definedName>
    <definedName name="WtchPcktGauge" localSheetId="15">#REF!</definedName>
    <definedName name="WtchPcktGauge_19" localSheetId="15">#REF!</definedName>
    <definedName name="WtchPcktGauge_20" localSheetId="15">#REF!</definedName>
    <definedName name="WtchPcktHemWidth" localSheetId="15">#REF!</definedName>
    <definedName name="WtchPcktHemWidth_19" localSheetId="15">#REF!</definedName>
    <definedName name="WtchPcktHemWidth_20" localSheetId="15">#REF!</definedName>
    <definedName name="WtchPcktLocation" localSheetId="15">#REF!</definedName>
    <definedName name="WtchPcktLocation_19" localSheetId="15">#REF!</definedName>
    <definedName name="WtchPcktLocation_20" localSheetId="15">#REF!</definedName>
    <definedName name="WtchPcktMargin" localSheetId="15">#REF!</definedName>
    <definedName name="WtchPcktMargin_19" localSheetId="15">#REF!</definedName>
    <definedName name="WtchPcktMargin_20" localSheetId="15">#REF!</definedName>
    <definedName name="WtchPcktSet" localSheetId="15">#REF!</definedName>
    <definedName name="WtchPcktSet_19" localSheetId="15">#REF!</definedName>
    <definedName name="WtchPcktSet_20" localSheetId="15">#REF!</definedName>
    <definedName name="WtchPcktThread" localSheetId="15">#REF!</definedName>
    <definedName name="WtchPcktThread_19" localSheetId="15">#REF!</definedName>
    <definedName name="WtchPcktThread_20" localSheetId="15">#REF!</definedName>
    <definedName name="YGGG" localSheetId="15">#REF!</definedName>
    <definedName name="YGGG_1" localSheetId="15">#REF!</definedName>
    <definedName name="YGGG_2" localSheetId="15">#REF!</definedName>
    <definedName name="YGGG_3" localSheetId="15">#REF!</definedName>
    <definedName name="YGGG_4" localSheetId="15">#REF!</definedName>
    <definedName name="yh_1" localSheetId="15">#REF!</definedName>
    <definedName name="yh_2" localSheetId="15">#REF!</definedName>
    <definedName name="yh_3" localSheetId="15">#REF!</definedName>
    <definedName name="yh_4" localSheetId="15">#REF!</definedName>
    <definedName name="a" localSheetId="8">#REF!</definedName>
    <definedName name="a_1" localSheetId="8">#REF!</definedName>
    <definedName name="a_2" localSheetId="8">#REF!</definedName>
    <definedName name="a_3" localSheetId="8">#REF!</definedName>
    <definedName name="a_4" localSheetId="8">#REF!</definedName>
    <definedName name="AA_1" localSheetId="8">#REF!</definedName>
    <definedName name="AA_2" localSheetId="8">#REF!</definedName>
    <definedName name="AA_3" localSheetId="8">#REF!</definedName>
    <definedName name="AA_4" localSheetId="8">#REF!</definedName>
    <definedName name="aaa_1" localSheetId="8">#REF!</definedName>
    <definedName name="aaa_2" localSheetId="8">#REF!</definedName>
    <definedName name="aaa_3" localSheetId="8">#REF!</definedName>
    <definedName name="aaa_4" localSheetId="8">#REF!</definedName>
    <definedName name="aaaaa_1" localSheetId="8">#REF!</definedName>
    <definedName name="aaaaa_2" localSheetId="8">#REF!</definedName>
    <definedName name="aaaaa_3" localSheetId="8">#REF!</definedName>
    <definedName name="aaaaa_4" localSheetId="8">#REF!</definedName>
    <definedName name="ada" localSheetId="8">#REF!</definedName>
    <definedName name="ada_1" localSheetId="8">#REF!</definedName>
    <definedName name="ada_2" localSheetId="8">#REF!</definedName>
    <definedName name="ada_3" localSheetId="8">#REF!</definedName>
    <definedName name="ada_4" localSheetId="8">#REF!</definedName>
    <definedName name="ADAad" localSheetId="8">#REF!</definedName>
    <definedName name="ADAad_1" localSheetId="8">#REF!</definedName>
    <definedName name="ADAad_2" localSheetId="8">#REF!</definedName>
    <definedName name="ADAad_3" localSheetId="8">#REF!</definedName>
    <definedName name="ADAad_4" localSheetId="8">#REF!</definedName>
    <definedName name="ASA_1" localSheetId="8">#REF!</definedName>
    <definedName name="ASA_19_1" localSheetId="8">#REF!</definedName>
    <definedName name="ASA_19_2" localSheetId="8">#REF!</definedName>
    <definedName name="ASA_19_3" localSheetId="8">#REF!</definedName>
    <definedName name="ASA_19_4" localSheetId="8">#REF!</definedName>
    <definedName name="ASA_2" localSheetId="8">#REF!</definedName>
    <definedName name="ASA_20_1" localSheetId="8">#REF!</definedName>
    <definedName name="ASA_20_2" localSheetId="8">#REF!</definedName>
    <definedName name="ASA_20_3" localSheetId="8">#REF!</definedName>
    <definedName name="ASA_20_4" localSheetId="8">#REF!</definedName>
    <definedName name="ASA_3" localSheetId="8">#REF!</definedName>
    <definedName name="BARU" localSheetId="8">#REF!</definedName>
    <definedName name="BB_1" localSheetId="8">#REF!</definedName>
    <definedName name="BB_2" localSheetId="8">#REF!</definedName>
    <definedName name="BB_3" localSheetId="8">#REF!</definedName>
    <definedName name="BB_4" localSheetId="8">#REF!</definedName>
    <definedName name="bermain" localSheetId="8">#REF!</definedName>
    <definedName name="bermain_1" localSheetId="8">#REF!</definedName>
    <definedName name="bermain_2" localSheetId="8">#REF!</definedName>
    <definedName name="bermain_3" localSheetId="8">#REF!</definedName>
    <definedName name="bermain_4" localSheetId="8">#REF!</definedName>
    <definedName name="bersam" localSheetId="8">#REF!</definedName>
    <definedName name="bersam_1" localSheetId="8">#REF!</definedName>
    <definedName name="bersam_2" localSheetId="8">#REF!</definedName>
    <definedName name="bersam_3" localSheetId="8">#REF!</definedName>
    <definedName name="bersam_4" localSheetId="8">#REF!</definedName>
    <definedName name="bersama_1" localSheetId="8">#REF!</definedName>
    <definedName name="bersama_2" localSheetId="8">#REF!</definedName>
    <definedName name="bersama_3" localSheetId="8">#REF!</definedName>
    <definedName name="bersama_4" localSheetId="8">#REF!</definedName>
    <definedName name="dale" localSheetId="8">#REF!</definedName>
    <definedName name="dale_19" localSheetId="8">#REF!</definedName>
    <definedName name="dale_20" localSheetId="8">#REF!</definedName>
    <definedName name="dddd_1" localSheetId="8">#REF!</definedName>
    <definedName name="dddd_2" localSheetId="8">#REF!</definedName>
    <definedName name="dddd_3" localSheetId="8">#REF!</definedName>
    <definedName name="dddd_4" localSheetId="8">#REF!</definedName>
    <definedName name="dddddddd_1" localSheetId="8">#REF!</definedName>
    <definedName name="dddddddd_2" localSheetId="8">#REF!</definedName>
    <definedName name="dddddddd_3" localSheetId="8">#REF!</definedName>
    <definedName name="dddddddd_4" localSheetId="8">#REF!</definedName>
    <definedName name="Excel_BuiltIn_Print_Area_13_1" localSheetId="8">#REF!</definedName>
    <definedName name="Excel_BuiltIn_Print_Area_13_2" localSheetId="8">#REF!</definedName>
    <definedName name="Excel_BuiltIn_Print_Area_13_3" localSheetId="8">#REF!</definedName>
    <definedName name="Excel_BuiltIn_Print_Area_2_1_1" localSheetId="8">#REF!</definedName>
    <definedName name="Excel_BuiltIn_Print_Area_2_1_2" localSheetId="8">#REF!</definedName>
    <definedName name="Excel_BuiltIn_Print_Area_2_1_3" localSheetId="8">#REF!</definedName>
    <definedName name="Excel_BuiltIn_Print_Area_2_1_4" localSheetId="8">#REF!</definedName>
    <definedName name="Excel_BuiltIn_Print_Area_2_10_1" localSheetId="8">#REF!</definedName>
    <definedName name="Excel_BuiltIn_Print_Area_2_10_2" localSheetId="8">#REF!</definedName>
    <definedName name="Excel_BuiltIn_Print_Area_2_10_3" localSheetId="8">#REF!</definedName>
    <definedName name="Excel_BuiltIn_Print_Area_2_10_4" localSheetId="8">#REF!</definedName>
    <definedName name="Excel_BuiltIn_Print_Area_2_12_1" localSheetId="8">#REF!</definedName>
    <definedName name="Excel_BuiltIn_Print_Area_2_12_2" localSheetId="8">#REF!</definedName>
    <definedName name="Excel_BuiltIn_Print_Area_2_12_3" localSheetId="8">#REF!</definedName>
    <definedName name="Excel_BuiltIn_Print_Area_2_12_4" localSheetId="8">#REF!</definedName>
    <definedName name="Excel_BuiltIn_Print_Area_2_13_1" localSheetId="8">#REF!</definedName>
    <definedName name="Excel_BuiltIn_Print_Area_2_13_2" localSheetId="8">#REF!</definedName>
    <definedName name="Excel_BuiltIn_Print_Area_2_13_3" localSheetId="8">#REF!</definedName>
    <definedName name="Excel_BuiltIn_Print_Area_2_13_4" localSheetId="8">#REF!</definedName>
    <definedName name="Excel_BuiltIn_Print_Area_2_14_1" localSheetId="8">#REF!</definedName>
    <definedName name="Excel_BuiltIn_Print_Area_2_14_2" localSheetId="8">#REF!</definedName>
    <definedName name="Excel_BuiltIn_Print_Area_2_14_3" localSheetId="8">#REF!</definedName>
    <definedName name="Excel_BuiltIn_Print_Area_2_14_4" localSheetId="8">#REF!</definedName>
    <definedName name="Excel_BuiltIn_Print_Area_2_15_1" localSheetId="8">#REF!</definedName>
    <definedName name="Excel_BuiltIn_Print_Area_2_15_2" localSheetId="8">#REF!</definedName>
    <definedName name="Excel_BuiltIn_Print_Area_2_15_3" localSheetId="8">#REF!</definedName>
    <definedName name="Excel_BuiltIn_Print_Area_2_15_4" localSheetId="8">#REF!</definedName>
    <definedName name="Excel_BuiltIn_Print_Area_2_19_1" localSheetId="8">#REF!</definedName>
    <definedName name="Excel_BuiltIn_Print_Area_2_19_2" localSheetId="8">#REF!</definedName>
    <definedName name="Excel_BuiltIn_Print_Area_2_19_3" localSheetId="8">#REF!</definedName>
    <definedName name="Excel_BuiltIn_Print_Area_2_19_4" localSheetId="8">#REF!</definedName>
    <definedName name="Excel_BuiltIn_Print_Area_2_2_1" localSheetId="8">#REF!</definedName>
    <definedName name="Excel_BuiltIn_Print_Area_2_2_2" localSheetId="8">#REF!</definedName>
    <definedName name="Excel_BuiltIn_Print_Area_2_2_3" localSheetId="8">#REF!</definedName>
    <definedName name="Excel_BuiltIn_Print_Area_2_2_4" localSheetId="8">#REF!</definedName>
    <definedName name="Excel_BuiltIn_Print_Area_2_20_1" localSheetId="8">#REF!</definedName>
    <definedName name="Excel_BuiltIn_Print_Area_2_20_2" localSheetId="8">#REF!</definedName>
    <definedName name="Excel_BuiltIn_Print_Area_2_20_3" localSheetId="8">#REF!</definedName>
    <definedName name="Excel_BuiltIn_Print_Area_2_20_4" localSheetId="8">#REF!</definedName>
    <definedName name="Excel_BuiltIn_Print_Area_2_21_1" localSheetId="8">#REF!</definedName>
    <definedName name="Excel_BuiltIn_Print_Area_2_21_2" localSheetId="8">#REF!</definedName>
    <definedName name="Excel_BuiltIn_Print_Area_2_21_3" localSheetId="8">#REF!</definedName>
    <definedName name="Excel_BuiltIn_Print_Area_2_21_4" localSheetId="8">#REF!</definedName>
    <definedName name="Excel_BuiltIn_Print_Area_2_22_1" localSheetId="8">#REF!</definedName>
    <definedName name="Excel_BuiltIn_Print_Area_2_22_2" localSheetId="8">#REF!</definedName>
    <definedName name="Excel_BuiltIn_Print_Area_2_22_3" localSheetId="8">#REF!</definedName>
    <definedName name="Excel_BuiltIn_Print_Area_2_22_4" localSheetId="8">#REF!</definedName>
    <definedName name="Excel_BuiltIn_Print_Area_2_23_1" localSheetId="8">#REF!</definedName>
    <definedName name="Excel_BuiltIn_Print_Area_2_23_2" localSheetId="8">#REF!</definedName>
    <definedName name="Excel_BuiltIn_Print_Area_2_23_3" localSheetId="8">#REF!</definedName>
    <definedName name="Excel_BuiltIn_Print_Area_2_23_4" localSheetId="8">#REF!</definedName>
    <definedName name="Excel_BuiltIn_Print_Area_2_24_1" localSheetId="8">#REF!</definedName>
    <definedName name="Excel_BuiltIn_Print_Area_2_24_2" localSheetId="8">#REF!</definedName>
    <definedName name="Excel_BuiltIn_Print_Area_2_24_3" localSheetId="8">#REF!</definedName>
    <definedName name="Excel_BuiltIn_Print_Area_2_24_4" localSheetId="8">#REF!</definedName>
    <definedName name="Excel_BuiltIn_Print_Area_2_26_1" localSheetId="8">#REF!</definedName>
    <definedName name="Excel_BuiltIn_Print_Area_2_26_2" localSheetId="8">#REF!</definedName>
    <definedName name="Excel_BuiltIn_Print_Area_2_26_3" localSheetId="8">#REF!</definedName>
    <definedName name="Excel_BuiltIn_Print_Area_2_26_4" localSheetId="8">#REF!</definedName>
    <definedName name="Excel_BuiltIn_Print_Area_2_27_1" localSheetId="8">#REF!</definedName>
    <definedName name="Excel_BuiltIn_Print_Area_2_27_2" localSheetId="8">#REF!</definedName>
    <definedName name="Excel_BuiltIn_Print_Area_2_27_3" localSheetId="8">#REF!</definedName>
    <definedName name="Excel_BuiltIn_Print_Area_2_27_4" localSheetId="8">#REF!</definedName>
    <definedName name="Excel_BuiltIn_Print_Area_2_3_1" localSheetId="8">#REF!</definedName>
    <definedName name="Excel_BuiltIn_Print_Area_2_3_2" localSheetId="8">#REF!</definedName>
    <definedName name="Excel_BuiltIn_Print_Area_2_3_3" localSheetId="8">#REF!</definedName>
    <definedName name="Excel_BuiltIn_Print_Area_2_3_4" localSheetId="8">#REF!</definedName>
    <definedName name="Excel_BuiltIn_Print_Area_2_4_1" localSheetId="8">#REF!</definedName>
    <definedName name="Excel_BuiltIn_Print_Area_2_4_2" localSheetId="8">#REF!</definedName>
    <definedName name="Excel_BuiltIn_Print_Area_2_4_3" localSheetId="8">#REF!</definedName>
    <definedName name="Excel_BuiltIn_Print_Area_2_4_4" localSheetId="8">#REF!</definedName>
    <definedName name="Excel_BuiltIn_Print_Area_2_5_1" localSheetId="8">#REF!</definedName>
    <definedName name="Excel_BuiltIn_Print_Area_2_5_2" localSheetId="8">#REF!</definedName>
    <definedName name="Excel_BuiltIn_Print_Area_2_5_3" localSheetId="8">#REF!</definedName>
    <definedName name="Excel_BuiltIn_Print_Area_2_5_4" localSheetId="8">#REF!</definedName>
    <definedName name="Excel_BuiltIn_Print_Area_2_6_1" localSheetId="8">#REF!</definedName>
    <definedName name="Excel_BuiltIn_Print_Area_2_6_2" localSheetId="8">#REF!</definedName>
    <definedName name="Excel_BuiltIn_Print_Area_2_6_3" localSheetId="8">#REF!</definedName>
    <definedName name="Excel_BuiltIn_Print_Area_2_6_4" localSheetId="8">#REF!</definedName>
    <definedName name="Excel_BuiltIn_Print_Area_2_7_1" localSheetId="8">#REF!</definedName>
    <definedName name="Excel_BuiltIn_Print_Area_2_7_2" localSheetId="8">#REF!</definedName>
    <definedName name="Excel_BuiltIn_Print_Area_2_7_3" localSheetId="8">#REF!</definedName>
    <definedName name="Excel_BuiltIn_Print_Area_2_7_4" localSheetId="8">#REF!</definedName>
    <definedName name="Excel_BuiltIn_Print_Area_2_8_1" localSheetId="8">#REF!</definedName>
    <definedName name="Excel_BuiltIn_Print_Area_2_8_2" localSheetId="8">#REF!</definedName>
    <definedName name="Excel_BuiltIn_Print_Area_2_8_3" localSheetId="8">#REF!</definedName>
    <definedName name="Excel_BuiltIn_Print_Area_2_8_4" localSheetId="8">#REF!</definedName>
    <definedName name="Excel_BuiltIn_Print_Area_2_9_1" localSheetId="8">#REF!</definedName>
    <definedName name="Excel_BuiltIn_Print_Area_2_9_2" localSheetId="8">#REF!</definedName>
    <definedName name="Excel_BuiltIn_Print_Area_2_9_3" localSheetId="8">#REF!</definedName>
    <definedName name="Excel_BuiltIn_Print_Area_2_9_4" localSheetId="8">#REF!</definedName>
    <definedName name="Excel_BuiltIn_Print_Area_3_1_1" localSheetId="8">#REF!</definedName>
    <definedName name="Excel_BuiltIn_Print_Area_3_1_2" localSheetId="8">#REF!</definedName>
    <definedName name="Excel_BuiltIn_Print_Area_3_1_3" localSheetId="8">#REF!</definedName>
    <definedName name="Excel_BuiltIn_Print_Area_3_1_4" localSheetId="8">#REF!</definedName>
    <definedName name="Excel_BuiltIn_Print_Area_3_10_1" localSheetId="8">#REF!</definedName>
    <definedName name="Excel_BuiltIn_Print_Area_3_10_2" localSheetId="8">#REF!</definedName>
    <definedName name="Excel_BuiltIn_Print_Area_3_10_3" localSheetId="8">#REF!</definedName>
    <definedName name="Excel_BuiltIn_Print_Area_3_10_4" localSheetId="8">#REF!</definedName>
    <definedName name="Excel_BuiltIn_Print_Area_3_12_1" localSheetId="8">#REF!</definedName>
    <definedName name="Excel_BuiltIn_Print_Area_3_12_2" localSheetId="8">#REF!</definedName>
    <definedName name="Excel_BuiltIn_Print_Area_3_12_3" localSheetId="8">#REF!</definedName>
    <definedName name="Excel_BuiltIn_Print_Area_3_12_4" localSheetId="8">#REF!</definedName>
    <definedName name="Excel_BuiltIn_Print_Area_3_13_1" localSheetId="8">#REF!</definedName>
    <definedName name="Excel_BuiltIn_Print_Area_3_13_2" localSheetId="8">#REF!</definedName>
    <definedName name="Excel_BuiltIn_Print_Area_3_13_3" localSheetId="8">#REF!</definedName>
    <definedName name="Excel_BuiltIn_Print_Area_3_13_4" localSheetId="8">#REF!</definedName>
    <definedName name="Excel_BuiltIn_Print_Area_3_14_1" localSheetId="8">#REF!</definedName>
    <definedName name="Excel_BuiltIn_Print_Area_3_14_2" localSheetId="8">#REF!</definedName>
    <definedName name="Excel_BuiltIn_Print_Area_3_14_3" localSheetId="8">#REF!</definedName>
    <definedName name="Excel_BuiltIn_Print_Area_3_14_4" localSheetId="8">#REF!</definedName>
    <definedName name="Excel_BuiltIn_Print_Area_3_15_1" localSheetId="8">#REF!</definedName>
    <definedName name="Excel_BuiltIn_Print_Area_3_15_2" localSheetId="8">#REF!</definedName>
    <definedName name="Excel_BuiltIn_Print_Area_3_15_3" localSheetId="8">#REF!</definedName>
    <definedName name="Excel_BuiltIn_Print_Area_3_15_4" localSheetId="8">#REF!</definedName>
    <definedName name="Excel_BuiltIn_Print_Area_3_19_1" localSheetId="8">#REF!</definedName>
    <definedName name="Excel_BuiltIn_Print_Area_3_19_2" localSheetId="8">#REF!</definedName>
    <definedName name="Excel_BuiltIn_Print_Area_3_19_3" localSheetId="8">#REF!</definedName>
    <definedName name="Excel_BuiltIn_Print_Area_3_19_4" localSheetId="8">#REF!</definedName>
    <definedName name="Excel_BuiltIn_Print_Area_3_2_1" localSheetId="8">#REF!</definedName>
    <definedName name="Excel_BuiltIn_Print_Area_3_2_2" localSheetId="8">#REF!</definedName>
    <definedName name="Excel_BuiltIn_Print_Area_3_2_3" localSheetId="8">#REF!</definedName>
    <definedName name="Excel_BuiltIn_Print_Area_3_2_4" localSheetId="8">#REF!</definedName>
    <definedName name="Excel_BuiltIn_Print_Area_3_20_1" localSheetId="8">#REF!</definedName>
    <definedName name="Excel_BuiltIn_Print_Area_3_20_2" localSheetId="8">#REF!</definedName>
    <definedName name="Excel_BuiltIn_Print_Area_3_20_3" localSheetId="8">#REF!</definedName>
    <definedName name="Excel_BuiltIn_Print_Area_3_20_4" localSheetId="8">#REF!</definedName>
    <definedName name="Excel_BuiltIn_Print_Area_3_21_1" localSheetId="8">#REF!</definedName>
    <definedName name="Excel_BuiltIn_Print_Area_3_21_2" localSheetId="8">#REF!</definedName>
    <definedName name="Excel_BuiltIn_Print_Area_3_21_3" localSheetId="8">#REF!</definedName>
    <definedName name="Excel_BuiltIn_Print_Area_3_21_4" localSheetId="8">#REF!</definedName>
    <definedName name="Excel_BuiltIn_Print_Area_3_22_1" localSheetId="8">#REF!</definedName>
    <definedName name="Excel_BuiltIn_Print_Area_3_22_2" localSheetId="8">#REF!</definedName>
    <definedName name="Excel_BuiltIn_Print_Area_3_22_3" localSheetId="8">#REF!</definedName>
    <definedName name="Excel_BuiltIn_Print_Area_3_22_4" localSheetId="8">#REF!</definedName>
    <definedName name="Excel_BuiltIn_Print_Area_3_23_1" localSheetId="8">#REF!</definedName>
    <definedName name="Excel_BuiltIn_Print_Area_3_23_2" localSheetId="8">#REF!</definedName>
    <definedName name="Excel_BuiltIn_Print_Area_3_23_3" localSheetId="8">#REF!</definedName>
    <definedName name="Excel_BuiltIn_Print_Area_3_23_4" localSheetId="8">#REF!</definedName>
    <definedName name="Excel_BuiltIn_Print_Area_3_24_1" localSheetId="8">#REF!</definedName>
    <definedName name="Excel_BuiltIn_Print_Area_3_24_2" localSheetId="8">#REF!</definedName>
    <definedName name="Excel_BuiltIn_Print_Area_3_24_3" localSheetId="8">#REF!</definedName>
    <definedName name="Excel_BuiltIn_Print_Area_3_24_4" localSheetId="8">#REF!</definedName>
    <definedName name="Excel_BuiltIn_Print_Area_3_26_1" localSheetId="8">#REF!</definedName>
    <definedName name="Excel_BuiltIn_Print_Area_3_26_2" localSheetId="8">#REF!</definedName>
    <definedName name="Excel_BuiltIn_Print_Area_3_26_3" localSheetId="8">#REF!</definedName>
    <definedName name="Excel_BuiltIn_Print_Area_3_26_4" localSheetId="8">#REF!</definedName>
    <definedName name="Excel_BuiltIn_Print_Area_3_27_1" localSheetId="8">#REF!</definedName>
    <definedName name="Excel_BuiltIn_Print_Area_3_27_2" localSheetId="8">#REF!</definedName>
    <definedName name="Excel_BuiltIn_Print_Area_3_27_3" localSheetId="8">#REF!</definedName>
    <definedName name="Excel_BuiltIn_Print_Area_3_27_4" localSheetId="8">#REF!</definedName>
    <definedName name="Excel_BuiltIn_Print_Area_3_3_1" localSheetId="8">#REF!</definedName>
    <definedName name="Excel_BuiltIn_Print_Area_3_3_2" localSheetId="8">#REF!</definedName>
    <definedName name="Excel_BuiltIn_Print_Area_3_3_3" localSheetId="8">#REF!</definedName>
    <definedName name="Excel_BuiltIn_Print_Area_3_3_4" localSheetId="8">#REF!</definedName>
    <definedName name="Excel_BuiltIn_Print_Area_3_4_1" localSheetId="8">#REF!</definedName>
    <definedName name="Excel_BuiltIn_Print_Area_3_4_2" localSheetId="8">#REF!</definedName>
    <definedName name="Excel_BuiltIn_Print_Area_3_4_3" localSheetId="8">#REF!</definedName>
    <definedName name="Excel_BuiltIn_Print_Area_3_4_4" localSheetId="8">#REF!</definedName>
    <definedName name="Excel_BuiltIn_Print_Area_3_5_1" localSheetId="8">#REF!</definedName>
    <definedName name="Excel_BuiltIn_Print_Area_3_5_2" localSheetId="8">#REF!</definedName>
    <definedName name="Excel_BuiltIn_Print_Area_3_5_3" localSheetId="8">#REF!</definedName>
    <definedName name="Excel_BuiltIn_Print_Area_3_5_4" localSheetId="8">#REF!</definedName>
    <definedName name="Excel_BuiltIn_Print_Area_3_6_1" localSheetId="8">#REF!</definedName>
    <definedName name="Excel_BuiltIn_Print_Area_3_6_2" localSheetId="8">#REF!</definedName>
    <definedName name="Excel_BuiltIn_Print_Area_3_6_3" localSheetId="8">#REF!</definedName>
    <definedName name="Excel_BuiltIn_Print_Area_3_6_4" localSheetId="8">#REF!</definedName>
    <definedName name="Excel_BuiltIn_Print_Area_3_7_1" localSheetId="8">#REF!</definedName>
    <definedName name="Excel_BuiltIn_Print_Area_3_7_2" localSheetId="8">#REF!</definedName>
    <definedName name="Excel_BuiltIn_Print_Area_3_7_3" localSheetId="8">#REF!</definedName>
    <definedName name="Excel_BuiltIn_Print_Area_3_7_4" localSheetId="8">#REF!</definedName>
    <definedName name="Excel_BuiltIn_Print_Area_3_8_1" localSheetId="8">#REF!</definedName>
    <definedName name="Excel_BuiltIn_Print_Area_3_8_2" localSheetId="8">#REF!</definedName>
    <definedName name="Excel_BuiltIn_Print_Area_3_8_3" localSheetId="8">#REF!</definedName>
    <definedName name="Excel_BuiltIn_Print_Area_3_8_4" localSheetId="8">#REF!</definedName>
    <definedName name="Excel_BuiltIn_Print_Area_3_9_1" localSheetId="8">#REF!</definedName>
    <definedName name="Excel_BuiltIn_Print_Area_3_9_2" localSheetId="8">#REF!</definedName>
    <definedName name="Excel_BuiltIn_Print_Area_3_9_3" localSheetId="8">#REF!</definedName>
    <definedName name="Excel_BuiltIn_Print_Area_3_9_4" localSheetId="8">#REF!</definedName>
    <definedName name="Excel_BuiltIn_Print_Area_4_1_1" localSheetId="8">#REF!</definedName>
    <definedName name="Excel_BuiltIn_Print_Area_4_1_2" localSheetId="8">#REF!</definedName>
    <definedName name="Excel_BuiltIn_Print_Area_4_1_3" localSheetId="8">#REF!</definedName>
    <definedName name="Excel_BuiltIn_Print_Area_4_1_4" localSheetId="8">#REF!</definedName>
    <definedName name="Excel_BuiltIn_Print_Area_4_10_1" localSheetId="8">#REF!</definedName>
    <definedName name="Excel_BuiltIn_Print_Area_4_10_2" localSheetId="8">#REF!</definedName>
    <definedName name="Excel_BuiltIn_Print_Area_4_10_3" localSheetId="8">#REF!</definedName>
    <definedName name="Excel_BuiltIn_Print_Area_4_10_4" localSheetId="8">#REF!</definedName>
    <definedName name="Excel_BuiltIn_Print_Area_4_12_1" localSheetId="8">#REF!</definedName>
    <definedName name="Excel_BuiltIn_Print_Area_4_12_2" localSheetId="8">#REF!</definedName>
    <definedName name="Excel_BuiltIn_Print_Area_4_12_3" localSheetId="8">#REF!</definedName>
    <definedName name="Excel_BuiltIn_Print_Area_4_12_4" localSheetId="8">#REF!</definedName>
    <definedName name="Excel_BuiltIn_Print_Area_4_13_1" localSheetId="8">#REF!</definedName>
    <definedName name="Excel_BuiltIn_Print_Area_4_13_2" localSheetId="8">#REF!</definedName>
    <definedName name="Excel_BuiltIn_Print_Area_4_13_3" localSheetId="8">#REF!</definedName>
    <definedName name="Excel_BuiltIn_Print_Area_4_13_4" localSheetId="8">#REF!</definedName>
    <definedName name="Excel_BuiltIn_Print_Area_4_14_1" localSheetId="8">#REF!</definedName>
    <definedName name="Excel_BuiltIn_Print_Area_4_14_2" localSheetId="8">#REF!</definedName>
    <definedName name="Excel_BuiltIn_Print_Area_4_14_3" localSheetId="8">#REF!</definedName>
    <definedName name="Excel_BuiltIn_Print_Area_4_14_4" localSheetId="8">#REF!</definedName>
    <definedName name="Excel_BuiltIn_Print_Area_4_15_1" localSheetId="8">#REF!</definedName>
    <definedName name="Excel_BuiltIn_Print_Area_4_15_2" localSheetId="8">#REF!</definedName>
    <definedName name="Excel_BuiltIn_Print_Area_4_15_3" localSheetId="8">#REF!</definedName>
    <definedName name="Excel_BuiltIn_Print_Area_4_15_4" localSheetId="8">#REF!</definedName>
    <definedName name="Excel_BuiltIn_Print_Area_4_19_1" localSheetId="8">#REF!</definedName>
    <definedName name="Excel_BuiltIn_Print_Area_4_19_2" localSheetId="8">#REF!</definedName>
    <definedName name="Excel_BuiltIn_Print_Area_4_19_3" localSheetId="8">#REF!</definedName>
    <definedName name="Excel_BuiltIn_Print_Area_4_19_4" localSheetId="8">#REF!</definedName>
    <definedName name="Excel_BuiltIn_Print_Area_4_2_1" localSheetId="8">#REF!</definedName>
    <definedName name="Excel_BuiltIn_Print_Area_4_2_2" localSheetId="8">#REF!</definedName>
    <definedName name="Excel_BuiltIn_Print_Area_4_2_3" localSheetId="8">#REF!</definedName>
    <definedName name="Excel_BuiltIn_Print_Area_4_2_4" localSheetId="8">#REF!</definedName>
    <definedName name="Excel_BuiltIn_Print_Area_4_20_1" localSheetId="8">#REF!</definedName>
    <definedName name="Excel_BuiltIn_Print_Area_4_20_2" localSheetId="8">#REF!</definedName>
    <definedName name="Excel_BuiltIn_Print_Area_4_20_3" localSheetId="8">#REF!</definedName>
    <definedName name="Excel_BuiltIn_Print_Area_4_20_4" localSheetId="8">#REF!</definedName>
    <definedName name="Excel_BuiltIn_Print_Area_4_21_1" localSheetId="8">#REF!</definedName>
    <definedName name="Excel_BuiltIn_Print_Area_4_21_2" localSheetId="8">#REF!</definedName>
    <definedName name="Excel_BuiltIn_Print_Area_4_21_3" localSheetId="8">#REF!</definedName>
    <definedName name="Excel_BuiltIn_Print_Area_4_21_4" localSheetId="8">#REF!</definedName>
    <definedName name="Excel_BuiltIn_Print_Area_4_22_1" localSheetId="8">#REF!</definedName>
    <definedName name="Excel_BuiltIn_Print_Area_4_22_2" localSheetId="8">#REF!</definedName>
    <definedName name="Excel_BuiltIn_Print_Area_4_22_3" localSheetId="8">#REF!</definedName>
    <definedName name="Excel_BuiltIn_Print_Area_4_22_4" localSheetId="8">#REF!</definedName>
    <definedName name="Excel_BuiltIn_Print_Area_4_23_1" localSheetId="8">#REF!</definedName>
    <definedName name="Excel_BuiltIn_Print_Area_4_23_2" localSheetId="8">#REF!</definedName>
    <definedName name="Excel_BuiltIn_Print_Area_4_23_3" localSheetId="8">#REF!</definedName>
    <definedName name="Excel_BuiltIn_Print_Area_4_23_4" localSheetId="8">#REF!</definedName>
    <definedName name="Excel_BuiltIn_Print_Area_4_24_1" localSheetId="8">#REF!</definedName>
    <definedName name="Excel_BuiltIn_Print_Area_4_24_2" localSheetId="8">#REF!</definedName>
    <definedName name="Excel_BuiltIn_Print_Area_4_24_3" localSheetId="8">#REF!</definedName>
    <definedName name="Excel_BuiltIn_Print_Area_4_24_4" localSheetId="8">#REF!</definedName>
    <definedName name="Excel_BuiltIn_Print_Area_4_26_1" localSheetId="8">#REF!</definedName>
    <definedName name="Excel_BuiltIn_Print_Area_4_26_2" localSheetId="8">#REF!</definedName>
    <definedName name="Excel_BuiltIn_Print_Area_4_26_3" localSheetId="8">#REF!</definedName>
    <definedName name="Excel_BuiltIn_Print_Area_4_26_4" localSheetId="8">#REF!</definedName>
    <definedName name="Excel_BuiltIn_Print_Area_4_27_1" localSheetId="8">#REF!</definedName>
    <definedName name="Excel_BuiltIn_Print_Area_4_27_2" localSheetId="8">#REF!</definedName>
    <definedName name="Excel_BuiltIn_Print_Area_4_27_3" localSheetId="8">#REF!</definedName>
    <definedName name="Excel_BuiltIn_Print_Area_4_27_4" localSheetId="8">#REF!</definedName>
    <definedName name="Excel_BuiltIn_Print_Area_4_3_1" localSheetId="8">#REF!</definedName>
    <definedName name="Excel_BuiltIn_Print_Area_4_3_2" localSheetId="8">#REF!</definedName>
    <definedName name="Excel_BuiltIn_Print_Area_4_3_3" localSheetId="8">#REF!</definedName>
    <definedName name="Excel_BuiltIn_Print_Area_4_3_4" localSheetId="8">#REF!</definedName>
    <definedName name="Excel_BuiltIn_Print_Area_4_4_1" localSheetId="8">#REF!</definedName>
    <definedName name="Excel_BuiltIn_Print_Area_4_4_2" localSheetId="8">#REF!</definedName>
    <definedName name="Excel_BuiltIn_Print_Area_4_4_3" localSheetId="8">#REF!</definedName>
    <definedName name="Excel_BuiltIn_Print_Area_4_4_4" localSheetId="8">#REF!</definedName>
    <definedName name="Excel_BuiltIn_Print_Area_4_5_1" localSheetId="8">#REF!</definedName>
    <definedName name="Excel_BuiltIn_Print_Area_4_5_2" localSheetId="8">#REF!</definedName>
    <definedName name="Excel_BuiltIn_Print_Area_4_5_3" localSheetId="8">#REF!</definedName>
    <definedName name="Excel_BuiltIn_Print_Area_4_5_4" localSheetId="8">#REF!</definedName>
    <definedName name="Excel_BuiltIn_Print_Area_4_6_1" localSheetId="8">#REF!</definedName>
    <definedName name="Excel_BuiltIn_Print_Area_4_6_2" localSheetId="8">#REF!</definedName>
    <definedName name="Excel_BuiltIn_Print_Area_4_6_3" localSheetId="8">#REF!</definedName>
    <definedName name="Excel_BuiltIn_Print_Area_4_6_4" localSheetId="8">#REF!</definedName>
    <definedName name="Excel_BuiltIn_Print_Area_4_7_1" localSheetId="8">#REF!</definedName>
    <definedName name="Excel_BuiltIn_Print_Area_4_7_2" localSheetId="8">#REF!</definedName>
    <definedName name="Excel_BuiltIn_Print_Area_4_7_3" localSheetId="8">#REF!</definedName>
    <definedName name="Excel_BuiltIn_Print_Area_4_7_4" localSheetId="8">#REF!</definedName>
    <definedName name="Excel_BuiltIn_Print_Area_4_8_1" localSheetId="8">#REF!</definedName>
    <definedName name="Excel_BuiltIn_Print_Area_4_8_2" localSheetId="8">#REF!</definedName>
    <definedName name="Excel_BuiltIn_Print_Area_4_8_3" localSheetId="8">#REF!</definedName>
    <definedName name="Excel_BuiltIn_Print_Area_4_8_4" localSheetId="8">#REF!</definedName>
    <definedName name="Excel_BuiltIn_Print_Area_4_9_1" localSheetId="8">#REF!</definedName>
    <definedName name="Excel_BuiltIn_Print_Area_4_9_2" localSheetId="8">#REF!</definedName>
    <definedName name="Excel_BuiltIn_Print_Area_4_9_3" localSheetId="8">#REF!</definedName>
    <definedName name="Excel_BuiltIn_Print_Area_4_9_4" localSheetId="8">#REF!</definedName>
    <definedName name="Excel_BuiltIn_Print_Area_5_1_1" localSheetId="8">#REF!</definedName>
    <definedName name="Excel_BuiltIn_Print_Area_5_1_2" localSheetId="8">#REF!</definedName>
    <definedName name="Excel_BuiltIn_Print_Area_5_1_3" localSheetId="8">#REF!</definedName>
    <definedName name="Excel_BuiltIn_Print_Area_5_1_4" localSheetId="8">#REF!</definedName>
    <definedName name="Excel_BuiltIn_Print_Area_5_10_1" localSheetId="8">#REF!</definedName>
    <definedName name="Excel_BuiltIn_Print_Area_5_10_2" localSheetId="8">#REF!</definedName>
    <definedName name="Excel_BuiltIn_Print_Area_5_10_3" localSheetId="8">#REF!</definedName>
    <definedName name="Excel_BuiltIn_Print_Area_5_10_4" localSheetId="8">#REF!</definedName>
    <definedName name="Excel_BuiltIn_Print_Area_5_12_1" localSheetId="8">#REF!</definedName>
    <definedName name="Excel_BuiltIn_Print_Area_5_12_2" localSheetId="8">#REF!</definedName>
    <definedName name="Excel_BuiltIn_Print_Area_5_12_3" localSheetId="8">#REF!</definedName>
    <definedName name="Excel_BuiltIn_Print_Area_5_12_4" localSheetId="8">#REF!</definedName>
    <definedName name="Excel_BuiltIn_Print_Area_5_13_1" localSheetId="8">#REF!</definedName>
    <definedName name="Excel_BuiltIn_Print_Area_5_13_2" localSheetId="8">#REF!</definedName>
    <definedName name="Excel_BuiltIn_Print_Area_5_13_3" localSheetId="8">#REF!</definedName>
    <definedName name="Excel_BuiltIn_Print_Area_5_13_4" localSheetId="8">#REF!</definedName>
    <definedName name="Excel_BuiltIn_Print_Area_5_14_1" localSheetId="8">#REF!</definedName>
    <definedName name="Excel_BuiltIn_Print_Area_5_14_2" localSheetId="8">#REF!</definedName>
    <definedName name="Excel_BuiltIn_Print_Area_5_14_3" localSheetId="8">#REF!</definedName>
    <definedName name="Excel_BuiltIn_Print_Area_5_14_4" localSheetId="8">#REF!</definedName>
    <definedName name="Excel_BuiltIn_Print_Area_5_15_1" localSheetId="8">#REF!</definedName>
    <definedName name="Excel_BuiltIn_Print_Area_5_15_2" localSheetId="8">#REF!</definedName>
    <definedName name="Excel_BuiltIn_Print_Area_5_15_3" localSheetId="8">#REF!</definedName>
    <definedName name="Excel_BuiltIn_Print_Area_5_15_4" localSheetId="8">#REF!</definedName>
    <definedName name="Excel_BuiltIn_Print_Area_5_19_1" localSheetId="8">#REF!</definedName>
    <definedName name="Excel_BuiltIn_Print_Area_5_19_2" localSheetId="8">#REF!</definedName>
    <definedName name="Excel_BuiltIn_Print_Area_5_19_3" localSheetId="8">#REF!</definedName>
    <definedName name="Excel_BuiltIn_Print_Area_5_19_4" localSheetId="8">#REF!</definedName>
    <definedName name="Excel_BuiltIn_Print_Area_5_2_1" localSheetId="8">#REF!</definedName>
    <definedName name="Excel_BuiltIn_Print_Area_5_2_2" localSheetId="8">#REF!</definedName>
    <definedName name="Excel_BuiltIn_Print_Area_5_2_3" localSheetId="8">#REF!</definedName>
    <definedName name="Excel_BuiltIn_Print_Area_5_2_4" localSheetId="8">#REF!</definedName>
    <definedName name="Excel_BuiltIn_Print_Area_5_20_1" localSheetId="8">#REF!</definedName>
    <definedName name="Excel_BuiltIn_Print_Area_5_20_2" localSheetId="8">#REF!</definedName>
    <definedName name="Excel_BuiltIn_Print_Area_5_20_3" localSheetId="8">#REF!</definedName>
    <definedName name="Excel_BuiltIn_Print_Area_5_20_4" localSheetId="8">#REF!</definedName>
    <definedName name="Excel_BuiltIn_Print_Area_5_21_1" localSheetId="8">#REF!</definedName>
    <definedName name="Excel_BuiltIn_Print_Area_5_21_2" localSheetId="8">#REF!</definedName>
    <definedName name="Excel_BuiltIn_Print_Area_5_21_3" localSheetId="8">#REF!</definedName>
    <definedName name="Excel_BuiltIn_Print_Area_5_21_4" localSheetId="8">#REF!</definedName>
    <definedName name="Excel_BuiltIn_Print_Area_5_22_1" localSheetId="8">#REF!</definedName>
    <definedName name="Excel_BuiltIn_Print_Area_5_22_2" localSheetId="8">#REF!</definedName>
    <definedName name="Excel_BuiltIn_Print_Area_5_22_3" localSheetId="8">#REF!</definedName>
    <definedName name="Excel_BuiltIn_Print_Area_5_22_4" localSheetId="8">#REF!</definedName>
    <definedName name="Excel_BuiltIn_Print_Area_5_23_1" localSheetId="8">#REF!</definedName>
    <definedName name="Excel_BuiltIn_Print_Area_5_23_2" localSheetId="8">#REF!</definedName>
    <definedName name="Excel_BuiltIn_Print_Area_5_23_3" localSheetId="8">#REF!</definedName>
    <definedName name="Excel_BuiltIn_Print_Area_5_23_4" localSheetId="8">#REF!</definedName>
    <definedName name="Excel_BuiltIn_Print_Area_5_24_1" localSheetId="8">#REF!</definedName>
    <definedName name="Excel_BuiltIn_Print_Area_5_24_2" localSheetId="8">#REF!</definedName>
    <definedName name="Excel_BuiltIn_Print_Area_5_24_3" localSheetId="8">#REF!</definedName>
    <definedName name="Excel_BuiltIn_Print_Area_5_24_4" localSheetId="8">#REF!</definedName>
    <definedName name="Excel_BuiltIn_Print_Area_5_26_1" localSheetId="8">#REF!</definedName>
    <definedName name="Excel_BuiltIn_Print_Area_5_26_2" localSheetId="8">#REF!</definedName>
    <definedName name="Excel_BuiltIn_Print_Area_5_26_3" localSheetId="8">#REF!</definedName>
    <definedName name="Excel_BuiltIn_Print_Area_5_26_4" localSheetId="8">#REF!</definedName>
    <definedName name="Excel_BuiltIn_Print_Area_5_27_1" localSheetId="8">#REF!</definedName>
    <definedName name="Excel_BuiltIn_Print_Area_5_27_2" localSheetId="8">#REF!</definedName>
    <definedName name="Excel_BuiltIn_Print_Area_5_27_3" localSheetId="8">#REF!</definedName>
    <definedName name="Excel_BuiltIn_Print_Area_5_27_4" localSheetId="8">#REF!</definedName>
    <definedName name="Excel_BuiltIn_Print_Area_5_3_1" localSheetId="8">#REF!</definedName>
    <definedName name="Excel_BuiltIn_Print_Area_5_3_2" localSheetId="8">#REF!</definedName>
    <definedName name="Excel_BuiltIn_Print_Area_5_3_3" localSheetId="8">#REF!</definedName>
    <definedName name="Excel_BuiltIn_Print_Area_5_3_4" localSheetId="8">#REF!</definedName>
    <definedName name="Excel_BuiltIn_Print_Area_5_4_1" localSheetId="8">#REF!</definedName>
    <definedName name="Excel_BuiltIn_Print_Area_5_4_2" localSheetId="8">#REF!</definedName>
    <definedName name="Excel_BuiltIn_Print_Area_5_4_3" localSheetId="8">#REF!</definedName>
    <definedName name="Excel_BuiltIn_Print_Area_5_4_4" localSheetId="8">#REF!</definedName>
    <definedName name="Excel_BuiltIn_Print_Area_5_5_1" localSheetId="8">#REF!</definedName>
    <definedName name="Excel_BuiltIn_Print_Area_5_5_2" localSheetId="8">#REF!</definedName>
    <definedName name="Excel_BuiltIn_Print_Area_5_5_3" localSheetId="8">#REF!</definedName>
    <definedName name="Excel_BuiltIn_Print_Area_5_5_4" localSheetId="8">#REF!</definedName>
    <definedName name="Excel_BuiltIn_Print_Area_5_6_1" localSheetId="8">#REF!</definedName>
    <definedName name="Excel_BuiltIn_Print_Area_5_6_2" localSheetId="8">#REF!</definedName>
    <definedName name="Excel_BuiltIn_Print_Area_5_6_3" localSheetId="8">#REF!</definedName>
    <definedName name="Excel_BuiltIn_Print_Area_5_6_4" localSheetId="8">#REF!</definedName>
    <definedName name="Excel_BuiltIn_Print_Area_5_7_1" localSheetId="8">#REF!</definedName>
    <definedName name="Excel_BuiltIn_Print_Area_5_7_2" localSheetId="8">#REF!</definedName>
    <definedName name="Excel_BuiltIn_Print_Area_5_7_3" localSheetId="8">#REF!</definedName>
    <definedName name="Excel_BuiltIn_Print_Area_5_7_4" localSheetId="8">#REF!</definedName>
    <definedName name="Excel_BuiltIn_Print_Area_5_8_1" localSheetId="8">#REF!</definedName>
    <definedName name="Excel_BuiltIn_Print_Area_5_8_2" localSheetId="8">#REF!</definedName>
    <definedName name="Excel_BuiltIn_Print_Area_5_8_3" localSheetId="8">#REF!</definedName>
    <definedName name="Excel_BuiltIn_Print_Area_5_8_4" localSheetId="8">#REF!</definedName>
    <definedName name="Excel_BuiltIn_Print_Area_5_9_1" localSheetId="8">#REF!</definedName>
    <definedName name="Excel_BuiltIn_Print_Area_5_9_2" localSheetId="8">#REF!</definedName>
    <definedName name="Excel_BuiltIn_Print_Area_5_9_3" localSheetId="8">#REF!</definedName>
    <definedName name="Excel_BuiltIn_Print_Area_5_9_4" localSheetId="8">#REF!</definedName>
    <definedName name="Excel_BuiltIn_Print_Area_6_1_1" localSheetId="8">#REF!</definedName>
    <definedName name="Excel_BuiltIn_Print_Area_6_1_2" localSheetId="8">#REF!</definedName>
    <definedName name="Excel_BuiltIn_Print_Area_6_1_3" localSheetId="8">#REF!</definedName>
    <definedName name="Excel_BuiltIn_Print_Area_6_1_4" localSheetId="8">#REF!</definedName>
    <definedName name="Excel_BuiltIn_Print_Area_6_10_1" localSheetId="8">#REF!</definedName>
    <definedName name="Excel_BuiltIn_Print_Area_6_10_2" localSheetId="8">#REF!</definedName>
    <definedName name="Excel_BuiltIn_Print_Area_6_10_3" localSheetId="8">#REF!</definedName>
    <definedName name="Excel_BuiltIn_Print_Area_6_10_4" localSheetId="8">#REF!</definedName>
    <definedName name="Excel_BuiltIn_Print_Area_6_12_1" localSheetId="8">#REF!</definedName>
    <definedName name="Excel_BuiltIn_Print_Area_6_12_2" localSheetId="8">#REF!</definedName>
    <definedName name="Excel_BuiltIn_Print_Area_6_12_3" localSheetId="8">#REF!</definedName>
    <definedName name="Excel_BuiltIn_Print_Area_6_12_4" localSheetId="8">#REF!</definedName>
    <definedName name="Excel_BuiltIn_Print_Area_6_13_1" localSheetId="8">#REF!</definedName>
    <definedName name="Excel_BuiltIn_Print_Area_6_13_2" localSheetId="8">#REF!</definedName>
    <definedName name="Excel_BuiltIn_Print_Area_6_13_3" localSheetId="8">#REF!</definedName>
    <definedName name="Excel_BuiltIn_Print_Area_6_13_4" localSheetId="8">#REF!</definedName>
    <definedName name="Excel_BuiltIn_Print_Area_6_14_1" localSheetId="8">#REF!</definedName>
    <definedName name="Excel_BuiltIn_Print_Area_6_14_2" localSheetId="8">#REF!</definedName>
    <definedName name="Excel_BuiltIn_Print_Area_6_14_3" localSheetId="8">#REF!</definedName>
    <definedName name="Excel_BuiltIn_Print_Area_6_14_4" localSheetId="8">#REF!</definedName>
    <definedName name="Excel_BuiltIn_Print_Area_6_15_1" localSheetId="8">#REF!</definedName>
    <definedName name="Excel_BuiltIn_Print_Area_6_15_2" localSheetId="8">#REF!</definedName>
    <definedName name="Excel_BuiltIn_Print_Area_6_15_3" localSheetId="8">#REF!</definedName>
    <definedName name="Excel_BuiltIn_Print_Area_6_15_4" localSheetId="8">#REF!</definedName>
    <definedName name="Excel_BuiltIn_Print_Area_6_19_1" localSheetId="8">#REF!</definedName>
    <definedName name="Excel_BuiltIn_Print_Area_6_19_2" localSheetId="8">#REF!</definedName>
    <definedName name="Excel_BuiltIn_Print_Area_6_19_3" localSheetId="8">#REF!</definedName>
    <definedName name="Excel_BuiltIn_Print_Area_6_19_4" localSheetId="8">#REF!</definedName>
    <definedName name="Excel_BuiltIn_Print_Area_6_2_1" localSheetId="8">#REF!</definedName>
    <definedName name="Excel_BuiltIn_Print_Area_6_2_2" localSheetId="8">#REF!</definedName>
    <definedName name="Excel_BuiltIn_Print_Area_6_2_3" localSheetId="8">#REF!</definedName>
    <definedName name="Excel_BuiltIn_Print_Area_6_2_4" localSheetId="8">#REF!</definedName>
    <definedName name="Excel_BuiltIn_Print_Area_6_20_1" localSheetId="8">#REF!</definedName>
    <definedName name="Excel_BuiltIn_Print_Area_6_20_2" localSheetId="8">#REF!</definedName>
    <definedName name="Excel_BuiltIn_Print_Area_6_20_3" localSheetId="8">#REF!</definedName>
    <definedName name="Excel_BuiltIn_Print_Area_6_20_4" localSheetId="8">#REF!</definedName>
    <definedName name="Excel_BuiltIn_Print_Area_6_21_1" localSheetId="8">#REF!</definedName>
    <definedName name="Excel_BuiltIn_Print_Area_6_21_2" localSheetId="8">#REF!</definedName>
    <definedName name="Excel_BuiltIn_Print_Area_6_21_3" localSheetId="8">#REF!</definedName>
    <definedName name="Excel_BuiltIn_Print_Area_6_21_4" localSheetId="8">#REF!</definedName>
    <definedName name="Excel_BuiltIn_Print_Area_6_22_1" localSheetId="8">#REF!</definedName>
    <definedName name="Excel_BuiltIn_Print_Area_6_22_2" localSheetId="8">#REF!</definedName>
    <definedName name="Excel_BuiltIn_Print_Area_6_22_3" localSheetId="8">#REF!</definedName>
    <definedName name="Excel_BuiltIn_Print_Area_6_22_4" localSheetId="8">#REF!</definedName>
    <definedName name="Excel_BuiltIn_Print_Area_6_23_1" localSheetId="8">#REF!</definedName>
    <definedName name="Excel_BuiltIn_Print_Area_6_23_2" localSheetId="8">#REF!</definedName>
    <definedName name="Excel_BuiltIn_Print_Area_6_23_3" localSheetId="8">#REF!</definedName>
    <definedName name="Excel_BuiltIn_Print_Area_6_23_4" localSheetId="8">#REF!</definedName>
    <definedName name="Excel_BuiltIn_Print_Area_6_24_1" localSheetId="8">#REF!</definedName>
    <definedName name="Excel_BuiltIn_Print_Area_6_24_2" localSheetId="8">#REF!</definedName>
    <definedName name="Excel_BuiltIn_Print_Area_6_24_3" localSheetId="8">#REF!</definedName>
    <definedName name="Excel_BuiltIn_Print_Area_6_24_4" localSheetId="8">#REF!</definedName>
    <definedName name="Excel_BuiltIn_Print_Area_6_26_1" localSheetId="8">#REF!</definedName>
    <definedName name="Excel_BuiltIn_Print_Area_6_26_2" localSheetId="8">#REF!</definedName>
    <definedName name="Excel_BuiltIn_Print_Area_6_26_3" localSheetId="8">#REF!</definedName>
    <definedName name="Excel_BuiltIn_Print_Area_6_26_4" localSheetId="8">#REF!</definedName>
    <definedName name="Excel_BuiltIn_Print_Area_6_27_1" localSheetId="8">#REF!</definedName>
    <definedName name="Excel_BuiltIn_Print_Area_6_27_2" localSheetId="8">#REF!</definedName>
    <definedName name="Excel_BuiltIn_Print_Area_6_27_3" localSheetId="8">#REF!</definedName>
    <definedName name="Excel_BuiltIn_Print_Area_6_27_4" localSheetId="8">#REF!</definedName>
    <definedName name="Excel_BuiltIn_Print_Area_6_3_1" localSheetId="8">#REF!</definedName>
    <definedName name="Excel_BuiltIn_Print_Area_6_3_2" localSheetId="8">#REF!</definedName>
    <definedName name="Excel_BuiltIn_Print_Area_6_3_3" localSheetId="8">#REF!</definedName>
    <definedName name="Excel_BuiltIn_Print_Area_6_3_4" localSheetId="8">#REF!</definedName>
    <definedName name="Excel_BuiltIn_Print_Area_6_4_1" localSheetId="8">#REF!</definedName>
    <definedName name="Excel_BuiltIn_Print_Area_6_4_2" localSheetId="8">#REF!</definedName>
    <definedName name="Excel_BuiltIn_Print_Area_6_4_3" localSheetId="8">#REF!</definedName>
    <definedName name="Excel_BuiltIn_Print_Area_6_4_4" localSheetId="8">#REF!</definedName>
    <definedName name="Excel_BuiltIn_Print_Area_6_5_1" localSheetId="8">#REF!</definedName>
    <definedName name="Excel_BuiltIn_Print_Area_6_5_2" localSheetId="8">#REF!</definedName>
    <definedName name="Excel_BuiltIn_Print_Area_6_5_3" localSheetId="8">#REF!</definedName>
    <definedName name="Excel_BuiltIn_Print_Area_6_5_4" localSheetId="8">#REF!</definedName>
    <definedName name="Excel_BuiltIn_Print_Area_6_6_1" localSheetId="8">#REF!</definedName>
    <definedName name="Excel_BuiltIn_Print_Area_6_6_2" localSheetId="8">#REF!</definedName>
    <definedName name="Excel_BuiltIn_Print_Area_6_6_3" localSheetId="8">#REF!</definedName>
    <definedName name="Excel_BuiltIn_Print_Area_6_6_4" localSheetId="8">#REF!</definedName>
    <definedName name="Excel_BuiltIn_Print_Area_6_7_1" localSheetId="8">#REF!</definedName>
    <definedName name="Excel_BuiltIn_Print_Area_6_7_2" localSheetId="8">#REF!</definedName>
    <definedName name="Excel_BuiltIn_Print_Area_6_7_3" localSheetId="8">#REF!</definedName>
    <definedName name="Excel_BuiltIn_Print_Area_6_7_4" localSheetId="8">#REF!</definedName>
    <definedName name="Excel_BuiltIn_Print_Area_6_8_1" localSheetId="8">#REF!</definedName>
    <definedName name="Excel_BuiltIn_Print_Area_6_8_2" localSheetId="8">#REF!</definedName>
    <definedName name="Excel_BuiltIn_Print_Area_6_8_3" localSheetId="8">#REF!</definedName>
    <definedName name="Excel_BuiltIn_Print_Area_6_8_4" localSheetId="8">#REF!</definedName>
    <definedName name="Excel_BuiltIn_Print_Area_6_9_1" localSheetId="8">#REF!</definedName>
    <definedName name="Excel_BuiltIn_Print_Area_6_9_2" localSheetId="8">#REF!</definedName>
    <definedName name="Excel_BuiltIn_Print_Area_6_9_3" localSheetId="8">#REF!</definedName>
    <definedName name="Excel_BuiltIn_Print_Area_6_9_4" localSheetId="8">#REF!</definedName>
    <definedName name="Excel_BuiltIn_Print_Area_7_1_1" localSheetId="8">#REF!</definedName>
    <definedName name="Excel_BuiltIn_Print_Area_7_1_2" localSheetId="8">#REF!</definedName>
    <definedName name="Excel_BuiltIn_Print_Area_7_1_3" localSheetId="8">#REF!</definedName>
    <definedName name="Excel_BuiltIn_Print_Area_7_1_4" localSheetId="8">#REF!</definedName>
    <definedName name="Excel_BuiltIn_Print_Area_7_10_1" localSheetId="8">#REF!</definedName>
    <definedName name="Excel_BuiltIn_Print_Area_7_10_2" localSheetId="8">#REF!</definedName>
    <definedName name="Excel_BuiltIn_Print_Area_7_10_3" localSheetId="8">#REF!</definedName>
    <definedName name="Excel_BuiltIn_Print_Area_7_10_4" localSheetId="8">#REF!</definedName>
    <definedName name="Excel_BuiltIn_Print_Area_7_12_1" localSheetId="8">#REF!</definedName>
    <definedName name="Excel_BuiltIn_Print_Area_7_12_2" localSheetId="8">#REF!</definedName>
    <definedName name="Excel_BuiltIn_Print_Area_7_12_3" localSheetId="8">#REF!</definedName>
    <definedName name="Excel_BuiltIn_Print_Area_7_12_4" localSheetId="8">#REF!</definedName>
    <definedName name="Excel_BuiltIn_Print_Area_7_13_1" localSheetId="8">#REF!</definedName>
    <definedName name="Excel_BuiltIn_Print_Area_7_13_2" localSheetId="8">#REF!</definedName>
    <definedName name="Excel_BuiltIn_Print_Area_7_13_3" localSheetId="8">#REF!</definedName>
    <definedName name="Excel_BuiltIn_Print_Area_7_13_4" localSheetId="8">#REF!</definedName>
    <definedName name="Excel_BuiltIn_Print_Area_7_14_1" localSheetId="8">#REF!</definedName>
    <definedName name="Excel_BuiltIn_Print_Area_7_14_2" localSheetId="8">#REF!</definedName>
    <definedName name="Excel_BuiltIn_Print_Area_7_14_3" localSheetId="8">#REF!</definedName>
    <definedName name="Excel_BuiltIn_Print_Area_7_14_4" localSheetId="8">#REF!</definedName>
    <definedName name="Excel_BuiltIn_Print_Area_7_15_1" localSheetId="8">#REF!</definedName>
    <definedName name="Excel_BuiltIn_Print_Area_7_15_2" localSheetId="8">#REF!</definedName>
    <definedName name="Excel_BuiltIn_Print_Area_7_15_3" localSheetId="8">#REF!</definedName>
    <definedName name="Excel_BuiltIn_Print_Area_7_15_4" localSheetId="8">#REF!</definedName>
    <definedName name="Excel_BuiltIn_Print_Area_7_19_1" localSheetId="8">#REF!</definedName>
    <definedName name="Excel_BuiltIn_Print_Area_7_19_2" localSheetId="8">#REF!</definedName>
    <definedName name="Excel_BuiltIn_Print_Area_7_19_3" localSheetId="8">#REF!</definedName>
    <definedName name="Excel_BuiltIn_Print_Area_7_19_4" localSheetId="8">#REF!</definedName>
    <definedName name="Excel_BuiltIn_Print_Area_7_2_1" localSheetId="8">#REF!</definedName>
    <definedName name="Excel_BuiltIn_Print_Area_7_2_2" localSheetId="8">#REF!</definedName>
    <definedName name="Excel_BuiltIn_Print_Area_7_2_3" localSheetId="8">#REF!</definedName>
    <definedName name="Excel_BuiltIn_Print_Area_7_2_4" localSheetId="8">#REF!</definedName>
    <definedName name="Excel_BuiltIn_Print_Area_7_20_1" localSheetId="8">#REF!</definedName>
    <definedName name="Excel_BuiltIn_Print_Area_7_20_2" localSheetId="8">#REF!</definedName>
    <definedName name="Excel_BuiltIn_Print_Area_7_20_3" localSheetId="8">#REF!</definedName>
    <definedName name="Excel_BuiltIn_Print_Area_7_20_4" localSheetId="8">#REF!</definedName>
    <definedName name="Excel_BuiltIn_Print_Area_7_21_1" localSheetId="8">#REF!</definedName>
    <definedName name="Excel_BuiltIn_Print_Area_7_21_2" localSheetId="8">#REF!</definedName>
    <definedName name="Excel_BuiltIn_Print_Area_7_21_3" localSheetId="8">#REF!</definedName>
    <definedName name="Excel_BuiltIn_Print_Area_7_21_4" localSheetId="8">#REF!</definedName>
    <definedName name="Excel_BuiltIn_Print_Area_7_22_1" localSheetId="8">#REF!</definedName>
    <definedName name="Excel_BuiltIn_Print_Area_7_22_2" localSheetId="8">#REF!</definedName>
    <definedName name="Excel_BuiltIn_Print_Area_7_22_3" localSheetId="8">#REF!</definedName>
    <definedName name="Excel_BuiltIn_Print_Area_7_22_4" localSheetId="8">#REF!</definedName>
    <definedName name="Excel_BuiltIn_Print_Area_7_23_1" localSheetId="8">#REF!</definedName>
    <definedName name="Excel_BuiltIn_Print_Area_7_23_2" localSheetId="8">#REF!</definedName>
    <definedName name="Excel_BuiltIn_Print_Area_7_23_3" localSheetId="8">#REF!</definedName>
    <definedName name="Excel_BuiltIn_Print_Area_7_23_4" localSheetId="8">#REF!</definedName>
    <definedName name="Excel_BuiltIn_Print_Area_7_24_1" localSheetId="8">#REF!</definedName>
    <definedName name="Excel_BuiltIn_Print_Area_7_24_2" localSheetId="8">#REF!</definedName>
    <definedName name="Excel_BuiltIn_Print_Area_7_24_3" localSheetId="8">#REF!</definedName>
    <definedName name="Excel_BuiltIn_Print_Area_7_24_4" localSheetId="8">#REF!</definedName>
    <definedName name="Excel_BuiltIn_Print_Area_7_26_1" localSheetId="8">#REF!</definedName>
    <definedName name="Excel_BuiltIn_Print_Area_7_26_2" localSheetId="8">#REF!</definedName>
    <definedName name="Excel_BuiltIn_Print_Area_7_26_3" localSheetId="8">#REF!</definedName>
    <definedName name="Excel_BuiltIn_Print_Area_7_26_4" localSheetId="8">#REF!</definedName>
    <definedName name="Excel_BuiltIn_Print_Area_7_27_1" localSheetId="8">#REF!</definedName>
    <definedName name="Excel_BuiltIn_Print_Area_7_27_2" localSheetId="8">#REF!</definedName>
    <definedName name="Excel_BuiltIn_Print_Area_7_27_3" localSheetId="8">#REF!</definedName>
    <definedName name="Excel_BuiltIn_Print_Area_7_27_4" localSheetId="8">#REF!</definedName>
    <definedName name="Excel_BuiltIn_Print_Area_7_3_1" localSheetId="8">#REF!</definedName>
    <definedName name="Excel_BuiltIn_Print_Area_7_3_2" localSheetId="8">#REF!</definedName>
    <definedName name="Excel_BuiltIn_Print_Area_7_3_3" localSheetId="8">#REF!</definedName>
    <definedName name="Excel_BuiltIn_Print_Area_7_3_4" localSheetId="8">#REF!</definedName>
    <definedName name="Excel_BuiltIn_Print_Area_7_4_1" localSheetId="8">#REF!</definedName>
    <definedName name="Excel_BuiltIn_Print_Area_7_4_2" localSheetId="8">#REF!</definedName>
    <definedName name="Excel_BuiltIn_Print_Area_7_4_3" localSheetId="8">#REF!</definedName>
    <definedName name="Excel_BuiltIn_Print_Area_7_4_4" localSheetId="8">#REF!</definedName>
    <definedName name="Excel_BuiltIn_Print_Area_7_5_1" localSheetId="8">#REF!</definedName>
    <definedName name="Excel_BuiltIn_Print_Area_7_5_2" localSheetId="8">#REF!</definedName>
    <definedName name="Excel_BuiltIn_Print_Area_7_5_3" localSheetId="8">#REF!</definedName>
    <definedName name="Excel_BuiltIn_Print_Area_7_5_4" localSheetId="8">#REF!</definedName>
    <definedName name="Excel_BuiltIn_Print_Area_7_6_1" localSheetId="8">#REF!</definedName>
    <definedName name="Excel_BuiltIn_Print_Area_7_6_2" localSheetId="8">#REF!</definedName>
    <definedName name="Excel_BuiltIn_Print_Area_7_6_3" localSheetId="8">#REF!</definedName>
    <definedName name="Excel_BuiltIn_Print_Area_7_6_4" localSheetId="8">#REF!</definedName>
    <definedName name="Excel_BuiltIn_Print_Area_7_7_1" localSheetId="8">#REF!</definedName>
    <definedName name="Excel_BuiltIn_Print_Area_7_7_2" localSheetId="8">#REF!</definedName>
    <definedName name="Excel_BuiltIn_Print_Area_7_7_3" localSheetId="8">#REF!</definedName>
    <definedName name="Excel_BuiltIn_Print_Area_7_7_4" localSheetId="8">#REF!</definedName>
    <definedName name="Excel_BuiltIn_Print_Area_7_8_1" localSheetId="8">#REF!</definedName>
    <definedName name="Excel_BuiltIn_Print_Area_7_8_2" localSheetId="8">#REF!</definedName>
    <definedName name="Excel_BuiltIn_Print_Area_7_8_3" localSheetId="8">#REF!</definedName>
    <definedName name="Excel_BuiltIn_Print_Area_7_8_4" localSheetId="8">#REF!</definedName>
    <definedName name="Excel_BuiltIn_Print_Area_7_9_1" localSheetId="8">#REF!</definedName>
    <definedName name="Excel_BuiltIn_Print_Area_7_9_2" localSheetId="8">#REF!</definedName>
    <definedName name="Excel_BuiltIn_Print_Area_7_9_3" localSheetId="8">#REF!</definedName>
    <definedName name="Excel_BuiltIn_Print_Area_7_9_4" localSheetId="8">#REF!</definedName>
    <definedName name="Excel_BuiltIn_Print_Area_8_1_1" localSheetId="8">#REF!</definedName>
    <definedName name="Excel_BuiltIn_Print_Area_8_1_2" localSheetId="8">#REF!</definedName>
    <definedName name="Excel_BuiltIn_Print_Area_8_1_3" localSheetId="8">#REF!</definedName>
    <definedName name="Excel_BuiltIn_Print_Area_8_1_4" localSheetId="8">#REF!</definedName>
    <definedName name="Excel_BuiltIn_Print_Area_8_10_1" localSheetId="8">#REF!</definedName>
    <definedName name="Excel_BuiltIn_Print_Area_8_10_2" localSheetId="8">#REF!</definedName>
    <definedName name="Excel_BuiltIn_Print_Area_8_10_3" localSheetId="8">#REF!</definedName>
    <definedName name="Excel_BuiltIn_Print_Area_8_10_4" localSheetId="8">#REF!</definedName>
    <definedName name="Excel_BuiltIn_Print_Area_8_11_1" localSheetId="8">#REF!</definedName>
    <definedName name="Excel_BuiltIn_Print_Area_8_11_2" localSheetId="8">#REF!</definedName>
    <definedName name="Excel_BuiltIn_Print_Area_8_11_3" localSheetId="8">#REF!</definedName>
    <definedName name="Excel_BuiltIn_Print_Area_8_11_4" localSheetId="8">#REF!</definedName>
    <definedName name="Excel_BuiltIn_Print_Area_8_12_1" localSheetId="8">#REF!</definedName>
    <definedName name="Excel_BuiltIn_Print_Area_8_12_2" localSheetId="8">#REF!</definedName>
    <definedName name="Excel_BuiltIn_Print_Area_8_12_3" localSheetId="8">#REF!</definedName>
    <definedName name="Excel_BuiltIn_Print_Area_8_12_4" localSheetId="8">#REF!</definedName>
    <definedName name="Excel_BuiltIn_Print_Area_8_13_1" localSheetId="8">#REF!</definedName>
    <definedName name="Excel_BuiltIn_Print_Area_8_13_2" localSheetId="8">#REF!</definedName>
    <definedName name="Excel_BuiltIn_Print_Area_8_13_3" localSheetId="8">#REF!</definedName>
    <definedName name="Excel_BuiltIn_Print_Area_8_13_4" localSheetId="8">#REF!</definedName>
    <definedName name="Excel_BuiltIn_Print_Area_8_14_1" localSheetId="8">#REF!</definedName>
    <definedName name="Excel_BuiltIn_Print_Area_8_14_2" localSheetId="8">#REF!</definedName>
    <definedName name="Excel_BuiltIn_Print_Area_8_14_3" localSheetId="8">#REF!</definedName>
    <definedName name="Excel_BuiltIn_Print_Area_8_14_4" localSheetId="8">#REF!</definedName>
    <definedName name="Excel_BuiltIn_Print_Area_8_15_1" localSheetId="8">#REF!</definedName>
    <definedName name="Excel_BuiltIn_Print_Area_8_15_2" localSheetId="8">#REF!</definedName>
    <definedName name="Excel_BuiltIn_Print_Area_8_15_3" localSheetId="8">#REF!</definedName>
    <definedName name="Excel_BuiltIn_Print_Area_8_15_4" localSheetId="8">#REF!</definedName>
    <definedName name="Excel_BuiltIn_Print_Area_8_19_1" localSheetId="8">#REF!</definedName>
    <definedName name="Excel_BuiltIn_Print_Area_8_19_2" localSheetId="8">#REF!</definedName>
    <definedName name="Excel_BuiltIn_Print_Area_8_19_3" localSheetId="8">#REF!</definedName>
    <definedName name="Excel_BuiltIn_Print_Area_8_19_4" localSheetId="8">#REF!</definedName>
    <definedName name="Excel_BuiltIn_Print_Area_8_2_1" localSheetId="8">#REF!</definedName>
    <definedName name="Excel_BuiltIn_Print_Area_8_2_2" localSheetId="8">#REF!</definedName>
    <definedName name="Excel_BuiltIn_Print_Area_8_2_3" localSheetId="8">#REF!</definedName>
    <definedName name="Excel_BuiltIn_Print_Area_8_2_4" localSheetId="8">#REF!</definedName>
    <definedName name="Excel_BuiltIn_Print_Area_8_20_1" localSheetId="8">#REF!</definedName>
    <definedName name="Excel_BuiltIn_Print_Area_8_20_2" localSheetId="8">#REF!</definedName>
    <definedName name="Excel_BuiltIn_Print_Area_8_20_3" localSheetId="8">#REF!</definedName>
    <definedName name="Excel_BuiltIn_Print_Area_8_20_4" localSheetId="8">#REF!</definedName>
    <definedName name="Excel_BuiltIn_Print_Area_8_21_1" localSheetId="8">#REF!</definedName>
    <definedName name="Excel_BuiltIn_Print_Area_8_21_2" localSheetId="8">#REF!</definedName>
    <definedName name="Excel_BuiltIn_Print_Area_8_21_3" localSheetId="8">#REF!</definedName>
    <definedName name="Excel_BuiltIn_Print_Area_8_21_4" localSheetId="8">#REF!</definedName>
    <definedName name="Excel_BuiltIn_Print_Area_8_22_1" localSheetId="8">#REF!</definedName>
    <definedName name="Excel_BuiltIn_Print_Area_8_22_2" localSheetId="8">#REF!</definedName>
    <definedName name="Excel_BuiltIn_Print_Area_8_22_3" localSheetId="8">#REF!</definedName>
    <definedName name="Excel_BuiltIn_Print_Area_8_22_4" localSheetId="8">#REF!</definedName>
    <definedName name="Excel_BuiltIn_Print_Area_8_23_1" localSheetId="8">#REF!</definedName>
    <definedName name="Excel_BuiltIn_Print_Area_8_23_2" localSheetId="8">#REF!</definedName>
    <definedName name="Excel_BuiltIn_Print_Area_8_23_3" localSheetId="8">#REF!</definedName>
    <definedName name="Excel_BuiltIn_Print_Area_8_23_4" localSheetId="8">#REF!</definedName>
    <definedName name="Excel_BuiltIn_Print_Area_8_24_1" localSheetId="8">#REF!</definedName>
    <definedName name="Excel_BuiltIn_Print_Area_8_24_2" localSheetId="8">#REF!</definedName>
    <definedName name="Excel_BuiltIn_Print_Area_8_24_3" localSheetId="8">#REF!</definedName>
    <definedName name="Excel_BuiltIn_Print_Area_8_24_4" localSheetId="8">#REF!</definedName>
    <definedName name="Excel_BuiltIn_Print_Area_8_26_1" localSheetId="8">#REF!</definedName>
    <definedName name="Excel_BuiltIn_Print_Area_8_26_2" localSheetId="8">#REF!</definedName>
    <definedName name="Excel_BuiltIn_Print_Area_8_26_3" localSheetId="8">#REF!</definedName>
    <definedName name="Excel_BuiltIn_Print_Area_8_26_4" localSheetId="8">#REF!</definedName>
    <definedName name="Excel_BuiltIn_Print_Area_8_27_1" localSheetId="8">#REF!</definedName>
    <definedName name="Excel_BuiltIn_Print_Area_8_27_2" localSheetId="8">#REF!</definedName>
    <definedName name="Excel_BuiltIn_Print_Area_8_27_3" localSheetId="8">#REF!</definedName>
    <definedName name="Excel_BuiltIn_Print_Area_8_27_4" localSheetId="8">#REF!</definedName>
    <definedName name="Excel_BuiltIn_Print_Area_8_3_1" localSheetId="8">#REF!</definedName>
    <definedName name="Excel_BuiltIn_Print_Area_8_3_2" localSheetId="8">#REF!</definedName>
    <definedName name="Excel_BuiltIn_Print_Area_8_3_3" localSheetId="8">#REF!</definedName>
    <definedName name="Excel_BuiltIn_Print_Area_8_3_4" localSheetId="8">#REF!</definedName>
    <definedName name="Excel_BuiltIn_Print_Area_8_4_1" localSheetId="8">#REF!</definedName>
    <definedName name="Excel_BuiltIn_Print_Area_8_4_2" localSheetId="8">#REF!</definedName>
    <definedName name="Excel_BuiltIn_Print_Area_8_4_3" localSheetId="8">#REF!</definedName>
    <definedName name="Excel_BuiltIn_Print_Area_8_4_4" localSheetId="8">#REF!</definedName>
    <definedName name="Excel_BuiltIn_Print_Area_8_5_1" localSheetId="8">#REF!</definedName>
    <definedName name="Excel_BuiltIn_Print_Area_8_5_2" localSheetId="8">#REF!</definedName>
    <definedName name="Excel_BuiltIn_Print_Area_8_5_3" localSheetId="8">#REF!</definedName>
    <definedName name="Excel_BuiltIn_Print_Area_8_5_4" localSheetId="8">#REF!</definedName>
    <definedName name="Excel_BuiltIn_Print_Area_8_6_1" localSheetId="8">#REF!</definedName>
    <definedName name="Excel_BuiltIn_Print_Area_8_6_2" localSheetId="8">#REF!</definedName>
    <definedName name="Excel_BuiltIn_Print_Area_8_6_3" localSheetId="8">#REF!</definedName>
    <definedName name="Excel_BuiltIn_Print_Area_8_6_4" localSheetId="8">#REF!</definedName>
    <definedName name="Excel_BuiltIn_Print_Area_8_7_1" localSheetId="8">#REF!</definedName>
    <definedName name="Excel_BuiltIn_Print_Area_8_7_2" localSheetId="8">#REF!</definedName>
    <definedName name="Excel_BuiltIn_Print_Area_8_7_3" localSheetId="8">#REF!</definedName>
    <definedName name="Excel_BuiltIn_Print_Area_8_7_4" localSheetId="8">#REF!</definedName>
    <definedName name="Excel_BuiltIn_Print_Area_8_8_1" localSheetId="8">#REF!</definedName>
    <definedName name="Excel_BuiltIn_Print_Area_8_8_2" localSheetId="8">#REF!</definedName>
    <definedName name="Excel_BuiltIn_Print_Area_8_8_3" localSheetId="8">#REF!</definedName>
    <definedName name="Excel_BuiltIn_Print_Area_8_8_4" localSheetId="8">#REF!</definedName>
    <definedName name="Excel_BuiltIn_Print_Area_8_9_1" localSheetId="8">#REF!</definedName>
    <definedName name="Excel_BuiltIn_Print_Area_8_9_2" localSheetId="8">#REF!</definedName>
    <definedName name="Excel_BuiltIn_Print_Area_8_9_3" localSheetId="8">#REF!</definedName>
    <definedName name="Excel_BuiltIn_Print_Area_8_9_4" localSheetId="8">#REF!</definedName>
    <definedName name="Excel_BuiltIn_Print_Area_9_1_1" localSheetId="8">#REF!</definedName>
    <definedName name="Excel_BuiltIn_Print_Area_9_1_2" localSheetId="8">#REF!</definedName>
    <definedName name="Excel_BuiltIn_Print_Area_9_1_3" localSheetId="8">#REF!</definedName>
    <definedName name="Excel_BuiltIn_Print_Area_9_1_4" localSheetId="8">#REF!</definedName>
    <definedName name="Excel_BuiltIn_Print_Area_9_10_1" localSheetId="8">#REF!</definedName>
    <definedName name="Excel_BuiltIn_Print_Area_9_10_2" localSheetId="8">#REF!</definedName>
    <definedName name="Excel_BuiltIn_Print_Area_9_10_3" localSheetId="8">#REF!</definedName>
    <definedName name="Excel_BuiltIn_Print_Area_9_10_4" localSheetId="8">#REF!</definedName>
    <definedName name="Excel_BuiltIn_Print_Area_9_12_1" localSheetId="8">#REF!</definedName>
    <definedName name="Excel_BuiltIn_Print_Area_9_12_2" localSheetId="8">#REF!</definedName>
    <definedName name="Excel_BuiltIn_Print_Area_9_12_3" localSheetId="8">#REF!</definedName>
    <definedName name="Excel_BuiltIn_Print_Area_9_12_4" localSheetId="8">#REF!</definedName>
    <definedName name="Excel_BuiltIn_Print_Area_9_13_1" localSheetId="8">#REF!</definedName>
    <definedName name="Excel_BuiltIn_Print_Area_9_13_2" localSheetId="8">#REF!</definedName>
    <definedName name="Excel_BuiltIn_Print_Area_9_13_3" localSheetId="8">#REF!</definedName>
    <definedName name="Excel_BuiltIn_Print_Area_9_13_4" localSheetId="8">#REF!</definedName>
    <definedName name="Excel_BuiltIn_Print_Area_9_14_1" localSheetId="8">#REF!</definedName>
    <definedName name="Excel_BuiltIn_Print_Area_9_14_2" localSheetId="8">#REF!</definedName>
    <definedName name="Excel_BuiltIn_Print_Area_9_14_3" localSheetId="8">#REF!</definedName>
    <definedName name="Excel_BuiltIn_Print_Area_9_14_4" localSheetId="8">#REF!</definedName>
    <definedName name="Excel_BuiltIn_Print_Area_9_15_1" localSheetId="8">#REF!</definedName>
    <definedName name="Excel_BuiltIn_Print_Area_9_15_2" localSheetId="8">#REF!</definedName>
    <definedName name="Excel_BuiltIn_Print_Area_9_15_3" localSheetId="8">#REF!</definedName>
    <definedName name="Excel_BuiltIn_Print_Area_9_15_4" localSheetId="8">#REF!</definedName>
    <definedName name="Excel_BuiltIn_Print_Area_9_19_1" localSheetId="8">#REF!</definedName>
    <definedName name="Excel_BuiltIn_Print_Area_9_19_2" localSheetId="8">#REF!</definedName>
    <definedName name="Excel_BuiltIn_Print_Area_9_19_3" localSheetId="8">#REF!</definedName>
    <definedName name="Excel_BuiltIn_Print_Area_9_19_4" localSheetId="8">#REF!</definedName>
    <definedName name="Excel_BuiltIn_Print_Area_9_2_1" localSheetId="8">#REF!</definedName>
    <definedName name="Excel_BuiltIn_Print_Area_9_2_2" localSheetId="8">#REF!</definedName>
    <definedName name="Excel_BuiltIn_Print_Area_9_2_3" localSheetId="8">#REF!</definedName>
    <definedName name="Excel_BuiltIn_Print_Area_9_2_4" localSheetId="8">#REF!</definedName>
    <definedName name="Excel_BuiltIn_Print_Area_9_20_1" localSheetId="8">#REF!</definedName>
    <definedName name="Excel_BuiltIn_Print_Area_9_20_2" localSheetId="8">#REF!</definedName>
    <definedName name="Excel_BuiltIn_Print_Area_9_20_3" localSheetId="8">#REF!</definedName>
    <definedName name="Excel_BuiltIn_Print_Area_9_20_4" localSheetId="8">#REF!</definedName>
    <definedName name="Excel_BuiltIn_Print_Area_9_21_1" localSheetId="8">#REF!</definedName>
    <definedName name="Excel_BuiltIn_Print_Area_9_21_2" localSheetId="8">#REF!</definedName>
    <definedName name="Excel_BuiltIn_Print_Area_9_21_3" localSheetId="8">#REF!</definedName>
    <definedName name="Excel_BuiltIn_Print_Area_9_21_4" localSheetId="8">#REF!</definedName>
    <definedName name="Excel_BuiltIn_Print_Area_9_22_1" localSheetId="8">#REF!</definedName>
    <definedName name="Excel_BuiltIn_Print_Area_9_22_2" localSheetId="8">#REF!</definedName>
    <definedName name="Excel_BuiltIn_Print_Area_9_22_3" localSheetId="8">#REF!</definedName>
    <definedName name="Excel_BuiltIn_Print_Area_9_22_4" localSheetId="8">#REF!</definedName>
    <definedName name="Excel_BuiltIn_Print_Area_9_23_1" localSheetId="8">#REF!</definedName>
    <definedName name="Excel_BuiltIn_Print_Area_9_23_2" localSheetId="8">#REF!</definedName>
    <definedName name="Excel_BuiltIn_Print_Area_9_23_3" localSheetId="8">#REF!</definedName>
    <definedName name="Excel_BuiltIn_Print_Area_9_23_4" localSheetId="8">#REF!</definedName>
    <definedName name="Excel_BuiltIn_Print_Area_9_24_1" localSheetId="8">#REF!</definedName>
    <definedName name="Excel_BuiltIn_Print_Area_9_24_2" localSheetId="8">#REF!</definedName>
    <definedName name="Excel_BuiltIn_Print_Area_9_24_3" localSheetId="8">#REF!</definedName>
    <definedName name="Excel_BuiltIn_Print_Area_9_24_4" localSheetId="8">#REF!</definedName>
    <definedName name="Excel_BuiltIn_Print_Area_9_26_1" localSheetId="8">#REF!</definedName>
    <definedName name="Excel_BuiltIn_Print_Area_9_26_2" localSheetId="8">#REF!</definedName>
    <definedName name="Excel_BuiltIn_Print_Area_9_26_3" localSheetId="8">#REF!</definedName>
    <definedName name="Excel_BuiltIn_Print_Area_9_26_4" localSheetId="8">#REF!</definedName>
    <definedName name="Excel_BuiltIn_Print_Area_9_27_1" localSheetId="8">#REF!</definedName>
    <definedName name="Excel_BuiltIn_Print_Area_9_27_2" localSheetId="8">#REF!</definedName>
    <definedName name="Excel_BuiltIn_Print_Area_9_27_3" localSheetId="8">#REF!</definedName>
    <definedName name="Excel_BuiltIn_Print_Area_9_27_4" localSheetId="8">#REF!</definedName>
    <definedName name="Excel_BuiltIn_Print_Area_9_3_1" localSheetId="8">#REF!</definedName>
    <definedName name="Excel_BuiltIn_Print_Area_9_3_2" localSheetId="8">#REF!</definedName>
    <definedName name="Excel_BuiltIn_Print_Area_9_3_3" localSheetId="8">#REF!</definedName>
    <definedName name="Excel_BuiltIn_Print_Area_9_3_4" localSheetId="8">#REF!</definedName>
    <definedName name="Excel_BuiltIn_Print_Area_9_4_1" localSheetId="8">#REF!</definedName>
    <definedName name="Excel_BuiltIn_Print_Area_9_4_2" localSheetId="8">#REF!</definedName>
    <definedName name="Excel_BuiltIn_Print_Area_9_4_3" localSheetId="8">#REF!</definedName>
    <definedName name="Excel_BuiltIn_Print_Area_9_4_4" localSheetId="8">#REF!</definedName>
    <definedName name="Excel_BuiltIn_Print_Area_9_5_1" localSheetId="8">#REF!</definedName>
    <definedName name="Excel_BuiltIn_Print_Area_9_5_2" localSheetId="8">#REF!</definedName>
    <definedName name="Excel_BuiltIn_Print_Area_9_5_3" localSheetId="8">#REF!</definedName>
    <definedName name="Excel_BuiltIn_Print_Area_9_5_4" localSheetId="8">#REF!</definedName>
    <definedName name="Excel_BuiltIn_Print_Area_9_6_1" localSheetId="8">#REF!</definedName>
    <definedName name="Excel_BuiltIn_Print_Area_9_6_2" localSheetId="8">#REF!</definedName>
    <definedName name="Excel_BuiltIn_Print_Area_9_6_3" localSheetId="8">#REF!</definedName>
    <definedName name="Excel_BuiltIn_Print_Area_9_6_4" localSheetId="8">#REF!</definedName>
    <definedName name="Excel_BuiltIn_Print_Area_9_7_1" localSheetId="8">#REF!</definedName>
    <definedName name="Excel_BuiltIn_Print_Area_9_7_2" localSheetId="8">#REF!</definedName>
    <definedName name="Excel_BuiltIn_Print_Area_9_7_3" localSheetId="8">#REF!</definedName>
    <definedName name="Excel_BuiltIn_Print_Area_9_7_4" localSheetId="8">#REF!</definedName>
    <definedName name="Excel_BuiltIn_Print_Area_9_8_1" localSheetId="8">#REF!</definedName>
    <definedName name="Excel_BuiltIn_Print_Area_9_8_2" localSheetId="8">#REF!</definedName>
    <definedName name="Excel_BuiltIn_Print_Area_9_8_3" localSheetId="8">#REF!</definedName>
    <definedName name="Excel_BuiltIn_Print_Area_9_8_4" localSheetId="8">#REF!</definedName>
    <definedName name="Excel_BuiltIn_Print_Area_9_9_1" localSheetId="8">#REF!</definedName>
    <definedName name="Excel_BuiltIn_Print_Area_9_9_2" localSheetId="8">#REF!</definedName>
    <definedName name="Excel_BuiltIn_Print_Area_9_9_3" localSheetId="8">#REF!</definedName>
    <definedName name="Excel_BuiltIn_Print_Area_9_9_4" localSheetId="8">#REF!</definedName>
    <definedName name="EXCEL1024_1" localSheetId="8">#REF!</definedName>
    <definedName name="EXCEL1024_2" localSheetId="8">#REF!</definedName>
    <definedName name="EXCEL1024_3" localSheetId="8">#REF!</definedName>
    <definedName name="EXCEL1024_4" localSheetId="8">#REF!</definedName>
    <definedName name="F" localSheetId="8">#REF!</definedName>
    <definedName name="F_1" localSheetId="8">#REF!</definedName>
    <definedName name="F_2" localSheetId="8">#REF!</definedName>
    <definedName name="F_3" localSheetId="8">#REF!</definedName>
    <definedName name="F_4" localSheetId="8">#REF!</definedName>
    <definedName name="FrtPcktGauge" localSheetId="8">#REF!</definedName>
    <definedName name="FrtPcktGauge_19" localSheetId="8">#REF!</definedName>
    <definedName name="FrtPcktGauge_20" localSheetId="8">#REF!</definedName>
    <definedName name="FrtPcktMargin" localSheetId="8">#REF!</definedName>
    <definedName name="FrtPcktMargin_19" localSheetId="8">#REF!</definedName>
    <definedName name="FrtPcktMargin_20" localSheetId="8">#REF!</definedName>
    <definedName name="FrtPcktNeedles" localSheetId="8">#REF!</definedName>
    <definedName name="FrtPcktNeedles_19" localSheetId="8">#REF!</definedName>
    <definedName name="FrtPcktNeedles_20" localSheetId="8">#REF!</definedName>
    <definedName name="FrtPcktThread" localSheetId="8">#REF!</definedName>
    <definedName name="FrtPcktThread_19" localSheetId="8">#REF!</definedName>
    <definedName name="FrtPcktThread_20" localSheetId="8">#REF!</definedName>
    <definedName name="FULL_1" localSheetId="8">#REF!</definedName>
    <definedName name="FULL_19_1" localSheetId="8">#REF!</definedName>
    <definedName name="FULL_19_2" localSheetId="8">#REF!</definedName>
    <definedName name="FULL_19_3" localSheetId="8">#REF!</definedName>
    <definedName name="FULL_19_4" localSheetId="8">#REF!</definedName>
    <definedName name="FULL_2" localSheetId="8">#REF!</definedName>
    <definedName name="FULL_20_1" localSheetId="8">#REF!</definedName>
    <definedName name="FULL_20_2" localSheetId="8">#REF!</definedName>
    <definedName name="FULL_20_3" localSheetId="8">#REF!</definedName>
    <definedName name="FULL_20_4" localSheetId="8">#REF!</definedName>
    <definedName name="FULL_3" localSheetId="8">#REF!</definedName>
    <definedName name="gd_1" localSheetId="8">#REF!</definedName>
    <definedName name="gd_2" localSheetId="8">#REF!</definedName>
    <definedName name="gd_3" localSheetId="8">#REF!</definedName>
    <definedName name="gd_4" localSheetId="8">#REF!</definedName>
    <definedName name="gsd_1" localSheetId="8">#REF!</definedName>
    <definedName name="gsd_2" localSheetId="8">#REF!</definedName>
    <definedName name="gsd_3" localSheetId="8">#REF!</definedName>
    <definedName name="gsd_4" localSheetId="8">#REF!</definedName>
    <definedName name="gumpalan_1" localSheetId="8">#REF!</definedName>
    <definedName name="gumpalan_2" localSheetId="8">#REF!</definedName>
    <definedName name="gumpalan_3" localSheetId="8">#REF!</definedName>
    <definedName name="gumpalan_4" localSheetId="8">#REF!</definedName>
    <definedName name="gunun" localSheetId="8">#REF!</definedName>
    <definedName name="gunun_1" localSheetId="8">#REF!</definedName>
    <definedName name="gunun_2" localSheetId="8">#REF!</definedName>
    <definedName name="gunun_3" localSheetId="8">#REF!</definedName>
    <definedName name="gunun_4" localSheetId="8">#REF!</definedName>
    <definedName name="gununf" localSheetId="8">#REF!</definedName>
    <definedName name="gununf_1" localSheetId="8">#REF!</definedName>
    <definedName name="gununf_2" localSheetId="8">#REF!</definedName>
    <definedName name="gununf_3" localSheetId="8">#REF!</definedName>
    <definedName name="gununf_4" localSheetId="8">#REF!</definedName>
    <definedName name="gunung" localSheetId="8">#REF!</definedName>
    <definedName name="gunung_1" localSheetId="8">#REF!</definedName>
    <definedName name="gunung_2" localSheetId="8">#REF!</definedName>
    <definedName name="gunung_3" localSheetId="8">#REF!</definedName>
    <definedName name="gunung_4" localSheetId="8">#REF!</definedName>
    <definedName name="gununga" localSheetId="8">#REF!</definedName>
    <definedName name="gununga_1" localSheetId="8">#REF!</definedName>
    <definedName name="gununga_2" localSheetId="8">#REF!</definedName>
    <definedName name="gununga_3" localSheetId="8">#REF!</definedName>
    <definedName name="gununga_4" localSheetId="8">#REF!</definedName>
    <definedName name="gununguu" localSheetId="8">#REF!</definedName>
    <definedName name="gununguu_1" localSheetId="8">#REF!</definedName>
    <definedName name="gununguu_2" localSheetId="8">#REF!</definedName>
    <definedName name="gununguu_3" localSheetId="8">#REF!</definedName>
    <definedName name="gununguu_4" localSheetId="8">#REF!</definedName>
    <definedName name="JUM" localSheetId="8">#REF!</definedName>
    <definedName name="kakikuka" localSheetId="8">#REF!</definedName>
    <definedName name="kakikuka_1" localSheetId="8">#REF!</definedName>
    <definedName name="kakikuka_2" localSheetId="8">#REF!</definedName>
    <definedName name="kakikuka_3" localSheetId="8">#REF!</definedName>
    <definedName name="kakikuka_4" localSheetId="8">#REF!</definedName>
    <definedName name="L_1" localSheetId="8">#REF!</definedName>
    <definedName name="L_19_1" localSheetId="8">#REF!</definedName>
    <definedName name="L_19_2" localSheetId="8">#REF!</definedName>
    <definedName name="L_19_3" localSheetId="8">#REF!</definedName>
    <definedName name="L_19_4" localSheetId="8">#REF!</definedName>
    <definedName name="L_2" localSheetId="8">#REF!</definedName>
    <definedName name="L_20_1" localSheetId="8">#REF!</definedName>
    <definedName name="L_20_2" localSheetId="8">#REF!</definedName>
    <definedName name="L_20_3" localSheetId="8">#REF!</definedName>
    <definedName name="L_20_4" localSheetId="8">#REF!</definedName>
    <definedName name="L_3" localSheetId="8">#REF!</definedName>
    <definedName name="L_4" localSheetId="8">#REF!</definedName>
    <definedName name="Mantenance" localSheetId="8">#REF!</definedName>
    <definedName name="Mantenance_1" localSheetId="8">#REF!</definedName>
    <definedName name="Mantenance_2" localSheetId="8">#REF!</definedName>
    <definedName name="Mantenance_3" localSheetId="8">#REF!</definedName>
    <definedName name="Mantenance_4" localSheetId="8">#REF!</definedName>
    <definedName name="masalaha_1" localSheetId="8">#REF!</definedName>
    <definedName name="masalaha_2" localSheetId="8">#REF!</definedName>
    <definedName name="masalaha_3" localSheetId="8">#REF!</definedName>
    <definedName name="masalaha_4" localSheetId="8">#REF!</definedName>
    <definedName name="namas_1" localSheetId="8">#REF!</definedName>
    <definedName name="namas_2" localSheetId="8">#REF!</definedName>
    <definedName name="namas_3" localSheetId="8">#REF!</definedName>
    <definedName name="namas_4" localSheetId="8">#REF!</definedName>
    <definedName name="nanana" localSheetId="8">#REF!</definedName>
    <definedName name="nanana_1" localSheetId="8">#REF!</definedName>
    <definedName name="nanana_2" localSheetId="8">#REF!</definedName>
    <definedName name="nanana_3" localSheetId="8">#REF!</definedName>
    <definedName name="nanana_4" localSheetId="8">#REF!</definedName>
    <definedName name="overall" localSheetId="8">#REF!</definedName>
    <definedName name="overall_2" localSheetId="8">#REF!</definedName>
    <definedName name="overall_3" localSheetId="8">#REF!</definedName>
    <definedName name="overall_4" localSheetId="8">#REF!</definedName>
    <definedName name="_xlnm.Print_Area" localSheetId="8">'507 (2)'!$A$1:$S$85</definedName>
    <definedName name="qfile1" localSheetId="8">#REF!</definedName>
    <definedName name="qfile1_2" localSheetId="8">#REF!</definedName>
    <definedName name="qfile1_3" localSheetId="8">#REF!</definedName>
    <definedName name="qfile1_4" localSheetId="8">#REF!</definedName>
    <definedName name="qfile2" localSheetId="8">#REF!</definedName>
    <definedName name="qfile2_2" localSheetId="8">#REF!</definedName>
    <definedName name="qfile2_3" localSheetId="8">#REF!</definedName>
    <definedName name="qfile2_4" localSheetId="8">#REF!</definedName>
    <definedName name="QFile3" localSheetId="8">#REF!</definedName>
    <definedName name="QFile3_2" localSheetId="8">#REF!</definedName>
    <definedName name="QFile3_3" localSheetId="8">#REF!</definedName>
    <definedName name="QFile3_4" localSheetId="8">#REF!</definedName>
    <definedName name="RENOV" localSheetId="8">#REF!</definedName>
    <definedName name="s_1" localSheetId="8">#REF!</definedName>
    <definedName name="s_2" localSheetId="8">#REF!</definedName>
    <definedName name="s_3" localSheetId="8">#REF!</definedName>
    <definedName name="s_4" localSheetId="8">#REF!</definedName>
    <definedName name="sa" localSheetId="8">#REF!</definedName>
    <definedName name="sa_1" localSheetId="8">#REF!</definedName>
    <definedName name="sa_2" localSheetId="8">#REF!</definedName>
    <definedName name="sa_3" localSheetId="8">#REF!</definedName>
    <definedName name="sa_4" localSheetId="8">#REF!</definedName>
    <definedName name="SABUN" localSheetId="8">#REF!</definedName>
    <definedName name="SABUN_1" localSheetId="8">#REF!</definedName>
    <definedName name="SABUN_2" localSheetId="8">#REF!</definedName>
    <definedName name="SABUN_3" localSheetId="8">#REF!</definedName>
    <definedName name="SABUN_4" localSheetId="8">#REF!</definedName>
    <definedName name="sakit_1" localSheetId="8">#REF!</definedName>
    <definedName name="sakit_2" localSheetId="8">#REF!</definedName>
    <definedName name="sakit_3" localSheetId="8">#REF!</definedName>
    <definedName name="sakit_4" localSheetId="8">#REF!</definedName>
    <definedName name="sam" localSheetId="8">#REF!</definedName>
    <definedName name="sam_1" localSheetId="8">#REF!</definedName>
    <definedName name="sam_2" localSheetId="8">#REF!</definedName>
    <definedName name="sam_3" localSheetId="8">#REF!</definedName>
    <definedName name="sam_4" localSheetId="8">#REF!</definedName>
    <definedName name="samasamasam" localSheetId="8">#REF!</definedName>
    <definedName name="samasamasam_1" localSheetId="8">#REF!</definedName>
    <definedName name="samasamasam_2" localSheetId="8">#REF!</definedName>
    <definedName name="samasamasam_3" localSheetId="8">#REF!</definedName>
    <definedName name="samasamasam_4" localSheetId="8">#REF!</definedName>
    <definedName name="sampaikan" localSheetId="8">#REF!</definedName>
    <definedName name="sampaikan_1" localSheetId="8">#REF!</definedName>
    <definedName name="sampaikan_2" localSheetId="8">#REF!</definedName>
    <definedName name="sampaikan_3" localSheetId="8">#REF!</definedName>
    <definedName name="sampaikan_4" localSheetId="8">#REF!</definedName>
    <definedName name="sample" localSheetId="8">#REF!</definedName>
    <definedName name="sample_1" localSheetId="8">#REF!</definedName>
    <definedName name="sample_2" localSheetId="8">#REF!</definedName>
    <definedName name="sample_3" localSheetId="8">#REF!</definedName>
    <definedName name="sample_4" localSheetId="8">#REF!</definedName>
    <definedName name="sembarangan" localSheetId="8">#REF!</definedName>
    <definedName name="sembarangan_1" localSheetId="8">#REF!</definedName>
    <definedName name="sembarangan_2" localSheetId="8">#REF!</definedName>
    <definedName name="sembarangan_3" localSheetId="8">#REF!</definedName>
    <definedName name="sembarangan_4" localSheetId="8">#REF!</definedName>
    <definedName name="SEMBARNG" localSheetId="8">#REF!</definedName>
    <definedName name="SEMBARNG_1" localSheetId="8">#REF!</definedName>
    <definedName name="SEMBARNG_2" localSheetId="8">#REF!</definedName>
    <definedName name="SEMBARNG_3" localSheetId="8">#REF!</definedName>
    <definedName name="SEMBARNG_4" localSheetId="8">#REF!</definedName>
    <definedName name="Ssas_1" localSheetId="8">#REF!</definedName>
    <definedName name="Ssas_2" localSheetId="8">#REF!</definedName>
    <definedName name="Ssas_3" localSheetId="8">#REF!</definedName>
    <definedName name="Ssas_4" localSheetId="8">#REF!</definedName>
    <definedName name="Thread" localSheetId="8">#REF!</definedName>
    <definedName name="Thread_1" localSheetId="8">#REF!</definedName>
    <definedName name="Thread_15" localSheetId="8">#REF!</definedName>
    <definedName name="Thread_19" localSheetId="8">#REF!</definedName>
    <definedName name="Thread_2" localSheetId="8">#REF!</definedName>
    <definedName name="Thread_20" localSheetId="8">#REF!</definedName>
    <definedName name="Thread_22" localSheetId="8">#REF!</definedName>
    <definedName name="Thread_23" localSheetId="8">#REF!</definedName>
    <definedName name="Thread_5" localSheetId="8">#REF!</definedName>
    <definedName name="Thread_8" localSheetId="8">#REF!</definedName>
    <definedName name="VGJK" localSheetId="8">#REF!</definedName>
    <definedName name="VGJK_1" localSheetId="8">#REF!</definedName>
    <definedName name="VGJK_2" localSheetId="8">#REF!</definedName>
    <definedName name="VGJK_3" localSheetId="8">#REF!</definedName>
    <definedName name="VGJK_4" localSheetId="8">#REF!</definedName>
    <definedName name="WtchPcktAmount" localSheetId="8">#REF!</definedName>
    <definedName name="WtchPcktAmount_1" localSheetId="8">#REF!</definedName>
    <definedName name="WtchPcktAmount_15" localSheetId="8">#REF!</definedName>
    <definedName name="WtchPcktAmount_19" localSheetId="8">#REF!</definedName>
    <definedName name="WtchPcktAmount_2" localSheetId="8">#REF!</definedName>
    <definedName name="WtchPcktAmount_20" localSheetId="8">#REF!</definedName>
    <definedName name="WtchPcktAmount_22" localSheetId="8">#REF!</definedName>
    <definedName name="WtchPcktAmount_23" localSheetId="8">#REF!</definedName>
    <definedName name="WtchPcktAmount_5" localSheetId="8">#REF!</definedName>
    <definedName name="WtchPcktAmount_8" localSheetId="8">#REF!</definedName>
    <definedName name="WtchPcktGauge" localSheetId="8">#REF!</definedName>
    <definedName name="WtchPcktGauge_19" localSheetId="8">#REF!</definedName>
    <definedName name="WtchPcktGauge_20" localSheetId="8">#REF!</definedName>
    <definedName name="WtchPcktHemWidth" localSheetId="8">#REF!</definedName>
    <definedName name="WtchPcktHemWidth_19" localSheetId="8">#REF!</definedName>
    <definedName name="WtchPcktHemWidth_20" localSheetId="8">#REF!</definedName>
    <definedName name="WtchPcktLocation" localSheetId="8">#REF!</definedName>
    <definedName name="WtchPcktLocation_19" localSheetId="8">#REF!</definedName>
    <definedName name="WtchPcktLocation_20" localSheetId="8">#REF!</definedName>
    <definedName name="WtchPcktMargin" localSheetId="8">#REF!</definedName>
    <definedName name="WtchPcktMargin_19" localSheetId="8">#REF!</definedName>
    <definedName name="WtchPcktMargin_20" localSheetId="8">#REF!</definedName>
    <definedName name="WtchPcktSet" localSheetId="8">#REF!</definedName>
    <definedName name="WtchPcktSet_19" localSheetId="8">#REF!</definedName>
    <definedName name="WtchPcktSet_20" localSheetId="8">#REF!</definedName>
    <definedName name="WtchPcktThread" localSheetId="8">#REF!</definedName>
    <definedName name="WtchPcktThread_19" localSheetId="8">#REF!</definedName>
    <definedName name="WtchPcktThread_20" localSheetId="8">#REF!</definedName>
    <definedName name="YGGG" localSheetId="8">#REF!</definedName>
    <definedName name="YGGG_1" localSheetId="8">#REF!</definedName>
    <definedName name="YGGG_2" localSheetId="8">#REF!</definedName>
    <definedName name="YGGG_3" localSheetId="8">#REF!</definedName>
    <definedName name="YGGG_4" localSheetId="8">#REF!</definedName>
    <definedName name="yh_1" localSheetId="8">#REF!</definedName>
    <definedName name="yh_2" localSheetId="8">#REF!</definedName>
    <definedName name="yh_3" localSheetId="8">#REF!</definedName>
    <definedName name="yh_4" localSheetId="8">#REF!</definedName>
    <definedName name="a" localSheetId="12">#REF!</definedName>
    <definedName name="a_1" localSheetId="12">#REF!</definedName>
    <definedName name="a_2" localSheetId="12">#REF!</definedName>
    <definedName name="a_3" localSheetId="12">#REF!</definedName>
    <definedName name="a_4" localSheetId="12">#REF!</definedName>
    <definedName name="AA_1" localSheetId="12">#REF!</definedName>
    <definedName name="AA_2" localSheetId="12">#REF!</definedName>
    <definedName name="AA_3" localSheetId="12">#REF!</definedName>
    <definedName name="AA_4" localSheetId="12">#REF!</definedName>
    <definedName name="aaa_1" localSheetId="12">#REF!</definedName>
    <definedName name="aaa_2" localSheetId="12">#REF!</definedName>
    <definedName name="aaa_3" localSheetId="12">#REF!</definedName>
    <definedName name="aaa_4" localSheetId="12">#REF!</definedName>
    <definedName name="aaaaa_1" localSheetId="12">#REF!</definedName>
    <definedName name="aaaaa_2" localSheetId="12">#REF!</definedName>
    <definedName name="aaaaa_3" localSheetId="12">#REF!</definedName>
    <definedName name="aaaaa_4" localSheetId="12">#REF!</definedName>
    <definedName name="ada" localSheetId="12">#REF!</definedName>
    <definedName name="ada_1" localSheetId="12">#REF!</definedName>
    <definedName name="ada_2" localSheetId="12">#REF!</definedName>
    <definedName name="ada_3" localSheetId="12">#REF!</definedName>
    <definedName name="ada_4" localSheetId="12">#REF!</definedName>
    <definedName name="ADAad" localSheetId="12">#REF!</definedName>
    <definedName name="ADAad_1" localSheetId="12">#REF!</definedName>
    <definedName name="ADAad_2" localSheetId="12">#REF!</definedName>
    <definedName name="ADAad_3" localSheetId="12">#REF!</definedName>
    <definedName name="ADAad_4" localSheetId="12">#REF!</definedName>
    <definedName name="ASA_1" localSheetId="12">#REF!</definedName>
    <definedName name="ASA_19_1" localSheetId="12">#REF!</definedName>
    <definedName name="ASA_19_2" localSheetId="12">#REF!</definedName>
    <definedName name="ASA_19_3" localSheetId="12">#REF!</definedName>
    <definedName name="ASA_19_4" localSheetId="12">#REF!</definedName>
    <definedName name="ASA_2" localSheetId="12">#REF!</definedName>
    <definedName name="ASA_20_1" localSheetId="12">#REF!</definedName>
    <definedName name="ASA_20_2" localSheetId="12">#REF!</definedName>
    <definedName name="ASA_20_3" localSheetId="12">#REF!</definedName>
    <definedName name="ASA_20_4" localSheetId="12">#REF!</definedName>
    <definedName name="ASA_3" localSheetId="12">#REF!</definedName>
    <definedName name="BARU" localSheetId="12">#REF!</definedName>
    <definedName name="BB_1" localSheetId="12">#REF!</definedName>
    <definedName name="BB_2" localSheetId="12">#REF!</definedName>
    <definedName name="BB_3" localSheetId="12">#REF!</definedName>
    <definedName name="BB_4" localSheetId="12">#REF!</definedName>
    <definedName name="bermain" localSheetId="12">#REF!</definedName>
    <definedName name="bermain_1" localSheetId="12">#REF!</definedName>
    <definedName name="bermain_2" localSheetId="12">#REF!</definedName>
    <definedName name="bermain_3" localSheetId="12">#REF!</definedName>
    <definedName name="bermain_4" localSheetId="12">#REF!</definedName>
    <definedName name="bersam" localSheetId="12">#REF!</definedName>
    <definedName name="bersam_1" localSheetId="12">#REF!</definedName>
    <definedName name="bersam_2" localSheetId="12">#REF!</definedName>
    <definedName name="bersam_3" localSheetId="12">#REF!</definedName>
    <definedName name="bersam_4" localSheetId="12">#REF!</definedName>
    <definedName name="bersama_1" localSheetId="12">#REF!</definedName>
    <definedName name="bersama_2" localSheetId="12">#REF!</definedName>
    <definedName name="bersama_3" localSheetId="12">#REF!</definedName>
    <definedName name="bersama_4" localSheetId="12">#REF!</definedName>
    <definedName name="dale" localSheetId="12">#REF!</definedName>
    <definedName name="dale_19" localSheetId="12">#REF!</definedName>
    <definedName name="dale_20" localSheetId="12">#REF!</definedName>
    <definedName name="dddd_1" localSheetId="12">#REF!</definedName>
    <definedName name="dddd_2" localSheetId="12">#REF!</definedName>
    <definedName name="dddd_3" localSheetId="12">#REF!</definedName>
    <definedName name="dddd_4" localSheetId="12">#REF!</definedName>
    <definedName name="dddddddd_1" localSheetId="12">#REF!</definedName>
    <definedName name="dddddddd_2" localSheetId="12">#REF!</definedName>
    <definedName name="dddddddd_3" localSheetId="12">#REF!</definedName>
    <definedName name="dddddddd_4" localSheetId="12">#REF!</definedName>
    <definedName name="Excel_BuiltIn_Print_Area_13_1" localSheetId="12">#REF!</definedName>
    <definedName name="Excel_BuiltIn_Print_Area_13_2" localSheetId="12">#REF!</definedName>
    <definedName name="Excel_BuiltIn_Print_Area_13_3" localSheetId="12">#REF!</definedName>
    <definedName name="Excel_BuiltIn_Print_Area_2_1_1" localSheetId="12">#REF!</definedName>
    <definedName name="Excel_BuiltIn_Print_Area_2_1_2" localSheetId="12">#REF!</definedName>
    <definedName name="Excel_BuiltIn_Print_Area_2_1_3" localSheetId="12">#REF!</definedName>
    <definedName name="Excel_BuiltIn_Print_Area_2_1_4" localSheetId="12">#REF!</definedName>
    <definedName name="Excel_BuiltIn_Print_Area_2_10_1" localSheetId="12">#REF!</definedName>
    <definedName name="Excel_BuiltIn_Print_Area_2_10_2" localSheetId="12">#REF!</definedName>
    <definedName name="Excel_BuiltIn_Print_Area_2_10_3" localSheetId="12">#REF!</definedName>
    <definedName name="Excel_BuiltIn_Print_Area_2_10_4" localSheetId="12">#REF!</definedName>
    <definedName name="Excel_BuiltIn_Print_Area_2_12_1" localSheetId="12">#REF!</definedName>
    <definedName name="Excel_BuiltIn_Print_Area_2_12_2" localSheetId="12">#REF!</definedName>
    <definedName name="Excel_BuiltIn_Print_Area_2_12_3" localSheetId="12">#REF!</definedName>
    <definedName name="Excel_BuiltIn_Print_Area_2_12_4" localSheetId="12">#REF!</definedName>
    <definedName name="Excel_BuiltIn_Print_Area_2_13_1" localSheetId="12">#REF!</definedName>
    <definedName name="Excel_BuiltIn_Print_Area_2_13_2" localSheetId="12">#REF!</definedName>
    <definedName name="Excel_BuiltIn_Print_Area_2_13_3" localSheetId="12">#REF!</definedName>
    <definedName name="Excel_BuiltIn_Print_Area_2_13_4" localSheetId="12">#REF!</definedName>
    <definedName name="Excel_BuiltIn_Print_Area_2_14_1" localSheetId="12">#REF!</definedName>
    <definedName name="Excel_BuiltIn_Print_Area_2_14_2" localSheetId="12">#REF!</definedName>
    <definedName name="Excel_BuiltIn_Print_Area_2_14_3" localSheetId="12">#REF!</definedName>
    <definedName name="Excel_BuiltIn_Print_Area_2_14_4" localSheetId="12">#REF!</definedName>
    <definedName name="Excel_BuiltIn_Print_Area_2_15_1" localSheetId="12">#REF!</definedName>
    <definedName name="Excel_BuiltIn_Print_Area_2_15_2" localSheetId="12">#REF!</definedName>
    <definedName name="Excel_BuiltIn_Print_Area_2_15_3" localSheetId="12">#REF!</definedName>
    <definedName name="Excel_BuiltIn_Print_Area_2_15_4" localSheetId="12">#REF!</definedName>
    <definedName name="Excel_BuiltIn_Print_Area_2_19_1" localSheetId="12">#REF!</definedName>
    <definedName name="Excel_BuiltIn_Print_Area_2_19_2" localSheetId="12">#REF!</definedName>
    <definedName name="Excel_BuiltIn_Print_Area_2_19_3" localSheetId="12">#REF!</definedName>
    <definedName name="Excel_BuiltIn_Print_Area_2_19_4" localSheetId="12">#REF!</definedName>
    <definedName name="Excel_BuiltIn_Print_Area_2_2_1" localSheetId="12">#REF!</definedName>
    <definedName name="Excel_BuiltIn_Print_Area_2_2_2" localSheetId="12">#REF!</definedName>
    <definedName name="Excel_BuiltIn_Print_Area_2_2_3" localSheetId="12">#REF!</definedName>
    <definedName name="Excel_BuiltIn_Print_Area_2_2_4" localSheetId="12">#REF!</definedName>
    <definedName name="Excel_BuiltIn_Print_Area_2_20_1" localSheetId="12">#REF!</definedName>
    <definedName name="Excel_BuiltIn_Print_Area_2_20_2" localSheetId="12">#REF!</definedName>
    <definedName name="Excel_BuiltIn_Print_Area_2_20_3" localSheetId="12">#REF!</definedName>
    <definedName name="Excel_BuiltIn_Print_Area_2_20_4" localSheetId="12">#REF!</definedName>
    <definedName name="Excel_BuiltIn_Print_Area_2_21_1" localSheetId="12">#REF!</definedName>
    <definedName name="Excel_BuiltIn_Print_Area_2_21_2" localSheetId="12">#REF!</definedName>
    <definedName name="Excel_BuiltIn_Print_Area_2_21_3" localSheetId="12">#REF!</definedName>
    <definedName name="Excel_BuiltIn_Print_Area_2_21_4" localSheetId="12">#REF!</definedName>
    <definedName name="Excel_BuiltIn_Print_Area_2_22_1" localSheetId="12">#REF!</definedName>
    <definedName name="Excel_BuiltIn_Print_Area_2_22_2" localSheetId="12">#REF!</definedName>
    <definedName name="Excel_BuiltIn_Print_Area_2_22_3" localSheetId="12">#REF!</definedName>
    <definedName name="Excel_BuiltIn_Print_Area_2_22_4" localSheetId="12">#REF!</definedName>
    <definedName name="Excel_BuiltIn_Print_Area_2_23_1" localSheetId="12">#REF!</definedName>
    <definedName name="Excel_BuiltIn_Print_Area_2_23_2" localSheetId="12">#REF!</definedName>
    <definedName name="Excel_BuiltIn_Print_Area_2_23_3" localSheetId="12">#REF!</definedName>
    <definedName name="Excel_BuiltIn_Print_Area_2_23_4" localSheetId="12">#REF!</definedName>
    <definedName name="Excel_BuiltIn_Print_Area_2_24_1" localSheetId="12">#REF!</definedName>
    <definedName name="Excel_BuiltIn_Print_Area_2_24_2" localSheetId="12">#REF!</definedName>
    <definedName name="Excel_BuiltIn_Print_Area_2_24_3" localSheetId="12">#REF!</definedName>
    <definedName name="Excel_BuiltIn_Print_Area_2_24_4" localSheetId="12">#REF!</definedName>
    <definedName name="Excel_BuiltIn_Print_Area_2_26_1" localSheetId="12">#REF!</definedName>
    <definedName name="Excel_BuiltIn_Print_Area_2_26_2" localSheetId="12">#REF!</definedName>
    <definedName name="Excel_BuiltIn_Print_Area_2_26_3" localSheetId="12">#REF!</definedName>
    <definedName name="Excel_BuiltIn_Print_Area_2_26_4" localSheetId="12">#REF!</definedName>
    <definedName name="Excel_BuiltIn_Print_Area_2_27_1" localSheetId="12">#REF!</definedName>
    <definedName name="Excel_BuiltIn_Print_Area_2_27_2" localSheetId="12">#REF!</definedName>
    <definedName name="Excel_BuiltIn_Print_Area_2_27_3" localSheetId="12">#REF!</definedName>
    <definedName name="Excel_BuiltIn_Print_Area_2_27_4" localSheetId="12">#REF!</definedName>
    <definedName name="Excel_BuiltIn_Print_Area_2_3_1" localSheetId="12">#REF!</definedName>
    <definedName name="Excel_BuiltIn_Print_Area_2_3_2" localSheetId="12">#REF!</definedName>
    <definedName name="Excel_BuiltIn_Print_Area_2_3_3" localSheetId="12">#REF!</definedName>
    <definedName name="Excel_BuiltIn_Print_Area_2_3_4" localSheetId="12">#REF!</definedName>
    <definedName name="Excel_BuiltIn_Print_Area_2_4_1" localSheetId="12">#REF!</definedName>
    <definedName name="Excel_BuiltIn_Print_Area_2_4_2" localSheetId="12">#REF!</definedName>
    <definedName name="Excel_BuiltIn_Print_Area_2_4_3" localSheetId="12">#REF!</definedName>
    <definedName name="Excel_BuiltIn_Print_Area_2_4_4" localSheetId="12">#REF!</definedName>
    <definedName name="Excel_BuiltIn_Print_Area_2_5_1" localSheetId="12">#REF!</definedName>
    <definedName name="Excel_BuiltIn_Print_Area_2_5_2" localSheetId="12">#REF!</definedName>
    <definedName name="Excel_BuiltIn_Print_Area_2_5_3" localSheetId="12">#REF!</definedName>
    <definedName name="Excel_BuiltIn_Print_Area_2_5_4" localSheetId="12">#REF!</definedName>
    <definedName name="Excel_BuiltIn_Print_Area_2_6_1" localSheetId="12">#REF!</definedName>
    <definedName name="Excel_BuiltIn_Print_Area_2_6_2" localSheetId="12">#REF!</definedName>
    <definedName name="Excel_BuiltIn_Print_Area_2_6_3" localSheetId="12">#REF!</definedName>
    <definedName name="Excel_BuiltIn_Print_Area_2_6_4" localSheetId="12">#REF!</definedName>
    <definedName name="Excel_BuiltIn_Print_Area_2_7_1" localSheetId="12">#REF!</definedName>
    <definedName name="Excel_BuiltIn_Print_Area_2_7_2" localSheetId="12">#REF!</definedName>
    <definedName name="Excel_BuiltIn_Print_Area_2_7_3" localSheetId="12">#REF!</definedName>
    <definedName name="Excel_BuiltIn_Print_Area_2_7_4" localSheetId="12">#REF!</definedName>
    <definedName name="Excel_BuiltIn_Print_Area_2_8_1" localSheetId="12">#REF!</definedName>
    <definedName name="Excel_BuiltIn_Print_Area_2_8_2" localSheetId="12">#REF!</definedName>
    <definedName name="Excel_BuiltIn_Print_Area_2_8_3" localSheetId="12">#REF!</definedName>
    <definedName name="Excel_BuiltIn_Print_Area_2_8_4" localSheetId="12">#REF!</definedName>
    <definedName name="Excel_BuiltIn_Print_Area_2_9_1" localSheetId="12">#REF!</definedName>
    <definedName name="Excel_BuiltIn_Print_Area_2_9_2" localSheetId="12">#REF!</definedName>
    <definedName name="Excel_BuiltIn_Print_Area_2_9_3" localSheetId="12">#REF!</definedName>
    <definedName name="Excel_BuiltIn_Print_Area_2_9_4" localSheetId="12">#REF!</definedName>
    <definedName name="Excel_BuiltIn_Print_Area_3_1_1" localSheetId="12">#REF!</definedName>
    <definedName name="Excel_BuiltIn_Print_Area_3_1_2" localSheetId="12">#REF!</definedName>
    <definedName name="Excel_BuiltIn_Print_Area_3_1_3" localSheetId="12">#REF!</definedName>
    <definedName name="Excel_BuiltIn_Print_Area_3_1_4" localSheetId="12">#REF!</definedName>
    <definedName name="Excel_BuiltIn_Print_Area_3_10_1" localSheetId="12">#REF!</definedName>
    <definedName name="Excel_BuiltIn_Print_Area_3_10_2" localSheetId="12">#REF!</definedName>
    <definedName name="Excel_BuiltIn_Print_Area_3_10_3" localSheetId="12">#REF!</definedName>
    <definedName name="Excel_BuiltIn_Print_Area_3_10_4" localSheetId="12">#REF!</definedName>
    <definedName name="Excel_BuiltIn_Print_Area_3_12_1" localSheetId="12">#REF!</definedName>
    <definedName name="Excel_BuiltIn_Print_Area_3_12_2" localSheetId="12">#REF!</definedName>
    <definedName name="Excel_BuiltIn_Print_Area_3_12_3" localSheetId="12">#REF!</definedName>
    <definedName name="Excel_BuiltIn_Print_Area_3_12_4" localSheetId="12">#REF!</definedName>
    <definedName name="Excel_BuiltIn_Print_Area_3_13_1" localSheetId="12">#REF!</definedName>
    <definedName name="Excel_BuiltIn_Print_Area_3_13_2" localSheetId="12">#REF!</definedName>
    <definedName name="Excel_BuiltIn_Print_Area_3_13_3" localSheetId="12">#REF!</definedName>
    <definedName name="Excel_BuiltIn_Print_Area_3_13_4" localSheetId="12">#REF!</definedName>
    <definedName name="Excel_BuiltIn_Print_Area_3_14_1" localSheetId="12">#REF!</definedName>
    <definedName name="Excel_BuiltIn_Print_Area_3_14_2" localSheetId="12">#REF!</definedName>
    <definedName name="Excel_BuiltIn_Print_Area_3_14_3" localSheetId="12">#REF!</definedName>
    <definedName name="Excel_BuiltIn_Print_Area_3_14_4" localSheetId="12">#REF!</definedName>
    <definedName name="Excel_BuiltIn_Print_Area_3_15_1" localSheetId="12">#REF!</definedName>
    <definedName name="Excel_BuiltIn_Print_Area_3_15_2" localSheetId="12">#REF!</definedName>
    <definedName name="Excel_BuiltIn_Print_Area_3_15_3" localSheetId="12">#REF!</definedName>
    <definedName name="Excel_BuiltIn_Print_Area_3_15_4" localSheetId="12">#REF!</definedName>
    <definedName name="Excel_BuiltIn_Print_Area_3_19_1" localSheetId="12">#REF!</definedName>
    <definedName name="Excel_BuiltIn_Print_Area_3_19_2" localSheetId="12">#REF!</definedName>
    <definedName name="Excel_BuiltIn_Print_Area_3_19_3" localSheetId="12">#REF!</definedName>
    <definedName name="Excel_BuiltIn_Print_Area_3_19_4" localSheetId="12">#REF!</definedName>
    <definedName name="Excel_BuiltIn_Print_Area_3_2_1" localSheetId="12">#REF!</definedName>
    <definedName name="Excel_BuiltIn_Print_Area_3_2_2" localSheetId="12">#REF!</definedName>
    <definedName name="Excel_BuiltIn_Print_Area_3_2_3" localSheetId="12">#REF!</definedName>
    <definedName name="Excel_BuiltIn_Print_Area_3_2_4" localSheetId="12">#REF!</definedName>
    <definedName name="Excel_BuiltIn_Print_Area_3_20_1" localSheetId="12">#REF!</definedName>
    <definedName name="Excel_BuiltIn_Print_Area_3_20_2" localSheetId="12">#REF!</definedName>
    <definedName name="Excel_BuiltIn_Print_Area_3_20_3" localSheetId="12">#REF!</definedName>
    <definedName name="Excel_BuiltIn_Print_Area_3_20_4" localSheetId="12">#REF!</definedName>
    <definedName name="Excel_BuiltIn_Print_Area_3_21_1" localSheetId="12">#REF!</definedName>
    <definedName name="Excel_BuiltIn_Print_Area_3_21_2" localSheetId="12">#REF!</definedName>
    <definedName name="Excel_BuiltIn_Print_Area_3_21_3" localSheetId="12">#REF!</definedName>
    <definedName name="Excel_BuiltIn_Print_Area_3_21_4" localSheetId="12">#REF!</definedName>
    <definedName name="Excel_BuiltIn_Print_Area_3_22_1" localSheetId="12">#REF!</definedName>
    <definedName name="Excel_BuiltIn_Print_Area_3_22_2" localSheetId="12">#REF!</definedName>
    <definedName name="Excel_BuiltIn_Print_Area_3_22_3" localSheetId="12">#REF!</definedName>
    <definedName name="Excel_BuiltIn_Print_Area_3_22_4" localSheetId="12">#REF!</definedName>
    <definedName name="Excel_BuiltIn_Print_Area_3_23_1" localSheetId="12">#REF!</definedName>
    <definedName name="Excel_BuiltIn_Print_Area_3_23_2" localSheetId="12">#REF!</definedName>
    <definedName name="Excel_BuiltIn_Print_Area_3_23_3" localSheetId="12">#REF!</definedName>
    <definedName name="Excel_BuiltIn_Print_Area_3_23_4" localSheetId="12">#REF!</definedName>
    <definedName name="Excel_BuiltIn_Print_Area_3_24_1" localSheetId="12">#REF!</definedName>
    <definedName name="Excel_BuiltIn_Print_Area_3_24_2" localSheetId="12">#REF!</definedName>
    <definedName name="Excel_BuiltIn_Print_Area_3_24_3" localSheetId="12">#REF!</definedName>
    <definedName name="Excel_BuiltIn_Print_Area_3_24_4" localSheetId="12">#REF!</definedName>
    <definedName name="Excel_BuiltIn_Print_Area_3_26_1" localSheetId="12">#REF!</definedName>
    <definedName name="Excel_BuiltIn_Print_Area_3_26_2" localSheetId="12">#REF!</definedName>
    <definedName name="Excel_BuiltIn_Print_Area_3_26_3" localSheetId="12">#REF!</definedName>
    <definedName name="Excel_BuiltIn_Print_Area_3_26_4" localSheetId="12">#REF!</definedName>
    <definedName name="Excel_BuiltIn_Print_Area_3_27_1" localSheetId="12">#REF!</definedName>
    <definedName name="Excel_BuiltIn_Print_Area_3_27_2" localSheetId="12">#REF!</definedName>
    <definedName name="Excel_BuiltIn_Print_Area_3_27_3" localSheetId="12">#REF!</definedName>
    <definedName name="Excel_BuiltIn_Print_Area_3_27_4" localSheetId="12">#REF!</definedName>
    <definedName name="Excel_BuiltIn_Print_Area_3_3_1" localSheetId="12">#REF!</definedName>
    <definedName name="Excel_BuiltIn_Print_Area_3_3_2" localSheetId="12">#REF!</definedName>
    <definedName name="Excel_BuiltIn_Print_Area_3_3_3" localSheetId="12">#REF!</definedName>
    <definedName name="Excel_BuiltIn_Print_Area_3_3_4" localSheetId="12">#REF!</definedName>
    <definedName name="Excel_BuiltIn_Print_Area_3_4_1" localSheetId="12">#REF!</definedName>
    <definedName name="Excel_BuiltIn_Print_Area_3_4_2" localSheetId="12">#REF!</definedName>
    <definedName name="Excel_BuiltIn_Print_Area_3_4_3" localSheetId="12">#REF!</definedName>
    <definedName name="Excel_BuiltIn_Print_Area_3_4_4" localSheetId="12">#REF!</definedName>
    <definedName name="Excel_BuiltIn_Print_Area_3_5_1" localSheetId="12">#REF!</definedName>
    <definedName name="Excel_BuiltIn_Print_Area_3_5_2" localSheetId="12">#REF!</definedName>
    <definedName name="Excel_BuiltIn_Print_Area_3_5_3" localSheetId="12">#REF!</definedName>
    <definedName name="Excel_BuiltIn_Print_Area_3_5_4" localSheetId="12">#REF!</definedName>
    <definedName name="Excel_BuiltIn_Print_Area_3_6_1" localSheetId="12">#REF!</definedName>
    <definedName name="Excel_BuiltIn_Print_Area_3_6_2" localSheetId="12">#REF!</definedName>
    <definedName name="Excel_BuiltIn_Print_Area_3_6_3" localSheetId="12">#REF!</definedName>
    <definedName name="Excel_BuiltIn_Print_Area_3_6_4" localSheetId="12">#REF!</definedName>
    <definedName name="Excel_BuiltIn_Print_Area_3_7_1" localSheetId="12">#REF!</definedName>
    <definedName name="Excel_BuiltIn_Print_Area_3_7_2" localSheetId="12">#REF!</definedName>
    <definedName name="Excel_BuiltIn_Print_Area_3_7_3" localSheetId="12">#REF!</definedName>
    <definedName name="Excel_BuiltIn_Print_Area_3_7_4" localSheetId="12">#REF!</definedName>
    <definedName name="Excel_BuiltIn_Print_Area_3_8_1" localSheetId="12">#REF!</definedName>
    <definedName name="Excel_BuiltIn_Print_Area_3_8_2" localSheetId="12">#REF!</definedName>
    <definedName name="Excel_BuiltIn_Print_Area_3_8_3" localSheetId="12">#REF!</definedName>
    <definedName name="Excel_BuiltIn_Print_Area_3_8_4" localSheetId="12">#REF!</definedName>
    <definedName name="Excel_BuiltIn_Print_Area_3_9_1" localSheetId="12">#REF!</definedName>
    <definedName name="Excel_BuiltIn_Print_Area_3_9_2" localSheetId="12">#REF!</definedName>
    <definedName name="Excel_BuiltIn_Print_Area_3_9_3" localSheetId="12">#REF!</definedName>
    <definedName name="Excel_BuiltIn_Print_Area_3_9_4" localSheetId="12">#REF!</definedName>
    <definedName name="Excel_BuiltIn_Print_Area_4_1_1" localSheetId="12">#REF!</definedName>
    <definedName name="Excel_BuiltIn_Print_Area_4_1_2" localSheetId="12">#REF!</definedName>
    <definedName name="Excel_BuiltIn_Print_Area_4_1_3" localSheetId="12">#REF!</definedName>
    <definedName name="Excel_BuiltIn_Print_Area_4_1_4" localSheetId="12">#REF!</definedName>
    <definedName name="Excel_BuiltIn_Print_Area_4_10_1" localSheetId="12">#REF!</definedName>
    <definedName name="Excel_BuiltIn_Print_Area_4_10_2" localSheetId="12">#REF!</definedName>
    <definedName name="Excel_BuiltIn_Print_Area_4_10_3" localSheetId="12">#REF!</definedName>
    <definedName name="Excel_BuiltIn_Print_Area_4_10_4" localSheetId="12">#REF!</definedName>
    <definedName name="Excel_BuiltIn_Print_Area_4_12_1" localSheetId="12">#REF!</definedName>
    <definedName name="Excel_BuiltIn_Print_Area_4_12_2" localSheetId="12">#REF!</definedName>
    <definedName name="Excel_BuiltIn_Print_Area_4_12_3" localSheetId="12">#REF!</definedName>
    <definedName name="Excel_BuiltIn_Print_Area_4_12_4" localSheetId="12">#REF!</definedName>
    <definedName name="Excel_BuiltIn_Print_Area_4_13_1" localSheetId="12">#REF!</definedName>
    <definedName name="Excel_BuiltIn_Print_Area_4_13_2" localSheetId="12">#REF!</definedName>
    <definedName name="Excel_BuiltIn_Print_Area_4_13_3" localSheetId="12">#REF!</definedName>
    <definedName name="Excel_BuiltIn_Print_Area_4_13_4" localSheetId="12">#REF!</definedName>
    <definedName name="Excel_BuiltIn_Print_Area_4_14_1" localSheetId="12">#REF!</definedName>
    <definedName name="Excel_BuiltIn_Print_Area_4_14_2" localSheetId="12">#REF!</definedName>
    <definedName name="Excel_BuiltIn_Print_Area_4_14_3" localSheetId="12">#REF!</definedName>
    <definedName name="Excel_BuiltIn_Print_Area_4_14_4" localSheetId="12">#REF!</definedName>
    <definedName name="Excel_BuiltIn_Print_Area_4_15_1" localSheetId="12">#REF!</definedName>
    <definedName name="Excel_BuiltIn_Print_Area_4_15_2" localSheetId="12">#REF!</definedName>
    <definedName name="Excel_BuiltIn_Print_Area_4_15_3" localSheetId="12">#REF!</definedName>
    <definedName name="Excel_BuiltIn_Print_Area_4_15_4" localSheetId="12">#REF!</definedName>
    <definedName name="Excel_BuiltIn_Print_Area_4_19_1" localSheetId="12">#REF!</definedName>
    <definedName name="Excel_BuiltIn_Print_Area_4_19_2" localSheetId="12">#REF!</definedName>
    <definedName name="Excel_BuiltIn_Print_Area_4_19_3" localSheetId="12">#REF!</definedName>
    <definedName name="Excel_BuiltIn_Print_Area_4_19_4" localSheetId="12">#REF!</definedName>
    <definedName name="Excel_BuiltIn_Print_Area_4_2_1" localSheetId="12">#REF!</definedName>
    <definedName name="Excel_BuiltIn_Print_Area_4_2_2" localSheetId="12">#REF!</definedName>
    <definedName name="Excel_BuiltIn_Print_Area_4_2_3" localSheetId="12">#REF!</definedName>
    <definedName name="Excel_BuiltIn_Print_Area_4_2_4" localSheetId="12">#REF!</definedName>
    <definedName name="Excel_BuiltIn_Print_Area_4_20_1" localSheetId="12">#REF!</definedName>
    <definedName name="Excel_BuiltIn_Print_Area_4_20_2" localSheetId="12">#REF!</definedName>
    <definedName name="Excel_BuiltIn_Print_Area_4_20_3" localSheetId="12">#REF!</definedName>
    <definedName name="Excel_BuiltIn_Print_Area_4_20_4" localSheetId="12">#REF!</definedName>
    <definedName name="Excel_BuiltIn_Print_Area_4_21_1" localSheetId="12">#REF!</definedName>
    <definedName name="Excel_BuiltIn_Print_Area_4_21_2" localSheetId="12">#REF!</definedName>
    <definedName name="Excel_BuiltIn_Print_Area_4_21_3" localSheetId="12">#REF!</definedName>
    <definedName name="Excel_BuiltIn_Print_Area_4_21_4" localSheetId="12">#REF!</definedName>
    <definedName name="Excel_BuiltIn_Print_Area_4_22_1" localSheetId="12">#REF!</definedName>
    <definedName name="Excel_BuiltIn_Print_Area_4_22_2" localSheetId="12">#REF!</definedName>
    <definedName name="Excel_BuiltIn_Print_Area_4_22_3" localSheetId="12">#REF!</definedName>
    <definedName name="Excel_BuiltIn_Print_Area_4_22_4" localSheetId="12">#REF!</definedName>
    <definedName name="Excel_BuiltIn_Print_Area_4_23_1" localSheetId="12">#REF!</definedName>
    <definedName name="Excel_BuiltIn_Print_Area_4_23_2" localSheetId="12">#REF!</definedName>
    <definedName name="Excel_BuiltIn_Print_Area_4_23_3" localSheetId="12">#REF!</definedName>
    <definedName name="Excel_BuiltIn_Print_Area_4_23_4" localSheetId="12">#REF!</definedName>
    <definedName name="Excel_BuiltIn_Print_Area_4_24_1" localSheetId="12">#REF!</definedName>
    <definedName name="Excel_BuiltIn_Print_Area_4_24_2" localSheetId="12">#REF!</definedName>
    <definedName name="Excel_BuiltIn_Print_Area_4_24_3" localSheetId="12">#REF!</definedName>
    <definedName name="Excel_BuiltIn_Print_Area_4_24_4" localSheetId="12">#REF!</definedName>
    <definedName name="Excel_BuiltIn_Print_Area_4_26_1" localSheetId="12">#REF!</definedName>
    <definedName name="Excel_BuiltIn_Print_Area_4_26_2" localSheetId="12">#REF!</definedName>
    <definedName name="Excel_BuiltIn_Print_Area_4_26_3" localSheetId="12">#REF!</definedName>
    <definedName name="Excel_BuiltIn_Print_Area_4_26_4" localSheetId="12">#REF!</definedName>
    <definedName name="Excel_BuiltIn_Print_Area_4_27_1" localSheetId="12">#REF!</definedName>
    <definedName name="Excel_BuiltIn_Print_Area_4_27_2" localSheetId="12">#REF!</definedName>
    <definedName name="Excel_BuiltIn_Print_Area_4_27_3" localSheetId="12">#REF!</definedName>
    <definedName name="Excel_BuiltIn_Print_Area_4_27_4" localSheetId="12">#REF!</definedName>
    <definedName name="Excel_BuiltIn_Print_Area_4_3_1" localSheetId="12">#REF!</definedName>
    <definedName name="Excel_BuiltIn_Print_Area_4_3_2" localSheetId="12">#REF!</definedName>
    <definedName name="Excel_BuiltIn_Print_Area_4_3_3" localSheetId="12">#REF!</definedName>
    <definedName name="Excel_BuiltIn_Print_Area_4_3_4" localSheetId="12">#REF!</definedName>
    <definedName name="Excel_BuiltIn_Print_Area_4_4_1" localSheetId="12">#REF!</definedName>
    <definedName name="Excel_BuiltIn_Print_Area_4_4_2" localSheetId="12">#REF!</definedName>
    <definedName name="Excel_BuiltIn_Print_Area_4_4_3" localSheetId="12">#REF!</definedName>
    <definedName name="Excel_BuiltIn_Print_Area_4_4_4" localSheetId="12">#REF!</definedName>
    <definedName name="Excel_BuiltIn_Print_Area_4_5_1" localSheetId="12">#REF!</definedName>
    <definedName name="Excel_BuiltIn_Print_Area_4_5_2" localSheetId="12">#REF!</definedName>
    <definedName name="Excel_BuiltIn_Print_Area_4_5_3" localSheetId="12">#REF!</definedName>
    <definedName name="Excel_BuiltIn_Print_Area_4_5_4" localSheetId="12">#REF!</definedName>
    <definedName name="Excel_BuiltIn_Print_Area_4_6_1" localSheetId="12">#REF!</definedName>
    <definedName name="Excel_BuiltIn_Print_Area_4_6_2" localSheetId="12">#REF!</definedName>
    <definedName name="Excel_BuiltIn_Print_Area_4_6_3" localSheetId="12">#REF!</definedName>
    <definedName name="Excel_BuiltIn_Print_Area_4_6_4" localSheetId="12">#REF!</definedName>
    <definedName name="Excel_BuiltIn_Print_Area_4_7_1" localSheetId="12">#REF!</definedName>
    <definedName name="Excel_BuiltIn_Print_Area_4_7_2" localSheetId="12">#REF!</definedName>
    <definedName name="Excel_BuiltIn_Print_Area_4_7_3" localSheetId="12">#REF!</definedName>
    <definedName name="Excel_BuiltIn_Print_Area_4_7_4" localSheetId="12">#REF!</definedName>
    <definedName name="Excel_BuiltIn_Print_Area_4_8_1" localSheetId="12">#REF!</definedName>
    <definedName name="Excel_BuiltIn_Print_Area_4_8_2" localSheetId="12">#REF!</definedName>
    <definedName name="Excel_BuiltIn_Print_Area_4_8_3" localSheetId="12">#REF!</definedName>
    <definedName name="Excel_BuiltIn_Print_Area_4_8_4" localSheetId="12">#REF!</definedName>
    <definedName name="Excel_BuiltIn_Print_Area_4_9_1" localSheetId="12">#REF!</definedName>
    <definedName name="Excel_BuiltIn_Print_Area_4_9_2" localSheetId="12">#REF!</definedName>
    <definedName name="Excel_BuiltIn_Print_Area_4_9_3" localSheetId="12">#REF!</definedName>
    <definedName name="Excel_BuiltIn_Print_Area_4_9_4" localSheetId="12">#REF!</definedName>
    <definedName name="Excel_BuiltIn_Print_Area_5_1_1" localSheetId="12">#REF!</definedName>
    <definedName name="Excel_BuiltIn_Print_Area_5_1_2" localSheetId="12">#REF!</definedName>
    <definedName name="Excel_BuiltIn_Print_Area_5_1_3" localSheetId="12">#REF!</definedName>
    <definedName name="Excel_BuiltIn_Print_Area_5_1_4" localSheetId="12">#REF!</definedName>
    <definedName name="Excel_BuiltIn_Print_Area_5_10_1" localSheetId="12">#REF!</definedName>
    <definedName name="Excel_BuiltIn_Print_Area_5_10_2" localSheetId="12">#REF!</definedName>
    <definedName name="Excel_BuiltIn_Print_Area_5_10_3" localSheetId="12">#REF!</definedName>
    <definedName name="Excel_BuiltIn_Print_Area_5_10_4" localSheetId="12">#REF!</definedName>
    <definedName name="Excel_BuiltIn_Print_Area_5_12_1" localSheetId="12">#REF!</definedName>
    <definedName name="Excel_BuiltIn_Print_Area_5_12_2" localSheetId="12">#REF!</definedName>
    <definedName name="Excel_BuiltIn_Print_Area_5_12_3" localSheetId="12">#REF!</definedName>
    <definedName name="Excel_BuiltIn_Print_Area_5_12_4" localSheetId="12">#REF!</definedName>
    <definedName name="Excel_BuiltIn_Print_Area_5_13_1" localSheetId="12">#REF!</definedName>
    <definedName name="Excel_BuiltIn_Print_Area_5_13_2" localSheetId="12">#REF!</definedName>
    <definedName name="Excel_BuiltIn_Print_Area_5_13_3" localSheetId="12">#REF!</definedName>
    <definedName name="Excel_BuiltIn_Print_Area_5_13_4" localSheetId="12">#REF!</definedName>
    <definedName name="Excel_BuiltIn_Print_Area_5_14_1" localSheetId="12">#REF!</definedName>
    <definedName name="Excel_BuiltIn_Print_Area_5_14_2" localSheetId="12">#REF!</definedName>
    <definedName name="Excel_BuiltIn_Print_Area_5_14_3" localSheetId="12">#REF!</definedName>
    <definedName name="Excel_BuiltIn_Print_Area_5_14_4" localSheetId="12">#REF!</definedName>
    <definedName name="Excel_BuiltIn_Print_Area_5_15_1" localSheetId="12">#REF!</definedName>
    <definedName name="Excel_BuiltIn_Print_Area_5_15_2" localSheetId="12">#REF!</definedName>
    <definedName name="Excel_BuiltIn_Print_Area_5_15_3" localSheetId="12">#REF!</definedName>
    <definedName name="Excel_BuiltIn_Print_Area_5_15_4" localSheetId="12">#REF!</definedName>
    <definedName name="Excel_BuiltIn_Print_Area_5_19_1" localSheetId="12">#REF!</definedName>
    <definedName name="Excel_BuiltIn_Print_Area_5_19_2" localSheetId="12">#REF!</definedName>
    <definedName name="Excel_BuiltIn_Print_Area_5_19_3" localSheetId="12">#REF!</definedName>
    <definedName name="Excel_BuiltIn_Print_Area_5_19_4" localSheetId="12">#REF!</definedName>
    <definedName name="Excel_BuiltIn_Print_Area_5_2_1" localSheetId="12">#REF!</definedName>
    <definedName name="Excel_BuiltIn_Print_Area_5_2_2" localSheetId="12">#REF!</definedName>
    <definedName name="Excel_BuiltIn_Print_Area_5_2_3" localSheetId="12">#REF!</definedName>
    <definedName name="Excel_BuiltIn_Print_Area_5_2_4" localSheetId="12">#REF!</definedName>
    <definedName name="Excel_BuiltIn_Print_Area_5_20_1" localSheetId="12">#REF!</definedName>
    <definedName name="Excel_BuiltIn_Print_Area_5_20_2" localSheetId="12">#REF!</definedName>
    <definedName name="Excel_BuiltIn_Print_Area_5_20_3" localSheetId="12">#REF!</definedName>
    <definedName name="Excel_BuiltIn_Print_Area_5_20_4" localSheetId="12">#REF!</definedName>
    <definedName name="Excel_BuiltIn_Print_Area_5_21_1" localSheetId="12">#REF!</definedName>
    <definedName name="Excel_BuiltIn_Print_Area_5_21_2" localSheetId="12">#REF!</definedName>
    <definedName name="Excel_BuiltIn_Print_Area_5_21_3" localSheetId="12">#REF!</definedName>
    <definedName name="Excel_BuiltIn_Print_Area_5_21_4" localSheetId="12">#REF!</definedName>
    <definedName name="Excel_BuiltIn_Print_Area_5_22_1" localSheetId="12">#REF!</definedName>
    <definedName name="Excel_BuiltIn_Print_Area_5_22_2" localSheetId="12">#REF!</definedName>
    <definedName name="Excel_BuiltIn_Print_Area_5_22_3" localSheetId="12">#REF!</definedName>
    <definedName name="Excel_BuiltIn_Print_Area_5_22_4" localSheetId="12">#REF!</definedName>
    <definedName name="Excel_BuiltIn_Print_Area_5_23_1" localSheetId="12">#REF!</definedName>
    <definedName name="Excel_BuiltIn_Print_Area_5_23_2" localSheetId="12">#REF!</definedName>
    <definedName name="Excel_BuiltIn_Print_Area_5_23_3" localSheetId="12">#REF!</definedName>
    <definedName name="Excel_BuiltIn_Print_Area_5_23_4" localSheetId="12">#REF!</definedName>
    <definedName name="Excel_BuiltIn_Print_Area_5_24_1" localSheetId="12">#REF!</definedName>
    <definedName name="Excel_BuiltIn_Print_Area_5_24_2" localSheetId="12">#REF!</definedName>
    <definedName name="Excel_BuiltIn_Print_Area_5_24_3" localSheetId="12">#REF!</definedName>
    <definedName name="Excel_BuiltIn_Print_Area_5_24_4" localSheetId="12">#REF!</definedName>
    <definedName name="Excel_BuiltIn_Print_Area_5_26_1" localSheetId="12">#REF!</definedName>
    <definedName name="Excel_BuiltIn_Print_Area_5_26_2" localSheetId="12">#REF!</definedName>
    <definedName name="Excel_BuiltIn_Print_Area_5_26_3" localSheetId="12">#REF!</definedName>
    <definedName name="Excel_BuiltIn_Print_Area_5_26_4" localSheetId="12">#REF!</definedName>
    <definedName name="Excel_BuiltIn_Print_Area_5_27_1" localSheetId="12">#REF!</definedName>
    <definedName name="Excel_BuiltIn_Print_Area_5_27_2" localSheetId="12">#REF!</definedName>
    <definedName name="Excel_BuiltIn_Print_Area_5_27_3" localSheetId="12">#REF!</definedName>
    <definedName name="Excel_BuiltIn_Print_Area_5_27_4" localSheetId="12">#REF!</definedName>
    <definedName name="Excel_BuiltIn_Print_Area_5_3_1" localSheetId="12">#REF!</definedName>
    <definedName name="Excel_BuiltIn_Print_Area_5_3_2" localSheetId="12">#REF!</definedName>
    <definedName name="Excel_BuiltIn_Print_Area_5_3_3" localSheetId="12">#REF!</definedName>
    <definedName name="Excel_BuiltIn_Print_Area_5_3_4" localSheetId="12">#REF!</definedName>
    <definedName name="Excel_BuiltIn_Print_Area_5_4_1" localSheetId="12">#REF!</definedName>
    <definedName name="Excel_BuiltIn_Print_Area_5_4_2" localSheetId="12">#REF!</definedName>
    <definedName name="Excel_BuiltIn_Print_Area_5_4_3" localSheetId="12">#REF!</definedName>
    <definedName name="Excel_BuiltIn_Print_Area_5_4_4" localSheetId="12">#REF!</definedName>
    <definedName name="Excel_BuiltIn_Print_Area_5_5_1" localSheetId="12">#REF!</definedName>
    <definedName name="Excel_BuiltIn_Print_Area_5_5_2" localSheetId="12">#REF!</definedName>
    <definedName name="Excel_BuiltIn_Print_Area_5_5_3" localSheetId="12">#REF!</definedName>
    <definedName name="Excel_BuiltIn_Print_Area_5_5_4" localSheetId="12">#REF!</definedName>
    <definedName name="Excel_BuiltIn_Print_Area_5_6_1" localSheetId="12">#REF!</definedName>
    <definedName name="Excel_BuiltIn_Print_Area_5_6_2" localSheetId="12">#REF!</definedName>
    <definedName name="Excel_BuiltIn_Print_Area_5_6_3" localSheetId="12">#REF!</definedName>
    <definedName name="Excel_BuiltIn_Print_Area_5_6_4" localSheetId="12">#REF!</definedName>
    <definedName name="Excel_BuiltIn_Print_Area_5_7_1" localSheetId="12">#REF!</definedName>
    <definedName name="Excel_BuiltIn_Print_Area_5_7_2" localSheetId="12">#REF!</definedName>
    <definedName name="Excel_BuiltIn_Print_Area_5_7_3" localSheetId="12">#REF!</definedName>
    <definedName name="Excel_BuiltIn_Print_Area_5_7_4" localSheetId="12">#REF!</definedName>
    <definedName name="Excel_BuiltIn_Print_Area_5_8_1" localSheetId="12">#REF!</definedName>
    <definedName name="Excel_BuiltIn_Print_Area_5_8_2" localSheetId="12">#REF!</definedName>
    <definedName name="Excel_BuiltIn_Print_Area_5_8_3" localSheetId="12">#REF!</definedName>
    <definedName name="Excel_BuiltIn_Print_Area_5_8_4" localSheetId="12">#REF!</definedName>
    <definedName name="Excel_BuiltIn_Print_Area_5_9_1" localSheetId="12">#REF!</definedName>
    <definedName name="Excel_BuiltIn_Print_Area_5_9_2" localSheetId="12">#REF!</definedName>
    <definedName name="Excel_BuiltIn_Print_Area_5_9_3" localSheetId="12">#REF!</definedName>
    <definedName name="Excel_BuiltIn_Print_Area_5_9_4" localSheetId="12">#REF!</definedName>
    <definedName name="Excel_BuiltIn_Print_Area_6_1_1" localSheetId="12">#REF!</definedName>
    <definedName name="Excel_BuiltIn_Print_Area_6_1_2" localSheetId="12">#REF!</definedName>
    <definedName name="Excel_BuiltIn_Print_Area_6_1_3" localSheetId="12">#REF!</definedName>
    <definedName name="Excel_BuiltIn_Print_Area_6_1_4" localSheetId="12">#REF!</definedName>
    <definedName name="Excel_BuiltIn_Print_Area_6_10_1" localSheetId="12">#REF!</definedName>
    <definedName name="Excel_BuiltIn_Print_Area_6_10_2" localSheetId="12">#REF!</definedName>
    <definedName name="Excel_BuiltIn_Print_Area_6_10_3" localSheetId="12">#REF!</definedName>
    <definedName name="Excel_BuiltIn_Print_Area_6_10_4" localSheetId="12">#REF!</definedName>
    <definedName name="Excel_BuiltIn_Print_Area_6_12_1" localSheetId="12">#REF!</definedName>
    <definedName name="Excel_BuiltIn_Print_Area_6_12_2" localSheetId="12">#REF!</definedName>
    <definedName name="Excel_BuiltIn_Print_Area_6_12_3" localSheetId="12">#REF!</definedName>
    <definedName name="Excel_BuiltIn_Print_Area_6_12_4" localSheetId="12">#REF!</definedName>
    <definedName name="Excel_BuiltIn_Print_Area_6_13_1" localSheetId="12">#REF!</definedName>
    <definedName name="Excel_BuiltIn_Print_Area_6_13_2" localSheetId="12">#REF!</definedName>
    <definedName name="Excel_BuiltIn_Print_Area_6_13_3" localSheetId="12">#REF!</definedName>
    <definedName name="Excel_BuiltIn_Print_Area_6_13_4" localSheetId="12">#REF!</definedName>
    <definedName name="Excel_BuiltIn_Print_Area_6_14_1" localSheetId="12">#REF!</definedName>
    <definedName name="Excel_BuiltIn_Print_Area_6_14_2" localSheetId="12">#REF!</definedName>
    <definedName name="Excel_BuiltIn_Print_Area_6_14_3" localSheetId="12">#REF!</definedName>
    <definedName name="Excel_BuiltIn_Print_Area_6_14_4" localSheetId="12">#REF!</definedName>
    <definedName name="Excel_BuiltIn_Print_Area_6_15_1" localSheetId="12">#REF!</definedName>
    <definedName name="Excel_BuiltIn_Print_Area_6_15_2" localSheetId="12">#REF!</definedName>
    <definedName name="Excel_BuiltIn_Print_Area_6_15_3" localSheetId="12">#REF!</definedName>
    <definedName name="Excel_BuiltIn_Print_Area_6_15_4" localSheetId="12">#REF!</definedName>
    <definedName name="Excel_BuiltIn_Print_Area_6_19_1" localSheetId="12">#REF!</definedName>
    <definedName name="Excel_BuiltIn_Print_Area_6_19_2" localSheetId="12">#REF!</definedName>
    <definedName name="Excel_BuiltIn_Print_Area_6_19_3" localSheetId="12">#REF!</definedName>
    <definedName name="Excel_BuiltIn_Print_Area_6_19_4" localSheetId="12">#REF!</definedName>
    <definedName name="Excel_BuiltIn_Print_Area_6_2_1" localSheetId="12">#REF!</definedName>
    <definedName name="Excel_BuiltIn_Print_Area_6_2_2" localSheetId="12">#REF!</definedName>
    <definedName name="Excel_BuiltIn_Print_Area_6_2_3" localSheetId="12">#REF!</definedName>
    <definedName name="Excel_BuiltIn_Print_Area_6_2_4" localSheetId="12">#REF!</definedName>
    <definedName name="Excel_BuiltIn_Print_Area_6_20_1" localSheetId="12">#REF!</definedName>
    <definedName name="Excel_BuiltIn_Print_Area_6_20_2" localSheetId="12">#REF!</definedName>
    <definedName name="Excel_BuiltIn_Print_Area_6_20_3" localSheetId="12">#REF!</definedName>
    <definedName name="Excel_BuiltIn_Print_Area_6_20_4" localSheetId="12">#REF!</definedName>
    <definedName name="Excel_BuiltIn_Print_Area_6_21_1" localSheetId="12">#REF!</definedName>
    <definedName name="Excel_BuiltIn_Print_Area_6_21_2" localSheetId="12">#REF!</definedName>
    <definedName name="Excel_BuiltIn_Print_Area_6_21_3" localSheetId="12">#REF!</definedName>
    <definedName name="Excel_BuiltIn_Print_Area_6_21_4" localSheetId="12">#REF!</definedName>
    <definedName name="Excel_BuiltIn_Print_Area_6_22_1" localSheetId="12">#REF!</definedName>
    <definedName name="Excel_BuiltIn_Print_Area_6_22_2" localSheetId="12">#REF!</definedName>
    <definedName name="Excel_BuiltIn_Print_Area_6_22_3" localSheetId="12">#REF!</definedName>
    <definedName name="Excel_BuiltIn_Print_Area_6_22_4" localSheetId="12">#REF!</definedName>
    <definedName name="Excel_BuiltIn_Print_Area_6_23_1" localSheetId="12">#REF!</definedName>
    <definedName name="Excel_BuiltIn_Print_Area_6_23_2" localSheetId="12">#REF!</definedName>
    <definedName name="Excel_BuiltIn_Print_Area_6_23_3" localSheetId="12">#REF!</definedName>
    <definedName name="Excel_BuiltIn_Print_Area_6_23_4" localSheetId="12">#REF!</definedName>
    <definedName name="Excel_BuiltIn_Print_Area_6_24_1" localSheetId="12">#REF!</definedName>
    <definedName name="Excel_BuiltIn_Print_Area_6_24_2" localSheetId="12">#REF!</definedName>
    <definedName name="Excel_BuiltIn_Print_Area_6_24_3" localSheetId="12">#REF!</definedName>
    <definedName name="Excel_BuiltIn_Print_Area_6_24_4" localSheetId="12">#REF!</definedName>
    <definedName name="Excel_BuiltIn_Print_Area_6_26_1" localSheetId="12">#REF!</definedName>
    <definedName name="Excel_BuiltIn_Print_Area_6_26_2" localSheetId="12">#REF!</definedName>
    <definedName name="Excel_BuiltIn_Print_Area_6_26_3" localSheetId="12">#REF!</definedName>
    <definedName name="Excel_BuiltIn_Print_Area_6_26_4" localSheetId="12">#REF!</definedName>
    <definedName name="Excel_BuiltIn_Print_Area_6_27_1" localSheetId="12">#REF!</definedName>
    <definedName name="Excel_BuiltIn_Print_Area_6_27_2" localSheetId="12">#REF!</definedName>
    <definedName name="Excel_BuiltIn_Print_Area_6_27_3" localSheetId="12">#REF!</definedName>
    <definedName name="Excel_BuiltIn_Print_Area_6_27_4" localSheetId="12">#REF!</definedName>
    <definedName name="Excel_BuiltIn_Print_Area_6_3_1" localSheetId="12">#REF!</definedName>
    <definedName name="Excel_BuiltIn_Print_Area_6_3_2" localSheetId="12">#REF!</definedName>
    <definedName name="Excel_BuiltIn_Print_Area_6_3_3" localSheetId="12">#REF!</definedName>
    <definedName name="Excel_BuiltIn_Print_Area_6_3_4" localSheetId="12">#REF!</definedName>
    <definedName name="Excel_BuiltIn_Print_Area_6_4_1" localSheetId="12">#REF!</definedName>
    <definedName name="Excel_BuiltIn_Print_Area_6_4_2" localSheetId="12">#REF!</definedName>
    <definedName name="Excel_BuiltIn_Print_Area_6_4_3" localSheetId="12">#REF!</definedName>
    <definedName name="Excel_BuiltIn_Print_Area_6_4_4" localSheetId="12">#REF!</definedName>
    <definedName name="Excel_BuiltIn_Print_Area_6_5_1" localSheetId="12">#REF!</definedName>
    <definedName name="Excel_BuiltIn_Print_Area_6_5_2" localSheetId="12">#REF!</definedName>
    <definedName name="Excel_BuiltIn_Print_Area_6_5_3" localSheetId="12">#REF!</definedName>
    <definedName name="Excel_BuiltIn_Print_Area_6_5_4" localSheetId="12">#REF!</definedName>
    <definedName name="Excel_BuiltIn_Print_Area_6_6_1" localSheetId="12">#REF!</definedName>
    <definedName name="Excel_BuiltIn_Print_Area_6_6_2" localSheetId="12">#REF!</definedName>
    <definedName name="Excel_BuiltIn_Print_Area_6_6_3" localSheetId="12">#REF!</definedName>
    <definedName name="Excel_BuiltIn_Print_Area_6_6_4" localSheetId="12">#REF!</definedName>
    <definedName name="Excel_BuiltIn_Print_Area_6_7_1" localSheetId="12">#REF!</definedName>
    <definedName name="Excel_BuiltIn_Print_Area_6_7_2" localSheetId="12">#REF!</definedName>
    <definedName name="Excel_BuiltIn_Print_Area_6_7_3" localSheetId="12">#REF!</definedName>
    <definedName name="Excel_BuiltIn_Print_Area_6_7_4" localSheetId="12">#REF!</definedName>
    <definedName name="Excel_BuiltIn_Print_Area_6_8_1" localSheetId="12">#REF!</definedName>
    <definedName name="Excel_BuiltIn_Print_Area_6_8_2" localSheetId="12">#REF!</definedName>
    <definedName name="Excel_BuiltIn_Print_Area_6_8_3" localSheetId="12">#REF!</definedName>
    <definedName name="Excel_BuiltIn_Print_Area_6_8_4" localSheetId="12">#REF!</definedName>
    <definedName name="Excel_BuiltIn_Print_Area_6_9_1" localSheetId="12">#REF!</definedName>
    <definedName name="Excel_BuiltIn_Print_Area_6_9_2" localSheetId="12">#REF!</definedName>
    <definedName name="Excel_BuiltIn_Print_Area_6_9_3" localSheetId="12">#REF!</definedName>
    <definedName name="Excel_BuiltIn_Print_Area_6_9_4" localSheetId="12">#REF!</definedName>
    <definedName name="Excel_BuiltIn_Print_Area_7_1_1" localSheetId="12">#REF!</definedName>
    <definedName name="Excel_BuiltIn_Print_Area_7_1_2" localSheetId="12">#REF!</definedName>
    <definedName name="Excel_BuiltIn_Print_Area_7_1_3" localSheetId="12">#REF!</definedName>
    <definedName name="Excel_BuiltIn_Print_Area_7_1_4" localSheetId="12">#REF!</definedName>
    <definedName name="Excel_BuiltIn_Print_Area_7_10_1" localSheetId="12">#REF!</definedName>
    <definedName name="Excel_BuiltIn_Print_Area_7_10_2" localSheetId="12">#REF!</definedName>
    <definedName name="Excel_BuiltIn_Print_Area_7_10_3" localSheetId="12">#REF!</definedName>
    <definedName name="Excel_BuiltIn_Print_Area_7_10_4" localSheetId="12">#REF!</definedName>
    <definedName name="Excel_BuiltIn_Print_Area_7_12_1" localSheetId="12">#REF!</definedName>
    <definedName name="Excel_BuiltIn_Print_Area_7_12_2" localSheetId="12">#REF!</definedName>
    <definedName name="Excel_BuiltIn_Print_Area_7_12_3" localSheetId="12">#REF!</definedName>
    <definedName name="Excel_BuiltIn_Print_Area_7_12_4" localSheetId="12">#REF!</definedName>
    <definedName name="Excel_BuiltIn_Print_Area_7_13_1" localSheetId="12">#REF!</definedName>
    <definedName name="Excel_BuiltIn_Print_Area_7_13_2" localSheetId="12">#REF!</definedName>
    <definedName name="Excel_BuiltIn_Print_Area_7_13_3" localSheetId="12">#REF!</definedName>
    <definedName name="Excel_BuiltIn_Print_Area_7_13_4" localSheetId="12">#REF!</definedName>
    <definedName name="Excel_BuiltIn_Print_Area_7_14_1" localSheetId="12">#REF!</definedName>
    <definedName name="Excel_BuiltIn_Print_Area_7_14_2" localSheetId="12">#REF!</definedName>
    <definedName name="Excel_BuiltIn_Print_Area_7_14_3" localSheetId="12">#REF!</definedName>
    <definedName name="Excel_BuiltIn_Print_Area_7_14_4" localSheetId="12">#REF!</definedName>
    <definedName name="Excel_BuiltIn_Print_Area_7_15_1" localSheetId="12">#REF!</definedName>
    <definedName name="Excel_BuiltIn_Print_Area_7_15_2" localSheetId="12">#REF!</definedName>
    <definedName name="Excel_BuiltIn_Print_Area_7_15_3" localSheetId="12">#REF!</definedName>
    <definedName name="Excel_BuiltIn_Print_Area_7_15_4" localSheetId="12">#REF!</definedName>
    <definedName name="Excel_BuiltIn_Print_Area_7_19_1" localSheetId="12">#REF!</definedName>
    <definedName name="Excel_BuiltIn_Print_Area_7_19_2" localSheetId="12">#REF!</definedName>
    <definedName name="Excel_BuiltIn_Print_Area_7_19_3" localSheetId="12">#REF!</definedName>
    <definedName name="Excel_BuiltIn_Print_Area_7_19_4" localSheetId="12">#REF!</definedName>
    <definedName name="Excel_BuiltIn_Print_Area_7_2_1" localSheetId="12">#REF!</definedName>
    <definedName name="Excel_BuiltIn_Print_Area_7_2_2" localSheetId="12">#REF!</definedName>
    <definedName name="Excel_BuiltIn_Print_Area_7_2_3" localSheetId="12">#REF!</definedName>
    <definedName name="Excel_BuiltIn_Print_Area_7_2_4" localSheetId="12">#REF!</definedName>
    <definedName name="Excel_BuiltIn_Print_Area_7_20_1" localSheetId="12">#REF!</definedName>
    <definedName name="Excel_BuiltIn_Print_Area_7_20_2" localSheetId="12">#REF!</definedName>
    <definedName name="Excel_BuiltIn_Print_Area_7_20_3" localSheetId="12">#REF!</definedName>
    <definedName name="Excel_BuiltIn_Print_Area_7_20_4" localSheetId="12">#REF!</definedName>
    <definedName name="Excel_BuiltIn_Print_Area_7_21_1" localSheetId="12">#REF!</definedName>
    <definedName name="Excel_BuiltIn_Print_Area_7_21_2" localSheetId="12">#REF!</definedName>
    <definedName name="Excel_BuiltIn_Print_Area_7_21_3" localSheetId="12">#REF!</definedName>
    <definedName name="Excel_BuiltIn_Print_Area_7_21_4" localSheetId="12">#REF!</definedName>
    <definedName name="Excel_BuiltIn_Print_Area_7_22_1" localSheetId="12">#REF!</definedName>
    <definedName name="Excel_BuiltIn_Print_Area_7_22_2" localSheetId="12">#REF!</definedName>
    <definedName name="Excel_BuiltIn_Print_Area_7_22_3" localSheetId="12">#REF!</definedName>
    <definedName name="Excel_BuiltIn_Print_Area_7_22_4" localSheetId="12">#REF!</definedName>
    <definedName name="Excel_BuiltIn_Print_Area_7_23_1" localSheetId="12">#REF!</definedName>
    <definedName name="Excel_BuiltIn_Print_Area_7_23_2" localSheetId="12">#REF!</definedName>
    <definedName name="Excel_BuiltIn_Print_Area_7_23_3" localSheetId="12">#REF!</definedName>
    <definedName name="Excel_BuiltIn_Print_Area_7_23_4" localSheetId="12">#REF!</definedName>
    <definedName name="Excel_BuiltIn_Print_Area_7_24_1" localSheetId="12">#REF!</definedName>
    <definedName name="Excel_BuiltIn_Print_Area_7_24_2" localSheetId="12">#REF!</definedName>
    <definedName name="Excel_BuiltIn_Print_Area_7_24_3" localSheetId="12">#REF!</definedName>
    <definedName name="Excel_BuiltIn_Print_Area_7_24_4" localSheetId="12">#REF!</definedName>
    <definedName name="Excel_BuiltIn_Print_Area_7_26_1" localSheetId="12">#REF!</definedName>
    <definedName name="Excel_BuiltIn_Print_Area_7_26_2" localSheetId="12">#REF!</definedName>
    <definedName name="Excel_BuiltIn_Print_Area_7_26_3" localSheetId="12">#REF!</definedName>
    <definedName name="Excel_BuiltIn_Print_Area_7_26_4" localSheetId="12">#REF!</definedName>
    <definedName name="Excel_BuiltIn_Print_Area_7_27_1" localSheetId="12">#REF!</definedName>
    <definedName name="Excel_BuiltIn_Print_Area_7_27_2" localSheetId="12">#REF!</definedName>
    <definedName name="Excel_BuiltIn_Print_Area_7_27_3" localSheetId="12">#REF!</definedName>
    <definedName name="Excel_BuiltIn_Print_Area_7_27_4" localSheetId="12">#REF!</definedName>
    <definedName name="Excel_BuiltIn_Print_Area_7_3_1" localSheetId="12">#REF!</definedName>
    <definedName name="Excel_BuiltIn_Print_Area_7_3_2" localSheetId="12">#REF!</definedName>
    <definedName name="Excel_BuiltIn_Print_Area_7_3_3" localSheetId="12">#REF!</definedName>
    <definedName name="Excel_BuiltIn_Print_Area_7_3_4" localSheetId="12">#REF!</definedName>
    <definedName name="Excel_BuiltIn_Print_Area_7_4_1" localSheetId="12">#REF!</definedName>
    <definedName name="Excel_BuiltIn_Print_Area_7_4_2" localSheetId="12">#REF!</definedName>
    <definedName name="Excel_BuiltIn_Print_Area_7_4_3" localSheetId="12">#REF!</definedName>
    <definedName name="Excel_BuiltIn_Print_Area_7_4_4" localSheetId="12">#REF!</definedName>
    <definedName name="Excel_BuiltIn_Print_Area_7_5_1" localSheetId="12">#REF!</definedName>
    <definedName name="Excel_BuiltIn_Print_Area_7_5_2" localSheetId="12">#REF!</definedName>
    <definedName name="Excel_BuiltIn_Print_Area_7_5_3" localSheetId="12">#REF!</definedName>
    <definedName name="Excel_BuiltIn_Print_Area_7_5_4" localSheetId="12">#REF!</definedName>
    <definedName name="Excel_BuiltIn_Print_Area_7_6_1" localSheetId="12">#REF!</definedName>
    <definedName name="Excel_BuiltIn_Print_Area_7_6_2" localSheetId="12">#REF!</definedName>
    <definedName name="Excel_BuiltIn_Print_Area_7_6_3" localSheetId="12">#REF!</definedName>
    <definedName name="Excel_BuiltIn_Print_Area_7_6_4" localSheetId="12">#REF!</definedName>
    <definedName name="Excel_BuiltIn_Print_Area_7_7_1" localSheetId="12">#REF!</definedName>
    <definedName name="Excel_BuiltIn_Print_Area_7_7_2" localSheetId="12">#REF!</definedName>
    <definedName name="Excel_BuiltIn_Print_Area_7_7_3" localSheetId="12">#REF!</definedName>
    <definedName name="Excel_BuiltIn_Print_Area_7_7_4" localSheetId="12">#REF!</definedName>
    <definedName name="Excel_BuiltIn_Print_Area_7_8_1" localSheetId="12">#REF!</definedName>
    <definedName name="Excel_BuiltIn_Print_Area_7_8_2" localSheetId="12">#REF!</definedName>
    <definedName name="Excel_BuiltIn_Print_Area_7_8_3" localSheetId="12">#REF!</definedName>
    <definedName name="Excel_BuiltIn_Print_Area_7_8_4" localSheetId="12">#REF!</definedName>
    <definedName name="Excel_BuiltIn_Print_Area_7_9_1" localSheetId="12">#REF!</definedName>
    <definedName name="Excel_BuiltIn_Print_Area_7_9_2" localSheetId="12">#REF!</definedName>
    <definedName name="Excel_BuiltIn_Print_Area_7_9_3" localSheetId="12">#REF!</definedName>
    <definedName name="Excel_BuiltIn_Print_Area_7_9_4" localSheetId="12">#REF!</definedName>
    <definedName name="Excel_BuiltIn_Print_Area_8_1_1" localSheetId="12">#REF!</definedName>
    <definedName name="Excel_BuiltIn_Print_Area_8_1_2" localSheetId="12">#REF!</definedName>
    <definedName name="Excel_BuiltIn_Print_Area_8_1_3" localSheetId="12">#REF!</definedName>
    <definedName name="Excel_BuiltIn_Print_Area_8_1_4" localSheetId="12">#REF!</definedName>
    <definedName name="Excel_BuiltIn_Print_Area_8_10_1" localSheetId="12">#REF!</definedName>
    <definedName name="Excel_BuiltIn_Print_Area_8_10_2" localSheetId="12">#REF!</definedName>
    <definedName name="Excel_BuiltIn_Print_Area_8_10_3" localSheetId="12">#REF!</definedName>
    <definedName name="Excel_BuiltIn_Print_Area_8_10_4" localSheetId="12">#REF!</definedName>
    <definedName name="Excel_BuiltIn_Print_Area_8_11_1" localSheetId="12">#REF!</definedName>
    <definedName name="Excel_BuiltIn_Print_Area_8_11_2" localSheetId="12">#REF!</definedName>
    <definedName name="Excel_BuiltIn_Print_Area_8_11_3" localSheetId="12">#REF!</definedName>
    <definedName name="Excel_BuiltIn_Print_Area_8_11_4" localSheetId="12">#REF!</definedName>
    <definedName name="Excel_BuiltIn_Print_Area_8_12_1" localSheetId="12">#REF!</definedName>
    <definedName name="Excel_BuiltIn_Print_Area_8_12_2" localSheetId="12">#REF!</definedName>
    <definedName name="Excel_BuiltIn_Print_Area_8_12_3" localSheetId="12">#REF!</definedName>
    <definedName name="Excel_BuiltIn_Print_Area_8_12_4" localSheetId="12">#REF!</definedName>
    <definedName name="Excel_BuiltIn_Print_Area_8_13_1" localSheetId="12">#REF!</definedName>
    <definedName name="Excel_BuiltIn_Print_Area_8_13_2" localSheetId="12">#REF!</definedName>
    <definedName name="Excel_BuiltIn_Print_Area_8_13_3" localSheetId="12">#REF!</definedName>
    <definedName name="Excel_BuiltIn_Print_Area_8_13_4" localSheetId="12">#REF!</definedName>
    <definedName name="Excel_BuiltIn_Print_Area_8_14_1" localSheetId="12">#REF!</definedName>
    <definedName name="Excel_BuiltIn_Print_Area_8_14_2" localSheetId="12">#REF!</definedName>
    <definedName name="Excel_BuiltIn_Print_Area_8_14_3" localSheetId="12">#REF!</definedName>
    <definedName name="Excel_BuiltIn_Print_Area_8_14_4" localSheetId="12">#REF!</definedName>
    <definedName name="Excel_BuiltIn_Print_Area_8_15_1" localSheetId="12">#REF!</definedName>
    <definedName name="Excel_BuiltIn_Print_Area_8_15_2" localSheetId="12">#REF!</definedName>
    <definedName name="Excel_BuiltIn_Print_Area_8_15_3" localSheetId="12">#REF!</definedName>
    <definedName name="Excel_BuiltIn_Print_Area_8_15_4" localSheetId="12">#REF!</definedName>
    <definedName name="Excel_BuiltIn_Print_Area_8_19_1" localSheetId="12">#REF!</definedName>
    <definedName name="Excel_BuiltIn_Print_Area_8_19_2" localSheetId="12">#REF!</definedName>
    <definedName name="Excel_BuiltIn_Print_Area_8_19_3" localSheetId="12">#REF!</definedName>
    <definedName name="Excel_BuiltIn_Print_Area_8_19_4" localSheetId="12">#REF!</definedName>
    <definedName name="Excel_BuiltIn_Print_Area_8_2_1" localSheetId="12">#REF!</definedName>
    <definedName name="Excel_BuiltIn_Print_Area_8_2_2" localSheetId="12">#REF!</definedName>
    <definedName name="Excel_BuiltIn_Print_Area_8_2_3" localSheetId="12">#REF!</definedName>
    <definedName name="Excel_BuiltIn_Print_Area_8_2_4" localSheetId="12">#REF!</definedName>
    <definedName name="Excel_BuiltIn_Print_Area_8_20_1" localSheetId="12">#REF!</definedName>
    <definedName name="Excel_BuiltIn_Print_Area_8_20_2" localSheetId="12">#REF!</definedName>
    <definedName name="Excel_BuiltIn_Print_Area_8_20_3" localSheetId="12">#REF!</definedName>
    <definedName name="Excel_BuiltIn_Print_Area_8_20_4" localSheetId="12">#REF!</definedName>
    <definedName name="Excel_BuiltIn_Print_Area_8_21_1" localSheetId="12">#REF!</definedName>
    <definedName name="Excel_BuiltIn_Print_Area_8_21_2" localSheetId="12">#REF!</definedName>
    <definedName name="Excel_BuiltIn_Print_Area_8_21_3" localSheetId="12">#REF!</definedName>
    <definedName name="Excel_BuiltIn_Print_Area_8_21_4" localSheetId="12">#REF!</definedName>
    <definedName name="Excel_BuiltIn_Print_Area_8_22_1" localSheetId="12">#REF!</definedName>
    <definedName name="Excel_BuiltIn_Print_Area_8_22_2" localSheetId="12">#REF!</definedName>
    <definedName name="Excel_BuiltIn_Print_Area_8_22_3" localSheetId="12">#REF!</definedName>
    <definedName name="Excel_BuiltIn_Print_Area_8_22_4" localSheetId="12">#REF!</definedName>
    <definedName name="Excel_BuiltIn_Print_Area_8_23_1" localSheetId="12">#REF!</definedName>
    <definedName name="Excel_BuiltIn_Print_Area_8_23_2" localSheetId="12">#REF!</definedName>
    <definedName name="Excel_BuiltIn_Print_Area_8_23_3" localSheetId="12">#REF!</definedName>
    <definedName name="Excel_BuiltIn_Print_Area_8_23_4" localSheetId="12">#REF!</definedName>
    <definedName name="Excel_BuiltIn_Print_Area_8_24_1" localSheetId="12">#REF!</definedName>
    <definedName name="Excel_BuiltIn_Print_Area_8_24_2" localSheetId="12">#REF!</definedName>
    <definedName name="Excel_BuiltIn_Print_Area_8_24_3" localSheetId="12">#REF!</definedName>
    <definedName name="Excel_BuiltIn_Print_Area_8_24_4" localSheetId="12">#REF!</definedName>
    <definedName name="Excel_BuiltIn_Print_Area_8_26_1" localSheetId="12">#REF!</definedName>
    <definedName name="Excel_BuiltIn_Print_Area_8_26_2" localSheetId="12">#REF!</definedName>
    <definedName name="Excel_BuiltIn_Print_Area_8_26_3" localSheetId="12">#REF!</definedName>
    <definedName name="Excel_BuiltIn_Print_Area_8_26_4" localSheetId="12">#REF!</definedName>
    <definedName name="Excel_BuiltIn_Print_Area_8_27_1" localSheetId="12">#REF!</definedName>
    <definedName name="Excel_BuiltIn_Print_Area_8_27_2" localSheetId="12">#REF!</definedName>
    <definedName name="Excel_BuiltIn_Print_Area_8_27_3" localSheetId="12">#REF!</definedName>
    <definedName name="Excel_BuiltIn_Print_Area_8_27_4" localSheetId="12">#REF!</definedName>
    <definedName name="Excel_BuiltIn_Print_Area_8_3_1" localSheetId="12">#REF!</definedName>
    <definedName name="Excel_BuiltIn_Print_Area_8_3_2" localSheetId="12">#REF!</definedName>
    <definedName name="Excel_BuiltIn_Print_Area_8_3_3" localSheetId="12">#REF!</definedName>
    <definedName name="Excel_BuiltIn_Print_Area_8_3_4" localSheetId="12">#REF!</definedName>
    <definedName name="Excel_BuiltIn_Print_Area_8_4_1" localSheetId="12">#REF!</definedName>
    <definedName name="Excel_BuiltIn_Print_Area_8_4_2" localSheetId="12">#REF!</definedName>
    <definedName name="Excel_BuiltIn_Print_Area_8_4_3" localSheetId="12">#REF!</definedName>
    <definedName name="Excel_BuiltIn_Print_Area_8_4_4" localSheetId="12">#REF!</definedName>
    <definedName name="Excel_BuiltIn_Print_Area_8_5_1" localSheetId="12">#REF!</definedName>
    <definedName name="Excel_BuiltIn_Print_Area_8_5_2" localSheetId="12">#REF!</definedName>
    <definedName name="Excel_BuiltIn_Print_Area_8_5_3" localSheetId="12">#REF!</definedName>
    <definedName name="Excel_BuiltIn_Print_Area_8_5_4" localSheetId="12">#REF!</definedName>
    <definedName name="Excel_BuiltIn_Print_Area_8_6_1" localSheetId="12">#REF!</definedName>
    <definedName name="Excel_BuiltIn_Print_Area_8_6_2" localSheetId="12">#REF!</definedName>
    <definedName name="Excel_BuiltIn_Print_Area_8_6_3" localSheetId="12">#REF!</definedName>
    <definedName name="Excel_BuiltIn_Print_Area_8_6_4" localSheetId="12">#REF!</definedName>
    <definedName name="Excel_BuiltIn_Print_Area_8_7_1" localSheetId="12">#REF!</definedName>
    <definedName name="Excel_BuiltIn_Print_Area_8_7_2" localSheetId="12">#REF!</definedName>
    <definedName name="Excel_BuiltIn_Print_Area_8_7_3" localSheetId="12">#REF!</definedName>
    <definedName name="Excel_BuiltIn_Print_Area_8_7_4" localSheetId="12">#REF!</definedName>
    <definedName name="Excel_BuiltIn_Print_Area_8_8_1" localSheetId="12">#REF!</definedName>
    <definedName name="Excel_BuiltIn_Print_Area_8_8_2" localSheetId="12">#REF!</definedName>
    <definedName name="Excel_BuiltIn_Print_Area_8_8_3" localSheetId="12">#REF!</definedName>
    <definedName name="Excel_BuiltIn_Print_Area_8_8_4" localSheetId="12">#REF!</definedName>
    <definedName name="Excel_BuiltIn_Print_Area_8_9_1" localSheetId="12">#REF!</definedName>
    <definedName name="Excel_BuiltIn_Print_Area_8_9_2" localSheetId="12">#REF!</definedName>
    <definedName name="Excel_BuiltIn_Print_Area_8_9_3" localSheetId="12">#REF!</definedName>
    <definedName name="Excel_BuiltIn_Print_Area_8_9_4" localSheetId="12">#REF!</definedName>
    <definedName name="Excel_BuiltIn_Print_Area_9_1_1" localSheetId="12">#REF!</definedName>
    <definedName name="Excel_BuiltIn_Print_Area_9_1_2" localSheetId="12">#REF!</definedName>
    <definedName name="Excel_BuiltIn_Print_Area_9_1_3" localSheetId="12">#REF!</definedName>
    <definedName name="Excel_BuiltIn_Print_Area_9_1_4" localSheetId="12">#REF!</definedName>
    <definedName name="Excel_BuiltIn_Print_Area_9_10_1" localSheetId="12">#REF!</definedName>
    <definedName name="Excel_BuiltIn_Print_Area_9_10_2" localSheetId="12">#REF!</definedName>
    <definedName name="Excel_BuiltIn_Print_Area_9_10_3" localSheetId="12">#REF!</definedName>
    <definedName name="Excel_BuiltIn_Print_Area_9_10_4" localSheetId="12">#REF!</definedName>
    <definedName name="Excel_BuiltIn_Print_Area_9_12_1" localSheetId="12">#REF!</definedName>
    <definedName name="Excel_BuiltIn_Print_Area_9_12_2" localSheetId="12">#REF!</definedName>
    <definedName name="Excel_BuiltIn_Print_Area_9_12_3" localSheetId="12">#REF!</definedName>
    <definedName name="Excel_BuiltIn_Print_Area_9_12_4" localSheetId="12">#REF!</definedName>
    <definedName name="Excel_BuiltIn_Print_Area_9_13_1" localSheetId="12">#REF!</definedName>
    <definedName name="Excel_BuiltIn_Print_Area_9_13_2" localSheetId="12">#REF!</definedName>
    <definedName name="Excel_BuiltIn_Print_Area_9_13_3" localSheetId="12">#REF!</definedName>
    <definedName name="Excel_BuiltIn_Print_Area_9_13_4" localSheetId="12">#REF!</definedName>
    <definedName name="Excel_BuiltIn_Print_Area_9_14_1" localSheetId="12">#REF!</definedName>
    <definedName name="Excel_BuiltIn_Print_Area_9_14_2" localSheetId="12">#REF!</definedName>
    <definedName name="Excel_BuiltIn_Print_Area_9_14_3" localSheetId="12">#REF!</definedName>
    <definedName name="Excel_BuiltIn_Print_Area_9_14_4" localSheetId="12">#REF!</definedName>
    <definedName name="Excel_BuiltIn_Print_Area_9_15_1" localSheetId="12">#REF!</definedName>
    <definedName name="Excel_BuiltIn_Print_Area_9_15_2" localSheetId="12">#REF!</definedName>
    <definedName name="Excel_BuiltIn_Print_Area_9_15_3" localSheetId="12">#REF!</definedName>
    <definedName name="Excel_BuiltIn_Print_Area_9_15_4" localSheetId="12">#REF!</definedName>
    <definedName name="Excel_BuiltIn_Print_Area_9_19_1" localSheetId="12">#REF!</definedName>
    <definedName name="Excel_BuiltIn_Print_Area_9_19_2" localSheetId="12">#REF!</definedName>
    <definedName name="Excel_BuiltIn_Print_Area_9_19_3" localSheetId="12">#REF!</definedName>
    <definedName name="Excel_BuiltIn_Print_Area_9_19_4" localSheetId="12">#REF!</definedName>
    <definedName name="Excel_BuiltIn_Print_Area_9_2_1" localSheetId="12">#REF!</definedName>
    <definedName name="Excel_BuiltIn_Print_Area_9_2_2" localSheetId="12">#REF!</definedName>
    <definedName name="Excel_BuiltIn_Print_Area_9_2_3" localSheetId="12">#REF!</definedName>
    <definedName name="Excel_BuiltIn_Print_Area_9_2_4" localSheetId="12">#REF!</definedName>
    <definedName name="Excel_BuiltIn_Print_Area_9_20_1" localSheetId="12">#REF!</definedName>
    <definedName name="Excel_BuiltIn_Print_Area_9_20_2" localSheetId="12">#REF!</definedName>
    <definedName name="Excel_BuiltIn_Print_Area_9_20_3" localSheetId="12">#REF!</definedName>
    <definedName name="Excel_BuiltIn_Print_Area_9_20_4" localSheetId="12">#REF!</definedName>
    <definedName name="Excel_BuiltIn_Print_Area_9_21_1" localSheetId="12">#REF!</definedName>
    <definedName name="Excel_BuiltIn_Print_Area_9_21_2" localSheetId="12">#REF!</definedName>
    <definedName name="Excel_BuiltIn_Print_Area_9_21_3" localSheetId="12">#REF!</definedName>
    <definedName name="Excel_BuiltIn_Print_Area_9_21_4" localSheetId="12">#REF!</definedName>
    <definedName name="Excel_BuiltIn_Print_Area_9_22_1" localSheetId="12">#REF!</definedName>
    <definedName name="Excel_BuiltIn_Print_Area_9_22_2" localSheetId="12">#REF!</definedName>
    <definedName name="Excel_BuiltIn_Print_Area_9_22_3" localSheetId="12">#REF!</definedName>
    <definedName name="Excel_BuiltIn_Print_Area_9_22_4" localSheetId="12">#REF!</definedName>
    <definedName name="Excel_BuiltIn_Print_Area_9_23_1" localSheetId="12">#REF!</definedName>
    <definedName name="Excel_BuiltIn_Print_Area_9_23_2" localSheetId="12">#REF!</definedName>
    <definedName name="Excel_BuiltIn_Print_Area_9_23_3" localSheetId="12">#REF!</definedName>
    <definedName name="Excel_BuiltIn_Print_Area_9_23_4" localSheetId="12">#REF!</definedName>
    <definedName name="Excel_BuiltIn_Print_Area_9_24_1" localSheetId="12">#REF!</definedName>
    <definedName name="Excel_BuiltIn_Print_Area_9_24_2" localSheetId="12">#REF!</definedName>
    <definedName name="Excel_BuiltIn_Print_Area_9_24_3" localSheetId="12">#REF!</definedName>
    <definedName name="Excel_BuiltIn_Print_Area_9_24_4" localSheetId="12">#REF!</definedName>
    <definedName name="Excel_BuiltIn_Print_Area_9_26_1" localSheetId="12">#REF!</definedName>
    <definedName name="Excel_BuiltIn_Print_Area_9_26_2" localSheetId="12">#REF!</definedName>
    <definedName name="Excel_BuiltIn_Print_Area_9_26_3" localSheetId="12">#REF!</definedName>
    <definedName name="Excel_BuiltIn_Print_Area_9_26_4" localSheetId="12">#REF!</definedName>
    <definedName name="Excel_BuiltIn_Print_Area_9_27_1" localSheetId="12">#REF!</definedName>
    <definedName name="Excel_BuiltIn_Print_Area_9_27_2" localSheetId="12">#REF!</definedName>
    <definedName name="Excel_BuiltIn_Print_Area_9_27_3" localSheetId="12">#REF!</definedName>
    <definedName name="Excel_BuiltIn_Print_Area_9_27_4" localSheetId="12">#REF!</definedName>
    <definedName name="Excel_BuiltIn_Print_Area_9_3_1" localSheetId="12">#REF!</definedName>
    <definedName name="Excel_BuiltIn_Print_Area_9_3_2" localSheetId="12">#REF!</definedName>
    <definedName name="Excel_BuiltIn_Print_Area_9_3_3" localSheetId="12">#REF!</definedName>
    <definedName name="Excel_BuiltIn_Print_Area_9_3_4" localSheetId="12">#REF!</definedName>
    <definedName name="Excel_BuiltIn_Print_Area_9_4_1" localSheetId="12">#REF!</definedName>
    <definedName name="Excel_BuiltIn_Print_Area_9_4_2" localSheetId="12">#REF!</definedName>
    <definedName name="Excel_BuiltIn_Print_Area_9_4_3" localSheetId="12">#REF!</definedName>
    <definedName name="Excel_BuiltIn_Print_Area_9_4_4" localSheetId="12">#REF!</definedName>
    <definedName name="Excel_BuiltIn_Print_Area_9_5_1" localSheetId="12">#REF!</definedName>
    <definedName name="Excel_BuiltIn_Print_Area_9_5_2" localSheetId="12">#REF!</definedName>
    <definedName name="Excel_BuiltIn_Print_Area_9_5_3" localSheetId="12">#REF!</definedName>
    <definedName name="Excel_BuiltIn_Print_Area_9_5_4" localSheetId="12">#REF!</definedName>
    <definedName name="Excel_BuiltIn_Print_Area_9_6_1" localSheetId="12">#REF!</definedName>
    <definedName name="Excel_BuiltIn_Print_Area_9_6_2" localSheetId="12">#REF!</definedName>
    <definedName name="Excel_BuiltIn_Print_Area_9_6_3" localSheetId="12">#REF!</definedName>
    <definedName name="Excel_BuiltIn_Print_Area_9_6_4" localSheetId="12">#REF!</definedName>
    <definedName name="Excel_BuiltIn_Print_Area_9_7_1" localSheetId="12">#REF!</definedName>
    <definedName name="Excel_BuiltIn_Print_Area_9_7_2" localSheetId="12">#REF!</definedName>
    <definedName name="Excel_BuiltIn_Print_Area_9_7_3" localSheetId="12">#REF!</definedName>
    <definedName name="Excel_BuiltIn_Print_Area_9_7_4" localSheetId="12">#REF!</definedName>
    <definedName name="Excel_BuiltIn_Print_Area_9_8_1" localSheetId="12">#REF!</definedName>
    <definedName name="Excel_BuiltIn_Print_Area_9_8_2" localSheetId="12">#REF!</definedName>
    <definedName name="Excel_BuiltIn_Print_Area_9_8_3" localSheetId="12">#REF!</definedName>
    <definedName name="Excel_BuiltIn_Print_Area_9_8_4" localSheetId="12">#REF!</definedName>
    <definedName name="Excel_BuiltIn_Print_Area_9_9_1" localSheetId="12">#REF!</definedName>
    <definedName name="Excel_BuiltIn_Print_Area_9_9_2" localSheetId="12">#REF!</definedName>
    <definedName name="Excel_BuiltIn_Print_Area_9_9_3" localSheetId="12">#REF!</definedName>
    <definedName name="Excel_BuiltIn_Print_Area_9_9_4" localSheetId="12">#REF!</definedName>
    <definedName name="EXCEL1024_1" localSheetId="12">#REF!</definedName>
    <definedName name="EXCEL1024_2" localSheetId="12">#REF!</definedName>
    <definedName name="EXCEL1024_3" localSheetId="12">#REF!</definedName>
    <definedName name="EXCEL1024_4" localSheetId="12">#REF!</definedName>
    <definedName name="F" localSheetId="12">#REF!</definedName>
    <definedName name="F_1" localSheetId="12">#REF!</definedName>
    <definedName name="F_2" localSheetId="12">#REF!</definedName>
    <definedName name="F_3" localSheetId="12">#REF!</definedName>
    <definedName name="F_4" localSheetId="12">#REF!</definedName>
    <definedName name="FrtPcktGauge" localSheetId="12">#REF!</definedName>
    <definedName name="FrtPcktGauge_19" localSheetId="12">#REF!</definedName>
    <definedName name="FrtPcktGauge_20" localSheetId="12">#REF!</definedName>
    <definedName name="FrtPcktMargin" localSheetId="12">#REF!</definedName>
    <definedName name="FrtPcktMargin_19" localSheetId="12">#REF!</definedName>
    <definedName name="FrtPcktMargin_20" localSheetId="12">#REF!</definedName>
    <definedName name="FrtPcktNeedles" localSheetId="12">#REF!</definedName>
    <definedName name="FrtPcktNeedles_19" localSheetId="12">#REF!</definedName>
    <definedName name="FrtPcktNeedles_20" localSheetId="12">#REF!</definedName>
    <definedName name="FrtPcktThread" localSheetId="12">#REF!</definedName>
    <definedName name="FrtPcktThread_19" localSheetId="12">#REF!</definedName>
    <definedName name="FrtPcktThread_20" localSheetId="12">#REF!</definedName>
    <definedName name="FULL_1" localSheetId="12">#REF!</definedName>
    <definedName name="FULL_19_1" localSheetId="12">#REF!</definedName>
    <definedName name="FULL_19_2" localSheetId="12">#REF!</definedName>
    <definedName name="FULL_19_3" localSheetId="12">#REF!</definedName>
    <definedName name="FULL_19_4" localSheetId="12">#REF!</definedName>
    <definedName name="FULL_2" localSheetId="12">#REF!</definedName>
    <definedName name="FULL_20_1" localSheetId="12">#REF!</definedName>
    <definedName name="FULL_20_2" localSheetId="12">#REF!</definedName>
    <definedName name="FULL_20_3" localSheetId="12">#REF!</definedName>
    <definedName name="FULL_20_4" localSheetId="12">#REF!</definedName>
    <definedName name="FULL_3" localSheetId="12">#REF!</definedName>
    <definedName name="gd_1" localSheetId="12">#REF!</definedName>
    <definedName name="gd_2" localSheetId="12">#REF!</definedName>
    <definedName name="gd_3" localSheetId="12">#REF!</definedName>
    <definedName name="gd_4" localSheetId="12">#REF!</definedName>
    <definedName name="gsd_1" localSheetId="12">#REF!</definedName>
    <definedName name="gsd_2" localSheetId="12">#REF!</definedName>
    <definedName name="gsd_3" localSheetId="12">#REF!</definedName>
    <definedName name="gsd_4" localSheetId="12">#REF!</definedName>
    <definedName name="gumpalan_1" localSheetId="12">#REF!</definedName>
    <definedName name="gumpalan_2" localSheetId="12">#REF!</definedName>
    <definedName name="gumpalan_3" localSheetId="12">#REF!</definedName>
    <definedName name="gumpalan_4" localSheetId="12">#REF!</definedName>
    <definedName name="gunun" localSheetId="12">#REF!</definedName>
    <definedName name="gunun_1" localSheetId="12">#REF!</definedName>
    <definedName name="gunun_2" localSheetId="12">#REF!</definedName>
    <definedName name="gunun_3" localSheetId="12">#REF!</definedName>
    <definedName name="gunun_4" localSheetId="12">#REF!</definedName>
    <definedName name="gununf" localSheetId="12">#REF!</definedName>
    <definedName name="gununf_1" localSheetId="12">#REF!</definedName>
    <definedName name="gununf_2" localSheetId="12">#REF!</definedName>
    <definedName name="gununf_3" localSheetId="12">#REF!</definedName>
    <definedName name="gununf_4" localSheetId="12">#REF!</definedName>
    <definedName name="gunung" localSheetId="12">#REF!</definedName>
    <definedName name="gunung_1" localSheetId="12">#REF!</definedName>
    <definedName name="gunung_2" localSheetId="12">#REF!</definedName>
    <definedName name="gunung_3" localSheetId="12">#REF!</definedName>
    <definedName name="gunung_4" localSheetId="12">#REF!</definedName>
    <definedName name="gununga" localSheetId="12">#REF!</definedName>
    <definedName name="gununga_1" localSheetId="12">#REF!</definedName>
    <definedName name="gununga_2" localSheetId="12">#REF!</definedName>
    <definedName name="gununga_3" localSheetId="12">#REF!</definedName>
    <definedName name="gununga_4" localSheetId="12">#REF!</definedName>
    <definedName name="gununguu" localSheetId="12">#REF!</definedName>
    <definedName name="gununguu_1" localSheetId="12">#REF!</definedName>
    <definedName name="gununguu_2" localSheetId="12">#REF!</definedName>
    <definedName name="gununguu_3" localSheetId="12">#REF!</definedName>
    <definedName name="gununguu_4" localSheetId="12">#REF!</definedName>
    <definedName name="JUM" localSheetId="12">#REF!</definedName>
    <definedName name="kakikuka" localSheetId="12">#REF!</definedName>
    <definedName name="kakikuka_1" localSheetId="12">#REF!</definedName>
    <definedName name="kakikuka_2" localSheetId="12">#REF!</definedName>
    <definedName name="kakikuka_3" localSheetId="12">#REF!</definedName>
    <definedName name="kakikuka_4" localSheetId="12">#REF!</definedName>
    <definedName name="L_1" localSheetId="12">#REF!</definedName>
    <definedName name="L_19_1" localSheetId="12">#REF!</definedName>
    <definedName name="L_19_2" localSheetId="12">#REF!</definedName>
    <definedName name="L_19_3" localSheetId="12">#REF!</definedName>
    <definedName name="L_19_4" localSheetId="12">#REF!</definedName>
    <definedName name="L_2" localSheetId="12">#REF!</definedName>
    <definedName name="L_20_1" localSheetId="12">#REF!</definedName>
    <definedName name="L_20_2" localSheetId="12">#REF!</definedName>
    <definedName name="L_20_3" localSheetId="12">#REF!</definedName>
    <definedName name="L_20_4" localSheetId="12">#REF!</definedName>
    <definedName name="L_3" localSheetId="12">#REF!</definedName>
    <definedName name="L_4" localSheetId="12">#REF!</definedName>
    <definedName name="Mantenance" localSheetId="12">#REF!</definedName>
    <definedName name="Mantenance_1" localSheetId="12">#REF!</definedName>
    <definedName name="Mantenance_2" localSheetId="12">#REF!</definedName>
    <definedName name="Mantenance_3" localSheetId="12">#REF!</definedName>
    <definedName name="Mantenance_4" localSheetId="12">#REF!</definedName>
    <definedName name="masalaha_1" localSheetId="12">#REF!</definedName>
    <definedName name="masalaha_2" localSheetId="12">#REF!</definedName>
    <definedName name="masalaha_3" localSheetId="12">#REF!</definedName>
    <definedName name="masalaha_4" localSheetId="12">#REF!</definedName>
    <definedName name="namas_1" localSheetId="12">#REF!</definedName>
    <definedName name="namas_2" localSheetId="12">#REF!</definedName>
    <definedName name="namas_3" localSheetId="12">#REF!</definedName>
    <definedName name="namas_4" localSheetId="12">#REF!</definedName>
    <definedName name="nanana" localSheetId="12">#REF!</definedName>
    <definedName name="nanana_1" localSheetId="12">#REF!</definedName>
    <definedName name="nanana_2" localSheetId="12">#REF!</definedName>
    <definedName name="nanana_3" localSheetId="12">#REF!</definedName>
    <definedName name="nanana_4" localSheetId="12">#REF!</definedName>
    <definedName name="overall" localSheetId="12">#REF!</definedName>
    <definedName name="overall_2" localSheetId="12">#REF!</definedName>
    <definedName name="overall_3" localSheetId="12">#REF!</definedName>
    <definedName name="overall_4" localSheetId="12">#REF!</definedName>
    <definedName name="_xlnm.Print_Area" localSheetId="12">'592'!$A$1:$S$82</definedName>
    <definedName name="qfile1" localSheetId="12">#REF!</definedName>
    <definedName name="qfile1_2" localSheetId="12">#REF!</definedName>
    <definedName name="qfile1_3" localSheetId="12">#REF!</definedName>
    <definedName name="qfile1_4" localSheetId="12">#REF!</definedName>
    <definedName name="qfile2" localSheetId="12">#REF!</definedName>
    <definedName name="qfile2_2" localSheetId="12">#REF!</definedName>
    <definedName name="qfile2_3" localSheetId="12">#REF!</definedName>
    <definedName name="qfile2_4" localSheetId="12">#REF!</definedName>
    <definedName name="QFile3" localSheetId="12">#REF!</definedName>
    <definedName name="QFile3_2" localSheetId="12">#REF!</definedName>
    <definedName name="QFile3_3" localSheetId="12">#REF!</definedName>
    <definedName name="QFile3_4" localSheetId="12">#REF!</definedName>
    <definedName name="RENOV" localSheetId="12">#REF!</definedName>
    <definedName name="s_1" localSheetId="12">#REF!</definedName>
    <definedName name="s_2" localSheetId="12">#REF!</definedName>
    <definedName name="s_3" localSheetId="12">#REF!</definedName>
    <definedName name="s_4" localSheetId="12">#REF!</definedName>
    <definedName name="sa" localSheetId="12">#REF!</definedName>
    <definedName name="sa_1" localSheetId="12">#REF!</definedName>
    <definedName name="sa_2" localSheetId="12">#REF!</definedName>
    <definedName name="sa_3" localSheetId="12">#REF!</definedName>
    <definedName name="sa_4" localSheetId="12">#REF!</definedName>
    <definedName name="SABUN" localSheetId="12">#REF!</definedName>
    <definedName name="SABUN_1" localSheetId="12">#REF!</definedName>
    <definedName name="SABUN_2" localSheetId="12">#REF!</definedName>
    <definedName name="SABUN_3" localSheetId="12">#REF!</definedName>
    <definedName name="SABUN_4" localSheetId="12">#REF!</definedName>
    <definedName name="sakit_1" localSheetId="12">#REF!</definedName>
    <definedName name="sakit_2" localSheetId="12">#REF!</definedName>
    <definedName name="sakit_3" localSheetId="12">#REF!</definedName>
    <definedName name="sakit_4" localSheetId="12">#REF!</definedName>
    <definedName name="sam" localSheetId="12">#REF!</definedName>
    <definedName name="sam_1" localSheetId="12">#REF!</definedName>
    <definedName name="sam_2" localSheetId="12">#REF!</definedName>
    <definedName name="sam_3" localSheetId="12">#REF!</definedName>
    <definedName name="sam_4" localSheetId="12">#REF!</definedName>
    <definedName name="samasamasam" localSheetId="12">#REF!</definedName>
    <definedName name="samasamasam_1" localSheetId="12">#REF!</definedName>
    <definedName name="samasamasam_2" localSheetId="12">#REF!</definedName>
    <definedName name="samasamasam_3" localSheetId="12">#REF!</definedName>
    <definedName name="samasamasam_4" localSheetId="12">#REF!</definedName>
    <definedName name="sampaikan" localSheetId="12">#REF!</definedName>
    <definedName name="sampaikan_1" localSheetId="12">#REF!</definedName>
    <definedName name="sampaikan_2" localSheetId="12">#REF!</definedName>
    <definedName name="sampaikan_3" localSheetId="12">#REF!</definedName>
    <definedName name="sampaikan_4" localSheetId="12">#REF!</definedName>
    <definedName name="sample" localSheetId="12">#REF!</definedName>
    <definedName name="sample_1" localSheetId="12">#REF!</definedName>
    <definedName name="sample_2" localSheetId="12">#REF!</definedName>
    <definedName name="sample_3" localSheetId="12">#REF!</definedName>
    <definedName name="sample_4" localSheetId="12">#REF!</definedName>
    <definedName name="sembarangan" localSheetId="12">#REF!</definedName>
    <definedName name="sembarangan_1" localSheetId="12">#REF!</definedName>
    <definedName name="sembarangan_2" localSheetId="12">#REF!</definedName>
    <definedName name="sembarangan_3" localSheetId="12">#REF!</definedName>
    <definedName name="sembarangan_4" localSheetId="12">#REF!</definedName>
    <definedName name="SEMBARNG" localSheetId="12">#REF!</definedName>
    <definedName name="SEMBARNG_1" localSheetId="12">#REF!</definedName>
    <definedName name="SEMBARNG_2" localSheetId="12">#REF!</definedName>
    <definedName name="SEMBARNG_3" localSheetId="12">#REF!</definedName>
    <definedName name="SEMBARNG_4" localSheetId="12">#REF!</definedName>
    <definedName name="Ssas_1" localSheetId="12">#REF!</definedName>
    <definedName name="Ssas_2" localSheetId="12">#REF!</definedName>
    <definedName name="Ssas_3" localSheetId="12">#REF!</definedName>
    <definedName name="Ssas_4" localSheetId="12">#REF!</definedName>
    <definedName name="Thread" localSheetId="12">#REF!</definedName>
    <definedName name="Thread_1" localSheetId="12">#REF!</definedName>
    <definedName name="Thread_15" localSheetId="12">#REF!</definedName>
    <definedName name="Thread_19" localSheetId="12">#REF!</definedName>
    <definedName name="Thread_2" localSheetId="12">#REF!</definedName>
    <definedName name="Thread_20" localSheetId="12">#REF!</definedName>
    <definedName name="Thread_22" localSheetId="12">#REF!</definedName>
    <definedName name="Thread_23" localSheetId="12">#REF!</definedName>
    <definedName name="Thread_5" localSheetId="12">#REF!</definedName>
    <definedName name="Thread_8" localSheetId="12">#REF!</definedName>
    <definedName name="VGJK" localSheetId="12">#REF!</definedName>
    <definedName name="VGJK_1" localSheetId="12">#REF!</definedName>
    <definedName name="VGJK_2" localSheetId="12">#REF!</definedName>
    <definedName name="VGJK_3" localSheetId="12">#REF!</definedName>
    <definedName name="VGJK_4" localSheetId="12">#REF!</definedName>
    <definedName name="WtchPcktAmount" localSheetId="12">#REF!</definedName>
    <definedName name="WtchPcktAmount_1" localSheetId="12">#REF!</definedName>
    <definedName name="WtchPcktAmount_15" localSheetId="12">#REF!</definedName>
    <definedName name="WtchPcktAmount_19" localSheetId="12">#REF!</definedName>
    <definedName name="WtchPcktAmount_2" localSheetId="12">#REF!</definedName>
    <definedName name="WtchPcktAmount_20" localSheetId="12">#REF!</definedName>
    <definedName name="WtchPcktAmount_22" localSheetId="12">#REF!</definedName>
    <definedName name="WtchPcktAmount_23" localSheetId="12">#REF!</definedName>
    <definedName name="WtchPcktAmount_5" localSheetId="12">#REF!</definedName>
    <definedName name="WtchPcktAmount_8" localSheetId="12">#REF!</definedName>
    <definedName name="WtchPcktGauge" localSheetId="12">#REF!</definedName>
    <definedName name="WtchPcktGauge_19" localSheetId="12">#REF!</definedName>
    <definedName name="WtchPcktGauge_20" localSheetId="12">#REF!</definedName>
    <definedName name="WtchPcktHemWidth" localSheetId="12">#REF!</definedName>
    <definedName name="WtchPcktHemWidth_19" localSheetId="12">#REF!</definedName>
    <definedName name="WtchPcktHemWidth_20" localSheetId="12">#REF!</definedName>
    <definedName name="WtchPcktLocation" localSheetId="12">#REF!</definedName>
    <definedName name="WtchPcktLocation_19" localSheetId="12">#REF!</definedName>
    <definedName name="WtchPcktLocation_20" localSheetId="12">#REF!</definedName>
    <definedName name="WtchPcktMargin" localSheetId="12">#REF!</definedName>
    <definedName name="WtchPcktMargin_19" localSheetId="12">#REF!</definedName>
    <definedName name="WtchPcktMargin_20" localSheetId="12">#REF!</definedName>
    <definedName name="WtchPcktSet" localSheetId="12">#REF!</definedName>
    <definedName name="WtchPcktSet_19" localSheetId="12">#REF!</definedName>
    <definedName name="WtchPcktSet_20" localSheetId="12">#REF!</definedName>
    <definedName name="WtchPcktThread" localSheetId="12">#REF!</definedName>
    <definedName name="WtchPcktThread_19" localSheetId="12">#REF!</definedName>
    <definedName name="WtchPcktThread_20" localSheetId="12">#REF!</definedName>
    <definedName name="YGGG" localSheetId="12">#REF!</definedName>
    <definedName name="YGGG_1" localSheetId="12">#REF!</definedName>
    <definedName name="YGGG_2" localSheetId="12">#REF!</definedName>
    <definedName name="YGGG_3" localSheetId="12">#REF!</definedName>
    <definedName name="YGGG_4" localSheetId="12">#REF!</definedName>
    <definedName name="yh_1" localSheetId="12">#REF!</definedName>
    <definedName name="yh_2" localSheetId="12">#REF!</definedName>
    <definedName name="yh_3" localSheetId="12">#REF!</definedName>
    <definedName name="yh_4" localSheetId="12">#REF!</definedName>
    <definedName name="a" localSheetId="11">#REF!</definedName>
    <definedName name="a_1" localSheetId="11">#REF!</definedName>
    <definedName name="a_2" localSheetId="11">#REF!</definedName>
    <definedName name="a_3" localSheetId="11">#REF!</definedName>
    <definedName name="a_4" localSheetId="11">#REF!</definedName>
    <definedName name="AA_1" localSheetId="11">#REF!</definedName>
    <definedName name="AA_2" localSheetId="11">#REF!</definedName>
    <definedName name="AA_3" localSheetId="11">#REF!</definedName>
    <definedName name="AA_4" localSheetId="11">#REF!</definedName>
    <definedName name="aaa_1" localSheetId="11">#REF!</definedName>
    <definedName name="aaa_2" localSheetId="11">#REF!</definedName>
    <definedName name="aaa_3" localSheetId="11">#REF!</definedName>
    <definedName name="aaa_4" localSheetId="11">#REF!</definedName>
    <definedName name="aaaaa_1" localSheetId="11">#REF!</definedName>
    <definedName name="aaaaa_2" localSheetId="11">#REF!</definedName>
    <definedName name="aaaaa_3" localSheetId="11">#REF!</definedName>
    <definedName name="aaaaa_4" localSheetId="11">#REF!</definedName>
    <definedName name="ada" localSheetId="11">#REF!</definedName>
    <definedName name="ada_1" localSheetId="11">#REF!</definedName>
    <definedName name="ada_2" localSheetId="11">#REF!</definedName>
    <definedName name="ada_3" localSheetId="11">#REF!</definedName>
    <definedName name="ada_4" localSheetId="11">#REF!</definedName>
    <definedName name="ADAad" localSheetId="11">#REF!</definedName>
    <definedName name="ADAad_1" localSheetId="11">#REF!</definedName>
    <definedName name="ADAad_2" localSheetId="11">#REF!</definedName>
    <definedName name="ADAad_3" localSheetId="11">#REF!</definedName>
    <definedName name="ADAad_4" localSheetId="11">#REF!</definedName>
    <definedName name="ASA_1" localSheetId="11">#REF!</definedName>
    <definedName name="ASA_19_1" localSheetId="11">#REF!</definedName>
    <definedName name="ASA_19_2" localSheetId="11">#REF!</definedName>
    <definedName name="ASA_19_3" localSheetId="11">#REF!</definedName>
    <definedName name="ASA_19_4" localSheetId="11">#REF!</definedName>
    <definedName name="ASA_2" localSheetId="11">#REF!</definedName>
    <definedName name="ASA_20_1" localSheetId="11">#REF!</definedName>
    <definedName name="ASA_20_2" localSheetId="11">#REF!</definedName>
    <definedName name="ASA_20_3" localSheetId="11">#REF!</definedName>
    <definedName name="ASA_20_4" localSheetId="11">#REF!</definedName>
    <definedName name="ASA_3" localSheetId="11">#REF!</definedName>
    <definedName name="BARU" localSheetId="11">#REF!</definedName>
    <definedName name="BB_1" localSheetId="11">#REF!</definedName>
    <definedName name="BB_2" localSheetId="11">#REF!</definedName>
    <definedName name="BB_3" localSheetId="11">#REF!</definedName>
    <definedName name="BB_4" localSheetId="11">#REF!</definedName>
    <definedName name="bermain" localSheetId="11">#REF!</definedName>
    <definedName name="bermain_1" localSheetId="11">#REF!</definedName>
    <definedName name="bermain_2" localSheetId="11">#REF!</definedName>
    <definedName name="bermain_3" localSheetId="11">#REF!</definedName>
    <definedName name="bermain_4" localSheetId="11">#REF!</definedName>
    <definedName name="bersam" localSheetId="11">#REF!</definedName>
    <definedName name="bersam_1" localSheetId="11">#REF!</definedName>
    <definedName name="bersam_2" localSheetId="11">#REF!</definedName>
    <definedName name="bersam_3" localSheetId="11">#REF!</definedName>
    <definedName name="bersam_4" localSheetId="11">#REF!</definedName>
    <definedName name="bersama_1" localSheetId="11">#REF!</definedName>
    <definedName name="bersama_2" localSheetId="11">#REF!</definedName>
    <definedName name="bersama_3" localSheetId="11">#REF!</definedName>
    <definedName name="bersama_4" localSheetId="11">#REF!</definedName>
    <definedName name="dale" localSheetId="11">#REF!</definedName>
    <definedName name="dale_19" localSheetId="11">#REF!</definedName>
    <definedName name="dale_20" localSheetId="11">#REF!</definedName>
    <definedName name="dddd_1" localSheetId="11">#REF!</definedName>
    <definedName name="dddd_2" localSheetId="11">#REF!</definedName>
    <definedName name="dddd_3" localSheetId="11">#REF!</definedName>
    <definedName name="dddd_4" localSheetId="11">#REF!</definedName>
    <definedName name="dddddddd_1" localSheetId="11">#REF!</definedName>
    <definedName name="dddddddd_2" localSheetId="11">#REF!</definedName>
    <definedName name="dddddddd_3" localSheetId="11">#REF!</definedName>
    <definedName name="dddddddd_4" localSheetId="11">#REF!</definedName>
    <definedName name="Excel_BuiltIn_Print_Area_13_1" localSheetId="11">#REF!</definedName>
    <definedName name="Excel_BuiltIn_Print_Area_13_2" localSheetId="11">#REF!</definedName>
    <definedName name="Excel_BuiltIn_Print_Area_13_3" localSheetId="11">#REF!</definedName>
    <definedName name="Excel_BuiltIn_Print_Area_2_1_1" localSheetId="11">#REF!</definedName>
    <definedName name="Excel_BuiltIn_Print_Area_2_1_2" localSheetId="11">#REF!</definedName>
    <definedName name="Excel_BuiltIn_Print_Area_2_1_3" localSheetId="11">#REF!</definedName>
    <definedName name="Excel_BuiltIn_Print_Area_2_1_4" localSheetId="11">#REF!</definedName>
    <definedName name="Excel_BuiltIn_Print_Area_2_10_1" localSheetId="11">#REF!</definedName>
    <definedName name="Excel_BuiltIn_Print_Area_2_10_2" localSheetId="11">#REF!</definedName>
    <definedName name="Excel_BuiltIn_Print_Area_2_10_3" localSheetId="11">#REF!</definedName>
    <definedName name="Excel_BuiltIn_Print_Area_2_10_4" localSheetId="11">#REF!</definedName>
    <definedName name="Excel_BuiltIn_Print_Area_2_12_1" localSheetId="11">#REF!</definedName>
    <definedName name="Excel_BuiltIn_Print_Area_2_12_2" localSheetId="11">#REF!</definedName>
    <definedName name="Excel_BuiltIn_Print_Area_2_12_3" localSheetId="11">#REF!</definedName>
    <definedName name="Excel_BuiltIn_Print_Area_2_12_4" localSheetId="11">#REF!</definedName>
    <definedName name="Excel_BuiltIn_Print_Area_2_13_1" localSheetId="11">#REF!</definedName>
    <definedName name="Excel_BuiltIn_Print_Area_2_13_2" localSheetId="11">#REF!</definedName>
    <definedName name="Excel_BuiltIn_Print_Area_2_13_3" localSheetId="11">#REF!</definedName>
    <definedName name="Excel_BuiltIn_Print_Area_2_13_4" localSheetId="11">#REF!</definedName>
    <definedName name="Excel_BuiltIn_Print_Area_2_14_1" localSheetId="11">#REF!</definedName>
    <definedName name="Excel_BuiltIn_Print_Area_2_14_2" localSheetId="11">#REF!</definedName>
    <definedName name="Excel_BuiltIn_Print_Area_2_14_3" localSheetId="11">#REF!</definedName>
    <definedName name="Excel_BuiltIn_Print_Area_2_14_4" localSheetId="11">#REF!</definedName>
    <definedName name="Excel_BuiltIn_Print_Area_2_15_1" localSheetId="11">#REF!</definedName>
    <definedName name="Excel_BuiltIn_Print_Area_2_15_2" localSheetId="11">#REF!</definedName>
    <definedName name="Excel_BuiltIn_Print_Area_2_15_3" localSheetId="11">#REF!</definedName>
    <definedName name="Excel_BuiltIn_Print_Area_2_15_4" localSheetId="11">#REF!</definedName>
    <definedName name="Excel_BuiltIn_Print_Area_2_19_1" localSheetId="11">#REF!</definedName>
    <definedName name="Excel_BuiltIn_Print_Area_2_19_2" localSheetId="11">#REF!</definedName>
    <definedName name="Excel_BuiltIn_Print_Area_2_19_3" localSheetId="11">#REF!</definedName>
    <definedName name="Excel_BuiltIn_Print_Area_2_19_4" localSheetId="11">#REF!</definedName>
    <definedName name="Excel_BuiltIn_Print_Area_2_2_1" localSheetId="11">#REF!</definedName>
    <definedName name="Excel_BuiltIn_Print_Area_2_2_2" localSheetId="11">#REF!</definedName>
    <definedName name="Excel_BuiltIn_Print_Area_2_2_3" localSheetId="11">#REF!</definedName>
    <definedName name="Excel_BuiltIn_Print_Area_2_2_4" localSheetId="11">#REF!</definedName>
    <definedName name="Excel_BuiltIn_Print_Area_2_20_1" localSheetId="11">#REF!</definedName>
    <definedName name="Excel_BuiltIn_Print_Area_2_20_2" localSheetId="11">#REF!</definedName>
    <definedName name="Excel_BuiltIn_Print_Area_2_20_3" localSheetId="11">#REF!</definedName>
    <definedName name="Excel_BuiltIn_Print_Area_2_20_4" localSheetId="11">#REF!</definedName>
    <definedName name="Excel_BuiltIn_Print_Area_2_21_1" localSheetId="11">#REF!</definedName>
    <definedName name="Excel_BuiltIn_Print_Area_2_21_2" localSheetId="11">#REF!</definedName>
    <definedName name="Excel_BuiltIn_Print_Area_2_21_3" localSheetId="11">#REF!</definedName>
    <definedName name="Excel_BuiltIn_Print_Area_2_21_4" localSheetId="11">#REF!</definedName>
    <definedName name="Excel_BuiltIn_Print_Area_2_22_1" localSheetId="11">#REF!</definedName>
    <definedName name="Excel_BuiltIn_Print_Area_2_22_2" localSheetId="11">#REF!</definedName>
    <definedName name="Excel_BuiltIn_Print_Area_2_22_3" localSheetId="11">#REF!</definedName>
    <definedName name="Excel_BuiltIn_Print_Area_2_22_4" localSheetId="11">#REF!</definedName>
    <definedName name="Excel_BuiltIn_Print_Area_2_23_1" localSheetId="11">#REF!</definedName>
    <definedName name="Excel_BuiltIn_Print_Area_2_23_2" localSheetId="11">#REF!</definedName>
    <definedName name="Excel_BuiltIn_Print_Area_2_23_3" localSheetId="11">#REF!</definedName>
    <definedName name="Excel_BuiltIn_Print_Area_2_23_4" localSheetId="11">#REF!</definedName>
    <definedName name="Excel_BuiltIn_Print_Area_2_24_1" localSheetId="11">#REF!</definedName>
    <definedName name="Excel_BuiltIn_Print_Area_2_24_2" localSheetId="11">#REF!</definedName>
    <definedName name="Excel_BuiltIn_Print_Area_2_24_3" localSheetId="11">#REF!</definedName>
    <definedName name="Excel_BuiltIn_Print_Area_2_24_4" localSheetId="11">#REF!</definedName>
    <definedName name="Excel_BuiltIn_Print_Area_2_26_1" localSheetId="11">#REF!</definedName>
    <definedName name="Excel_BuiltIn_Print_Area_2_26_2" localSheetId="11">#REF!</definedName>
    <definedName name="Excel_BuiltIn_Print_Area_2_26_3" localSheetId="11">#REF!</definedName>
    <definedName name="Excel_BuiltIn_Print_Area_2_26_4" localSheetId="11">#REF!</definedName>
    <definedName name="Excel_BuiltIn_Print_Area_2_27_1" localSheetId="11">#REF!</definedName>
    <definedName name="Excel_BuiltIn_Print_Area_2_27_2" localSheetId="11">#REF!</definedName>
    <definedName name="Excel_BuiltIn_Print_Area_2_27_3" localSheetId="11">#REF!</definedName>
    <definedName name="Excel_BuiltIn_Print_Area_2_27_4" localSheetId="11">#REF!</definedName>
    <definedName name="Excel_BuiltIn_Print_Area_2_3_1" localSheetId="11">#REF!</definedName>
    <definedName name="Excel_BuiltIn_Print_Area_2_3_2" localSheetId="11">#REF!</definedName>
    <definedName name="Excel_BuiltIn_Print_Area_2_3_3" localSheetId="11">#REF!</definedName>
    <definedName name="Excel_BuiltIn_Print_Area_2_3_4" localSheetId="11">#REF!</definedName>
    <definedName name="Excel_BuiltIn_Print_Area_2_4_1" localSheetId="11">#REF!</definedName>
    <definedName name="Excel_BuiltIn_Print_Area_2_4_2" localSheetId="11">#REF!</definedName>
    <definedName name="Excel_BuiltIn_Print_Area_2_4_3" localSheetId="11">#REF!</definedName>
    <definedName name="Excel_BuiltIn_Print_Area_2_4_4" localSheetId="11">#REF!</definedName>
    <definedName name="Excel_BuiltIn_Print_Area_2_5_1" localSheetId="11">#REF!</definedName>
    <definedName name="Excel_BuiltIn_Print_Area_2_5_2" localSheetId="11">#REF!</definedName>
    <definedName name="Excel_BuiltIn_Print_Area_2_5_3" localSheetId="11">#REF!</definedName>
    <definedName name="Excel_BuiltIn_Print_Area_2_5_4" localSheetId="11">#REF!</definedName>
    <definedName name="Excel_BuiltIn_Print_Area_2_6_1" localSheetId="11">#REF!</definedName>
    <definedName name="Excel_BuiltIn_Print_Area_2_6_2" localSheetId="11">#REF!</definedName>
    <definedName name="Excel_BuiltIn_Print_Area_2_6_3" localSheetId="11">#REF!</definedName>
    <definedName name="Excel_BuiltIn_Print_Area_2_6_4" localSheetId="11">#REF!</definedName>
    <definedName name="Excel_BuiltIn_Print_Area_2_7_1" localSheetId="11">#REF!</definedName>
    <definedName name="Excel_BuiltIn_Print_Area_2_7_2" localSheetId="11">#REF!</definedName>
    <definedName name="Excel_BuiltIn_Print_Area_2_7_3" localSheetId="11">#REF!</definedName>
    <definedName name="Excel_BuiltIn_Print_Area_2_7_4" localSheetId="11">#REF!</definedName>
    <definedName name="Excel_BuiltIn_Print_Area_2_8_1" localSheetId="11">#REF!</definedName>
    <definedName name="Excel_BuiltIn_Print_Area_2_8_2" localSheetId="11">#REF!</definedName>
    <definedName name="Excel_BuiltIn_Print_Area_2_8_3" localSheetId="11">#REF!</definedName>
    <definedName name="Excel_BuiltIn_Print_Area_2_8_4" localSheetId="11">#REF!</definedName>
    <definedName name="Excel_BuiltIn_Print_Area_2_9_1" localSheetId="11">#REF!</definedName>
    <definedName name="Excel_BuiltIn_Print_Area_2_9_2" localSheetId="11">#REF!</definedName>
    <definedName name="Excel_BuiltIn_Print_Area_2_9_3" localSheetId="11">#REF!</definedName>
    <definedName name="Excel_BuiltIn_Print_Area_2_9_4" localSheetId="11">#REF!</definedName>
    <definedName name="Excel_BuiltIn_Print_Area_3_1_1" localSheetId="11">#REF!</definedName>
    <definedName name="Excel_BuiltIn_Print_Area_3_1_2" localSheetId="11">#REF!</definedName>
    <definedName name="Excel_BuiltIn_Print_Area_3_1_3" localSheetId="11">#REF!</definedName>
    <definedName name="Excel_BuiltIn_Print_Area_3_1_4" localSheetId="11">#REF!</definedName>
    <definedName name="Excel_BuiltIn_Print_Area_3_10_1" localSheetId="11">#REF!</definedName>
    <definedName name="Excel_BuiltIn_Print_Area_3_10_2" localSheetId="11">#REF!</definedName>
    <definedName name="Excel_BuiltIn_Print_Area_3_10_3" localSheetId="11">#REF!</definedName>
    <definedName name="Excel_BuiltIn_Print_Area_3_10_4" localSheetId="11">#REF!</definedName>
    <definedName name="Excel_BuiltIn_Print_Area_3_12_1" localSheetId="11">#REF!</definedName>
    <definedName name="Excel_BuiltIn_Print_Area_3_12_2" localSheetId="11">#REF!</definedName>
    <definedName name="Excel_BuiltIn_Print_Area_3_12_3" localSheetId="11">#REF!</definedName>
    <definedName name="Excel_BuiltIn_Print_Area_3_12_4" localSheetId="11">#REF!</definedName>
    <definedName name="Excel_BuiltIn_Print_Area_3_13_1" localSheetId="11">#REF!</definedName>
    <definedName name="Excel_BuiltIn_Print_Area_3_13_2" localSheetId="11">#REF!</definedName>
    <definedName name="Excel_BuiltIn_Print_Area_3_13_3" localSheetId="11">#REF!</definedName>
    <definedName name="Excel_BuiltIn_Print_Area_3_13_4" localSheetId="11">#REF!</definedName>
    <definedName name="Excel_BuiltIn_Print_Area_3_14_1" localSheetId="11">#REF!</definedName>
    <definedName name="Excel_BuiltIn_Print_Area_3_14_2" localSheetId="11">#REF!</definedName>
    <definedName name="Excel_BuiltIn_Print_Area_3_14_3" localSheetId="11">#REF!</definedName>
    <definedName name="Excel_BuiltIn_Print_Area_3_14_4" localSheetId="11">#REF!</definedName>
    <definedName name="Excel_BuiltIn_Print_Area_3_15_1" localSheetId="11">#REF!</definedName>
    <definedName name="Excel_BuiltIn_Print_Area_3_15_2" localSheetId="11">#REF!</definedName>
    <definedName name="Excel_BuiltIn_Print_Area_3_15_3" localSheetId="11">#REF!</definedName>
    <definedName name="Excel_BuiltIn_Print_Area_3_15_4" localSheetId="11">#REF!</definedName>
    <definedName name="Excel_BuiltIn_Print_Area_3_19_1" localSheetId="11">#REF!</definedName>
    <definedName name="Excel_BuiltIn_Print_Area_3_19_2" localSheetId="11">#REF!</definedName>
    <definedName name="Excel_BuiltIn_Print_Area_3_19_3" localSheetId="11">#REF!</definedName>
    <definedName name="Excel_BuiltIn_Print_Area_3_19_4" localSheetId="11">#REF!</definedName>
    <definedName name="Excel_BuiltIn_Print_Area_3_2_1" localSheetId="11">#REF!</definedName>
    <definedName name="Excel_BuiltIn_Print_Area_3_2_2" localSheetId="11">#REF!</definedName>
    <definedName name="Excel_BuiltIn_Print_Area_3_2_3" localSheetId="11">#REF!</definedName>
    <definedName name="Excel_BuiltIn_Print_Area_3_2_4" localSheetId="11">#REF!</definedName>
    <definedName name="Excel_BuiltIn_Print_Area_3_20_1" localSheetId="11">#REF!</definedName>
    <definedName name="Excel_BuiltIn_Print_Area_3_20_2" localSheetId="11">#REF!</definedName>
    <definedName name="Excel_BuiltIn_Print_Area_3_20_3" localSheetId="11">#REF!</definedName>
    <definedName name="Excel_BuiltIn_Print_Area_3_20_4" localSheetId="11">#REF!</definedName>
    <definedName name="Excel_BuiltIn_Print_Area_3_21_1" localSheetId="11">#REF!</definedName>
    <definedName name="Excel_BuiltIn_Print_Area_3_21_2" localSheetId="11">#REF!</definedName>
    <definedName name="Excel_BuiltIn_Print_Area_3_21_3" localSheetId="11">#REF!</definedName>
    <definedName name="Excel_BuiltIn_Print_Area_3_21_4" localSheetId="11">#REF!</definedName>
    <definedName name="Excel_BuiltIn_Print_Area_3_22_1" localSheetId="11">#REF!</definedName>
    <definedName name="Excel_BuiltIn_Print_Area_3_22_2" localSheetId="11">#REF!</definedName>
    <definedName name="Excel_BuiltIn_Print_Area_3_22_3" localSheetId="11">#REF!</definedName>
    <definedName name="Excel_BuiltIn_Print_Area_3_22_4" localSheetId="11">#REF!</definedName>
    <definedName name="Excel_BuiltIn_Print_Area_3_23_1" localSheetId="11">#REF!</definedName>
    <definedName name="Excel_BuiltIn_Print_Area_3_23_2" localSheetId="11">#REF!</definedName>
    <definedName name="Excel_BuiltIn_Print_Area_3_23_3" localSheetId="11">#REF!</definedName>
    <definedName name="Excel_BuiltIn_Print_Area_3_23_4" localSheetId="11">#REF!</definedName>
    <definedName name="Excel_BuiltIn_Print_Area_3_24_1" localSheetId="11">#REF!</definedName>
    <definedName name="Excel_BuiltIn_Print_Area_3_24_2" localSheetId="11">#REF!</definedName>
    <definedName name="Excel_BuiltIn_Print_Area_3_24_3" localSheetId="11">#REF!</definedName>
    <definedName name="Excel_BuiltIn_Print_Area_3_24_4" localSheetId="11">#REF!</definedName>
    <definedName name="Excel_BuiltIn_Print_Area_3_26_1" localSheetId="11">#REF!</definedName>
    <definedName name="Excel_BuiltIn_Print_Area_3_26_2" localSheetId="11">#REF!</definedName>
    <definedName name="Excel_BuiltIn_Print_Area_3_26_3" localSheetId="11">#REF!</definedName>
    <definedName name="Excel_BuiltIn_Print_Area_3_26_4" localSheetId="11">#REF!</definedName>
    <definedName name="Excel_BuiltIn_Print_Area_3_27_1" localSheetId="11">#REF!</definedName>
    <definedName name="Excel_BuiltIn_Print_Area_3_27_2" localSheetId="11">#REF!</definedName>
    <definedName name="Excel_BuiltIn_Print_Area_3_27_3" localSheetId="11">#REF!</definedName>
    <definedName name="Excel_BuiltIn_Print_Area_3_27_4" localSheetId="11">#REF!</definedName>
    <definedName name="Excel_BuiltIn_Print_Area_3_3_1" localSheetId="11">#REF!</definedName>
    <definedName name="Excel_BuiltIn_Print_Area_3_3_2" localSheetId="11">#REF!</definedName>
    <definedName name="Excel_BuiltIn_Print_Area_3_3_3" localSheetId="11">#REF!</definedName>
    <definedName name="Excel_BuiltIn_Print_Area_3_3_4" localSheetId="11">#REF!</definedName>
    <definedName name="Excel_BuiltIn_Print_Area_3_4_1" localSheetId="11">#REF!</definedName>
    <definedName name="Excel_BuiltIn_Print_Area_3_4_2" localSheetId="11">#REF!</definedName>
    <definedName name="Excel_BuiltIn_Print_Area_3_4_3" localSheetId="11">#REF!</definedName>
    <definedName name="Excel_BuiltIn_Print_Area_3_4_4" localSheetId="11">#REF!</definedName>
    <definedName name="Excel_BuiltIn_Print_Area_3_5_1" localSheetId="11">#REF!</definedName>
    <definedName name="Excel_BuiltIn_Print_Area_3_5_2" localSheetId="11">#REF!</definedName>
    <definedName name="Excel_BuiltIn_Print_Area_3_5_3" localSheetId="11">#REF!</definedName>
    <definedName name="Excel_BuiltIn_Print_Area_3_5_4" localSheetId="11">#REF!</definedName>
    <definedName name="Excel_BuiltIn_Print_Area_3_6_1" localSheetId="11">#REF!</definedName>
    <definedName name="Excel_BuiltIn_Print_Area_3_6_2" localSheetId="11">#REF!</definedName>
    <definedName name="Excel_BuiltIn_Print_Area_3_6_3" localSheetId="11">#REF!</definedName>
    <definedName name="Excel_BuiltIn_Print_Area_3_6_4" localSheetId="11">#REF!</definedName>
    <definedName name="Excel_BuiltIn_Print_Area_3_7_1" localSheetId="11">#REF!</definedName>
    <definedName name="Excel_BuiltIn_Print_Area_3_7_2" localSheetId="11">#REF!</definedName>
    <definedName name="Excel_BuiltIn_Print_Area_3_7_3" localSheetId="11">#REF!</definedName>
    <definedName name="Excel_BuiltIn_Print_Area_3_7_4" localSheetId="11">#REF!</definedName>
    <definedName name="Excel_BuiltIn_Print_Area_3_8_1" localSheetId="11">#REF!</definedName>
    <definedName name="Excel_BuiltIn_Print_Area_3_8_2" localSheetId="11">#REF!</definedName>
    <definedName name="Excel_BuiltIn_Print_Area_3_8_3" localSheetId="11">#REF!</definedName>
    <definedName name="Excel_BuiltIn_Print_Area_3_8_4" localSheetId="11">#REF!</definedName>
    <definedName name="Excel_BuiltIn_Print_Area_3_9_1" localSheetId="11">#REF!</definedName>
    <definedName name="Excel_BuiltIn_Print_Area_3_9_2" localSheetId="11">#REF!</definedName>
    <definedName name="Excel_BuiltIn_Print_Area_3_9_3" localSheetId="11">#REF!</definedName>
    <definedName name="Excel_BuiltIn_Print_Area_3_9_4" localSheetId="11">#REF!</definedName>
    <definedName name="Excel_BuiltIn_Print_Area_4_1_1" localSheetId="11">#REF!</definedName>
    <definedName name="Excel_BuiltIn_Print_Area_4_1_2" localSheetId="11">#REF!</definedName>
    <definedName name="Excel_BuiltIn_Print_Area_4_1_3" localSheetId="11">#REF!</definedName>
    <definedName name="Excel_BuiltIn_Print_Area_4_1_4" localSheetId="11">#REF!</definedName>
    <definedName name="Excel_BuiltIn_Print_Area_4_10_1" localSheetId="11">#REF!</definedName>
    <definedName name="Excel_BuiltIn_Print_Area_4_10_2" localSheetId="11">#REF!</definedName>
    <definedName name="Excel_BuiltIn_Print_Area_4_10_3" localSheetId="11">#REF!</definedName>
    <definedName name="Excel_BuiltIn_Print_Area_4_10_4" localSheetId="11">#REF!</definedName>
    <definedName name="Excel_BuiltIn_Print_Area_4_12_1" localSheetId="11">#REF!</definedName>
    <definedName name="Excel_BuiltIn_Print_Area_4_12_2" localSheetId="11">#REF!</definedName>
    <definedName name="Excel_BuiltIn_Print_Area_4_12_3" localSheetId="11">#REF!</definedName>
    <definedName name="Excel_BuiltIn_Print_Area_4_12_4" localSheetId="11">#REF!</definedName>
    <definedName name="Excel_BuiltIn_Print_Area_4_13_1" localSheetId="11">#REF!</definedName>
    <definedName name="Excel_BuiltIn_Print_Area_4_13_2" localSheetId="11">#REF!</definedName>
    <definedName name="Excel_BuiltIn_Print_Area_4_13_3" localSheetId="11">#REF!</definedName>
    <definedName name="Excel_BuiltIn_Print_Area_4_13_4" localSheetId="11">#REF!</definedName>
    <definedName name="Excel_BuiltIn_Print_Area_4_14_1" localSheetId="11">#REF!</definedName>
    <definedName name="Excel_BuiltIn_Print_Area_4_14_2" localSheetId="11">#REF!</definedName>
    <definedName name="Excel_BuiltIn_Print_Area_4_14_3" localSheetId="11">#REF!</definedName>
    <definedName name="Excel_BuiltIn_Print_Area_4_14_4" localSheetId="11">#REF!</definedName>
    <definedName name="Excel_BuiltIn_Print_Area_4_15_1" localSheetId="11">#REF!</definedName>
    <definedName name="Excel_BuiltIn_Print_Area_4_15_2" localSheetId="11">#REF!</definedName>
    <definedName name="Excel_BuiltIn_Print_Area_4_15_3" localSheetId="11">#REF!</definedName>
    <definedName name="Excel_BuiltIn_Print_Area_4_15_4" localSheetId="11">#REF!</definedName>
    <definedName name="Excel_BuiltIn_Print_Area_4_19_1" localSheetId="11">#REF!</definedName>
    <definedName name="Excel_BuiltIn_Print_Area_4_19_2" localSheetId="11">#REF!</definedName>
    <definedName name="Excel_BuiltIn_Print_Area_4_19_3" localSheetId="11">#REF!</definedName>
    <definedName name="Excel_BuiltIn_Print_Area_4_19_4" localSheetId="11">#REF!</definedName>
    <definedName name="Excel_BuiltIn_Print_Area_4_2_1" localSheetId="11">#REF!</definedName>
    <definedName name="Excel_BuiltIn_Print_Area_4_2_2" localSheetId="11">#REF!</definedName>
    <definedName name="Excel_BuiltIn_Print_Area_4_2_3" localSheetId="11">#REF!</definedName>
    <definedName name="Excel_BuiltIn_Print_Area_4_2_4" localSheetId="11">#REF!</definedName>
    <definedName name="Excel_BuiltIn_Print_Area_4_20_1" localSheetId="11">#REF!</definedName>
    <definedName name="Excel_BuiltIn_Print_Area_4_20_2" localSheetId="11">#REF!</definedName>
    <definedName name="Excel_BuiltIn_Print_Area_4_20_3" localSheetId="11">#REF!</definedName>
    <definedName name="Excel_BuiltIn_Print_Area_4_20_4" localSheetId="11">#REF!</definedName>
    <definedName name="Excel_BuiltIn_Print_Area_4_21_1" localSheetId="11">#REF!</definedName>
    <definedName name="Excel_BuiltIn_Print_Area_4_21_2" localSheetId="11">#REF!</definedName>
    <definedName name="Excel_BuiltIn_Print_Area_4_21_3" localSheetId="11">#REF!</definedName>
    <definedName name="Excel_BuiltIn_Print_Area_4_21_4" localSheetId="11">#REF!</definedName>
    <definedName name="Excel_BuiltIn_Print_Area_4_22_1" localSheetId="11">#REF!</definedName>
    <definedName name="Excel_BuiltIn_Print_Area_4_22_2" localSheetId="11">#REF!</definedName>
    <definedName name="Excel_BuiltIn_Print_Area_4_22_3" localSheetId="11">#REF!</definedName>
    <definedName name="Excel_BuiltIn_Print_Area_4_22_4" localSheetId="11">#REF!</definedName>
    <definedName name="Excel_BuiltIn_Print_Area_4_23_1" localSheetId="11">#REF!</definedName>
    <definedName name="Excel_BuiltIn_Print_Area_4_23_2" localSheetId="11">#REF!</definedName>
    <definedName name="Excel_BuiltIn_Print_Area_4_23_3" localSheetId="11">#REF!</definedName>
    <definedName name="Excel_BuiltIn_Print_Area_4_23_4" localSheetId="11">#REF!</definedName>
    <definedName name="Excel_BuiltIn_Print_Area_4_24_1" localSheetId="11">#REF!</definedName>
    <definedName name="Excel_BuiltIn_Print_Area_4_24_2" localSheetId="11">#REF!</definedName>
    <definedName name="Excel_BuiltIn_Print_Area_4_24_3" localSheetId="11">#REF!</definedName>
    <definedName name="Excel_BuiltIn_Print_Area_4_24_4" localSheetId="11">#REF!</definedName>
    <definedName name="Excel_BuiltIn_Print_Area_4_26_1" localSheetId="11">#REF!</definedName>
    <definedName name="Excel_BuiltIn_Print_Area_4_26_2" localSheetId="11">#REF!</definedName>
    <definedName name="Excel_BuiltIn_Print_Area_4_26_3" localSheetId="11">#REF!</definedName>
    <definedName name="Excel_BuiltIn_Print_Area_4_26_4" localSheetId="11">#REF!</definedName>
    <definedName name="Excel_BuiltIn_Print_Area_4_27_1" localSheetId="11">#REF!</definedName>
    <definedName name="Excel_BuiltIn_Print_Area_4_27_2" localSheetId="11">#REF!</definedName>
    <definedName name="Excel_BuiltIn_Print_Area_4_27_3" localSheetId="11">#REF!</definedName>
    <definedName name="Excel_BuiltIn_Print_Area_4_27_4" localSheetId="11">#REF!</definedName>
    <definedName name="Excel_BuiltIn_Print_Area_4_3_1" localSheetId="11">#REF!</definedName>
    <definedName name="Excel_BuiltIn_Print_Area_4_3_2" localSheetId="11">#REF!</definedName>
    <definedName name="Excel_BuiltIn_Print_Area_4_3_3" localSheetId="11">#REF!</definedName>
    <definedName name="Excel_BuiltIn_Print_Area_4_3_4" localSheetId="11">#REF!</definedName>
    <definedName name="Excel_BuiltIn_Print_Area_4_4_1" localSheetId="11">#REF!</definedName>
    <definedName name="Excel_BuiltIn_Print_Area_4_4_2" localSheetId="11">#REF!</definedName>
    <definedName name="Excel_BuiltIn_Print_Area_4_4_3" localSheetId="11">#REF!</definedName>
    <definedName name="Excel_BuiltIn_Print_Area_4_4_4" localSheetId="11">#REF!</definedName>
    <definedName name="Excel_BuiltIn_Print_Area_4_5_1" localSheetId="11">#REF!</definedName>
    <definedName name="Excel_BuiltIn_Print_Area_4_5_2" localSheetId="11">#REF!</definedName>
    <definedName name="Excel_BuiltIn_Print_Area_4_5_3" localSheetId="11">#REF!</definedName>
    <definedName name="Excel_BuiltIn_Print_Area_4_5_4" localSheetId="11">#REF!</definedName>
    <definedName name="Excel_BuiltIn_Print_Area_4_6_1" localSheetId="11">#REF!</definedName>
    <definedName name="Excel_BuiltIn_Print_Area_4_6_2" localSheetId="11">#REF!</definedName>
    <definedName name="Excel_BuiltIn_Print_Area_4_6_3" localSheetId="11">#REF!</definedName>
    <definedName name="Excel_BuiltIn_Print_Area_4_6_4" localSheetId="11">#REF!</definedName>
    <definedName name="Excel_BuiltIn_Print_Area_4_7_1" localSheetId="11">#REF!</definedName>
    <definedName name="Excel_BuiltIn_Print_Area_4_7_2" localSheetId="11">#REF!</definedName>
    <definedName name="Excel_BuiltIn_Print_Area_4_7_3" localSheetId="11">#REF!</definedName>
    <definedName name="Excel_BuiltIn_Print_Area_4_7_4" localSheetId="11">#REF!</definedName>
    <definedName name="Excel_BuiltIn_Print_Area_4_8_1" localSheetId="11">#REF!</definedName>
    <definedName name="Excel_BuiltIn_Print_Area_4_8_2" localSheetId="11">#REF!</definedName>
    <definedName name="Excel_BuiltIn_Print_Area_4_8_3" localSheetId="11">#REF!</definedName>
    <definedName name="Excel_BuiltIn_Print_Area_4_8_4" localSheetId="11">#REF!</definedName>
    <definedName name="Excel_BuiltIn_Print_Area_4_9_1" localSheetId="11">#REF!</definedName>
    <definedName name="Excel_BuiltIn_Print_Area_4_9_2" localSheetId="11">#REF!</definedName>
    <definedName name="Excel_BuiltIn_Print_Area_4_9_3" localSheetId="11">#REF!</definedName>
    <definedName name="Excel_BuiltIn_Print_Area_4_9_4" localSheetId="11">#REF!</definedName>
    <definedName name="Excel_BuiltIn_Print_Area_5_1_1" localSheetId="11">#REF!</definedName>
    <definedName name="Excel_BuiltIn_Print_Area_5_1_2" localSheetId="11">#REF!</definedName>
    <definedName name="Excel_BuiltIn_Print_Area_5_1_3" localSheetId="11">#REF!</definedName>
    <definedName name="Excel_BuiltIn_Print_Area_5_1_4" localSheetId="11">#REF!</definedName>
    <definedName name="Excel_BuiltIn_Print_Area_5_10_1" localSheetId="11">#REF!</definedName>
    <definedName name="Excel_BuiltIn_Print_Area_5_10_2" localSheetId="11">#REF!</definedName>
    <definedName name="Excel_BuiltIn_Print_Area_5_10_3" localSheetId="11">#REF!</definedName>
    <definedName name="Excel_BuiltIn_Print_Area_5_10_4" localSheetId="11">#REF!</definedName>
    <definedName name="Excel_BuiltIn_Print_Area_5_12_1" localSheetId="11">#REF!</definedName>
    <definedName name="Excel_BuiltIn_Print_Area_5_12_2" localSheetId="11">#REF!</definedName>
    <definedName name="Excel_BuiltIn_Print_Area_5_12_3" localSheetId="11">#REF!</definedName>
    <definedName name="Excel_BuiltIn_Print_Area_5_12_4" localSheetId="11">#REF!</definedName>
    <definedName name="Excel_BuiltIn_Print_Area_5_13_1" localSheetId="11">#REF!</definedName>
    <definedName name="Excel_BuiltIn_Print_Area_5_13_2" localSheetId="11">#REF!</definedName>
    <definedName name="Excel_BuiltIn_Print_Area_5_13_3" localSheetId="11">#REF!</definedName>
    <definedName name="Excel_BuiltIn_Print_Area_5_13_4" localSheetId="11">#REF!</definedName>
    <definedName name="Excel_BuiltIn_Print_Area_5_14_1" localSheetId="11">#REF!</definedName>
    <definedName name="Excel_BuiltIn_Print_Area_5_14_2" localSheetId="11">#REF!</definedName>
    <definedName name="Excel_BuiltIn_Print_Area_5_14_3" localSheetId="11">#REF!</definedName>
    <definedName name="Excel_BuiltIn_Print_Area_5_14_4" localSheetId="11">#REF!</definedName>
    <definedName name="Excel_BuiltIn_Print_Area_5_15_1" localSheetId="11">#REF!</definedName>
    <definedName name="Excel_BuiltIn_Print_Area_5_15_2" localSheetId="11">#REF!</definedName>
    <definedName name="Excel_BuiltIn_Print_Area_5_15_3" localSheetId="11">#REF!</definedName>
    <definedName name="Excel_BuiltIn_Print_Area_5_15_4" localSheetId="11">#REF!</definedName>
    <definedName name="Excel_BuiltIn_Print_Area_5_19_1" localSheetId="11">#REF!</definedName>
    <definedName name="Excel_BuiltIn_Print_Area_5_19_2" localSheetId="11">#REF!</definedName>
    <definedName name="Excel_BuiltIn_Print_Area_5_19_3" localSheetId="11">#REF!</definedName>
    <definedName name="Excel_BuiltIn_Print_Area_5_19_4" localSheetId="11">#REF!</definedName>
    <definedName name="Excel_BuiltIn_Print_Area_5_2_1" localSheetId="11">#REF!</definedName>
    <definedName name="Excel_BuiltIn_Print_Area_5_2_2" localSheetId="11">#REF!</definedName>
    <definedName name="Excel_BuiltIn_Print_Area_5_2_3" localSheetId="11">#REF!</definedName>
    <definedName name="Excel_BuiltIn_Print_Area_5_2_4" localSheetId="11">#REF!</definedName>
    <definedName name="Excel_BuiltIn_Print_Area_5_20_1" localSheetId="11">#REF!</definedName>
    <definedName name="Excel_BuiltIn_Print_Area_5_20_2" localSheetId="11">#REF!</definedName>
    <definedName name="Excel_BuiltIn_Print_Area_5_20_3" localSheetId="11">#REF!</definedName>
    <definedName name="Excel_BuiltIn_Print_Area_5_20_4" localSheetId="11">#REF!</definedName>
    <definedName name="Excel_BuiltIn_Print_Area_5_21_1" localSheetId="11">#REF!</definedName>
    <definedName name="Excel_BuiltIn_Print_Area_5_21_2" localSheetId="11">#REF!</definedName>
    <definedName name="Excel_BuiltIn_Print_Area_5_21_3" localSheetId="11">#REF!</definedName>
    <definedName name="Excel_BuiltIn_Print_Area_5_21_4" localSheetId="11">#REF!</definedName>
    <definedName name="Excel_BuiltIn_Print_Area_5_22_1" localSheetId="11">#REF!</definedName>
    <definedName name="Excel_BuiltIn_Print_Area_5_22_2" localSheetId="11">#REF!</definedName>
    <definedName name="Excel_BuiltIn_Print_Area_5_22_3" localSheetId="11">#REF!</definedName>
    <definedName name="Excel_BuiltIn_Print_Area_5_22_4" localSheetId="11">#REF!</definedName>
    <definedName name="Excel_BuiltIn_Print_Area_5_23_1" localSheetId="11">#REF!</definedName>
    <definedName name="Excel_BuiltIn_Print_Area_5_23_2" localSheetId="11">#REF!</definedName>
    <definedName name="Excel_BuiltIn_Print_Area_5_23_3" localSheetId="11">#REF!</definedName>
    <definedName name="Excel_BuiltIn_Print_Area_5_23_4" localSheetId="11">#REF!</definedName>
    <definedName name="Excel_BuiltIn_Print_Area_5_24_1" localSheetId="11">#REF!</definedName>
    <definedName name="Excel_BuiltIn_Print_Area_5_24_2" localSheetId="11">#REF!</definedName>
    <definedName name="Excel_BuiltIn_Print_Area_5_24_3" localSheetId="11">#REF!</definedName>
    <definedName name="Excel_BuiltIn_Print_Area_5_24_4" localSheetId="11">#REF!</definedName>
    <definedName name="Excel_BuiltIn_Print_Area_5_26_1" localSheetId="11">#REF!</definedName>
    <definedName name="Excel_BuiltIn_Print_Area_5_26_2" localSheetId="11">#REF!</definedName>
    <definedName name="Excel_BuiltIn_Print_Area_5_26_3" localSheetId="11">#REF!</definedName>
    <definedName name="Excel_BuiltIn_Print_Area_5_26_4" localSheetId="11">#REF!</definedName>
    <definedName name="Excel_BuiltIn_Print_Area_5_27_1" localSheetId="11">#REF!</definedName>
    <definedName name="Excel_BuiltIn_Print_Area_5_27_2" localSheetId="11">#REF!</definedName>
    <definedName name="Excel_BuiltIn_Print_Area_5_27_3" localSheetId="11">#REF!</definedName>
    <definedName name="Excel_BuiltIn_Print_Area_5_27_4" localSheetId="11">#REF!</definedName>
    <definedName name="Excel_BuiltIn_Print_Area_5_3_1" localSheetId="11">#REF!</definedName>
    <definedName name="Excel_BuiltIn_Print_Area_5_3_2" localSheetId="11">#REF!</definedName>
    <definedName name="Excel_BuiltIn_Print_Area_5_3_3" localSheetId="11">#REF!</definedName>
    <definedName name="Excel_BuiltIn_Print_Area_5_3_4" localSheetId="11">#REF!</definedName>
    <definedName name="Excel_BuiltIn_Print_Area_5_4_1" localSheetId="11">#REF!</definedName>
    <definedName name="Excel_BuiltIn_Print_Area_5_4_2" localSheetId="11">#REF!</definedName>
    <definedName name="Excel_BuiltIn_Print_Area_5_4_3" localSheetId="11">#REF!</definedName>
    <definedName name="Excel_BuiltIn_Print_Area_5_4_4" localSheetId="11">#REF!</definedName>
    <definedName name="Excel_BuiltIn_Print_Area_5_5_1" localSheetId="11">#REF!</definedName>
    <definedName name="Excel_BuiltIn_Print_Area_5_5_2" localSheetId="11">#REF!</definedName>
    <definedName name="Excel_BuiltIn_Print_Area_5_5_3" localSheetId="11">#REF!</definedName>
    <definedName name="Excel_BuiltIn_Print_Area_5_5_4" localSheetId="11">#REF!</definedName>
    <definedName name="Excel_BuiltIn_Print_Area_5_6_1" localSheetId="11">#REF!</definedName>
    <definedName name="Excel_BuiltIn_Print_Area_5_6_2" localSheetId="11">#REF!</definedName>
    <definedName name="Excel_BuiltIn_Print_Area_5_6_3" localSheetId="11">#REF!</definedName>
    <definedName name="Excel_BuiltIn_Print_Area_5_6_4" localSheetId="11">#REF!</definedName>
    <definedName name="Excel_BuiltIn_Print_Area_5_7_1" localSheetId="11">#REF!</definedName>
    <definedName name="Excel_BuiltIn_Print_Area_5_7_2" localSheetId="11">#REF!</definedName>
    <definedName name="Excel_BuiltIn_Print_Area_5_7_3" localSheetId="11">#REF!</definedName>
    <definedName name="Excel_BuiltIn_Print_Area_5_7_4" localSheetId="11">#REF!</definedName>
    <definedName name="Excel_BuiltIn_Print_Area_5_8_1" localSheetId="11">#REF!</definedName>
    <definedName name="Excel_BuiltIn_Print_Area_5_8_2" localSheetId="11">#REF!</definedName>
    <definedName name="Excel_BuiltIn_Print_Area_5_8_3" localSheetId="11">#REF!</definedName>
    <definedName name="Excel_BuiltIn_Print_Area_5_8_4" localSheetId="11">#REF!</definedName>
    <definedName name="Excel_BuiltIn_Print_Area_5_9_1" localSheetId="11">#REF!</definedName>
    <definedName name="Excel_BuiltIn_Print_Area_5_9_2" localSheetId="11">#REF!</definedName>
    <definedName name="Excel_BuiltIn_Print_Area_5_9_3" localSheetId="11">#REF!</definedName>
    <definedName name="Excel_BuiltIn_Print_Area_5_9_4" localSheetId="11">#REF!</definedName>
    <definedName name="Excel_BuiltIn_Print_Area_6_1_1" localSheetId="11">#REF!</definedName>
    <definedName name="Excel_BuiltIn_Print_Area_6_1_2" localSheetId="11">#REF!</definedName>
    <definedName name="Excel_BuiltIn_Print_Area_6_1_3" localSheetId="11">#REF!</definedName>
    <definedName name="Excel_BuiltIn_Print_Area_6_1_4" localSheetId="11">#REF!</definedName>
    <definedName name="Excel_BuiltIn_Print_Area_6_10_1" localSheetId="11">#REF!</definedName>
    <definedName name="Excel_BuiltIn_Print_Area_6_10_2" localSheetId="11">#REF!</definedName>
    <definedName name="Excel_BuiltIn_Print_Area_6_10_3" localSheetId="11">#REF!</definedName>
    <definedName name="Excel_BuiltIn_Print_Area_6_10_4" localSheetId="11">#REF!</definedName>
    <definedName name="Excel_BuiltIn_Print_Area_6_12_1" localSheetId="11">#REF!</definedName>
    <definedName name="Excel_BuiltIn_Print_Area_6_12_2" localSheetId="11">#REF!</definedName>
    <definedName name="Excel_BuiltIn_Print_Area_6_12_3" localSheetId="11">#REF!</definedName>
    <definedName name="Excel_BuiltIn_Print_Area_6_12_4" localSheetId="11">#REF!</definedName>
    <definedName name="Excel_BuiltIn_Print_Area_6_13_1" localSheetId="11">#REF!</definedName>
    <definedName name="Excel_BuiltIn_Print_Area_6_13_2" localSheetId="11">#REF!</definedName>
    <definedName name="Excel_BuiltIn_Print_Area_6_13_3" localSheetId="11">#REF!</definedName>
    <definedName name="Excel_BuiltIn_Print_Area_6_13_4" localSheetId="11">#REF!</definedName>
    <definedName name="Excel_BuiltIn_Print_Area_6_14_1" localSheetId="11">#REF!</definedName>
    <definedName name="Excel_BuiltIn_Print_Area_6_14_2" localSheetId="11">#REF!</definedName>
    <definedName name="Excel_BuiltIn_Print_Area_6_14_3" localSheetId="11">#REF!</definedName>
    <definedName name="Excel_BuiltIn_Print_Area_6_14_4" localSheetId="11">#REF!</definedName>
    <definedName name="Excel_BuiltIn_Print_Area_6_15_1" localSheetId="11">#REF!</definedName>
    <definedName name="Excel_BuiltIn_Print_Area_6_15_2" localSheetId="11">#REF!</definedName>
    <definedName name="Excel_BuiltIn_Print_Area_6_15_3" localSheetId="11">#REF!</definedName>
    <definedName name="Excel_BuiltIn_Print_Area_6_15_4" localSheetId="11">#REF!</definedName>
    <definedName name="Excel_BuiltIn_Print_Area_6_19_1" localSheetId="11">#REF!</definedName>
    <definedName name="Excel_BuiltIn_Print_Area_6_19_2" localSheetId="11">#REF!</definedName>
    <definedName name="Excel_BuiltIn_Print_Area_6_19_3" localSheetId="11">#REF!</definedName>
    <definedName name="Excel_BuiltIn_Print_Area_6_19_4" localSheetId="11">#REF!</definedName>
    <definedName name="Excel_BuiltIn_Print_Area_6_2_1" localSheetId="11">#REF!</definedName>
    <definedName name="Excel_BuiltIn_Print_Area_6_2_2" localSheetId="11">#REF!</definedName>
    <definedName name="Excel_BuiltIn_Print_Area_6_2_3" localSheetId="11">#REF!</definedName>
    <definedName name="Excel_BuiltIn_Print_Area_6_2_4" localSheetId="11">#REF!</definedName>
    <definedName name="Excel_BuiltIn_Print_Area_6_20_1" localSheetId="11">#REF!</definedName>
    <definedName name="Excel_BuiltIn_Print_Area_6_20_2" localSheetId="11">#REF!</definedName>
    <definedName name="Excel_BuiltIn_Print_Area_6_20_3" localSheetId="11">#REF!</definedName>
    <definedName name="Excel_BuiltIn_Print_Area_6_20_4" localSheetId="11">#REF!</definedName>
    <definedName name="Excel_BuiltIn_Print_Area_6_21_1" localSheetId="11">#REF!</definedName>
    <definedName name="Excel_BuiltIn_Print_Area_6_21_2" localSheetId="11">#REF!</definedName>
    <definedName name="Excel_BuiltIn_Print_Area_6_21_3" localSheetId="11">#REF!</definedName>
    <definedName name="Excel_BuiltIn_Print_Area_6_21_4" localSheetId="11">#REF!</definedName>
    <definedName name="Excel_BuiltIn_Print_Area_6_22_1" localSheetId="11">#REF!</definedName>
    <definedName name="Excel_BuiltIn_Print_Area_6_22_2" localSheetId="11">#REF!</definedName>
    <definedName name="Excel_BuiltIn_Print_Area_6_22_3" localSheetId="11">#REF!</definedName>
    <definedName name="Excel_BuiltIn_Print_Area_6_22_4" localSheetId="11">#REF!</definedName>
    <definedName name="Excel_BuiltIn_Print_Area_6_23_1" localSheetId="11">#REF!</definedName>
    <definedName name="Excel_BuiltIn_Print_Area_6_23_2" localSheetId="11">#REF!</definedName>
    <definedName name="Excel_BuiltIn_Print_Area_6_23_3" localSheetId="11">#REF!</definedName>
    <definedName name="Excel_BuiltIn_Print_Area_6_23_4" localSheetId="11">#REF!</definedName>
    <definedName name="Excel_BuiltIn_Print_Area_6_24_1" localSheetId="11">#REF!</definedName>
    <definedName name="Excel_BuiltIn_Print_Area_6_24_2" localSheetId="11">#REF!</definedName>
    <definedName name="Excel_BuiltIn_Print_Area_6_24_3" localSheetId="11">#REF!</definedName>
    <definedName name="Excel_BuiltIn_Print_Area_6_24_4" localSheetId="11">#REF!</definedName>
    <definedName name="Excel_BuiltIn_Print_Area_6_26_1" localSheetId="11">#REF!</definedName>
    <definedName name="Excel_BuiltIn_Print_Area_6_26_2" localSheetId="11">#REF!</definedName>
    <definedName name="Excel_BuiltIn_Print_Area_6_26_3" localSheetId="11">#REF!</definedName>
    <definedName name="Excel_BuiltIn_Print_Area_6_26_4" localSheetId="11">#REF!</definedName>
    <definedName name="Excel_BuiltIn_Print_Area_6_27_1" localSheetId="11">#REF!</definedName>
    <definedName name="Excel_BuiltIn_Print_Area_6_27_2" localSheetId="11">#REF!</definedName>
    <definedName name="Excel_BuiltIn_Print_Area_6_27_3" localSheetId="11">#REF!</definedName>
    <definedName name="Excel_BuiltIn_Print_Area_6_27_4" localSheetId="11">#REF!</definedName>
    <definedName name="Excel_BuiltIn_Print_Area_6_3_1" localSheetId="11">#REF!</definedName>
    <definedName name="Excel_BuiltIn_Print_Area_6_3_2" localSheetId="11">#REF!</definedName>
    <definedName name="Excel_BuiltIn_Print_Area_6_3_3" localSheetId="11">#REF!</definedName>
    <definedName name="Excel_BuiltIn_Print_Area_6_3_4" localSheetId="11">#REF!</definedName>
    <definedName name="Excel_BuiltIn_Print_Area_6_4_1" localSheetId="11">#REF!</definedName>
    <definedName name="Excel_BuiltIn_Print_Area_6_4_2" localSheetId="11">#REF!</definedName>
    <definedName name="Excel_BuiltIn_Print_Area_6_4_3" localSheetId="11">#REF!</definedName>
    <definedName name="Excel_BuiltIn_Print_Area_6_4_4" localSheetId="11">#REF!</definedName>
    <definedName name="Excel_BuiltIn_Print_Area_6_5_1" localSheetId="11">#REF!</definedName>
    <definedName name="Excel_BuiltIn_Print_Area_6_5_2" localSheetId="11">#REF!</definedName>
    <definedName name="Excel_BuiltIn_Print_Area_6_5_3" localSheetId="11">#REF!</definedName>
    <definedName name="Excel_BuiltIn_Print_Area_6_5_4" localSheetId="11">#REF!</definedName>
    <definedName name="Excel_BuiltIn_Print_Area_6_6_1" localSheetId="11">#REF!</definedName>
    <definedName name="Excel_BuiltIn_Print_Area_6_6_2" localSheetId="11">#REF!</definedName>
    <definedName name="Excel_BuiltIn_Print_Area_6_6_3" localSheetId="11">#REF!</definedName>
    <definedName name="Excel_BuiltIn_Print_Area_6_6_4" localSheetId="11">#REF!</definedName>
    <definedName name="Excel_BuiltIn_Print_Area_6_7_1" localSheetId="11">#REF!</definedName>
    <definedName name="Excel_BuiltIn_Print_Area_6_7_2" localSheetId="11">#REF!</definedName>
    <definedName name="Excel_BuiltIn_Print_Area_6_7_3" localSheetId="11">#REF!</definedName>
    <definedName name="Excel_BuiltIn_Print_Area_6_7_4" localSheetId="11">#REF!</definedName>
    <definedName name="Excel_BuiltIn_Print_Area_6_8_1" localSheetId="11">#REF!</definedName>
    <definedName name="Excel_BuiltIn_Print_Area_6_8_2" localSheetId="11">#REF!</definedName>
    <definedName name="Excel_BuiltIn_Print_Area_6_8_3" localSheetId="11">#REF!</definedName>
    <definedName name="Excel_BuiltIn_Print_Area_6_8_4" localSheetId="11">#REF!</definedName>
    <definedName name="Excel_BuiltIn_Print_Area_6_9_1" localSheetId="11">#REF!</definedName>
    <definedName name="Excel_BuiltIn_Print_Area_6_9_2" localSheetId="11">#REF!</definedName>
    <definedName name="Excel_BuiltIn_Print_Area_6_9_3" localSheetId="11">#REF!</definedName>
    <definedName name="Excel_BuiltIn_Print_Area_6_9_4" localSheetId="11">#REF!</definedName>
    <definedName name="Excel_BuiltIn_Print_Area_7_1_1" localSheetId="11">#REF!</definedName>
    <definedName name="Excel_BuiltIn_Print_Area_7_1_2" localSheetId="11">#REF!</definedName>
    <definedName name="Excel_BuiltIn_Print_Area_7_1_3" localSheetId="11">#REF!</definedName>
    <definedName name="Excel_BuiltIn_Print_Area_7_1_4" localSheetId="11">#REF!</definedName>
    <definedName name="Excel_BuiltIn_Print_Area_7_10_1" localSheetId="11">#REF!</definedName>
    <definedName name="Excel_BuiltIn_Print_Area_7_10_2" localSheetId="11">#REF!</definedName>
    <definedName name="Excel_BuiltIn_Print_Area_7_10_3" localSheetId="11">#REF!</definedName>
    <definedName name="Excel_BuiltIn_Print_Area_7_10_4" localSheetId="11">#REF!</definedName>
    <definedName name="Excel_BuiltIn_Print_Area_7_12_1" localSheetId="11">#REF!</definedName>
    <definedName name="Excel_BuiltIn_Print_Area_7_12_2" localSheetId="11">#REF!</definedName>
    <definedName name="Excel_BuiltIn_Print_Area_7_12_3" localSheetId="11">#REF!</definedName>
    <definedName name="Excel_BuiltIn_Print_Area_7_12_4" localSheetId="11">#REF!</definedName>
    <definedName name="Excel_BuiltIn_Print_Area_7_13_1" localSheetId="11">#REF!</definedName>
    <definedName name="Excel_BuiltIn_Print_Area_7_13_2" localSheetId="11">#REF!</definedName>
    <definedName name="Excel_BuiltIn_Print_Area_7_13_3" localSheetId="11">#REF!</definedName>
    <definedName name="Excel_BuiltIn_Print_Area_7_13_4" localSheetId="11">#REF!</definedName>
    <definedName name="Excel_BuiltIn_Print_Area_7_14_1" localSheetId="11">#REF!</definedName>
    <definedName name="Excel_BuiltIn_Print_Area_7_14_2" localSheetId="11">#REF!</definedName>
    <definedName name="Excel_BuiltIn_Print_Area_7_14_3" localSheetId="11">#REF!</definedName>
    <definedName name="Excel_BuiltIn_Print_Area_7_14_4" localSheetId="11">#REF!</definedName>
    <definedName name="Excel_BuiltIn_Print_Area_7_15_1" localSheetId="11">#REF!</definedName>
    <definedName name="Excel_BuiltIn_Print_Area_7_15_2" localSheetId="11">#REF!</definedName>
    <definedName name="Excel_BuiltIn_Print_Area_7_15_3" localSheetId="11">#REF!</definedName>
    <definedName name="Excel_BuiltIn_Print_Area_7_15_4" localSheetId="11">#REF!</definedName>
    <definedName name="Excel_BuiltIn_Print_Area_7_19_1" localSheetId="11">#REF!</definedName>
    <definedName name="Excel_BuiltIn_Print_Area_7_19_2" localSheetId="11">#REF!</definedName>
    <definedName name="Excel_BuiltIn_Print_Area_7_19_3" localSheetId="11">#REF!</definedName>
    <definedName name="Excel_BuiltIn_Print_Area_7_19_4" localSheetId="11">#REF!</definedName>
    <definedName name="Excel_BuiltIn_Print_Area_7_2_1" localSheetId="11">#REF!</definedName>
    <definedName name="Excel_BuiltIn_Print_Area_7_2_2" localSheetId="11">#REF!</definedName>
    <definedName name="Excel_BuiltIn_Print_Area_7_2_3" localSheetId="11">#REF!</definedName>
    <definedName name="Excel_BuiltIn_Print_Area_7_2_4" localSheetId="11">#REF!</definedName>
    <definedName name="Excel_BuiltIn_Print_Area_7_20_1" localSheetId="11">#REF!</definedName>
    <definedName name="Excel_BuiltIn_Print_Area_7_20_2" localSheetId="11">#REF!</definedName>
    <definedName name="Excel_BuiltIn_Print_Area_7_20_3" localSheetId="11">#REF!</definedName>
    <definedName name="Excel_BuiltIn_Print_Area_7_20_4" localSheetId="11">#REF!</definedName>
    <definedName name="Excel_BuiltIn_Print_Area_7_21_1" localSheetId="11">#REF!</definedName>
    <definedName name="Excel_BuiltIn_Print_Area_7_21_2" localSheetId="11">#REF!</definedName>
    <definedName name="Excel_BuiltIn_Print_Area_7_21_3" localSheetId="11">#REF!</definedName>
    <definedName name="Excel_BuiltIn_Print_Area_7_21_4" localSheetId="11">#REF!</definedName>
    <definedName name="Excel_BuiltIn_Print_Area_7_22_1" localSheetId="11">#REF!</definedName>
    <definedName name="Excel_BuiltIn_Print_Area_7_22_2" localSheetId="11">#REF!</definedName>
    <definedName name="Excel_BuiltIn_Print_Area_7_22_3" localSheetId="11">#REF!</definedName>
    <definedName name="Excel_BuiltIn_Print_Area_7_22_4" localSheetId="11">#REF!</definedName>
    <definedName name="Excel_BuiltIn_Print_Area_7_23_1" localSheetId="11">#REF!</definedName>
    <definedName name="Excel_BuiltIn_Print_Area_7_23_2" localSheetId="11">#REF!</definedName>
    <definedName name="Excel_BuiltIn_Print_Area_7_23_3" localSheetId="11">#REF!</definedName>
    <definedName name="Excel_BuiltIn_Print_Area_7_23_4" localSheetId="11">#REF!</definedName>
    <definedName name="Excel_BuiltIn_Print_Area_7_24_1" localSheetId="11">#REF!</definedName>
    <definedName name="Excel_BuiltIn_Print_Area_7_24_2" localSheetId="11">#REF!</definedName>
    <definedName name="Excel_BuiltIn_Print_Area_7_24_3" localSheetId="11">#REF!</definedName>
    <definedName name="Excel_BuiltIn_Print_Area_7_24_4" localSheetId="11">#REF!</definedName>
    <definedName name="Excel_BuiltIn_Print_Area_7_26_1" localSheetId="11">#REF!</definedName>
    <definedName name="Excel_BuiltIn_Print_Area_7_26_2" localSheetId="11">#REF!</definedName>
    <definedName name="Excel_BuiltIn_Print_Area_7_26_3" localSheetId="11">#REF!</definedName>
    <definedName name="Excel_BuiltIn_Print_Area_7_26_4" localSheetId="11">#REF!</definedName>
    <definedName name="Excel_BuiltIn_Print_Area_7_27_1" localSheetId="11">#REF!</definedName>
    <definedName name="Excel_BuiltIn_Print_Area_7_27_2" localSheetId="11">#REF!</definedName>
    <definedName name="Excel_BuiltIn_Print_Area_7_27_3" localSheetId="11">#REF!</definedName>
    <definedName name="Excel_BuiltIn_Print_Area_7_27_4" localSheetId="11">#REF!</definedName>
    <definedName name="Excel_BuiltIn_Print_Area_7_3_1" localSheetId="11">#REF!</definedName>
    <definedName name="Excel_BuiltIn_Print_Area_7_3_2" localSheetId="11">#REF!</definedName>
    <definedName name="Excel_BuiltIn_Print_Area_7_3_3" localSheetId="11">#REF!</definedName>
    <definedName name="Excel_BuiltIn_Print_Area_7_3_4" localSheetId="11">#REF!</definedName>
    <definedName name="Excel_BuiltIn_Print_Area_7_4_1" localSheetId="11">#REF!</definedName>
    <definedName name="Excel_BuiltIn_Print_Area_7_4_2" localSheetId="11">#REF!</definedName>
    <definedName name="Excel_BuiltIn_Print_Area_7_4_3" localSheetId="11">#REF!</definedName>
    <definedName name="Excel_BuiltIn_Print_Area_7_4_4" localSheetId="11">#REF!</definedName>
    <definedName name="Excel_BuiltIn_Print_Area_7_5_1" localSheetId="11">#REF!</definedName>
    <definedName name="Excel_BuiltIn_Print_Area_7_5_2" localSheetId="11">#REF!</definedName>
    <definedName name="Excel_BuiltIn_Print_Area_7_5_3" localSheetId="11">#REF!</definedName>
    <definedName name="Excel_BuiltIn_Print_Area_7_5_4" localSheetId="11">#REF!</definedName>
    <definedName name="Excel_BuiltIn_Print_Area_7_6_1" localSheetId="11">#REF!</definedName>
    <definedName name="Excel_BuiltIn_Print_Area_7_6_2" localSheetId="11">#REF!</definedName>
    <definedName name="Excel_BuiltIn_Print_Area_7_6_3" localSheetId="11">#REF!</definedName>
    <definedName name="Excel_BuiltIn_Print_Area_7_6_4" localSheetId="11">#REF!</definedName>
    <definedName name="Excel_BuiltIn_Print_Area_7_7_1" localSheetId="11">#REF!</definedName>
    <definedName name="Excel_BuiltIn_Print_Area_7_7_2" localSheetId="11">#REF!</definedName>
    <definedName name="Excel_BuiltIn_Print_Area_7_7_3" localSheetId="11">#REF!</definedName>
    <definedName name="Excel_BuiltIn_Print_Area_7_7_4" localSheetId="11">#REF!</definedName>
    <definedName name="Excel_BuiltIn_Print_Area_7_8_1" localSheetId="11">#REF!</definedName>
    <definedName name="Excel_BuiltIn_Print_Area_7_8_2" localSheetId="11">#REF!</definedName>
    <definedName name="Excel_BuiltIn_Print_Area_7_8_3" localSheetId="11">#REF!</definedName>
    <definedName name="Excel_BuiltIn_Print_Area_7_8_4" localSheetId="11">#REF!</definedName>
    <definedName name="Excel_BuiltIn_Print_Area_7_9_1" localSheetId="11">#REF!</definedName>
    <definedName name="Excel_BuiltIn_Print_Area_7_9_2" localSheetId="11">#REF!</definedName>
    <definedName name="Excel_BuiltIn_Print_Area_7_9_3" localSheetId="11">#REF!</definedName>
    <definedName name="Excel_BuiltIn_Print_Area_7_9_4" localSheetId="11">#REF!</definedName>
    <definedName name="Excel_BuiltIn_Print_Area_8_1_1" localSheetId="11">#REF!</definedName>
    <definedName name="Excel_BuiltIn_Print_Area_8_1_2" localSheetId="11">#REF!</definedName>
    <definedName name="Excel_BuiltIn_Print_Area_8_1_3" localSheetId="11">#REF!</definedName>
    <definedName name="Excel_BuiltIn_Print_Area_8_1_4" localSheetId="11">#REF!</definedName>
    <definedName name="Excel_BuiltIn_Print_Area_8_10_1" localSheetId="11">#REF!</definedName>
    <definedName name="Excel_BuiltIn_Print_Area_8_10_2" localSheetId="11">#REF!</definedName>
    <definedName name="Excel_BuiltIn_Print_Area_8_10_3" localSheetId="11">#REF!</definedName>
    <definedName name="Excel_BuiltIn_Print_Area_8_10_4" localSheetId="11">#REF!</definedName>
    <definedName name="Excel_BuiltIn_Print_Area_8_11_1" localSheetId="11">#REF!</definedName>
    <definedName name="Excel_BuiltIn_Print_Area_8_11_2" localSheetId="11">#REF!</definedName>
    <definedName name="Excel_BuiltIn_Print_Area_8_11_3" localSheetId="11">#REF!</definedName>
    <definedName name="Excel_BuiltIn_Print_Area_8_11_4" localSheetId="11">#REF!</definedName>
    <definedName name="Excel_BuiltIn_Print_Area_8_12_1" localSheetId="11">#REF!</definedName>
    <definedName name="Excel_BuiltIn_Print_Area_8_12_2" localSheetId="11">#REF!</definedName>
    <definedName name="Excel_BuiltIn_Print_Area_8_12_3" localSheetId="11">#REF!</definedName>
    <definedName name="Excel_BuiltIn_Print_Area_8_12_4" localSheetId="11">#REF!</definedName>
    <definedName name="Excel_BuiltIn_Print_Area_8_13_1" localSheetId="11">#REF!</definedName>
    <definedName name="Excel_BuiltIn_Print_Area_8_13_2" localSheetId="11">#REF!</definedName>
    <definedName name="Excel_BuiltIn_Print_Area_8_13_3" localSheetId="11">#REF!</definedName>
    <definedName name="Excel_BuiltIn_Print_Area_8_13_4" localSheetId="11">#REF!</definedName>
    <definedName name="Excel_BuiltIn_Print_Area_8_14_1" localSheetId="11">#REF!</definedName>
    <definedName name="Excel_BuiltIn_Print_Area_8_14_2" localSheetId="11">#REF!</definedName>
    <definedName name="Excel_BuiltIn_Print_Area_8_14_3" localSheetId="11">#REF!</definedName>
    <definedName name="Excel_BuiltIn_Print_Area_8_14_4" localSheetId="11">#REF!</definedName>
    <definedName name="Excel_BuiltIn_Print_Area_8_15_1" localSheetId="11">#REF!</definedName>
    <definedName name="Excel_BuiltIn_Print_Area_8_15_2" localSheetId="11">#REF!</definedName>
    <definedName name="Excel_BuiltIn_Print_Area_8_15_3" localSheetId="11">#REF!</definedName>
    <definedName name="Excel_BuiltIn_Print_Area_8_15_4" localSheetId="11">#REF!</definedName>
    <definedName name="Excel_BuiltIn_Print_Area_8_19_1" localSheetId="11">#REF!</definedName>
    <definedName name="Excel_BuiltIn_Print_Area_8_19_2" localSheetId="11">#REF!</definedName>
    <definedName name="Excel_BuiltIn_Print_Area_8_19_3" localSheetId="11">#REF!</definedName>
    <definedName name="Excel_BuiltIn_Print_Area_8_19_4" localSheetId="11">#REF!</definedName>
    <definedName name="Excel_BuiltIn_Print_Area_8_2_1" localSheetId="11">#REF!</definedName>
    <definedName name="Excel_BuiltIn_Print_Area_8_2_2" localSheetId="11">#REF!</definedName>
    <definedName name="Excel_BuiltIn_Print_Area_8_2_3" localSheetId="11">#REF!</definedName>
    <definedName name="Excel_BuiltIn_Print_Area_8_2_4" localSheetId="11">#REF!</definedName>
    <definedName name="Excel_BuiltIn_Print_Area_8_20_1" localSheetId="11">#REF!</definedName>
    <definedName name="Excel_BuiltIn_Print_Area_8_20_2" localSheetId="11">#REF!</definedName>
    <definedName name="Excel_BuiltIn_Print_Area_8_20_3" localSheetId="11">#REF!</definedName>
    <definedName name="Excel_BuiltIn_Print_Area_8_20_4" localSheetId="11">#REF!</definedName>
    <definedName name="Excel_BuiltIn_Print_Area_8_21_1" localSheetId="11">#REF!</definedName>
    <definedName name="Excel_BuiltIn_Print_Area_8_21_2" localSheetId="11">#REF!</definedName>
    <definedName name="Excel_BuiltIn_Print_Area_8_21_3" localSheetId="11">#REF!</definedName>
    <definedName name="Excel_BuiltIn_Print_Area_8_21_4" localSheetId="11">#REF!</definedName>
    <definedName name="Excel_BuiltIn_Print_Area_8_22_1" localSheetId="11">#REF!</definedName>
    <definedName name="Excel_BuiltIn_Print_Area_8_22_2" localSheetId="11">#REF!</definedName>
    <definedName name="Excel_BuiltIn_Print_Area_8_22_3" localSheetId="11">#REF!</definedName>
    <definedName name="Excel_BuiltIn_Print_Area_8_22_4" localSheetId="11">#REF!</definedName>
    <definedName name="Excel_BuiltIn_Print_Area_8_23_1" localSheetId="11">#REF!</definedName>
    <definedName name="Excel_BuiltIn_Print_Area_8_23_2" localSheetId="11">#REF!</definedName>
    <definedName name="Excel_BuiltIn_Print_Area_8_23_3" localSheetId="11">#REF!</definedName>
    <definedName name="Excel_BuiltIn_Print_Area_8_23_4" localSheetId="11">#REF!</definedName>
    <definedName name="Excel_BuiltIn_Print_Area_8_24_1" localSheetId="11">#REF!</definedName>
    <definedName name="Excel_BuiltIn_Print_Area_8_24_2" localSheetId="11">#REF!</definedName>
    <definedName name="Excel_BuiltIn_Print_Area_8_24_3" localSheetId="11">#REF!</definedName>
    <definedName name="Excel_BuiltIn_Print_Area_8_24_4" localSheetId="11">#REF!</definedName>
    <definedName name="Excel_BuiltIn_Print_Area_8_26_1" localSheetId="11">#REF!</definedName>
    <definedName name="Excel_BuiltIn_Print_Area_8_26_2" localSheetId="11">#REF!</definedName>
    <definedName name="Excel_BuiltIn_Print_Area_8_26_3" localSheetId="11">#REF!</definedName>
    <definedName name="Excel_BuiltIn_Print_Area_8_26_4" localSheetId="11">#REF!</definedName>
    <definedName name="Excel_BuiltIn_Print_Area_8_27_1" localSheetId="11">#REF!</definedName>
    <definedName name="Excel_BuiltIn_Print_Area_8_27_2" localSheetId="11">#REF!</definedName>
    <definedName name="Excel_BuiltIn_Print_Area_8_27_3" localSheetId="11">#REF!</definedName>
    <definedName name="Excel_BuiltIn_Print_Area_8_27_4" localSheetId="11">#REF!</definedName>
    <definedName name="Excel_BuiltIn_Print_Area_8_3_1" localSheetId="11">#REF!</definedName>
    <definedName name="Excel_BuiltIn_Print_Area_8_3_2" localSheetId="11">#REF!</definedName>
    <definedName name="Excel_BuiltIn_Print_Area_8_3_3" localSheetId="11">#REF!</definedName>
    <definedName name="Excel_BuiltIn_Print_Area_8_3_4" localSheetId="11">#REF!</definedName>
    <definedName name="Excel_BuiltIn_Print_Area_8_4_1" localSheetId="11">#REF!</definedName>
    <definedName name="Excel_BuiltIn_Print_Area_8_4_2" localSheetId="11">#REF!</definedName>
    <definedName name="Excel_BuiltIn_Print_Area_8_4_3" localSheetId="11">#REF!</definedName>
    <definedName name="Excel_BuiltIn_Print_Area_8_4_4" localSheetId="11">#REF!</definedName>
    <definedName name="Excel_BuiltIn_Print_Area_8_5_1" localSheetId="11">#REF!</definedName>
    <definedName name="Excel_BuiltIn_Print_Area_8_5_2" localSheetId="11">#REF!</definedName>
    <definedName name="Excel_BuiltIn_Print_Area_8_5_3" localSheetId="11">#REF!</definedName>
    <definedName name="Excel_BuiltIn_Print_Area_8_5_4" localSheetId="11">#REF!</definedName>
    <definedName name="Excel_BuiltIn_Print_Area_8_6_1" localSheetId="11">#REF!</definedName>
    <definedName name="Excel_BuiltIn_Print_Area_8_6_2" localSheetId="11">#REF!</definedName>
    <definedName name="Excel_BuiltIn_Print_Area_8_6_3" localSheetId="11">#REF!</definedName>
    <definedName name="Excel_BuiltIn_Print_Area_8_6_4" localSheetId="11">#REF!</definedName>
    <definedName name="Excel_BuiltIn_Print_Area_8_7_1" localSheetId="11">#REF!</definedName>
    <definedName name="Excel_BuiltIn_Print_Area_8_7_2" localSheetId="11">#REF!</definedName>
    <definedName name="Excel_BuiltIn_Print_Area_8_7_3" localSheetId="11">#REF!</definedName>
    <definedName name="Excel_BuiltIn_Print_Area_8_7_4" localSheetId="11">#REF!</definedName>
    <definedName name="Excel_BuiltIn_Print_Area_8_8_1" localSheetId="11">#REF!</definedName>
    <definedName name="Excel_BuiltIn_Print_Area_8_8_2" localSheetId="11">#REF!</definedName>
    <definedName name="Excel_BuiltIn_Print_Area_8_8_3" localSheetId="11">#REF!</definedName>
    <definedName name="Excel_BuiltIn_Print_Area_8_8_4" localSheetId="11">#REF!</definedName>
    <definedName name="Excel_BuiltIn_Print_Area_8_9_1" localSheetId="11">#REF!</definedName>
    <definedName name="Excel_BuiltIn_Print_Area_8_9_2" localSheetId="11">#REF!</definedName>
    <definedName name="Excel_BuiltIn_Print_Area_8_9_3" localSheetId="11">#REF!</definedName>
    <definedName name="Excel_BuiltIn_Print_Area_8_9_4" localSheetId="11">#REF!</definedName>
    <definedName name="Excel_BuiltIn_Print_Area_9_1_1" localSheetId="11">#REF!</definedName>
    <definedName name="Excel_BuiltIn_Print_Area_9_1_2" localSheetId="11">#REF!</definedName>
    <definedName name="Excel_BuiltIn_Print_Area_9_1_3" localSheetId="11">#REF!</definedName>
    <definedName name="Excel_BuiltIn_Print_Area_9_1_4" localSheetId="11">#REF!</definedName>
    <definedName name="Excel_BuiltIn_Print_Area_9_10_1" localSheetId="11">#REF!</definedName>
    <definedName name="Excel_BuiltIn_Print_Area_9_10_2" localSheetId="11">#REF!</definedName>
    <definedName name="Excel_BuiltIn_Print_Area_9_10_3" localSheetId="11">#REF!</definedName>
    <definedName name="Excel_BuiltIn_Print_Area_9_10_4" localSheetId="11">#REF!</definedName>
    <definedName name="Excel_BuiltIn_Print_Area_9_12_1" localSheetId="11">#REF!</definedName>
    <definedName name="Excel_BuiltIn_Print_Area_9_12_2" localSheetId="11">#REF!</definedName>
    <definedName name="Excel_BuiltIn_Print_Area_9_12_3" localSheetId="11">#REF!</definedName>
    <definedName name="Excel_BuiltIn_Print_Area_9_12_4" localSheetId="11">#REF!</definedName>
    <definedName name="Excel_BuiltIn_Print_Area_9_13_1" localSheetId="11">#REF!</definedName>
    <definedName name="Excel_BuiltIn_Print_Area_9_13_2" localSheetId="11">#REF!</definedName>
    <definedName name="Excel_BuiltIn_Print_Area_9_13_3" localSheetId="11">#REF!</definedName>
    <definedName name="Excel_BuiltIn_Print_Area_9_13_4" localSheetId="11">#REF!</definedName>
    <definedName name="Excel_BuiltIn_Print_Area_9_14_1" localSheetId="11">#REF!</definedName>
    <definedName name="Excel_BuiltIn_Print_Area_9_14_2" localSheetId="11">#REF!</definedName>
    <definedName name="Excel_BuiltIn_Print_Area_9_14_3" localSheetId="11">#REF!</definedName>
    <definedName name="Excel_BuiltIn_Print_Area_9_14_4" localSheetId="11">#REF!</definedName>
    <definedName name="Excel_BuiltIn_Print_Area_9_15_1" localSheetId="11">#REF!</definedName>
    <definedName name="Excel_BuiltIn_Print_Area_9_15_2" localSheetId="11">#REF!</definedName>
    <definedName name="Excel_BuiltIn_Print_Area_9_15_3" localSheetId="11">#REF!</definedName>
    <definedName name="Excel_BuiltIn_Print_Area_9_15_4" localSheetId="11">#REF!</definedName>
    <definedName name="Excel_BuiltIn_Print_Area_9_19_1" localSheetId="11">#REF!</definedName>
    <definedName name="Excel_BuiltIn_Print_Area_9_19_2" localSheetId="11">#REF!</definedName>
    <definedName name="Excel_BuiltIn_Print_Area_9_19_3" localSheetId="11">#REF!</definedName>
    <definedName name="Excel_BuiltIn_Print_Area_9_19_4" localSheetId="11">#REF!</definedName>
    <definedName name="Excel_BuiltIn_Print_Area_9_2_1" localSheetId="11">#REF!</definedName>
    <definedName name="Excel_BuiltIn_Print_Area_9_2_2" localSheetId="11">#REF!</definedName>
    <definedName name="Excel_BuiltIn_Print_Area_9_2_3" localSheetId="11">#REF!</definedName>
    <definedName name="Excel_BuiltIn_Print_Area_9_2_4" localSheetId="11">#REF!</definedName>
    <definedName name="Excel_BuiltIn_Print_Area_9_20_1" localSheetId="11">#REF!</definedName>
    <definedName name="Excel_BuiltIn_Print_Area_9_20_2" localSheetId="11">#REF!</definedName>
    <definedName name="Excel_BuiltIn_Print_Area_9_20_3" localSheetId="11">#REF!</definedName>
    <definedName name="Excel_BuiltIn_Print_Area_9_20_4" localSheetId="11">#REF!</definedName>
    <definedName name="Excel_BuiltIn_Print_Area_9_21_1" localSheetId="11">#REF!</definedName>
    <definedName name="Excel_BuiltIn_Print_Area_9_21_2" localSheetId="11">#REF!</definedName>
    <definedName name="Excel_BuiltIn_Print_Area_9_21_3" localSheetId="11">#REF!</definedName>
    <definedName name="Excel_BuiltIn_Print_Area_9_21_4" localSheetId="11">#REF!</definedName>
    <definedName name="Excel_BuiltIn_Print_Area_9_22_1" localSheetId="11">#REF!</definedName>
    <definedName name="Excel_BuiltIn_Print_Area_9_22_2" localSheetId="11">#REF!</definedName>
    <definedName name="Excel_BuiltIn_Print_Area_9_22_3" localSheetId="11">#REF!</definedName>
    <definedName name="Excel_BuiltIn_Print_Area_9_22_4" localSheetId="11">#REF!</definedName>
    <definedName name="Excel_BuiltIn_Print_Area_9_23_1" localSheetId="11">#REF!</definedName>
    <definedName name="Excel_BuiltIn_Print_Area_9_23_2" localSheetId="11">#REF!</definedName>
    <definedName name="Excel_BuiltIn_Print_Area_9_23_3" localSheetId="11">#REF!</definedName>
    <definedName name="Excel_BuiltIn_Print_Area_9_23_4" localSheetId="11">#REF!</definedName>
    <definedName name="Excel_BuiltIn_Print_Area_9_24_1" localSheetId="11">#REF!</definedName>
    <definedName name="Excel_BuiltIn_Print_Area_9_24_2" localSheetId="11">#REF!</definedName>
    <definedName name="Excel_BuiltIn_Print_Area_9_24_3" localSheetId="11">#REF!</definedName>
    <definedName name="Excel_BuiltIn_Print_Area_9_24_4" localSheetId="11">#REF!</definedName>
    <definedName name="Excel_BuiltIn_Print_Area_9_26_1" localSheetId="11">#REF!</definedName>
    <definedName name="Excel_BuiltIn_Print_Area_9_26_2" localSheetId="11">#REF!</definedName>
    <definedName name="Excel_BuiltIn_Print_Area_9_26_3" localSheetId="11">#REF!</definedName>
    <definedName name="Excel_BuiltIn_Print_Area_9_26_4" localSheetId="11">#REF!</definedName>
    <definedName name="Excel_BuiltIn_Print_Area_9_27_1" localSheetId="11">#REF!</definedName>
    <definedName name="Excel_BuiltIn_Print_Area_9_27_2" localSheetId="11">#REF!</definedName>
    <definedName name="Excel_BuiltIn_Print_Area_9_27_3" localSheetId="11">#REF!</definedName>
    <definedName name="Excel_BuiltIn_Print_Area_9_27_4" localSheetId="11">#REF!</definedName>
    <definedName name="Excel_BuiltIn_Print_Area_9_3_1" localSheetId="11">#REF!</definedName>
    <definedName name="Excel_BuiltIn_Print_Area_9_3_2" localSheetId="11">#REF!</definedName>
    <definedName name="Excel_BuiltIn_Print_Area_9_3_3" localSheetId="11">#REF!</definedName>
    <definedName name="Excel_BuiltIn_Print_Area_9_3_4" localSheetId="11">#REF!</definedName>
    <definedName name="Excel_BuiltIn_Print_Area_9_4_1" localSheetId="11">#REF!</definedName>
    <definedName name="Excel_BuiltIn_Print_Area_9_4_2" localSheetId="11">#REF!</definedName>
    <definedName name="Excel_BuiltIn_Print_Area_9_4_3" localSheetId="11">#REF!</definedName>
    <definedName name="Excel_BuiltIn_Print_Area_9_4_4" localSheetId="11">#REF!</definedName>
    <definedName name="Excel_BuiltIn_Print_Area_9_5_1" localSheetId="11">#REF!</definedName>
    <definedName name="Excel_BuiltIn_Print_Area_9_5_2" localSheetId="11">#REF!</definedName>
    <definedName name="Excel_BuiltIn_Print_Area_9_5_3" localSheetId="11">#REF!</definedName>
    <definedName name="Excel_BuiltIn_Print_Area_9_5_4" localSheetId="11">#REF!</definedName>
    <definedName name="Excel_BuiltIn_Print_Area_9_6_1" localSheetId="11">#REF!</definedName>
    <definedName name="Excel_BuiltIn_Print_Area_9_6_2" localSheetId="11">#REF!</definedName>
    <definedName name="Excel_BuiltIn_Print_Area_9_6_3" localSheetId="11">#REF!</definedName>
    <definedName name="Excel_BuiltIn_Print_Area_9_6_4" localSheetId="11">#REF!</definedName>
    <definedName name="Excel_BuiltIn_Print_Area_9_7_1" localSheetId="11">#REF!</definedName>
    <definedName name="Excel_BuiltIn_Print_Area_9_7_2" localSheetId="11">#REF!</definedName>
    <definedName name="Excel_BuiltIn_Print_Area_9_7_3" localSheetId="11">#REF!</definedName>
    <definedName name="Excel_BuiltIn_Print_Area_9_7_4" localSheetId="11">#REF!</definedName>
    <definedName name="Excel_BuiltIn_Print_Area_9_8_1" localSheetId="11">#REF!</definedName>
    <definedName name="Excel_BuiltIn_Print_Area_9_8_2" localSheetId="11">#REF!</definedName>
    <definedName name="Excel_BuiltIn_Print_Area_9_8_3" localSheetId="11">#REF!</definedName>
    <definedName name="Excel_BuiltIn_Print_Area_9_8_4" localSheetId="11">#REF!</definedName>
    <definedName name="Excel_BuiltIn_Print_Area_9_9_1" localSheetId="11">#REF!</definedName>
    <definedName name="Excel_BuiltIn_Print_Area_9_9_2" localSheetId="11">#REF!</definedName>
    <definedName name="Excel_BuiltIn_Print_Area_9_9_3" localSheetId="11">#REF!</definedName>
    <definedName name="Excel_BuiltIn_Print_Area_9_9_4" localSheetId="11">#REF!</definedName>
    <definedName name="EXCEL1024_1" localSheetId="11">#REF!</definedName>
    <definedName name="EXCEL1024_2" localSheetId="11">#REF!</definedName>
    <definedName name="EXCEL1024_3" localSheetId="11">#REF!</definedName>
    <definedName name="EXCEL1024_4" localSheetId="11">#REF!</definedName>
    <definedName name="F" localSheetId="11">#REF!</definedName>
    <definedName name="F_1" localSheetId="11">#REF!</definedName>
    <definedName name="F_2" localSheetId="11">#REF!</definedName>
    <definedName name="F_3" localSheetId="11">#REF!</definedName>
    <definedName name="F_4" localSheetId="11">#REF!</definedName>
    <definedName name="FrtPcktGauge" localSheetId="11">#REF!</definedName>
    <definedName name="FrtPcktGauge_19" localSheetId="11">#REF!</definedName>
    <definedName name="FrtPcktGauge_20" localSheetId="11">#REF!</definedName>
    <definedName name="FrtPcktMargin" localSheetId="11">#REF!</definedName>
    <definedName name="FrtPcktMargin_19" localSheetId="11">#REF!</definedName>
    <definedName name="FrtPcktMargin_20" localSheetId="11">#REF!</definedName>
    <definedName name="FrtPcktNeedles" localSheetId="11">#REF!</definedName>
    <definedName name="FrtPcktNeedles_19" localSheetId="11">#REF!</definedName>
    <definedName name="FrtPcktNeedles_20" localSheetId="11">#REF!</definedName>
    <definedName name="FrtPcktThread" localSheetId="11">#REF!</definedName>
    <definedName name="FrtPcktThread_19" localSheetId="11">#REF!</definedName>
    <definedName name="FrtPcktThread_20" localSheetId="11">#REF!</definedName>
    <definedName name="FULL_1" localSheetId="11">#REF!</definedName>
    <definedName name="FULL_19_1" localSheetId="11">#REF!</definedName>
    <definedName name="FULL_19_2" localSheetId="11">#REF!</definedName>
    <definedName name="FULL_19_3" localSheetId="11">#REF!</definedName>
    <definedName name="FULL_19_4" localSheetId="11">#REF!</definedName>
    <definedName name="FULL_2" localSheetId="11">#REF!</definedName>
    <definedName name="FULL_20_1" localSheetId="11">#REF!</definedName>
    <definedName name="FULL_20_2" localSheetId="11">#REF!</definedName>
    <definedName name="FULL_20_3" localSheetId="11">#REF!</definedName>
    <definedName name="FULL_20_4" localSheetId="11">#REF!</definedName>
    <definedName name="FULL_3" localSheetId="11">#REF!</definedName>
    <definedName name="gd_1" localSheetId="11">#REF!</definedName>
    <definedName name="gd_2" localSheetId="11">#REF!</definedName>
    <definedName name="gd_3" localSheetId="11">#REF!</definedName>
    <definedName name="gd_4" localSheetId="11">#REF!</definedName>
    <definedName name="gsd_1" localSheetId="11">#REF!</definedName>
    <definedName name="gsd_2" localSheetId="11">#REF!</definedName>
    <definedName name="gsd_3" localSheetId="11">#REF!</definedName>
    <definedName name="gsd_4" localSheetId="11">#REF!</definedName>
    <definedName name="gumpalan_1" localSheetId="11">#REF!</definedName>
    <definedName name="gumpalan_2" localSheetId="11">#REF!</definedName>
    <definedName name="gumpalan_3" localSheetId="11">#REF!</definedName>
    <definedName name="gumpalan_4" localSheetId="11">#REF!</definedName>
    <definedName name="gunun" localSheetId="11">#REF!</definedName>
    <definedName name="gunun_1" localSheetId="11">#REF!</definedName>
    <definedName name="gunun_2" localSheetId="11">#REF!</definedName>
    <definedName name="gunun_3" localSheetId="11">#REF!</definedName>
    <definedName name="gunun_4" localSheetId="11">#REF!</definedName>
    <definedName name="gununf" localSheetId="11">#REF!</definedName>
    <definedName name="gununf_1" localSheetId="11">#REF!</definedName>
    <definedName name="gununf_2" localSheetId="11">#REF!</definedName>
    <definedName name="gununf_3" localSheetId="11">#REF!</definedName>
    <definedName name="gununf_4" localSheetId="11">#REF!</definedName>
    <definedName name="gunung" localSheetId="11">#REF!</definedName>
    <definedName name="gunung_1" localSheetId="11">#REF!</definedName>
    <definedName name="gunung_2" localSheetId="11">#REF!</definedName>
    <definedName name="gunung_3" localSheetId="11">#REF!</definedName>
    <definedName name="gunung_4" localSheetId="11">#REF!</definedName>
    <definedName name="gununga" localSheetId="11">#REF!</definedName>
    <definedName name="gununga_1" localSheetId="11">#REF!</definedName>
    <definedName name="gununga_2" localSheetId="11">#REF!</definedName>
    <definedName name="gununga_3" localSheetId="11">#REF!</definedName>
    <definedName name="gununga_4" localSheetId="11">#REF!</definedName>
    <definedName name="gununguu" localSheetId="11">#REF!</definedName>
    <definedName name="gununguu_1" localSheetId="11">#REF!</definedName>
    <definedName name="gununguu_2" localSheetId="11">#REF!</definedName>
    <definedName name="gununguu_3" localSheetId="11">#REF!</definedName>
    <definedName name="gununguu_4" localSheetId="11">#REF!</definedName>
    <definedName name="JUM" localSheetId="11">#REF!</definedName>
    <definedName name="kakikuka" localSheetId="11">#REF!</definedName>
    <definedName name="kakikuka_1" localSheetId="11">#REF!</definedName>
    <definedName name="kakikuka_2" localSheetId="11">#REF!</definedName>
    <definedName name="kakikuka_3" localSheetId="11">#REF!</definedName>
    <definedName name="kakikuka_4" localSheetId="11">#REF!</definedName>
    <definedName name="L_1" localSheetId="11">#REF!</definedName>
    <definedName name="L_19_1" localSheetId="11">#REF!</definedName>
    <definedName name="L_19_2" localSheetId="11">#REF!</definedName>
    <definedName name="L_19_3" localSheetId="11">#REF!</definedName>
    <definedName name="L_19_4" localSheetId="11">#REF!</definedName>
    <definedName name="L_2" localSheetId="11">#REF!</definedName>
    <definedName name="L_20_1" localSheetId="11">#REF!</definedName>
    <definedName name="L_20_2" localSheetId="11">#REF!</definedName>
    <definedName name="L_20_3" localSheetId="11">#REF!</definedName>
    <definedName name="L_20_4" localSheetId="11">#REF!</definedName>
    <definedName name="L_3" localSheetId="11">#REF!</definedName>
    <definedName name="L_4" localSheetId="11">#REF!</definedName>
    <definedName name="Mantenance" localSheetId="11">#REF!</definedName>
    <definedName name="Mantenance_1" localSheetId="11">#REF!</definedName>
    <definedName name="Mantenance_2" localSheetId="11">#REF!</definedName>
    <definedName name="Mantenance_3" localSheetId="11">#REF!</definedName>
    <definedName name="Mantenance_4" localSheetId="11">#REF!</definedName>
    <definedName name="masalaha_1" localSheetId="11">#REF!</definedName>
    <definedName name="masalaha_2" localSheetId="11">#REF!</definedName>
    <definedName name="masalaha_3" localSheetId="11">#REF!</definedName>
    <definedName name="masalaha_4" localSheetId="11">#REF!</definedName>
    <definedName name="namas_1" localSheetId="11">#REF!</definedName>
    <definedName name="namas_2" localSheetId="11">#REF!</definedName>
    <definedName name="namas_3" localSheetId="11">#REF!</definedName>
    <definedName name="namas_4" localSheetId="11">#REF!</definedName>
    <definedName name="nanana" localSheetId="11">#REF!</definedName>
    <definedName name="nanana_1" localSheetId="11">#REF!</definedName>
    <definedName name="nanana_2" localSheetId="11">#REF!</definedName>
    <definedName name="nanana_3" localSheetId="11">#REF!</definedName>
    <definedName name="nanana_4" localSheetId="11">#REF!</definedName>
    <definedName name="overall" localSheetId="11">#REF!</definedName>
    <definedName name="overall_2" localSheetId="11">#REF!</definedName>
    <definedName name="overall_3" localSheetId="11">#REF!</definedName>
    <definedName name="overall_4" localSheetId="11">#REF!</definedName>
    <definedName name="_xlnm.Print_Area" localSheetId="11">'584 C-E'!$A$1:$S$82</definedName>
    <definedName name="qfile1" localSheetId="11">#REF!</definedName>
    <definedName name="qfile1_2" localSheetId="11">#REF!</definedName>
    <definedName name="qfile1_3" localSheetId="11">#REF!</definedName>
    <definedName name="qfile1_4" localSheetId="11">#REF!</definedName>
    <definedName name="qfile2" localSheetId="11">#REF!</definedName>
    <definedName name="qfile2_2" localSheetId="11">#REF!</definedName>
    <definedName name="qfile2_3" localSheetId="11">#REF!</definedName>
    <definedName name="qfile2_4" localSheetId="11">#REF!</definedName>
    <definedName name="QFile3" localSheetId="11">#REF!</definedName>
    <definedName name="QFile3_2" localSheetId="11">#REF!</definedName>
    <definedName name="QFile3_3" localSheetId="11">#REF!</definedName>
    <definedName name="QFile3_4" localSheetId="11">#REF!</definedName>
    <definedName name="RENOV" localSheetId="11">#REF!</definedName>
    <definedName name="s_1" localSheetId="11">#REF!</definedName>
    <definedName name="s_2" localSheetId="11">#REF!</definedName>
    <definedName name="s_3" localSheetId="11">#REF!</definedName>
    <definedName name="s_4" localSheetId="11">#REF!</definedName>
    <definedName name="sa" localSheetId="11">#REF!</definedName>
    <definedName name="sa_1" localSheetId="11">#REF!</definedName>
    <definedName name="sa_2" localSheetId="11">#REF!</definedName>
    <definedName name="sa_3" localSheetId="11">#REF!</definedName>
    <definedName name="sa_4" localSheetId="11">#REF!</definedName>
    <definedName name="SABUN" localSheetId="11">#REF!</definedName>
    <definedName name="SABUN_1" localSheetId="11">#REF!</definedName>
    <definedName name="SABUN_2" localSheetId="11">#REF!</definedName>
    <definedName name="SABUN_3" localSheetId="11">#REF!</definedName>
    <definedName name="SABUN_4" localSheetId="11">#REF!</definedName>
    <definedName name="sakit_1" localSheetId="11">#REF!</definedName>
    <definedName name="sakit_2" localSheetId="11">#REF!</definedName>
    <definedName name="sakit_3" localSheetId="11">#REF!</definedName>
    <definedName name="sakit_4" localSheetId="11">#REF!</definedName>
    <definedName name="sam" localSheetId="11">#REF!</definedName>
    <definedName name="sam_1" localSheetId="11">#REF!</definedName>
    <definedName name="sam_2" localSheetId="11">#REF!</definedName>
    <definedName name="sam_3" localSheetId="11">#REF!</definedName>
    <definedName name="sam_4" localSheetId="11">#REF!</definedName>
    <definedName name="samasamasam" localSheetId="11">#REF!</definedName>
    <definedName name="samasamasam_1" localSheetId="11">#REF!</definedName>
    <definedName name="samasamasam_2" localSheetId="11">#REF!</definedName>
    <definedName name="samasamasam_3" localSheetId="11">#REF!</definedName>
    <definedName name="samasamasam_4" localSheetId="11">#REF!</definedName>
    <definedName name="sampaikan" localSheetId="11">#REF!</definedName>
    <definedName name="sampaikan_1" localSheetId="11">#REF!</definedName>
    <definedName name="sampaikan_2" localSheetId="11">#REF!</definedName>
    <definedName name="sampaikan_3" localSheetId="11">#REF!</definedName>
    <definedName name="sampaikan_4" localSheetId="11">#REF!</definedName>
    <definedName name="sample" localSheetId="11">#REF!</definedName>
    <definedName name="sample_1" localSheetId="11">#REF!</definedName>
    <definedName name="sample_2" localSheetId="11">#REF!</definedName>
    <definedName name="sample_3" localSheetId="11">#REF!</definedName>
    <definedName name="sample_4" localSheetId="11">#REF!</definedName>
    <definedName name="sembarangan" localSheetId="11">#REF!</definedName>
    <definedName name="sembarangan_1" localSheetId="11">#REF!</definedName>
    <definedName name="sembarangan_2" localSheetId="11">#REF!</definedName>
    <definedName name="sembarangan_3" localSheetId="11">#REF!</definedName>
    <definedName name="sembarangan_4" localSheetId="11">#REF!</definedName>
    <definedName name="SEMBARNG" localSheetId="11">#REF!</definedName>
    <definedName name="SEMBARNG_1" localSheetId="11">#REF!</definedName>
    <definedName name="SEMBARNG_2" localSheetId="11">#REF!</definedName>
    <definedName name="SEMBARNG_3" localSheetId="11">#REF!</definedName>
    <definedName name="SEMBARNG_4" localSheetId="11">#REF!</definedName>
    <definedName name="Ssas_1" localSheetId="11">#REF!</definedName>
    <definedName name="Ssas_2" localSheetId="11">#REF!</definedName>
    <definedName name="Ssas_3" localSheetId="11">#REF!</definedName>
    <definedName name="Ssas_4" localSheetId="11">#REF!</definedName>
    <definedName name="Thread" localSheetId="11">#REF!</definedName>
    <definedName name="Thread_1" localSheetId="11">#REF!</definedName>
    <definedName name="Thread_15" localSheetId="11">#REF!</definedName>
    <definedName name="Thread_19" localSheetId="11">#REF!</definedName>
    <definedName name="Thread_2" localSheetId="11">#REF!</definedName>
    <definedName name="Thread_20" localSheetId="11">#REF!</definedName>
    <definedName name="Thread_22" localSheetId="11">#REF!</definedName>
    <definedName name="Thread_23" localSheetId="11">#REF!</definedName>
    <definedName name="Thread_5" localSheetId="11">#REF!</definedName>
    <definedName name="Thread_8" localSheetId="11">#REF!</definedName>
    <definedName name="VGJK" localSheetId="11">#REF!</definedName>
    <definedName name="VGJK_1" localSheetId="11">#REF!</definedName>
    <definedName name="VGJK_2" localSheetId="11">#REF!</definedName>
    <definedName name="VGJK_3" localSheetId="11">#REF!</definedName>
    <definedName name="VGJK_4" localSheetId="11">#REF!</definedName>
    <definedName name="WtchPcktAmount" localSheetId="11">#REF!</definedName>
    <definedName name="WtchPcktAmount_1" localSheetId="11">#REF!</definedName>
    <definedName name="WtchPcktAmount_15" localSheetId="11">#REF!</definedName>
    <definedName name="WtchPcktAmount_19" localSheetId="11">#REF!</definedName>
    <definedName name="WtchPcktAmount_2" localSheetId="11">#REF!</definedName>
    <definedName name="WtchPcktAmount_20" localSheetId="11">#REF!</definedName>
    <definedName name="WtchPcktAmount_22" localSheetId="11">#REF!</definedName>
    <definedName name="WtchPcktAmount_23" localSheetId="11">#REF!</definedName>
    <definedName name="WtchPcktAmount_5" localSheetId="11">#REF!</definedName>
    <definedName name="WtchPcktAmount_8" localSheetId="11">#REF!</definedName>
    <definedName name="WtchPcktGauge" localSheetId="11">#REF!</definedName>
    <definedName name="WtchPcktGauge_19" localSheetId="11">#REF!</definedName>
    <definedName name="WtchPcktGauge_20" localSheetId="11">#REF!</definedName>
    <definedName name="WtchPcktHemWidth" localSheetId="11">#REF!</definedName>
    <definedName name="WtchPcktHemWidth_19" localSheetId="11">#REF!</definedName>
    <definedName name="WtchPcktHemWidth_20" localSheetId="11">#REF!</definedName>
    <definedName name="WtchPcktLocation" localSheetId="11">#REF!</definedName>
    <definedName name="WtchPcktLocation_19" localSheetId="11">#REF!</definedName>
    <definedName name="WtchPcktLocation_20" localSheetId="11">#REF!</definedName>
    <definedName name="WtchPcktMargin" localSheetId="11">#REF!</definedName>
    <definedName name="WtchPcktMargin_19" localSheetId="11">#REF!</definedName>
    <definedName name="WtchPcktMargin_20" localSheetId="11">#REF!</definedName>
    <definedName name="WtchPcktSet" localSheetId="11">#REF!</definedName>
    <definedName name="WtchPcktSet_19" localSheetId="11">#REF!</definedName>
    <definedName name="WtchPcktSet_20" localSheetId="11">#REF!</definedName>
    <definedName name="WtchPcktThread" localSheetId="11">#REF!</definedName>
    <definedName name="WtchPcktThread_19" localSheetId="11">#REF!</definedName>
    <definedName name="WtchPcktThread_20" localSheetId="11">#REF!</definedName>
    <definedName name="YGGG" localSheetId="11">#REF!</definedName>
    <definedName name="YGGG_1" localSheetId="11">#REF!</definedName>
    <definedName name="YGGG_2" localSheetId="11">#REF!</definedName>
    <definedName name="YGGG_3" localSheetId="11">#REF!</definedName>
    <definedName name="YGGG_4" localSheetId="11">#REF!</definedName>
    <definedName name="yh_1" localSheetId="11">#REF!</definedName>
    <definedName name="yh_2" localSheetId="11">#REF!</definedName>
    <definedName name="yh_3" localSheetId="11">#REF!</definedName>
    <definedName name="yh_4" localSheetId="11">#REF!</definedName>
  </definedNames>
  <calcPr calcId="144525" concurrentCalc="0"/>
</workbook>
</file>

<file path=xl/sharedStrings.xml><?xml version="1.0" encoding="utf-8"?>
<sst xmlns="http://schemas.openxmlformats.org/spreadsheetml/2006/main" count="6639" uniqueCount="654">
  <si>
    <t>SEWING ENGINEERING SHEET ( MODULAR LINE )</t>
  </si>
  <si>
    <t>CMT</t>
  </si>
  <si>
    <t>:</t>
  </si>
  <si>
    <t>AMEO 9+10</t>
  </si>
  <si>
    <t>STYLE</t>
  </si>
  <si>
    <t>;</t>
  </si>
  <si>
    <t>4425+4426 HIGH RISE JEGGING</t>
  </si>
  <si>
    <t>GMO</t>
  </si>
  <si>
    <t>20/614</t>
  </si>
  <si>
    <t>FABRIC</t>
  </si>
  <si>
    <r>
      <rPr>
        <b/>
        <sz val="20"/>
        <rFont val="Arial"/>
        <charset val="0"/>
      </rPr>
      <t>MAYA VK88-131R, 58% Cotton 35%Rayon 7% Spandex, PFD, Supplier: VITA TEXTILE GROUP CO</t>
    </r>
    <r>
      <rPr>
        <b/>
        <sz val="20"/>
        <rFont val="SimSun"/>
        <charset val="0"/>
      </rPr>
      <t>；</t>
    </r>
    <r>
      <rPr>
        <b/>
        <sz val="20"/>
        <rFont val="Arial"/>
        <charset val="0"/>
      </rPr>
      <t>LTD</t>
    </r>
  </si>
  <si>
    <t xml:space="preserve">WORKING HOURS </t>
  </si>
  <si>
    <t>ORDER QUANTITY</t>
  </si>
  <si>
    <t>360+3600</t>
  </si>
  <si>
    <t>EFFICIENCY (%)</t>
  </si>
  <si>
    <t>WASHING TYPE</t>
  </si>
  <si>
    <t>Garment dye as per standard from buyer</t>
  </si>
  <si>
    <t>ATTANDENCE (%)</t>
  </si>
  <si>
    <t>EX - FACTORY</t>
  </si>
  <si>
    <t>29/04/2025</t>
  </si>
  <si>
    <t>NUMBER OF OPERATOR</t>
  </si>
  <si>
    <t>PLANNING OUT PUT</t>
  </si>
  <si>
    <t>pcs/hr</t>
  </si>
  <si>
    <t>No</t>
  </si>
  <si>
    <t xml:space="preserve">DESCRIPTION </t>
  </si>
  <si>
    <t>STD</t>
  </si>
  <si>
    <t>SMV</t>
  </si>
  <si>
    <t>No. Operator</t>
  </si>
  <si>
    <t>Needle</t>
  </si>
  <si>
    <t>Thread Tension
Check</t>
  </si>
  <si>
    <t>Needle change in hr</t>
  </si>
  <si>
    <t>OUT PUT</t>
  </si>
  <si>
    <t>M/C</t>
  </si>
  <si>
    <t>Type</t>
  </si>
  <si>
    <t>Size</t>
  </si>
  <si>
    <t>Top</t>
  </si>
  <si>
    <t>Bttm</t>
  </si>
  <si>
    <t>FUSING INTERLINING TO WB (ATT PKTING BAND END WB IN), FLY</t>
  </si>
  <si>
    <t>FUSE</t>
  </si>
  <si>
    <t>MACHINERY IN LINE</t>
  </si>
  <si>
    <t>### PART SECTION ###</t>
  </si>
  <si>
    <t>Total M/c</t>
  </si>
  <si>
    <t>PRS</t>
  </si>
  <si>
    <t>SN GATHERING LEFT FLY 1X</t>
  </si>
  <si>
    <t>SN</t>
  </si>
  <si>
    <t>DPx5</t>
  </si>
  <si>
    <t>0,88LB</t>
  </si>
  <si>
    <t>0,61LB</t>
  </si>
  <si>
    <t>7 Hrs</t>
  </si>
  <si>
    <t>MARKING LEFT FLY + ZIPPER</t>
  </si>
  <si>
    <t>HP</t>
  </si>
  <si>
    <t>FIO</t>
  </si>
  <si>
    <t>SEW ON ZIPPER</t>
  </si>
  <si>
    <t>DN</t>
  </si>
  <si>
    <t>DNCS</t>
  </si>
  <si>
    <t>SERGE LEFT FLY</t>
  </si>
  <si>
    <t>OL3</t>
  </si>
  <si>
    <t>DCx27</t>
  </si>
  <si>
    <t>0,65LB</t>
  </si>
  <si>
    <t>0,55LB</t>
  </si>
  <si>
    <t>14 Hrs</t>
  </si>
  <si>
    <t>MAKE BELT LOOP 5 PCS</t>
  </si>
  <si>
    <t>ATTACH INTERLINING AT BACK PKT 2X</t>
  </si>
  <si>
    <t>OL4</t>
  </si>
  <si>
    <t>DECO SCALLOP BACK PKT 2X</t>
  </si>
  <si>
    <t>DECO MC</t>
  </si>
  <si>
    <t>OL5</t>
  </si>
  <si>
    <t>CUT INTERLINING AROUND DECO BACK PKT 2X (OUTLINE)</t>
  </si>
  <si>
    <t>OL6</t>
  </si>
  <si>
    <t>HEM BACK PKT SN 2X ( FOLDER ) CHAIN STITCH</t>
  </si>
  <si>
    <t>UYx128</t>
  </si>
  <si>
    <t>0,71LB</t>
  </si>
  <si>
    <t>WB</t>
  </si>
  <si>
    <t>TOTAL SMV</t>
  </si>
  <si>
    <t>BTC</t>
  </si>
  <si>
    <t>### SEWING OUT LINE ###</t>
  </si>
  <si>
    <t>PKT STTR</t>
  </si>
  <si>
    <t>PANEL INSPECTION</t>
  </si>
  <si>
    <t>PENI</t>
  </si>
  <si>
    <t>J STITCH</t>
  </si>
  <si>
    <t>CHECK EMBRO</t>
  </si>
  <si>
    <t>HLO</t>
  </si>
  <si>
    <t>FRONT &amp; BACK</t>
  </si>
  <si>
    <t>INSERT 2 LABEL TO POLYBAG + STAYNOTCH LABEL AT PANEL</t>
  </si>
  <si>
    <t>IRON</t>
  </si>
  <si>
    <t>MARKING FACING</t>
  </si>
  <si>
    <t>SERGE CLOSE RIGHT FLY, REINFORCEMENT BACK 4X</t>
  </si>
  <si>
    <t>INSPECTION</t>
  </si>
  <si>
    <t>SERGE FACING 2X</t>
  </si>
  <si>
    <t>TOTAL</t>
  </si>
  <si>
    <t>SERGE RIGHT FRONT PANEL, CROTCH</t>
  </si>
  <si>
    <t>ATTACH INTERLINING AT FRONT PKT AREA 2X</t>
  </si>
  <si>
    <t>ATTACHMENT</t>
  </si>
  <si>
    <t>CREASE FRONT PANEL (AT SCOOP PKT AREA) 2X</t>
  </si>
  <si>
    <t>FOLDER WB 1 11/16" = 2 PCS</t>
  </si>
  <si>
    <t>OPEN LABEL + STAY ATT FACING TO FRONT PNL 2X +  ATT LBL (POLYBAG)</t>
  </si>
  <si>
    <t>( COUNTER )</t>
  </si>
  <si>
    <t>MARK + JOIN ZIPPER TO RIGHT FLY</t>
  </si>
  <si>
    <t>TS DN FRONT PKT 2X</t>
  </si>
  <si>
    <t>SET LEFT FLY + TS</t>
  </si>
  <si>
    <t>FORM FLY DN</t>
  </si>
  <si>
    <t>TS SN RIGHT FLY + INSIDE CROTCH</t>
  </si>
  <si>
    <t>JOIN CROTCH DN</t>
  </si>
  <si>
    <r>
      <rPr>
        <sz val="19"/>
        <color rgb="FF000000"/>
        <rFont val="Arial"/>
        <charset val="0"/>
      </rPr>
      <t xml:space="preserve">SN BACK TACK CHAINSTITCH TOP CROTCH </t>
    </r>
    <r>
      <rPr>
        <b/>
        <i/>
        <sz val="19"/>
        <color rgb="FF000000"/>
        <rFont val="Arial"/>
        <charset val="0"/>
      </rPr>
      <t>( n SHAPE )</t>
    </r>
  </si>
  <si>
    <t>MARK + STAY ATT REINFO FRT PNL 2X</t>
  </si>
  <si>
    <t>SN TOP RISER 2X</t>
  </si>
  <si>
    <t>SS RISER</t>
  </si>
  <si>
    <t>TS DN RISER ( CHAIN STITCH )</t>
  </si>
  <si>
    <t>STAY ATTACH REINFO AT BACK PKT 4X ( SOLUBLE THREAD )</t>
  </si>
  <si>
    <t>MARKING POSITION BACK PKT 2X</t>
  </si>
  <si>
    <t>CREASE BACK PKT 2X</t>
  </si>
  <si>
    <t>SEW ON BACK PKT SN 2X</t>
  </si>
  <si>
    <t>4 Hrs</t>
  </si>
  <si>
    <t>MARK + SEW ON BACK PKT SN 2X</t>
  </si>
  <si>
    <t>TS DN BACK RISE ( CHAIN STITCH )</t>
  </si>
  <si>
    <t>ATTACH LABEL AT CENTER  BACK PANEL ( POLYBAG)</t>
  </si>
  <si>
    <t>SN JOIN BACK RISE 2X</t>
  </si>
  <si>
    <t>SS BACK RISE</t>
  </si>
  <si>
    <t>MIDDLE INSPECTION</t>
  </si>
  <si>
    <t>MELI</t>
  </si>
  <si>
    <t>TOTAL FRONT &amp; BACK + OUTLINE</t>
  </si>
  <si>
    <t>SS INSEAM</t>
  </si>
  <si>
    <t>TS SN INSEAM CS</t>
  </si>
  <si>
    <t>SS OUTSEAM</t>
  </si>
  <si>
    <t>TS SN SIDE SEAM 2X</t>
  </si>
  <si>
    <t>TURN GARMENT</t>
  </si>
  <si>
    <t>SN TOP PANEL</t>
  </si>
  <si>
    <t>ATTACH BELT LOOP 5 PCS</t>
  </si>
  <si>
    <t>MARKING WB</t>
  </si>
  <si>
    <t>ATTACH WB DN ( FOLDER ) CHAINSTITCH</t>
  </si>
  <si>
    <t>DVx57</t>
  </si>
  <si>
    <t>FINISH BAND END</t>
  </si>
  <si>
    <t>HEM BOTTOM SN ( CHAIN STITCH )</t>
  </si>
  <si>
    <t>SN BACK TACK CHAIN STITCH BOTTOM 2X</t>
  </si>
  <si>
    <t>BARTACK 5 LOOP 10X</t>
  </si>
  <si>
    <t>0,51LB</t>
  </si>
  <si>
    <t>BARTACK FLY 2X, FRONT PKT 4X, BACK PKT 4X, SIDE SEAM 2X</t>
  </si>
  <si>
    <t>DPx17</t>
  </si>
  <si>
    <t>SET JACRON LABEL 4 SIDES AT RIGHT BACK WB</t>
  </si>
  <si>
    <t>SET LEATHER PATCH LABEL MANUAL (MC = SN )</t>
  </si>
  <si>
    <t>END LINE INSPECTION</t>
  </si>
  <si>
    <t>ELI</t>
  </si>
  <si>
    <t>TOTAL ASSEMBLY</t>
  </si>
  <si>
    <t xml:space="preserve">TOTAL IN LINE + PART SECTION </t>
  </si>
  <si>
    <t>GRAND TOTAL</t>
  </si>
  <si>
    <t>PREPARED BY :</t>
  </si>
  <si>
    <t>CHECKED BY :</t>
  </si>
  <si>
    <t>AMEO 29+140+320+584 A-B+585</t>
  </si>
  <si>
    <t>5514 STOVEPIPE</t>
  </si>
  <si>
    <t>24/1184</t>
  </si>
  <si>
    <t>87% COTTON 13% RECYCLED COTTON</t>
  </si>
  <si>
    <t>76500</t>
  </si>
  <si>
    <t>ENZYME BLEACH WASH + MOON + TINT + SOFT + WHISKER + HANDSAND + TACKING + GRINDING + DESTROY + PP SPRAY</t>
  </si>
  <si>
    <t>3/21/2025</t>
  </si>
  <si>
    <t>DESCRIPTION</t>
  </si>
  <si>
    <t>Output</t>
  </si>
  <si>
    <t>FUSING INTERLINING TO WB, FLY</t>
  </si>
  <si>
    <t>SN GATHERING LEFT FLY 1X + UKUR</t>
  </si>
  <si>
    <t>0.59LB</t>
  </si>
  <si>
    <t>0.11LB</t>
  </si>
  <si>
    <t>14 hrs</t>
  </si>
  <si>
    <t>0.58LB</t>
  </si>
  <si>
    <t>0.10LB</t>
  </si>
  <si>
    <t>DNLOR</t>
  </si>
  <si>
    <t>0.47LB</t>
  </si>
  <si>
    <t>0.23LB</t>
  </si>
  <si>
    <t>DN3/16</t>
  </si>
  <si>
    <t>LOOP</t>
  </si>
  <si>
    <t>0.61LB</t>
  </si>
  <si>
    <t>FB</t>
  </si>
  <si>
    <t>CUT BELT LOOP 5 PCS</t>
  </si>
  <si>
    <t>SNC</t>
  </si>
  <si>
    <t>DECO</t>
  </si>
  <si>
    <t>0.60LB</t>
  </si>
  <si>
    <t>0.12LB</t>
  </si>
  <si>
    <t>HEM COIN PKT DN LS 1X</t>
  </si>
  <si>
    <t>HEM BACK PKT DNCS 2X ( TOOL )</t>
  </si>
  <si>
    <t>CVST</t>
  </si>
  <si>
    <t>SERGE SIDE FABRIC REINFORCEMENT BACK PKT 4X</t>
  </si>
  <si>
    <t>STAY ATTACH REINFORCEMENT AT BACK PANEL 4X ( SOLUBLE THREAD )</t>
  </si>
  <si>
    <t>JSTITCH</t>
  </si>
  <si>
    <t>MARKING POS. BACK PKT AT TOP</t>
  </si>
  <si>
    <t>HLCS</t>
  </si>
  <si>
    <r>
      <rPr>
        <sz val="19"/>
        <color rgb="FF000000"/>
        <rFont val="Arial"/>
        <charset val="0"/>
      </rPr>
      <t xml:space="preserve">MAKE PLEAT BACK PANEL 2X </t>
    </r>
    <r>
      <rPr>
        <b/>
        <i/>
        <sz val="19"/>
        <color rgb="FF000000"/>
        <rFont val="Arial"/>
        <charset val="0"/>
      </rPr>
      <t>(SOLUBLE THREAD)</t>
    </r>
  </si>
  <si>
    <t>0.62LB</t>
  </si>
  <si>
    <t>0.14LB</t>
  </si>
  <si>
    <t>CREASE + SEW ON BACK PKT SN 2X + BTC</t>
  </si>
  <si>
    <t>7 hrs</t>
  </si>
  <si>
    <t>SORT CARE LABEL 7X + STAYNOTCH (POLYBAG) + ATTACH TO BOTTOM PNL</t>
  </si>
  <si>
    <t>MARKING FACING + SCOOP PKT 2X</t>
  </si>
  <si>
    <t>ATTACH INTL AT FRONT PKT AREA</t>
  </si>
  <si>
    <t>SERGE RIGHT FLY</t>
  </si>
  <si>
    <t>FOLDER WB 1 9/16"= 2 PCS</t>
  </si>
  <si>
    <t>(REGULER)</t>
  </si>
  <si>
    <t>SEW ON COIN PKT DN LOR 2X</t>
  </si>
  <si>
    <t>SEW ON FACING DN 2X ( COVERSTITCH )</t>
  </si>
  <si>
    <t>SS CLOSE PKTING FRONT NOT TO FLY 2X</t>
  </si>
  <si>
    <t>0,41LB</t>
  </si>
  <si>
    <t>0,00LB</t>
  </si>
  <si>
    <t>SN BACTACK BOTTOM PKTING + BACKTACK CS END RIGHT FLY</t>
  </si>
  <si>
    <t>LAY OUT IN LINE</t>
  </si>
  <si>
    <t>1,2</t>
  </si>
  <si>
    <t>0.13LB</t>
  </si>
  <si>
    <t>ATTACH SCOOP PKT 2X</t>
  </si>
  <si>
    <t>6,7</t>
  </si>
  <si>
    <t>TS DN SCOOP PKT 2X</t>
  </si>
  <si>
    <r>
      <rPr>
        <sz val="19"/>
        <color rgb="FF000000"/>
        <rFont val="Arial"/>
        <charset val="0"/>
      </rPr>
      <t xml:space="preserve">OPEN LABEL + STAYNOTCH + ATTACH LABEL </t>
    </r>
    <r>
      <rPr>
        <i/>
        <sz val="19"/>
        <color rgb="FF000000"/>
        <rFont val="Arial"/>
        <charset val="0"/>
      </rPr>
      <t>(POLYBAG)</t>
    </r>
  </si>
  <si>
    <t>MARK + SN GATHERING RIGHT FRT PNL + UKUR</t>
  </si>
  <si>
    <t>13,14</t>
  </si>
  <si>
    <t>TS SN RIGHT FLY + SN INSIDE CROTCH</t>
  </si>
  <si>
    <t>JOIN CROTCH SN + DECO W/ POLYBAG</t>
  </si>
  <si>
    <t>SN TOP BACK PANEL + BOTTOM RISER 2X</t>
  </si>
  <si>
    <t>QC</t>
  </si>
  <si>
    <t>19,20</t>
  </si>
  <si>
    <t>SS BACK RISE OL6</t>
  </si>
  <si>
    <t>21,22</t>
  </si>
  <si>
    <t>23,24</t>
  </si>
  <si>
    <t>25,26</t>
  </si>
  <si>
    <t>26,27</t>
  </si>
  <si>
    <t>SERGE SIDE OUTSEAM OL4 DIRECT BABY HEM</t>
  </si>
  <si>
    <t>31,33</t>
  </si>
  <si>
    <t>SS INSEAM OL6</t>
  </si>
  <si>
    <t>LOOP STTR</t>
  </si>
  <si>
    <t>TS DN INSEAM</t>
  </si>
  <si>
    <t>SN JOIN INSIDE OUTSEAM LS</t>
  </si>
  <si>
    <t>TS SN SIDE SEAM</t>
  </si>
  <si>
    <t>CREASE OPEN SEAM</t>
  </si>
  <si>
    <t>HEM BOTTOM SNCS</t>
  </si>
  <si>
    <t>0.31LB</t>
  </si>
  <si>
    <t>TURN GARMENT + MARKING WB</t>
  </si>
  <si>
    <t>SN BACKTACK BOTTOM CS END 2X</t>
  </si>
  <si>
    <t>ATTACH BELT LOOP 5X</t>
  </si>
  <si>
    <t>ATTACH WB DN ( FOLDER ) CHAIN STITCH</t>
  </si>
  <si>
    <t>0.90LB</t>
  </si>
  <si>
    <t>0,69LB</t>
  </si>
  <si>
    <t>-</t>
  </si>
  <si>
    <t>BARTACK SIDE SEAM 2X, FLY 2X COIN PKT 2X</t>
  </si>
  <si>
    <t>SET LEATHER PATCH LABEL 4 SIDES AT RIGHT BACK WB (AW)</t>
  </si>
  <si>
    <t>TOTAL IN LINE</t>
  </si>
  <si>
    <t>TOTAL IN LINE + PART SECTION</t>
  </si>
  <si>
    <t>Next New SR Cost should be change the process &amp; SMV (This bulletin was not update)</t>
  </si>
  <si>
    <t>AMEO 144+172</t>
  </si>
  <si>
    <t>5723 LOW RISE BAGGY BARREL</t>
  </si>
  <si>
    <t>24/1276</t>
  </si>
  <si>
    <t>93% COTTON 7% RECYCLED COTTON</t>
  </si>
  <si>
    <t>3600+360</t>
  </si>
  <si>
    <t>HORIZON WASH (ENZYME BLEACH WASH + TINT + SOFT + HANDSAND + PP SPRAY)</t>
  </si>
  <si>
    <t>4/15/2025</t>
  </si>
  <si>
    <t>DN1/8</t>
  </si>
  <si>
    <t>SERGE SIDE FABRIC BACK REINFORCEMENT 2X</t>
  </si>
  <si>
    <t>HEM BACK PKT DN 2X ( FOLDER ) LOCK STITCH</t>
  </si>
  <si>
    <t>HEM</t>
  </si>
  <si>
    <t>SN STAYSTITCH AT SIDE OUTSEAM BACK</t>
  </si>
  <si>
    <t>SS BACK YOKE 2X</t>
  </si>
  <si>
    <t>TS DN BACK YOKE 2X</t>
  </si>
  <si>
    <t>MARKING DART BACK PANEL 2X</t>
  </si>
  <si>
    <t>MAKE DART BACK PANEL 2X</t>
  </si>
  <si>
    <t>SERGE AFTER MAKE DART 2X</t>
  </si>
  <si>
    <t>BACK TACK INSIDE 2X + TS SN DART BACK PANEL 2X</t>
  </si>
  <si>
    <t>MARKING + ATTACH REINFORCE BACK PANEL 4X ( SOLUBLE THREAD )</t>
  </si>
  <si>
    <t>CREASE + SEW ON BACK PKT DN + BARTACK</t>
  </si>
  <si>
    <t>FOLDER WB = 2 PCS</t>
  </si>
  <si>
    <t>MARKING FACING + SLANT PKT + PLEAT FRONT</t>
  </si>
  <si>
    <t>MAKE PLEAT FRONT PANEL (STAYNOTCH) 2X</t>
  </si>
  <si>
    <t>SEW ON FACING SN 4X (CLEAN FINISH)</t>
  </si>
  <si>
    <t>ATTACH SLANT PKT + TS INSIDE 2X</t>
  </si>
  <si>
    <t>TS SN SLANT PKT 2X</t>
  </si>
  <si>
    <r>
      <rPr>
        <sz val="20"/>
        <color rgb="FF000000"/>
        <rFont val="Arial"/>
        <charset val="0"/>
      </rPr>
      <t xml:space="preserve">OPEN LABEL + STAYNOTCH + ATTACH LABEL </t>
    </r>
    <r>
      <rPr>
        <i/>
        <sz val="20"/>
        <color rgb="FF000000"/>
        <rFont val="Arial"/>
        <charset val="0"/>
      </rPr>
      <t>(POLYBAG)</t>
    </r>
  </si>
  <si>
    <t>JOIN CROTCH SN + DECO</t>
  </si>
  <si>
    <t>SERGE SIDE OUTSEAM OL4</t>
  </si>
  <si>
    <t>TS SN SIDE SEAM + DECO V SHAPE</t>
  </si>
  <si>
    <t>SN FOLDED BOTTOM HEM (UNCLEAN) SOLUBLE THREAD</t>
  </si>
  <si>
    <t>HEM BOTTOM SN LOCKSTITCH</t>
  </si>
  <si>
    <t>MARK + ATTACH LOOP REINFORCEMENT 2X</t>
  </si>
  <si>
    <r>
      <rPr>
        <sz val="20"/>
        <color rgb="FF000000"/>
        <rFont val="Arial"/>
        <charset val="0"/>
      </rPr>
      <t xml:space="preserve">FINISH BAND END </t>
    </r>
    <r>
      <rPr>
        <i/>
        <sz val="20"/>
        <color rgb="FF000000"/>
        <rFont val="Arial"/>
        <charset val="0"/>
      </rPr>
      <t>(Left Under Beltloop)</t>
    </r>
  </si>
  <si>
    <t>BARTACK SIDE SEAM 2X, FLY 2X, SLANT PKT 4X</t>
  </si>
  <si>
    <t>AMEO 170+171+670</t>
  </si>
  <si>
    <t>5531 HIGH RISE KICK CROP</t>
  </si>
  <si>
    <t>24/1019</t>
  </si>
  <si>
    <t>ID# TL323632 (JACKIE-2), 62% COTTON 16% RECYCLE PRE-CONSUMER COTTON 14% RECYCLE POST-CONSUMER POLYESTER 6% RAYON 2% SPANDEX</t>
  </si>
  <si>
    <t>380+3862</t>
  </si>
  <si>
    <t>ENZYME BLEACH WASH + OZONE + TINT + SOFT + WISHKER + HANDSAND + TACKING + GRINDING + DESTROY</t>
  </si>
  <si>
    <t>4/29/2025</t>
  </si>
  <si>
    <t>0.45LB</t>
  </si>
  <si>
    <t>0,37LB</t>
  </si>
  <si>
    <t>0,20LB</t>
  </si>
  <si>
    <t>HEM COIN PKT SN LS 1X ( FOLDER )</t>
  </si>
  <si>
    <t>SN TOP BACK PKT 2X</t>
  </si>
  <si>
    <t>`</t>
  </si>
  <si>
    <r>
      <rPr>
        <sz val="19"/>
        <rFont val="Arial"/>
        <charset val="0"/>
      </rPr>
      <t xml:space="preserve">SN STAYSTITCH ALL SEAM (INCLUDE BABY HEM AT FRONT RISE + BACK RISE) </t>
    </r>
    <r>
      <rPr>
        <b/>
        <i/>
        <sz val="19"/>
        <rFont val="Arial"/>
        <charset val="0"/>
      </rPr>
      <t>SPI 10 JARUM 11</t>
    </r>
  </si>
  <si>
    <t>133LB</t>
  </si>
  <si>
    <t>76LB</t>
  </si>
  <si>
    <r>
      <rPr>
        <sz val="19"/>
        <rFont val="Arial"/>
        <charset val="0"/>
      </rPr>
      <t xml:space="preserve">BABY HEM AT FACING </t>
    </r>
    <r>
      <rPr>
        <b/>
        <i/>
        <sz val="19"/>
        <rFont val="Arial"/>
        <charset val="0"/>
      </rPr>
      <t>SPI 10 JARUM 11</t>
    </r>
  </si>
  <si>
    <t>FOLDER WB 1 9/16" = 2 PCS</t>
  </si>
  <si>
    <t>SN BACKTACK CS END RIGHT FLY</t>
  </si>
  <si>
    <t>SEW ON COIN PKT SN I</t>
  </si>
  <si>
    <t>MARK + SEW ON COIN PKT SN II</t>
  </si>
  <si>
    <t>BARTACK BOTTOM PKTING FRONT 2X</t>
  </si>
  <si>
    <r>
      <rPr>
        <sz val="19"/>
        <color rgb="FF000000"/>
        <rFont val="Arial"/>
        <charset val="0"/>
      </rPr>
      <t xml:space="preserve">OPEN LABEL + STAYNOTCH + ATT 2 LABEL </t>
    </r>
    <r>
      <rPr>
        <b/>
        <i/>
        <sz val="19"/>
        <color rgb="FF000000"/>
        <rFont val="Arial"/>
        <charset val="0"/>
      </rPr>
      <t>(POLYBAG)</t>
    </r>
  </si>
  <si>
    <t>0,52LB</t>
  </si>
  <si>
    <t>SN JOIN INSIDE BACK RISE</t>
  </si>
  <si>
    <t>TS SN INSEAM</t>
  </si>
  <si>
    <t>0,90LB</t>
  </si>
  <si>
    <t>SN BOTTOM 2X</t>
  </si>
  <si>
    <t>0,56LB</t>
  </si>
  <si>
    <t>SN BACKTACK CS END 2X</t>
  </si>
  <si>
    <t>BARTACK SIDE SEAM 2X</t>
  </si>
  <si>
    <t>BARTACK FLY 2X COIN PKT 2X</t>
  </si>
  <si>
    <t>RGUL 35+66+67</t>
  </si>
  <si>
    <t>224H059B W. Barrel JeansQ+E</t>
  </si>
  <si>
    <t>23/1548</t>
  </si>
  <si>
    <t>30% Recycled Polyester 35% Virgin Polyester 35% BCI Cotton Twill 72x56 / 23x23, #Encore Durable-2 in PFD, EX COPEN</t>
  </si>
  <si>
    <t>238+2892+2940</t>
  </si>
  <si>
    <t>COL #08</t>
  </si>
  <si>
    <t>30/01/2024</t>
  </si>
  <si>
    <t>0,80LB</t>
  </si>
  <si>
    <t>0,70LB</t>
  </si>
  <si>
    <t>14Hrs</t>
  </si>
  <si>
    <t>0,75LB</t>
  </si>
  <si>
    <t>UY128</t>
  </si>
  <si>
    <t>0,53LB</t>
  </si>
  <si>
    <t>HEM COIN PKT DN 1X LOCK STITCH</t>
  </si>
  <si>
    <t>AUTO HEM</t>
  </si>
  <si>
    <t xml:space="preserve"> </t>
  </si>
  <si>
    <t>HEM BACK PKT DN 2X LOCK STITCH</t>
  </si>
  <si>
    <t>SERGE AROUND COIN PKT 1X BACK PKT 2X</t>
  </si>
  <si>
    <t>OL4 AUTO</t>
  </si>
  <si>
    <t>MARKING POS DART FRONT &amp; BACK KNEE 4X</t>
  </si>
  <si>
    <t>MAKE DART FRONT &amp; BACK KNEE 4X + STAYNOTCH</t>
  </si>
  <si>
    <t>TS SN DART FRONT &amp; BACK KNEE 4X</t>
  </si>
  <si>
    <t>### SEWING LINE ###</t>
  </si>
  <si>
    <t>F AUTO</t>
  </si>
  <si>
    <t>CREASE + SEW ON BACK PKT</t>
  </si>
  <si>
    <t>SERGE CLOSE RIGHT FLY</t>
  </si>
  <si>
    <t>SEW ON COIN PKT SN 1X + DECO</t>
  </si>
  <si>
    <t>SERGE CLOSE PKTING NOT TO FLY</t>
  </si>
  <si>
    <t>TURN + TS SN CLOSE PKTING</t>
  </si>
  <si>
    <t>DBx1</t>
  </si>
  <si>
    <t>OPEN LABEL + STAYNOTCH + ATTACH 2 LABEL</t>
  </si>
  <si>
    <r>
      <rPr>
        <sz val="19"/>
        <color rgb="FF000000"/>
        <rFont val="Arial"/>
        <charset val="0"/>
      </rPr>
      <t>SERGE SIDE OUTSEAM 2X</t>
    </r>
    <r>
      <rPr>
        <i/>
        <sz val="19"/>
        <color rgb="FF000000"/>
        <rFont val="Arial"/>
        <charset val="0"/>
      </rPr>
      <t xml:space="preserve"> ( FRONT )</t>
    </r>
  </si>
  <si>
    <t>TS SN RIGHT FLY</t>
  </si>
  <si>
    <t>SNCO</t>
  </si>
  <si>
    <r>
      <rPr>
        <sz val="19"/>
        <rFont val="Arial"/>
        <charset val="0"/>
      </rPr>
      <t>SERGE SIDE OUTSEAM 2X</t>
    </r>
    <r>
      <rPr>
        <i/>
        <sz val="19"/>
        <rFont val="Arial"/>
        <charset val="0"/>
      </rPr>
      <t xml:space="preserve"> ( BACK )</t>
    </r>
  </si>
  <si>
    <t>FELL SEAT SEAM</t>
  </si>
  <si>
    <t>TOTAL FRONT &amp; BACK</t>
  </si>
  <si>
    <t>STAYNOTCH JOIN INSEAM TO MATCH KNEE DART 2X (SOLUBLE THREAD)</t>
  </si>
  <si>
    <t>SS INSEAM (MATCHING DART)</t>
  </si>
  <si>
    <t>TS SN INSEAM 1X (LOCK STITCH)</t>
  </si>
  <si>
    <t>SN JOIN INSIDE OUTSEAM 2X ( CHAIN STITCH )</t>
  </si>
  <si>
    <t>BARTACK AT INSIDE SEAM BOTTOM PKTING 2X</t>
  </si>
  <si>
    <t>ATTACH TWILL TAPE BELT LOOP REINFORCEMENT</t>
  </si>
  <si>
    <t>OPEN STITCH + FINISH BAND END</t>
  </si>
  <si>
    <t>BARTACK BACK PKT 4X ( INSERT FELT )</t>
  </si>
  <si>
    <t>BARTACK FLY 2X, CROTCH 1X, COIN 2X, SIDE SEAM 2X</t>
  </si>
  <si>
    <t>AMEO 330</t>
  </si>
  <si>
    <t>5222 LR A-LINE SKIRT</t>
  </si>
  <si>
    <t>24/1727</t>
  </si>
  <si>
    <t>56% COTTON, 23% TENCEL, 20% RECYCLE COTTON, 1% LYCRA</t>
  </si>
  <si>
    <t>ENZIME + WASH + TINT + SOFT</t>
  </si>
  <si>
    <t>FUSING INTERLINING TO WB, FLY, FLAP, WELT</t>
  </si>
  <si>
    <t>J-ST</t>
  </si>
  <si>
    <t>TOTAL PARTS</t>
  </si>
  <si>
    <t>MARKING POS. PLEAT FRONT PANEL 2X</t>
  </si>
  <si>
    <t>ATTACH INTERLINING AT BOTTOM PLEAT FRONT PANEL 4X</t>
  </si>
  <si>
    <t>PRESS</t>
  </si>
  <si>
    <t>MAKE PLEAT FRONT PANEL + STAYNOTCH</t>
  </si>
  <si>
    <t>CREASE PLEAT FRONT PANEL 2X</t>
  </si>
  <si>
    <t>KEY</t>
  </si>
  <si>
    <t>MARKING POS WELT FRONT PKT 2X</t>
  </si>
  <si>
    <t>ATTACH INTERLINING AT WELT FRONT AREA 2X</t>
  </si>
  <si>
    <t>ATTACH WELT FRONT PKT 2X (HAMPAR)  ---&gt;&gt; Send to Part Section</t>
  </si>
  <si>
    <t>WELT</t>
  </si>
  <si>
    <t>### SEWING IN LINE ###</t>
  </si>
  <si>
    <t>MAKE FLAP FRONT 2X</t>
  </si>
  <si>
    <t>CUT + TURN FLAP FRONT 2X</t>
  </si>
  <si>
    <t>TS FINISH FLAP FRONT DN 2X</t>
  </si>
  <si>
    <t>MARKING POSITION KEYHOLE FLAP FRONT 2X</t>
  </si>
  <si>
    <t>KEYHOLE FLAP FRONT 2X</t>
  </si>
  <si>
    <t>MARKING POS PLEAT BACK PANEL 2X</t>
  </si>
  <si>
    <t>ATTACH INTERLINING AT PLEAT BACK PANEL 4X</t>
  </si>
  <si>
    <t>MAKE PLEAT BACK PANEL + STAYNOTCH</t>
  </si>
  <si>
    <t>MAKE BOTTOM WELT LIPS 2X + CUT</t>
  </si>
  <si>
    <t>SN SIDE WELT 4X + SN WELT FRONT PKT 2X</t>
  </si>
  <si>
    <t>SERGE CLOSE PKTING WELT FRONT 2X</t>
  </si>
  <si>
    <t>BARTACK WELT FRONT PKT 4X</t>
  </si>
  <si>
    <t>MARK + CUT + ATTACH FLAP FRONT PKT</t>
  </si>
  <si>
    <t>SERGE SIDE FRONT RISE</t>
  </si>
  <si>
    <t>SN BACKTACK BTM RIGHT FLY + PKTG WELT END</t>
  </si>
  <si>
    <t>ATTACH 2 LABEL ( POLYBAG )</t>
  </si>
  <si>
    <t>SN JOIN INSIDE FRONT RISE</t>
  </si>
  <si>
    <t>TS SN FRONT RISE + DECO</t>
  </si>
  <si>
    <t>TS DN BACK RISE CS</t>
  </si>
  <si>
    <t>SET 1 LABEL AT CENTER BACK PANEL ( POLYBAG )</t>
  </si>
  <si>
    <t>MARKING WB OUTLINE</t>
  </si>
  <si>
    <t>ATTACH WB 3NCS ( FOLDER ) CHAIN STITCH</t>
  </si>
  <si>
    <t>HEM BOTTOM SN CS (FOLDER)</t>
  </si>
  <si>
    <t>SN BACKTACK CS END 1X</t>
  </si>
  <si>
    <t>BARTACK SIDE SEAM 2X, FLY 2X</t>
  </si>
  <si>
    <t>TOTAL IN LINE + CPI</t>
  </si>
  <si>
    <t>ATTACH FABRIC AT BOTTOM FOR WASH TREATMENT ( SPI: 5-6/inch )</t>
  </si>
  <si>
    <t>SEWING ENGINEERING SHEET (MODULAR)</t>
  </si>
  <si>
    <t>AMEO 331</t>
  </si>
  <si>
    <t>5210 MICRO PERFECT MINI SKIRT</t>
  </si>
  <si>
    <t>WORKING HOURS</t>
  </si>
  <si>
    <t>NUMBER OF OPERATOR (INLINE)</t>
  </si>
  <si>
    <t>PLANNING OUTPUT</t>
  </si>
  <si>
    <t>Mc</t>
  </si>
  <si>
    <t>Machinery Out+In Line</t>
  </si>
  <si>
    <t>Total Mc</t>
  </si>
  <si>
    <t>0,35LB</t>
  </si>
  <si>
    <t>0,01LB</t>
  </si>
  <si>
    <t>0,58LB</t>
  </si>
  <si>
    <t>HEM COIN PKT DNLS 1X</t>
  </si>
  <si>
    <t>HEM BACK PKT DNLS 2X ( TOOL )</t>
  </si>
  <si>
    <t>DN3/8</t>
  </si>
  <si>
    <t>## SEWING OUT LINE ##</t>
  </si>
  <si>
    <t>BABY HEM AT FRONT RISE + BACK RISE + FACING</t>
  </si>
  <si>
    <t xml:space="preserve">SN </t>
  </si>
  <si>
    <r>
      <rPr>
        <sz val="20"/>
        <color rgb="FF000000"/>
        <rFont val="Arial"/>
        <charset val="0"/>
      </rPr>
      <t>MARK + STAYNOTCH REINFORCE AT BACK PKT 4X</t>
    </r>
    <r>
      <rPr>
        <b/>
        <i/>
        <sz val="20"/>
        <color rgb="FF000000"/>
        <rFont val="Arial"/>
        <charset val="0"/>
      </rPr>
      <t xml:space="preserve"> </t>
    </r>
    <r>
      <rPr>
        <i/>
        <sz val="20"/>
        <color rgb="FF000000"/>
        <rFont val="Arial"/>
        <charset val="0"/>
      </rPr>
      <t>(SOLUBLE THREAD)</t>
    </r>
  </si>
  <si>
    <r>
      <rPr>
        <sz val="20"/>
        <color rgb="FF000000"/>
        <rFont val="Arial"/>
        <charset val="0"/>
      </rPr>
      <t xml:space="preserve">MAKE PLEAT BACK PANEL 2X </t>
    </r>
    <r>
      <rPr>
        <i/>
        <sz val="20"/>
        <color rgb="FF000000"/>
        <rFont val="Arial"/>
        <charset val="0"/>
      </rPr>
      <t>(SOLUBLE THREAD)</t>
    </r>
  </si>
  <si>
    <t>SEW ON BACK PKT SN 2X + BTC</t>
  </si>
  <si>
    <t>## BODY LINING OPERATION ##</t>
  </si>
  <si>
    <t>SERGE SIDE FRONT RISE LINING OPENING 2X</t>
  </si>
  <si>
    <t>0,19LB</t>
  </si>
  <si>
    <t>SN JOIN INSIDE CROTCH (BODY LINING)</t>
  </si>
  <si>
    <t>FOLDER WB 1 3/4" = 2 PCS</t>
  </si>
  <si>
    <t>SS JOIN BACK RISE (BODY LINING)</t>
  </si>
  <si>
    <t>SS OUTSEAM + INSEAM (BODY LINING)</t>
  </si>
  <si>
    <t>SERGE BOTTOM + TOP (BODY LINING)</t>
  </si>
  <si>
    <t>SPI</t>
  </si>
  <si>
    <t>HEMMING FRONT OPENING 2X (BODY LINING)</t>
  </si>
  <si>
    <t>Body</t>
  </si>
  <si>
    <t>HEM BOTTOM DN COVERSTITCH (UNCLEAN)</t>
  </si>
  <si>
    <t>Overlock</t>
  </si>
  <si>
    <t>TOTAL OUTLINE</t>
  </si>
  <si>
    <t>## SEWING IN LINE ##</t>
  </si>
  <si>
    <t>MARKING FACING, SCOOP PKT, ATTACH INTERLINING AT FRONT PKT AREA 2X</t>
  </si>
  <si>
    <t>SERGE RIGHT FRONT PANEL, CROTCH, INNER WB</t>
  </si>
  <si>
    <t>DECO RIGHT FACING + SEW ON COIN PKT DN</t>
  </si>
  <si>
    <t>SN BACKTACK BOTTOM PKTING FRONT 2X</t>
  </si>
  <si>
    <t>OPEN LABEL + STAYNOTCH + ATT CARE LABEL</t>
  </si>
  <si>
    <t>BACKTACK BOTTOM RIGHT FLY + TS SN RIGHT FLY</t>
  </si>
  <si>
    <t>SN JOIN INSIDE FRONT RISE + BACKTACK</t>
  </si>
  <si>
    <t>TS SN FRONT RISE + DECO + BACKTACK</t>
  </si>
  <si>
    <t>SN ATTACH FABRIC AT RISER TOP BTM 2X</t>
  </si>
  <si>
    <t>TS DN BACK RISE + BACKTACK</t>
  </si>
  <si>
    <t>SN JOIN INSIDE OUTSEAM LS + BACKTACK</t>
  </si>
  <si>
    <t>ATTACH LABEL AT CENTER BACK PANEL (POLYBAG)</t>
  </si>
  <si>
    <t>SN BACKTACK INSIDE BOTTOM OUTSEAM 4X BACK RISE 1X</t>
  </si>
  <si>
    <t>0,67LB</t>
  </si>
  <si>
    <t>BARTACK SIDE SEAM 2X, FLY 2X, COIN PKT 2X</t>
  </si>
  <si>
    <r>
      <rPr>
        <sz val="19"/>
        <color rgb="FF000000"/>
        <rFont val="Arial"/>
        <charset val="0"/>
      </rPr>
      <t xml:space="preserve">SET LEATHER PATCH LABEL 4 SIDES AT RIGHT BACK WB </t>
    </r>
    <r>
      <rPr>
        <i/>
        <sz val="19"/>
        <color rgb="FF000000"/>
        <rFont val="Arial"/>
        <charset val="0"/>
      </rPr>
      <t>(AW)</t>
    </r>
  </si>
  <si>
    <t xml:space="preserve">DECO </t>
  </si>
  <si>
    <r>
      <rPr>
        <sz val="19"/>
        <color rgb="FF000000"/>
        <rFont val="Arial"/>
        <charset val="0"/>
      </rPr>
      <t xml:space="preserve">SN JOIN LINING TO CURTAIN WB INSIDE </t>
    </r>
    <r>
      <rPr>
        <i/>
        <sz val="19"/>
        <color rgb="FF000000"/>
        <rFont val="Arial"/>
        <charset val="0"/>
      </rPr>
      <t>(AW)</t>
    </r>
  </si>
  <si>
    <t>TOTAL IN LINE + OUTLINE</t>
  </si>
  <si>
    <t>TOTAL IN LINE + OUTLINE + PART SECTION</t>
  </si>
  <si>
    <t>AMEO 507</t>
  </si>
  <si>
    <t>5893 / D43 SUPER HIGH-RISE BAGGY WIDE LEG JEANS</t>
  </si>
  <si>
    <t>24/</t>
  </si>
  <si>
    <t>ID# QA193D12-14H (Black Nice-R), 58%Cotton  21%Recycle Cotton  18%Tencel  2%EcoT400 1%Lycra</t>
  </si>
  <si>
    <t>120+52555+51130</t>
  </si>
  <si>
    <t>045 BLACK BLAZE</t>
  </si>
  <si>
    <t>22/07/2025</t>
  </si>
  <si>
    <t>0.00</t>
  </si>
  <si>
    <t>HEM BACK POCKET SNCS 2X ( TOOL )</t>
  </si>
  <si>
    <t>TOOL</t>
  </si>
  <si>
    <t xml:space="preserve">SERGE SIDE FABRIC BACK REINFORCEMENT 2X </t>
  </si>
  <si>
    <t>MARK + CUT FABRIC BACK REINFORCEMENT 2X</t>
  </si>
  <si>
    <t xml:space="preserve">  </t>
  </si>
  <si>
    <t>SERGE SIDE FABRIC REINFORCEMENT BACK POCKET 4X</t>
  </si>
  <si>
    <t>HL</t>
  </si>
  <si>
    <t>INSERT LABEL TO POLYBAG + STAYNOTCH LABEL AT PANEL</t>
  </si>
  <si>
    <t>SN TOP BACK PANEL</t>
  </si>
  <si>
    <t>SS RISER OL6</t>
  </si>
  <si>
    <t>TS DN RISER CS</t>
  </si>
  <si>
    <t>SS FRONT YOKE OL6</t>
  </si>
  <si>
    <t>TS DN FRONT YOKE CS</t>
  </si>
  <si>
    <t>MARKING FACING + SLANT POCKET 2X</t>
  </si>
  <si>
    <t>ATTACH INTL AT FRONT POCKET AREA</t>
  </si>
  <si>
    <t>SERGE CROTCH, FRONT PANEL OL4</t>
  </si>
  <si>
    <t>SEW ON FACING DN 4X ( COVERSTITCH )</t>
  </si>
  <si>
    <t>SS CLOSE POCKETING FRONT NOT TO FLY 2X</t>
  </si>
  <si>
    <t>SN BACKTACK BOTTOM POCKETING FRONT 2X</t>
  </si>
  <si>
    <t>ATTACH SLANT POCKET 2X</t>
  </si>
  <si>
    <t>TS DN SLANT POCKET 2X</t>
  </si>
  <si>
    <t xml:space="preserve">SET LEFT FLY + TS </t>
  </si>
  <si>
    <t>STAYNOTCH JOIN TOP BACK RISE</t>
  </si>
  <si>
    <t>SN JOIN FRONT &amp; BACK ( at top out seam )</t>
  </si>
  <si>
    <t xml:space="preserve">SN JOIN INSIDE OUTSEAM LS </t>
  </si>
  <si>
    <t xml:space="preserve">ATTACH WB DN ( FOLDER ) CHAIN STITCH </t>
  </si>
  <si>
    <t>SN BACKTACK CS END BOTTOM 2X</t>
  </si>
  <si>
    <t xml:space="preserve">MARKING POS SIDE BELT LOOP </t>
  </si>
  <si>
    <t xml:space="preserve">BARTACK SIDE SEAM 2X FLY 2X BACK POCKET 4X </t>
  </si>
  <si>
    <t>SET LEATHER PATCH LABEL 4 SIDES AT RIGHT BACK WB</t>
  </si>
  <si>
    <t>AMEO 507+510+513+557+621+650+743+744</t>
  </si>
  <si>
    <t>CREASE FACING 2X</t>
  </si>
  <si>
    <t>MARKING POS SIDE BELT LOOP</t>
  </si>
  <si>
    <t>BARTACK SIDE SEAM 2X FLY 2X BACK POCKET 4X</t>
  </si>
  <si>
    <t>AMEO 453+454+455+594+595</t>
  </si>
  <si>
    <t>5296 / D31 PLEATED SKIRT (CAUSAL MB)</t>
  </si>
  <si>
    <t>24/1735</t>
  </si>
  <si>
    <t>ID# DSS540181B(230742) TINA-R, 56% COTTON 23% TENCEL 20% RECYCLE COTTON 1% LYCRA</t>
  </si>
  <si>
    <t>7810+20200+1800</t>
  </si>
  <si>
    <t>RINSE WASH</t>
  </si>
  <si>
    <t>29/07/2025</t>
  </si>
  <si>
    <t>CREASE WB OUT</t>
  </si>
  <si>
    <t>SIMPLEX</t>
  </si>
  <si>
    <t>MAKE BELT LOOP 4 PCS</t>
  </si>
  <si>
    <t>SNROLL</t>
  </si>
  <si>
    <t>MAKE BELT DN (FOLDER) INSERT TAFETA</t>
  </si>
  <si>
    <t>DNROLL</t>
  </si>
  <si>
    <t>SNCS</t>
  </si>
  <si>
    <t>MARKING BELT</t>
  </si>
  <si>
    <t>TS SN FINISH BELT 2X</t>
  </si>
  <si>
    <t>MARKING FRONT RISE (BODY LINING)</t>
  </si>
  <si>
    <t>WBROLL</t>
  </si>
  <si>
    <t>0,19</t>
  </si>
  <si>
    <t>0,00</t>
  </si>
  <si>
    <t>0,20</t>
  </si>
  <si>
    <t>0,35</t>
  </si>
  <si>
    <t>0,01</t>
  </si>
  <si>
    <t>SS OUTSEAM (BODY LINING)</t>
  </si>
  <si>
    <t>SS INSEAM (BODY LINING)</t>
  </si>
  <si>
    <t>SERGE BOTTOM (BODY LINING)</t>
  </si>
  <si>
    <t>SERGE TOP (BODY LINING)</t>
  </si>
  <si>
    <t>SN BACKTACK BOTTOM HEM</t>
  </si>
  <si>
    <t>ATTACH TAFETA LABEL</t>
  </si>
  <si>
    <t>SN JOIN WB OUT IN</t>
  </si>
  <si>
    <t>SN CLOSE TOP LEFT OPENING FLY + TURN</t>
  </si>
  <si>
    <t>SERGE LEFT OPENING FLY</t>
  </si>
  <si>
    <t>SN BACKTACK BOTTOM LEFT OPENING FLY</t>
  </si>
  <si>
    <r>
      <rPr>
        <sz val="19"/>
        <color rgb="FF000000"/>
        <rFont val="Arial"/>
        <charset val="0"/>
      </rPr>
      <t>SN GATHERING LEFT PANEL + FLY</t>
    </r>
    <r>
      <rPr>
        <b/>
        <i/>
        <sz val="19"/>
        <color rgb="FF000000"/>
        <rFont val="Arial"/>
        <charset val="0"/>
      </rPr>
      <t xml:space="preserve"> (SOLUBLE THREAD)</t>
    </r>
  </si>
  <si>
    <t>MARK + CREASE SIDE LEFT PNL 2X + ATT. INTL FRONT PKT</t>
  </si>
  <si>
    <r>
      <rPr>
        <sz val="19"/>
        <color rgb="FF000000"/>
        <rFont val="Arial"/>
        <charset val="0"/>
      </rPr>
      <t xml:space="preserve">SEW ON FACING SN 2X </t>
    </r>
    <r>
      <rPr>
        <b/>
        <i/>
        <sz val="19"/>
        <color rgb="FF000000"/>
        <rFont val="Arial"/>
        <charset val="0"/>
      </rPr>
      <t>(COVERSTITCH)</t>
    </r>
  </si>
  <si>
    <t>BACK TACK BOTTOM POCKETING FRONT 2X</t>
  </si>
  <si>
    <t>MARKING POS PLEAT FRONT + BACK PNL 4X</t>
  </si>
  <si>
    <t>ATTACH INTERLINING AT PLEAT + BACK PNL 8X</t>
  </si>
  <si>
    <t>ATTACH SLANT POCKET</t>
  </si>
  <si>
    <t>TS SN SLANT POCKET 2X</t>
  </si>
  <si>
    <r>
      <rPr>
        <sz val="19"/>
        <color rgb="FF000000"/>
        <rFont val="Arial"/>
        <charset val="0"/>
      </rPr>
      <t xml:space="preserve">ATTACH LABEL AT CENTER  BACK PANEL </t>
    </r>
    <r>
      <rPr>
        <b/>
        <i/>
        <sz val="19"/>
        <color rgb="FF000000"/>
        <rFont val="Arial"/>
        <charset val="0"/>
      </rPr>
      <t>( POLYBAG)</t>
    </r>
  </si>
  <si>
    <t>SERGE SIDE LEFT OUTSEAM OL4</t>
  </si>
  <si>
    <t>SS RIGHT OUTSEAM OL6</t>
  </si>
  <si>
    <t>TS SN RIGHT OUTSEAM</t>
  </si>
  <si>
    <t>SN JOIN INSIDE LEFT OUTSEAM</t>
  </si>
  <si>
    <t>CREASE OPEN LEFT OUTSEAM</t>
  </si>
  <si>
    <t>MARKING POS JOIN WB</t>
  </si>
  <si>
    <t>SN JOIN WB TO PANEL</t>
  </si>
  <si>
    <t>MARKING LEFT SIDE SEAM FOR ZIPPER</t>
  </si>
  <si>
    <t>ATTACH ZIPPER AT SIDE LEFT FRONT + BACK PANEL</t>
  </si>
  <si>
    <t>MAKE CORNER WB + TURN</t>
  </si>
  <si>
    <t>TS SN FRONT LEFT FLY OPENING</t>
  </si>
  <si>
    <t>STAYNOTCH + TS SN BACK LEFT FLY OPENING (INSERT FANCY)</t>
  </si>
  <si>
    <r>
      <rPr>
        <sz val="20"/>
        <color rgb="FF000000"/>
        <rFont val="Arial"/>
        <charset val="0"/>
      </rPr>
      <t xml:space="preserve">STAYNOTCH WB </t>
    </r>
    <r>
      <rPr>
        <b/>
        <i/>
        <sz val="20"/>
        <color rgb="FF000000"/>
        <rFont val="Arial"/>
        <charset val="0"/>
      </rPr>
      <t>( SOLUBLE THREAD )</t>
    </r>
  </si>
  <si>
    <t>CREASE WB AFTER JOIN</t>
  </si>
  <si>
    <t>TS SN BOTTOM WB HIDDEN</t>
  </si>
  <si>
    <t>TS SN TOP WB CS</t>
  </si>
  <si>
    <t>TS SN BOTTOM WB CS</t>
  </si>
  <si>
    <t>HEM BOTTOM LS (SOLUBLE THREAD)</t>
  </si>
  <si>
    <t>TS SN HEM BOTTOM CS</t>
  </si>
  <si>
    <t>SN BACKTACK CS WB END + BOTTOM 5X</t>
  </si>
  <si>
    <t>SN ATTACH 4 TOP LOOP 4X</t>
  </si>
  <si>
    <t>MARKING MIDDLE BELT LOOP POSITION</t>
  </si>
  <si>
    <t>BARTACK BOTTOM 4 LOOP 4X + MIDDLE LOOP 8X</t>
  </si>
  <si>
    <t>BARTACK FRONT POCKET 4X, SIDE OPENING</t>
  </si>
  <si>
    <t>SN JOIN 1 PCS FABRIC AT BOTTOM (WASHING TREATMENT)</t>
  </si>
  <si>
    <t>ATTACH BUCKLE TO BELT + TS SN FINISH (AW)</t>
  </si>
  <si>
    <t>BARTACK FRONT OPENING (AW)</t>
  </si>
  <si>
    <t xml:space="preserve">BTC </t>
  </si>
  <si>
    <t>AMEO 453+454+455+458+456+595</t>
  </si>
  <si>
    <t>5326/ D31 PLEATED SKIRT (CAUSAL MB)</t>
  </si>
  <si>
    <t>13600+1300+42</t>
  </si>
  <si>
    <t>MARKING LEFT OUTSEAM (BODY LINING)</t>
  </si>
  <si>
    <t>SERGE SIDE LEFT OUTSEAM OPENING 2X (BODY LINING)</t>
  </si>
  <si>
    <t>SN JOIN INSIDE LEFT OUTSEAM (BODY LINING)</t>
  </si>
  <si>
    <t>HEMMING TOP LEFT OUTSEAM 2X (BODY LINING)</t>
  </si>
  <si>
    <t>SS JOIN FRONT RISE (BODY LINING)</t>
  </si>
  <si>
    <t>SS RIGHT OUTSEAM (BODY LINING)</t>
  </si>
  <si>
    <t>s</t>
  </si>
  <si>
    <t>AMEO 584 C-E</t>
  </si>
  <si>
    <t>2000+12565+15500+3500</t>
  </si>
  <si>
    <t>8/12/2025</t>
  </si>
  <si>
    <t>SERGE FABRIC REINFORCEMENT BACK PKT 4X</t>
  </si>
  <si>
    <t>STAY ATTACH REINFO AT BACK PANEL 4X ( SOLUBLE THREAD )</t>
  </si>
  <si>
    <t>MAKE PLEAT BACK PANEL (ROOM) ( SOLUBLE THREAD )</t>
  </si>
  <si>
    <t>INSERT 5 LABEL TO POLYBAG + STAYNOTCH LABEL AT PANEL</t>
  </si>
  <si>
    <t>0,41</t>
  </si>
  <si>
    <t>OPEN STITCH LEFT WB + FINISH BAND END</t>
  </si>
  <si>
    <t>0,69</t>
  </si>
  <si>
    <t>BARTACK SIDE SEAM 2X, FLY 2X, BACK PKT 4X</t>
  </si>
  <si>
    <t>Manual</t>
  </si>
  <si>
    <t>AMEO 423+554+592+649+671+726+739+740+831+873+908+911+977</t>
  </si>
  <si>
    <t>AMEO 617</t>
  </si>
  <si>
    <t>5887 / D43 SUPER HIGH-RISE BAGGY WIDE LEG JEANS</t>
  </si>
  <si>
    <t>25/</t>
  </si>
  <si>
    <t>55272 - NICE-R - 20% PIW - AMALFI UPDATE / 59% COTTON / 20% COTTON - RECYCLED / 18% LYOCELL (TENCEL) / 2% ELASTERELL-P (T400,ELASTOMULIESTER) / 1% ELASTANE (LYCRA)/CHINA</t>
  </si>
  <si>
    <t>14000</t>
  </si>
  <si>
    <t>26/08/2025</t>
  </si>
  <si>
    <t>MAKE BELT LOOP 7 PCS</t>
  </si>
  <si>
    <t>SN BACKTACK MAKE CENTER BACK BELT LOOP 1X</t>
  </si>
  <si>
    <t>DECO SCALLOP BACK POCKET 2X 1 ORANG 2 MC</t>
  </si>
  <si>
    <t>HEM COIN POCKET SNLS 1X ( AUTO HEM )</t>
  </si>
  <si>
    <t xml:space="preserve">SN STAYSTITCH FRONT RISE DIRECT BABY HEM CROTCH + OUTSEAM + INSEAM RIGHT FRONT PANEL </t>
  </si>
  <si>
    <t>2 Hrs</t>
  </si>
  <si>
    <t>SN STAYSTITCH FRONT RISE + OUTSEAM + INSEAM LEFT FRONT PANEL</t>
  </si>
  <si>
    <t>SN STAYSTITCH BACK RISE + OUTSEAM + INSEAM DIRECT BABY HEM TOP INSEAM R&amp;L BACK PANEL</t>
  </si>
  <si>
    <t>SN STAYSTITCH AT RISER</t>
  </si>
  <si>
    <t>BABY HEM AT FACING USE FOLDER</t>
  </si>
  <si>
    <t>MARKING PLEAT FRONT PANEL 2X</t>
  </si>
  <si>
    <t>TS SN PLEAT FRONT PANEL 2X</t>
  </si>
  <si>
    <t xml:space="preserve">SN ATTACH FABRIC AT RISER TOP BTM 2X </t>
  </si>
  <si>
    <t>MARKING FACING + SCOOP POCKET 2X</t>
  </si>
  <si>
    <t>SEW ON COIN POCKET DN LOR + DECO</t>
  </si>
  <si>
    <t>SERGE CROTCH OL4</t>
  </si>
  <si>
    <t>SS CLOSE POCKETING FRONT TO FLY 2X</t>
  </si>
  <si>
    <t>TS SN SIDE POCKETING FRONT TO FLY 2X</t>
  </si>
  <si>
    <t>ATTACH SCOOP POCKET 2X</t>
  </si>
  <si>
    <t>TS DN SCOOP POCKET 2X</t>
  </si>
  <si>
    <t>SERGE RIGHT FRONT PANEL OL4</t>
  </si>
  <si>
    <t>ATTACH BELT LOOP 6X</t>
  </si>
  <si>
    <t>MARKING HEM BOTTOM 2X</t>
  </si>
  <si>
    <t>TS SN HEM BOTTOM CHAINSTITCH</t>
  </si>
  <si>
    <t>BARTACK 7 LOOP 15X</t>
  </si>
  <si>
    <t>BARTACK SIDE SEAM 2X FLY 2X</t>
  </si>
  <si>
    <t>AMEO 628+629+630+631+648</t>
  </si>
  <si>
    <t>3936 MOM JEANS</t>
  </si>
  <si>
    <t>Front panel + beltloop &amp; backpocket reinforcement : ID# YA0200-F (HUDSON - 2E), 70% COTTON 10% RECYCLED COTTON 20% ECOVERO</t>
  </si>
  <si>
    <t>31600+58400+2245</t>
  </si>
  <si>
    <t>15/07/2025</t>
  </si>
  <si>
    <t>SERGE SIDE FABRIC BACK REINFORCEMENT</t>
  </si>
  <si>
    <t>FOLDER WB 1 5/8"= 2 PCS</t>
  </si>
  <si>
    <t>(CONTOUR)</t>
  </si>
  <si>
    <t>SEW ON COIN PKT DN + DECO</t>
  </si>
  <si>
    <t>OPEN LABEL + STAYNOTCH + ATTACH LABEL (POLYBAG)</t>
  </si>
  <si>
    <t>SN BACKTACK BTM CS END 2X</t>
  </si>
  <si>
    <t>AMEO 719</t>
  </si>
  <si>
    <t>5422 / D31 Ruffle Mini Skirt</t>
  </si>
  <si>
    <t>HEM COIN POCKET DN LS 1X ( FOLDER )</t>
  </si>
  <si>
    <t>MARK + SN GATRING FRONT PANEL + UKUR 1X</t>
  </si>
  <si>
    <t>MARK + SN GATRING BACK PANEL + UKUR 2X</t>
  </si>
  <si>
    <t>SS CUT &amp; SEWN CENTER BACK RUFFLE 1X</t>
  </si>
  <si>
    <t>TS DN AFTER JOIN CUT &amp; SEWN CENTER BACK RUFFLE 1X</t>
  </si>
  <si>
    <t>SN JOIN TOP + BTM FRONT PANEL CS 1X + BACK PANEL 1X</t>
  </si>
  <si>
    <t>SERGE AFTER JOIN TOP + BTM FRONT PANEL 1X</t>
  </si>
  <si>
    <t>TS SN AFTER JOIN TOP + BTM FRONT PANEL CS 1X</t>
  </si>
  <si>
    <t>SEW ON COIN POCKET DN LOR</t>
  </si>
  <si>
    <t>SERGE LEFT + RIGHT FRONT PANEL OL4</t>
  </si>
  <si>
    <t xml:space="preserve">TS DN BACK RISE LS </t>
  </si>
  <si>
    <t>SS OUTSEAM OL6</t>
  </si>
  <si>
    <t>BARTACK FLY 2X COIN POCKET 1X</t>
  </si>
  <si>
    <t>HEM BOTTOM</t>
  </si>
  <si>
    <t>SN JOIN 2 PCS FABRIC AT BOTTOM</t>
  </si>
  <si>
    <t>AMEO 729</t>
  </si>
  <si>
    <t>5894 / D43  LOW-RISE ULTRA WIDE LEG JEANS</t>
  </si>
  <si>
    <t>ID# EA0259 (TOWN-E), 88%COTTON 10%RECYCLE COTTON 2% LYCRA</t>
  </si>
</sst>
</file>

<file path=xl/styles.xml><?xml version="1.0" encoding="utf-8"?>
<styleSheet xmlns="http://schemas.openxmlformats.org/spreadsheetml/2006/main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(* #,##0.00_);_(* \(#,##0.00\);_(* \-??_);_(@_)"/>
    <numFmt numFmtId="180" formatCode="0.00_ "/>
    <numFmt numFmtId="181" formatCode="0_ "/>
    <numFmt numFmtId="182" formatCode="0.0000_ "/>
    <numFmt numFmtId="183" formatCode="_(* #,##0.000_);_(* \(#,##0.000\);_(* \-??.0_);_(@_)"/>
  </numFmts>
  <fonts count="115">
    <font>
      <sz val="10"/>
      <name val="Arial"/>
      <charset val="134"/>
    </font>
    <font>
      <b/>
      <sz val="10"/>
      <name val="Arial"/>
      <charset val="134"/>
    </font>
    <font>
      <sz val="18"/>
      <name val="Arial"/>
      <charset val="134"/>
    </font>
    <font>
      <sz val="19"/>
      <name val="Arial"/>
      <charset val="134"/>
    </font>
    <font>
      <sz val="20"/>
      <name val="Arial"/>
      <charset val="0"/>
    </font>
    <font>
      <sz val="16"/>
      <name val="Arial"/>
      <charset val="0"/>
    </font>
    <font>
      <b/>
      <sz val="36"/>
      <color indexed="12"/>
      <name val="Arial"/>
      <charset val="134"/>
    </font>
    <font>
      <sz val="20"/>
      <name val="Arial"/>
      <charset val="134"/>
    </font>
    <font>
      <b/>
      <sz val="20"/>
      <name val="Arial"/>
      <charset val="134"/>
    </font>
    <font>
      <b/>
      <sz val="20"/>
      <name val="Arial"/>
      <charset val="0"/>
    </font>
    <font>
      <b/>
      <sz val="22"/>
      <name val="Arial"/>
      <charset val="134"/>
    </font>
    <font>
      <b/>
      <sz val="18"/>
      <name val="Arial"/>
      <charset val="134"/>
    </font>
    <font>
      <b/>
      <i/>
      <sz val="18"/>
      <name val="Arial"/>
      <charset val="134"/>
    </font>
    <font>
      <b/>
      <sz val="22"/>
      <color theme="1"/>
      <name val="Arial"/>
      <charset val="134"/>
    </font>
    <font>
      <b/>
      <sz val="22"/>
      <color indexed="9"/>
      <name val="Arial"/>
      <charset val="134"/>
    </font>
    <font>
      <sz val="19"/>
      <color indexed="8"/>
      <name val="Arial"/>
      <charset val="0"/>
    </font>
    <font>
      <sz val="19"/>
      <name val="Arial"/>
      <charset val="0"/>
    </font>
    <font>
      <sz val="21"/>
      <name val="Arial"/>
      <charset val="0"/>
    </font>
    <font>
      <b/>
      <i/>
      <sz val="18"/>
      <name val="Arial"/>
      <charset val="0"/>
    </font>
    <font>
      <sz val="28"/>
      <color indexed="8"/>
      <name val="Arial"/>
      <charset val="134"/>
    </font>
    <font>
      <sz val="28"/>
      <color indexed="8"/>
      <name val="Arial"/>
      <charset val="0"/>
    </font>
    <font>
      <sz val="20"/>
      <color indexed="8"/>
      <name val="Arial"/>
      <charset val="0"/>
    </font>
    <font>
      <b/>
      <sz val="19"/>
      <color indexed="8"/>
      <name val="Arial"/>
      <charset val="134"/>
    </font>
    <font>
      <b/>
      <i/>
      <sz val="19"/>
      <color indexed="8"/>
      <name val="Arial"/>
      <charset val="134"/>
    </font>
    <font>
      <sz val="20"/>
      <color indexed="8"/>
      <name val="Arial"/>
      <charset val="134"/>
    </font>
    <font>
      <b/>
      <i/>
      <u/>
      <sz val="20"/>
      <name val="Arial"/>
      <charset val="134"/>
    </font>
    <font>
      <sz val="19"/>
      <color indexed="8"/>
      <name val="Arial"/>
      <charset val="134"/>
    </font>
    <font>
      <b/>
      <i/>
      <sz val="20"/>
      <name val="Arial"/>
      <charset val="134"/>
    </font>
    <font>
      <sz val="19"/>
      <color rgb="FF000000"/>
      <name val="Arial"/>
      <charset val="0"/>
    </font>
    <font>
      <sz val="20"/>
      <color rgb="FF000000"/>
      <name val="Arial"/>
      <charset val="0"/>
    </font>
    <font>
      <b/>
      <sz val="20"/>
      <color indexed="8"/>
      <name val="Arial"/>
      <charset val="134"/>
    </font>
    <font>
      <b/>
      <sz val="36"/>
      <color indexed="12"/>
      <name val="Arial"/>
      <charset val="0"/>
    </font>
    <font>
      <b/>
      <sz val="16"/>
      <color indexed="12"/>
      <name val="Arial"/>
      <charset val="0"/>
    </font>
    <font>
      <b/>
      <sz val="16"/>
      <name val="Arial"/>
      <charset val="0"/>
    </font>
    <font>
      <sz val="16"/>
      <name val="Arial"/>
      <charset val="134"/>
    </font>
    <font>
      <sz val="14"/>
      <name val="Arial"/>
      <charset val="134"/>
    </font>
    <font>
      <b/>
      <sz val="18"/>
      <name val="Arial"/>
      <charset val="0"/>
    </font>
    <font>
      <sz val="20"/>
      <color indexed="9"/>
      <name val="Arial"/>
      <charset val="0"/>
    </font>
    <font>
      <b/>
      <sz val="18"/>
      <color indexed="9"/>
      <name val="Arial"/>
      <charset val="134"/>
    </font>
    <font>
      <b/>
      <i/>
      <sz val="19"/>
      <name val="Arial"/>
      <charset val="134"/>
    </font>
    <font>
      <i/>
      <sz val="19"/>
      <name val="Arial"/>
      <charset val="0"/>
    </font>
    <font>
      <i/>
      <sz val="16"/>
      <name val="Arial"/>
      <charset val="0"/>
    </font>
    <font>
      <sz val="20"/>
      <name val="Bookman Old Style"/>
      <charset val="134"/>
    </font>
    <font>
      <b/>
      <sz val="20"/>
      <color indexed="62"/>
      <name val="Arial"/>
      <charset val="134"/>
    </font>
    <font>
      <b/>
      <sz val="36"/>
      <color indexed="8"/>
      <name val="Arial"/>
      <charset val="134"/>
    </font>
    <font>
      <b/>
      <sz val="20"/>
      <color indexed="9"/>
      <name val="Arial"/>
      <charset val="134"/>
    </font>
    <font>
      <b/>
      <sz val="16"/>
      <name val="Arial"/>
      <charset val="134"/>
    </font>
    <font>
      <sz val="12"/>
      <name val="Arial"/>
      <charset val="134"/>
    </font>
    <font>
      <b/>
      <i/>
      <sz val="19"/>
      <color indexed="8"/>
      <name val="Arial"/>
      <charset val="0"/>
    </font>
    <font>
      <b/>
      <sz val="19"/>
      <name val="Arial"/>
      <charset val="0"/>
    </font>
    <font>
      <sz val="20"/>
      <color indexed="46"/>
      <name val="Arial"/>
      <charset val="134"/>
    </font>
    <font>
      <b/>
      <sz val="19"/>
      <name val="Arial"/>
      <charset val="134"/>
    </font>
    <font>
      <sz val="10"/>
      <name val="Arial"/>
      <charset val="0"/>
    </font>
    <font>
      <i/>
      <sz val="18"/>
      <name val="Arial"/>
      <charset val="134"/>
    </font>
    <font>
      <sz val="20"/>
      <color theme="1"/>
      <name val="Arial"/>
      <charset val="134"/>
    </font>
    <font>
      <sz val="18"/>
      <color indexed="9"/>
      <name val="Arial"/>
      <charset val="134"/>
    </font>
    <font>
      <b/>
      <sz val="10"/>
      <name val="Arial"/>
      <charset val="0"/>
    </font>
    <font>
      <b/>
      <sz val="21"/>
      <name val="Arial"/>
      <charset val="0"/>
    </font>
    <font>
      <b/>
      <i/>
      <sz val="20"/>
      <color indexed="8"/>
      <name val="Arial"/>
      <charset val="0"/>
    </font>
    <font>
      <b/>
      <sz val="20"/>
      <color indexed="8"/>
      <name val="Arial"/>
      <charset val="0"/>
    </font>
    <font>
      <sz val="18"/>
      <name val="Arial"/>
      <charset val="0"/>
    </font>
    <font>
      <b/>
      <sz val="14"/>
      <name val="Arial"/>
      <charset val="0"/>
    </font>
    <font>
      <i/>
      <sz val="19"/>
      <name val="Arial"/>
      <charset val="134"/>
    </font>
    <font>
      <b/>
      <i/>
      <sz val="19"/>
      <name val="Arial"/>
      <charset val="0"/>
    </font>
    <font>
      <b/>
      <i/>
      <sz val="16"/>
      <name val="Arial"/>
      <charset val="0"/>
    </font>
    <font>
      <sz val="16"/>
      <color theme="0"/>
      <name val="Arial"/>
      <charset val="0"/>
    </font>
    <font>
      <b/>
      <sz val="17"/>
      <name val="Arial"/>
      <charset val="0"/>
    </font>
    <font>
      <b/>
      <u/>
      <sz val="20"/>
      <name val="Arial"/>
      <charset val="134"/>
    </font>
    <font>
      <sz val="17"/>
      <name val="Arial"/>
      <charset val="0"/>
    </font>
    <font>
      <sz val="20"/>
      <color rgb="FF000000"/>
      <name val="Arial"/>
      <charset val="134"/>
    </font>
    <font>
      <b/>
      <sz val="22"/>
      <name val="Arial"/>
      <charset val="0"/>
    </font>
    <font>
      <b/>
      <i/>
      <sz val="17"/>
      <name val="Arial"/>
      <charset val="0"/>
    </font>
    <font>
      <b/>
      <i/>
      <sz val="20"/>
      <name val="Arial"/>
      <charset val="0"/>
    </font>
    <font>
      <b/>
      <i/>
      <sz val="20"/>
      <color indexed="8"/>
      <name val="Arial"/>
      <charset val="134"/>
    </font>
    <font>
      <b/>
      <i/>
      <sz val="28"/>
      <color indexed="8"/>
      <name val="Arial"/>
      <charset val="0"/>
    </font>
    <font>
      <b/>
      <sz val="19"/>
      <color indexed="8"/>
      <name val="Arial"/>
      <charset val="0"/>
    </font>
    <font>
      <b/>
      <sz val="20"/>
      <color theme="1"/>
      <name val="Arial"/>
      <charset val="0"/>
    </font>
    <font>
      <b/>
      <sz val="20"/>
      <color indexed="9"/>
      <name val="Arial"/>
      <charset val="0"/>
    </font>
    <font>
      <sz val="12"/>
      <color rgb="FF000000"/>
      <name val="Arial"/>
      <charset val="0"/>
    </font>
    <font>
      <b/>
      <sz val="17"/>
      <color indexed="12"/>
      <name val="Arial"/>
      <charset val="0"/>
    </font>
    <font>
      <b/>
      <sz val="14"/>
      <color indexed="9"/>
      <name val="Arial"/>
      <charset val="0"/>
    </font>
    <font>
      <b/>
      <sz val="20"/>
      <color theme="0"/>
      <name val="Arial"/>
      <charset val="0"/>
    </font>
    <font>
      <i/>
      <sz val="17"/>
      <name val="Arial"/>
      <charset val="0"/>
    </font>
    <font>
      <u/>
      <sz val="20"/>
      <name val="Arial"/>
      <charset val="0"/>
    </font>
    <font>
      <b/>
      <u/>
      <sz val="20"/>
      <name val="Arial"/>
      <charset val="0"/>
    </font>
    <font>
      <sz val="22"/>
      <name val="Arial"/>
      <charset val="0"/>
    </font>
    <font>
      <sz val="21"/>
      <name val="Arial"/>
      <charset val="134"/>
    </font>
    <font>
      <b/>
      <i/>
      <u/>
      <sz val="19"/>
      <name val="Arial"/>
      <charset val="0"/>
    </font>
    <font>
      <sz val="14"/>
      <name val="Arial"/>
      <charset val="0"/>
    </font>
    <font>
      <sz val="18"/>
      <color indexed="8"/>
      <name val="Arial"/>
      <charset val="0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i/>
      <sz val="19"/>
      <color rgb="FF000000"/>
      <name val="Arial"/>
      <charset val="0"/>
    </font>
    <font>
      <i/>
      <sz val="19"/>
      <color rgb="FF000000"/>
      <name val="Arial"/>
      <charset val="0"/>
    </font>
    <font>
      <b/>
      <i/>
      <sz val="20"/>
      <color rgb="FF000000"/>
      <name val="Arial"/>
      <charset val="0"/>
    </font>
    <font>
      <i/>
      <sz val="20"/>
      <color rgb="FF000000"/>
      <name val="Arial"/>
      <charset val="0"/>
    </font>
    <font>
      <b/>
      <sz val="20"/>
      <name val="SimSun"/>
      <charset val="0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9">
    <border>
      <left/>
      <right/>
      <top/>
      <bottom/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medium">
        <color indexed="59"/>
      </left>
      <right/>
      <top style="medium">
        <color indexed="59"/>
      </top>
      <bottom/>
      <diagonal/>
    </border>
    <border>
      <left/>
      <right/>
      <top style="medium">
        <color indexed="59"/>
      </top>
      <bottom/>
      <diagonal/>
    </border>
    <border>
      <left style="medium">
        <color indexed="59"/>
      </left>
      <right/>
      <top/>
      <bottom/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medium">
        <color indexed="59"/>
      </bottom>
      <diagonal/>
    </border>
    <border>
      <left style="thin">
        <color indexed="59"/>
      </left>
      <right/>
      <top style="medium">
        <color indexed="59"/>
      </top>
      <bottom/>
      <diagonal/>
    </border>
    <border>
      <left/>
      <right style="thin">
        <color indexed="59"/>
      </right>
      <top style="medium">
        <color indexed="59"/>
      </top>
      <bottom/>
      <diagonal/>
    </border>
    <border>
      <left style="thin">
        <color indexed="59"/>
      </left>
      <right style="thin">
        <color indexed="59"/>
      </right>
      <top style="medium">
        <color indexed="59"/>
      </top>
      <bottom/>
      <diagonal/>
    </border>
    <border>
      <left style="thin">
        <color indexed="59"/>
      </left>
      <right style="thin">
        <color indexed="59"/>
      </right>
      <top style="medium">
        <color indexed="59"/>
      </top>
      <bottom style="medium">
        <color indexed="59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/>
      <top/>
      <bottom style="medium">
        <color indexed="59"/>
      </bottom>
      <diagonal/>
    </border>
    <border>
      <left/>
      <right/>
      <top/>
      <bottom style="medium">
        <color indexed="59"/>
      </bottom>
      <diagonal/>
    </border>
    <border>
      <left/>
      <right style="thin">
        <color indexed="59"/>
      </right>
      <top/>
      <bottom style="medium">
        <color indexed="59"/>
      </bottom>
      <diagonal/>
    </border>
    <border>
      <left style="thin">
        <color indexed="59"/>
      </left>
      <right style="thin">
        <color indexed="59"/>
      </right>
      <top/>
      <bottom style="medium">
        <color indexed="59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thin">
        <color rgb="FF333333"/>
      </bottom>
      <diagonal/>
    </border>
    <border>
      <left style="thin">
        <color indexed="63"/>
      </left>
      <right/>
      <top style="medium">
        <color indexed="63"/>
      </top>
      <bottom style="thin">
        <color rgb="FF333333"/>
      </bottom>
      <diagonal/>
    </border>
    <border>
      <left style="thin">
        <color indexed="8"/>
      </left>
      <right style="thin">
        <color indexed="8"/>
      </right>
      <top style="medium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59"/>
      </left>
      <right style="thin">
        <color indexed="59"/>
      </right>
      <top/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rgb="FF33333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59"/>
      </left>
      <right/>
      <top style="double">
        <color indexed="59"/>
      </top>
      <bottom style="double">
        <color indexed="59"/>
      </bottom>
      <diagonal/>
    </border>
    <border>
      <left style="thin">
        <color indexed="59"/>
      </left>
      <right/>
      <top style="double">
        <color indexed="59"/>
      </top>
      <bottom style="double">
        <color indexed="59"/>
      </bottom>
      <diagonal/>
    </border>
    <border>
      <left/>
      <right/>
      <top style="double">
        <color indexed="59"/>
      </top>
      <bottom style="double">
        <color indexed="59"/>
      </bottom>
      <diagonal/>
    </border>
    <border>
      <left style="thin">
        <color indexed="59"/>
      </left>
      <right style="thin">
        <color indexed="59"/>
      </right>
      <top style="double">
        <color indexed="59"/>
      </top>
      <bottom style="double">
        <color indexed="59"/>
      </bottom>
      <diagonal/>
    </border>
    <border>
      <left style="medium">
        <color indexed="59"/>
      </left>
      <right/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333333"/>
      </top>
      <bottom/>
      <diagonal/>
    </border>
    <border>
      <left style="thin">
        <color indexed="59"/>
      </left>
      <right style="thin">
        <color indexed="59"/>
      </right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rgb="FF333333"/>
      </top>
      <bottom style="thin">
        <color rgb="FF333333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rgb="FF333333"/>
      </top>
      <bottom/>
      <diagonal/>
    </border>
    <border>
      <left style="thin">
        <color indexed="63"/>
      </left>
      <right style="thin">
        <color indexed="6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thin">
        <color auto="1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indexed="59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/>
      <top style="thin">
        <color rgb="FF333333"/>
      </top>
      <bottom style="thin">
        <color indexed="63"/>
      </bottom>
      <diagonal/>
    </border>
    <border>
      <left style="medium">
        <color indexed="59"/>
      </left>
      <right style="thin">
        <color rgb="FF333300"/>
      </right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auto="1"/>
      </top>
      <bottom style="thin">
        <color indexed="63"/>
      </bottom>
      <diagonal/>
    </border>
    <border>
      <left style="thin">
        <color auto="1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rgb="FF333300"/>
      </top>
      <bottom style="thin">
        <color indexed="59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rgb="FF333333"/>
      </top>
      <bottom style="thin">
        <color indexed="63"/>
      </bottom>
      <diagonal/>
    </border>
    <border>
      <left/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thin">
        <color indexed="59"/>
      </left>
      <right/>
      <top style="thin">
        <color rgb="FF333300"/>
      </top>
      <bottom/>
      <diagonal/>
    </border>
    <border>
      <left/>
      <right style="medium">
        <color indexed="59"/>
      </right>
      <top/>
      <bottom/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59"/>
      </left>
      <right/>
      <top/>
      <bottom style="thin">
        <color rgb="FF333300"/>
      </bottom>
      <diagonal/>
    </border>
    <border>
      <left style="thin">
        <color indexed="59"/>
      </left>
      <right style="thin">
        <color indexed="59"/>
      </right>
      <top/>
      <bottom style="thin">
        <color rgb="FF333300"/>
      </bottom>
      <diagonal/>
    </border>
    <border>
      <left style="thin">
        <color indexed="63"/>
      </left>
      <right style="thin">
        <color indexed="63"/>
      </right>
      <top style="double">
        <color rgb="FF333333"/>
      </top>
      <bottom style="double">
        <color rgb="FF333333"/>
      </bottom>
      <diagonal/>
    </border>
    <border>
      <left/>
      <right style="thin">
        <color indexed="63"/>
      </right>
      <top style="double">
        <color rgb="FF333333"/>
      </top>
      <bottom style="double">
        <color rgb="FF333333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59"/>
      </left>
      <right style="thin">
        <color rgb="FF333300"/>
      </right>
      <top/>
      <bottom style="thin">
        <color rgb="FF333300"/>
      </bottom>
      <diagonal/>
    </border>
    <border>
      <left style="thin">
        <color indexed="59"/>
      </left>
      <right/>
      <top style="thin">
        <color auto="1"/>
      </top>
      <bottom style="thin">
        <color rgb="FF333300"/>
      </bottom>
      <diagonal/>
    </border>
    <border>
      <left style="thin">
        <color auto="1"/>
      </left>
      <right/>
      <top style="thin">
        <color auto="1"/>
      </top>
      <bottom style="thin">
        <color rgb="FF333300"/>
      </bottom>
      <diagonal/>
    </border>
    <border>
      <left style="thin">
        <color indexed="59"/>
      </left>
      <right style="medium">
        <color indexed="59"/>
      </right>
      <top style="double">
        <color indexed="59"/>
      </top>
      <bottom style="double">
        <color indexed="59"/>
      </bottom>
      <diagonal/>
    </border>
    <border>
      <left/>
      <right style="thin">
        <color rgb="FF33333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/>
      <bottom/>
      <diagonal/>
    </border>
    <border>
      <left/>
      <right style="thin">
        <color rgb="FF333300"/>
      </right>
      <top/>
      <bottom style="thin">
        <color rgb="FF333300"/>
      </bottom>
      <diagonal/>
    </border>
    <border>
      <left style="thin">
        <color indexed="59"/>
      </left>
      <right/>
      <top style="thin">
        <color indexed="59"/>
      </top>
      <bottom style="double">
        <color indexed="59"/>
      </bottom>
      <diagonal/>
    </border>
    <border>
      <left/>
      <right/>
      <top style="thin">
        <color indexed="59"/>
      </top>
      <bottom style="double">
        <color indexed="59"/>
      </bottom>
      <diagonal/>
    </border>
    <border>
      <left/>
      <right style="thin">
        <color indexed="59"/>
      </right>
      <top/>
      <bottom style="thin">
        <color rgb="FF333300"/>
      </bottom>
      <diagonal/>
    </border>
    <border>
      <left style="thin">
        <color indexed="59"/>
      </left>
      <right style="medium">
        <color indexed="59"/>
      </right>
      <top/>
      <bottom style="double">
        <color indexed="59"/>
      </bottom>
      <diagonal/>
    </border>
    <border>
      <left style="thin">
        <color indexed="59"/>
      </left>
      <right style="thin">
        <color auto="1"/>
      </right>
      <top/>
      <bottom style="thin">
        <color rgb="FF333300"/>
      </bottom>
      <diagonal/>
    </border>
    <border>
      <left/>
      <right style="medium">
        <color indexed="59"/>
      </right>
      <top style="medium">
        <color indexed="59"/>
      </top>
      <bottom/>
      <diagonal/>
    </border>
    <border>
      <left style="thin">
        <color indexed="63"/>
      </left>
      <right style="thin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59"/>
      </right>
      <top style="double">
        <color indexed="59"/>
      </top>
      <bottom style="double">
        <color indexed="59"/>
      </bottom>
      <diagonal/>
    </border>
    <border>
      <left/>
      <right style="medium">
        <color indexed="59"/>
      </right>
      <top style="thin">
        <color indexed="59"/>
      </top>
      <bottom style="double">
        <color indexed="59"/>
      </bottom>
      <diagonal/>
    </border>
    <border diagonalUp="1">
      <left style="thin">
        <color indexed="59"/>
      </left>
      <right style="thin">
        <color indexed="59"/>
      </right>
      <top/>
      <bottom style="thin">
        <color indexed="59"/>
      </bottom>
      <diagonal style="thin">
        <color indexed="59"/>
      </diagonal>
    </border>
    <border>
      <left/>
      <right style="medium">
        <color indexed="59"/>
      </right>
      <top style="thin">
        <color indexed="59"/>
      </top>
      <bottom style="thin">
        <color indexed="59"/>
      </bottom>
      <diagonal/>
    </border>
    <border>
      <left/>
      <right style="medium">
        <color indexed="59"/>
      </right>
      <top/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/>
      <right/>
      <top/>
      <bottom style="thin">
        <color rgb="FF333333"/>
      </bottom>
      <diagonal/>
    </border>
    <border>
      <left style="thin">
        <color indexed="63"/>
      </left>
      <right style="thin">
        <color indexed="63"/>
      </right>
      <top/>
      <bottom style="thin">
        <color auto="1"/>
      </bottom>
      <diagonal/>
    </border>
    <border>
      <left style="thin">
        <color indexed="63"/>
      </left>
      <right/>
      <top style="thin">
        <color rgb="FF333333"/>
      </top>
      <bottom style="thin">
        <color rgb="FF333333"/>
      </bottom>
      <diagonal/>
    </border>
    <border>
      <left style="thin">
        <color auto="1"/>
      </left>
      <right/>
      <top/>
      <bottom style="thin">
        <color rgb="FF333333"/>
      </bottom>
      <diagonal/>
    </border>
    <border>
      <left style="medium">
        <color indexed="59"/>
      </left>
      <right style="thin">
        <color indexed="59"/>
      </right>
      <top/>
      <bottom style="double">
        <color indexed="59"/>
      </bottom>
      <diagonal/>
    </border>
    <border>
      <left style="thin">
        <color indexed="59"/>
      </left>
      <right style="thin">
        <color indexed="59"/>
      </right>
      <top/>
      <bottom style="double">
        <color indexed="5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double">
        <color indexed="63"/>
      </bottom>
      <diagonal/>
    </border>
    <border>
      <left style="medium">
        <color indexed="59"/>
      </left>
      <right style="thin">
        <color indexed="59"/>
      </right>
      <top style="double">
        <color indexed="59"/>
      </top>
      <bottom style="double">
        <color indexed="59"/>
      </bottom>
      <diagonal/>
    </border>
    <border>
      <left/>
      <right/>
      <top/>
      <bottom style="double">
        <color indexed="59"/>
      </bottom>
      <diagonal/>
    </border>
    <border>
      <left style="medium">
        <color indexed="59"/>
      </left>
      <right style="thin">
        <color indexed="59"/>
      </right>
      <top style="double">
        <color rgb="FF333300"/>
      </top>
      <bottom style="medium">
        <color rgb="FF333300"/>
      </bottom>
      <diagonal/>
    </border>
    <border>
      <left style="thin">
        <color indexed="59"/>
      </left>
      <right/>
      <top style="double">
        <color rgb="FF333300"/>
      </top>
      <bottom style="medium">
        <color rgb="FF333300"/>
      </bottom>
      <diagonal/>
    </border>
    <border>
      <left/>
      <right/>
      <top style="double">
        <color rgb="FF333300"/>
      </top>
      <bottom style="medium">
        <color rgb="FF333300"/>
      </bottom>
      <diagonal/>
    </border>
    <border>
      <left/>
      <right style="thin">
        <color indexed="59"/>
      </right>
      <top style="double">
        <color rgb="FF333300"/>
      </top>
      <bottom style="medium">
        <color rgb="FF333300"/>
      </bottom>
      <diagonal/>
    </border>
    <border>
      <left style="thin">
        <color indexed="59"/>
      </left>
      <right style="thin">
        <color indexed="59"/>
      </right>
      <top style="double">
        <color rgb="FF333300"/>
      </top>
      <bottom style="medium">
        <color rgb="FF333300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double">
        <color auto="1"/>
      </top>
      <bottom style="double">
        <color auto="1"/>
      </bottom>
      <diagonal/>
    </border>
    <border>
      <left style="thin">
        <color indexed="63"/>
      </left>
      <right style="thin">
        <color indexed="63"/>
      </right>
      <top/>
      <bottom style="double">
        <color rgb="FF333333"/>
      </bottom>
      <diagonal/>
    </border>
    <border>
      <left/>
      <right/>
      <top/>
      <bottom style="medium">
        <color rgb="FF333300"/>
      </bottom>
      <diagonal/>
    </border>
    <border>
      <left/>
      <right style="medium">
        <color indexed="59"/>
      </right>
      <top/>
      <bottom style="medium">
        <color rgb="FF333300"/>
      </bottom>
      <diagonal/>
    </border>
    <border>
      <left style="thin">
        <color indexed="8"/>
      </left>
      <right style="thin">
        <color indexed="8"/>
      </right>
      <top style="medium">
        <color indexed="63"/>
      </top>
      <bottom style="thin">
        <color rgb="FF333333"/>
      </bottom>
      <diagonal/>
    </border>
    <border>
      <left style="medium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59"/>
      </left>
      <right/>
      <top style="double">
        <color rgb="FF333300"/>
      </top>
      <bottom style="double">
        <color rgb="FF333300"/>
      </bottom>
      <diagonal/>
    </border>
    <border>
      <left style="thin">
        <color indexed="59"/>
      </left>
      <right/>
      <top style="double">
        <color rgb="FF333300"/>
      </top>
      <bottom style="double">
        <color rgb="FF333300"/>
      </bottom>
      <diagonal/>
    </border>
    <border>
      <left/>
      <right/>
      <top style="double">
        <color rgb="FF333300"/>
      </top>
      <bottom style="double">
        <color rgb="FF333300"/>
      </bottom>
      <diagonal/>
    </border>
    <border>
      <left style="thin">
        <color indexed="59"/>
      </left>
      <right style="thin">
        <color indexed="59"/>
      </right>
      <top style="double">
        <color rgb="FF333300"/>
      </top>
      <bottom style="double">
        <color rgb="FF333300"/>
      </bottom>
      <diagonal/>
    </border>
    <border>
      <left style="medium">
        <color indexed="63"/>
      </left>
      <right style="thin">
        <color indexed="63"/>
      </right>
      <top style="thin">
        <color rgb="FF333333"/>
      </top>
      <bottom style="thin">
        <color rgb="FF333333"/>
      </bottom>
      <diagonal/>
    </border>
    <border>
      <left style="thin">
        <color auto="1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333300"/>
      </bottom>
      <diagonal/>
    </border>
    <border>
      <left/>
      <right/>
      <top style="thin">
        <color rgb="FF333300"/>
      </top>
      <bottom style="thin">
        <color indexed="59"/>
      </bottom>
      <diagonal/>
    </border>
    <border>
      <left/>
      <right style="thin">
        <color indexed="59"/>
      </right>
      <top style="thin">
        <color rgb="FF333300"/>
      </top>
      <bottom style="thin">
        <color indexed="59"/>
      </bottom>
      <diagonal/>
    </border>
    <border>
      <left style="thin">
        <color indexed="63"/>
      </left>
      <right style="thin">
        <color indexed="63"/>
      </right>
      <top style="double">
        <color rgb="FF333300"/>
      </top>
      <bottom style="double">
        <color rgb="FF333300"/>
      </bottom>
      <diagonal/>
    </border>
    <border>
      <left/>
      <right style="thin">
        <color indexed="63"/>
      </right>
      <top style="double">
        <color rgb="FF333300"/>
      </top>
      <bottom style="double">
        <color rgb="FF333300"/>
      </bottom>
      <diagonal/>
    </border>
    <border>
      <left style="thin">
        <color indexed="63"/>
      </left>
      <right/>
      <top/>
      <bottom/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59"/>
      </left>
      <right/>
      <top/>
      <bottom style="double">
        <color indexed="59"/>
      </bottom>
      <diagonal/>
    </border>
    <border>
      <left/>
      <right style="medium">
        <color indexed="59"/>
      </right>
      <top/>
      <bottom style="double">
        <color indexed="59"/>
      </bottom>
      <diagonal/>
    </border>
    <border>
      <left style="medium">
        <color indexed="59"/>
      </left>
      <right style="thin">
        <color auto="1"/>
      </right>
      <top/>
      <bottom/>
      <diagonal/>
    </border>
    <border>
      <left style="thin">
        <color indexed="59"/>
      </left>
      <right/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auto="1"/>
      </bottom>
      <diagonal/>
    </border>
    <border>
      <left style="thin">
        <color auto="1"/>
      </left>
      <right style="thin">
        <color indexed="59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/>
      <bottom style="double">
        <color indexed="63"/>
      </bottom>
      <diagonal/>
    </border>
    <border>
      <left style="medium">
        <color indexed="59"/>
      </left>
      <right style="thin">
        <color indexed="59"/>
      </right>
      <top style="double">
        <color rgb="FF333300"/>
      </top>
      <bottom style="double">
        <color rgb="FF333300"/>
      </bottom>
      <diagonal/>
    </border>
    <border>
      <left/>
      <right/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3"/>
      </right>
      <top/>
      <bottom style="thin">
        <color rgb="FF333333"/>
      </bottom>
      <diagonal/>
    </border>
    <border>
      <left/>
      <right style="thin">
        <color indexed="63"/>
      </right>
      <top style="thin">
        <color indexed="63"/>
      </top>
      <bottom style="thin">
        <color rgb="FF333333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/>
      <right style="thin">
        <color indexed="59"/>
      </right>
      <top style="thin">
        <color rgb="FF333333"/>
      </top>
      <bottom style="thin">
        <color rgb="FF333333"/>
      </bottom>
      <diagonal/>
    </border>
    <border>
      <left style="thin">
        <color auto="1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rgb="FF333333"/>
      </bottom>
      <diagonal/>
    </border>
    <border>
      <left style="thin">
        <color indexed="59"/>
      </left>
      <right/>
      <top style="thin">
        <color rgb="FF333333"/>
      </top>
      <bottom style="thin">
        <color rgb="FF333333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auto="1"/>
      </left>
      <right style="thin">
        <color auto="1"/>
      </right>
      <top/>
      <bottom style="thin">
        <color rgb="FF333333"/>
      </bottom>
      <diagonal/>
    </border>
    <border>
      <left/>
      <right style="medium">
        <color indexed="63"/>
      </right>
      <top/>
      <bottom/>
      <diagonal/>
    </border>
    <border>
      <left style="thin">
        <color indexed="59"/>
      </left>
      <right style="thin">
        <color indexed="59"/>
      </right>
      <top style="thin">
        <color auto="1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auto="1"/>
      </top>
      <bottom style="thin">
        <color rgb="FF333333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rgb="FF333333"/>
      </bottom>
      <diagonal/>
    </border>
    <border>
      <left/>
      <right style="thin">
        <color rgb="FF333300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indexed="63"/>
      </top>
      <bottom style="thin">
        <color indexed="63"/>
      </bottom>
      <diagonal/>
    </border>
    <border>
      <left style="thin">
        <color indexed="59"/>
      </left>
      <right style="thin">
        <color rgb="FF333300"/>
      </right>
      <top style="thin">
        <color auto="1"/>
      </top>
      <bottom style="thin">
        <color rgb="FF333300"/>
      </bottom>
      <diagonal/>
    </border>
    <border>
      <left style="thin">
        <color indexed="63"/>
      </left>
      <right style="thin">
        <color auto="1"/>
      </right>
      <top style="thin">
        <color indexed="63"/>
      </top>
      <bottom style="thin">
        <color indexed="63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medium">
        <color indexed="59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>
      <left/>
      <right/>
      <top style="thin">
        <color rgb="FF333300"/>
      </top>
      <bottom style="thin">
        <color rgb="FF333300"/>
      </bottom>
      <diagonal/>
    </border>
    <border>
      <left style="thin">
        <color indexed="63"/>
      </left>
      <right/>
      <top style="thin">
        <color rgb="FF333300"/>
      </top>
      <bottom style="thin">
        <color rgb="FF333300"/>
      </bottom>
      <diagonal/>
    </border>
    <border>
      <left style="thin">
        <color indexed="59"/>
      </left>
      <right style="thin">
        <color indexed="59"/>
      </right>
      <top style="thin">
        <color rgb="FF333300"/>
      </top>
      <bottom style="thin">
        <color rgb="FF333300"/>
      </bottom>
      <diagonal/>
    </border>
    <border>
      <left style="thin">
        <color auto="1"/>
      </left>
      <right/>
      <top style="thin">
        <color rgb="FF333300"/>
      </top>
      <bottom style="thin">
        <color rgb="FF333300"/>
      </bottom>
      <diagonal/>
    </border>
    <border>
      <left style="thin">
        <color indexed="63"/>
      </left>
      <right style="thin">
        <color indexed="63"/>
      </right>
      <top style="thin">
        <color rgb="FF333300"/>
      </top>
      <bottom style="thin">
        <color rgb="FF333300"/>
      </bottom>
      <diagonal/>
    </border>
    <border>
      <left/>
      <right style="thin">
        <color indexed="63"/>
      </right>
      <top style="thin">
        <color rgb="FF333300"/>
      </top>
      <bottom style="thin">
        <color rgb="FF333300"/>
      </bottom>
      <diagonal/>
    </border>
    <border>
      <left/>
      <right style="thin">
        <color indexed="63"/>
      </right>
      <top/>
      <bottom/>
      <diagonal/>
    </border>
    <border>
      <left style="medium">
        <color indexed="59"/>
      </left>
      <right/>
      <top/>
      <bottom style="thin">
        <color rgb="FF33330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rgb="FF333300"/>
      </bottom>
      <diagonal/>
    </border>
    <border>
      <left style="thin">
        <color auto="1"/>
      </left>
      <right/>
      <top style="thin">
        <color auto="1"/>
      </top>
      <bottom style="thin">
        <color indexed="63"/>
      </bottom>
      <diagonal/>
    </border>
    <border>
      <left style="thin">
        <color auto="1"/>
      </left>
      <right/>
      <top/>
      <bottom style="thin">
        <color rgb="FF333300"/>
      </bottom>
      <diagonal/>
    </border>
    <border>
      <left style="thin">
        <color auto="1"/>
      </left>
      <right style="thin">
        <color auto="1"/>
      </right>
      <top/>
      <bottom style="thin">
        <color rgb="FF333300"/>
      </bottom>
      <diagonal/>
    </border>
    <border>
      <left style="thin">
        <color indexed="59"/>
      </left>
      <right style="thin">
        <color indexed="59"/>
      </right>
      <top style="thin">
        <color auto="1"/>
      </top>
      <bottom style="thin">
        <color rgb="FF333300"/>
      </bottom>
      <diagonal/>
    </border>
    <border>
      <left style="thin">
        <color indexed="63"/>
      </left>
      <right style="thin">
        <color indexed="63"/>
      </right>
      <top/>
      <bottom style="thin">
        <color rgb="FF333300"/>
      </bottom>
      <diagonal/>
    </border>
    <border>
      <left style="thin">
        <color indexed="63"/>
      </left>
      <right/>
      <top style="medium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rgb="FF33333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59"/>
      </left>
      <right style="thin">
        <color rgb="FF33330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3"/>
      </left>
      <right style="thin">
        <color indexed="63"/>
      </right>
      <top style="double">
        <color rgb="FF333333"/>
      </top>
      <bottom style="double">
        <color rgb="FF333333"/>
      </bottom>
      <diagonal/>
    </border>
    <border>
      <left/>
      <right/>
      <top style="double">
        <color rgb="FF333333"/>
      </top>
      <bottom style="double">
        <color rgb="FF333333"/>
      </bottom>
      <diagonal/>
    </border>
    <border>
      <left style="thin">
        <color auto="1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thin">
        <color auto="1"/>
      </right>
      <top/>
      <bottom style="thin">
        <color auto="1"/>
      </bottom>
      <diagonal/>
    </border>
    <border>
      <left/>
      <right style="thin">
        <color indexed="59"/>
      </right>
      <top style="thin">
        <color auto="1"/>
      </top>
      <bottom style="thin">
        <color auto="1"/>
      </bottom>
      <diagonal/>
    </border>
    <border>
      <left/>
      <right style="thin">
        <color indexed="59"/>
      </right>
      <top style="thin">
        <color auto="1"/>
      </top>
      <bottom/>
      <diagonal/>
    </border>
    <border>
      <left/>
      <right style="thin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333333"/>
      </left>
      <right style="thin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333333"/>
      </left>
      <right/>
      <top style="double">
        <color rgb="FF333333"/>
      </top>
      <bottom style="double">
        <color rgb="FF333333"/>
      </bottom>
      <diagonal/>
    </border>
    <border>
      <left style="thin">
        <color indexed="59"/>
      </left>
      <right style="thin">
        <color indexed="59"/>
      </right>
      <top style="double">
        <color rgb="FF333333"/>
      </top>
      <bottom style="double">
        <color rgb="FF33333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double">
        <color indexed="63"/>
      </top>
      <bottom style="double">
        <color auto="1"/>
      </bottom>
      <diagonal/>
    </border>
    <border>
      <left/>
      <right/>
      <top style="double">
        <color indexed="63"/>
      </top>
      <bottom style="double">
        <color auto="1"/>
      </bottom>
      <diagonal/>
    </border>
    <border>
      <left style="thin">
        <color indexed="63"/>
      </left>
      <right style="thin">
        <color indexed="63"/>
      </right>
      <top style="double">
        <color indexed="63"/>
      </top>
      <bottom style="double">
        <color auto="1"/>
      </bottom>
      <diagonal/>
    </border>
    <border>
      <left style="hair">
        <color indexed="8"/>
      </left>
      <right style="hair">
        <color indexed="8"/>
      </right>
      <top style="thin">
        <color indexed="63"/>
      </top>
      <bottom style="thin">
        <color indexed="63"/>
      </bottom>
      <diagonal/>
    </border>
    <border>
      <left/>
      <right style="thin">
        <color rgb="FF333333"/>
      </right>
      <top style="double">
        <color indexed="59"/>
      </top>
      <bottom style="double">
        <color indexed="59"/>
      </bottom>
      <diagonal/>
    </border>
    <border>
      <left style="thin">
        <color rgb="FF333333"/>
      </left>
      <right style="thin">
        <color rgb="FF333333"/>
      </right>
      <top style="double">
        <color indexed="59"/>
      </top>
      <bottom style="double">
        <color indexed="59"/>
      </bottom>
      <diagonal/>
    </border>
    <border>
      <left style="thin">
        <color rgb="FF333333"/>
      </left>
      <right/>
      <top style="double">
        <color indexed="59"/>
      </top>
      <bottom style="double">
        <color indexed="59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rgb="FF333333"/>
      </top>
      <bottom style="thin">
        <color indexed="63"/>
      </bottom>
      <diagonal/>
    </border>
    <border>
      <left style="thin">
        <color theme="1"/>
      </left>
      <right/>
      <top style="thin">
        <color auto="1"/>
      </top>
      <bottom style="thin">
        <color indexed="63"/>
      </bottom>
      <diagonal/>
    </border>
    <border>
      <left style="thin">
        <color theme="1"/>
      </left>
      <right/>
      <top style="thin">
        <color indexed="63"/>
      </top>
      <bottom style="thin">
        <color indexed="63"/>
      </bottom>
      <diagonal/>
    </border>
    <border>
      <left style="thin">
        <color theme="1"/>
      </left>
      <right/>
      <top style="thin">
        <color indexed="0"/>
      </top>
      <bottom style="thin">
        <color indexed="0"/>
      </bottom>
      <diagonal/>
    </border>
    <border>
      <left style="thin">
        <color rgb="FF333333"/>
      </left>
      <right/>
      <top style="thin">
        <color indexed="63"/>
      </top>
      <bottom style="thin">
        <color indexed="63"/>
      </bottom>
      <diagonal/>
    </border>
    <border>
      <left/>
      <right style="thin">
        <color rgb="FF333333"/>
      </right>
      <top/>
      <bottom style="thin">
        <color indexed="63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9"/>
      </left>
      <right style="thin">
        <color indexed="59"/>
      </right>
      <top style="thin">
        <color rgb="FF333300"/>
      </top>
      <bottom style="thin">
        <color indexed="59"/>
      </bottom>
      <diagonal/>
    </border>
    <border>
      <left style="thin">
        <color indexed="63"/>
      </left>
      <right/>
      <top style="thin">
        <color auto="1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rgb="FF33333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/>
      <right style="medium">
        <color indexed="63"/>
      </right>
      <top/>
      <bottom style="double">
        <color indexed="8"/>
      </bottom>
      <diagonal/>
    </border>
    <border>
      <left style="medium">
        <color indexed="63"/>
      </left>
      <right style="thin">
        <color indexed="63"/>
      </right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 style="thin">
        <color indexed="63"/>
      </left>
      <right style="thin">
        <color indexed="63"/>
      </right>
      <top style="double">
        <color indexed="63"/>
      </top>
      <bottom/>
      <diagonal/>
    </border>
    <border>
      <left style="medium">
        <color indexed="63"/>
      </left>
      <right style="thin">
        <color indexed="63"/>
      </right>
      <top style="double">
        <color rgb="FF333333"/>
      </top>
      <bottom style="thin">
        <color rgb="FF333333"/>
      </bottom>
      <diagonal/>
    </border>
    <border>
      <left/>
      <right/>
      <top style="double">
        <color rgb="FF333333"/>
      </top>
      <bottom style="thin">
        <color rgb="FF333333"/>
      </bottom>
      <diagonal/>
    </border>
    <border>
      <left style="thin">
        <color auto="1"/>
      </left>
      <right style="thin">
        <color auto="1"/>
      </right>
      <top style="double">
        <color rgb="FF333333"/>
      </top>
      <bottom style="thin">
        <color rgb="FF333333"/>
      </bottom>
      <diagonal/>
    </border>
    <border>
      <left style="thin">
        <color indexed="63"/>
      </left>
      <right style="thin">
        <color indexed="63"/>
      </right>
      <top style="double">
        <color rgb="FF333333"/>
      </top>
      <bottom style="thin">
        <color rgb="FF333333"/>
      </bottom>
      <diagonal/>
    </border>
    <border>
      <left style="medium">
        <color indexed="63"/>
      </left>
      <right style="thin">
        <color indexed="63"/>
      </right>
      <top/>
      <bottom style="thin">
        <color rgb="FF33333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rgb="FF333333"/>
      </bottom>
      <diagonal/>
    </border>
    <border>
      <left/>
      <right/>
      <top style="thin">
        <color indexed="63"/>
      </top>
      <bottom style="thin">
        <color rgb="FF333333"/>
      </bottom>
      <diagonal/>
    </border>
    <border>
      <left style="thin">
        <color indexed="59"/>
      </left>
      <right/>
      <top/>
      <bottom style="thin">
        <color rgb="FF33333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33333"/>
      </bottom>
      <diagonal/>
    </border>
    <border>
      <left style="medium">
        <color indexed="63"/>
      </left>
      <right style="thin">
        <color indexed="63"/>
      </right>
      <top style="double">
        <color rgb="FF333333"/>
      </top>
      <bottom style="medium">
        <color indexed="63"/>
      </bottom>
      <diagonal/>
    </border>
    <border>
      <left style="thin">
        <color indexed="63"/>
      </left>
      <right/>
      <top style="double">
        <color rgb="FF333333"/>
      </top>
      <bottom style="medium">
        <color indexed="63"/>
      </bottom>
      <diagonal/>
    </border>
    <border>
      <left/>
      <right/>
      <top style="double">
        <color rgb="FF33333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double">
        <color rgb="FF333333"/>
      </top>
      <bottom style="medium">
        <color indexed="63"/>
      </bottom>
      <diagonal/>
    </border>
    <border>
      <left style="thin">
        <color indexed="59"/>
      </left>
      <right style="thin">
        <color indexed="59"/>
      </right>
      <top style="double">
        <color indexed="59"/>
      </top>
      <bottom/>
      <diagonal/>
    </border>
    <border>
      <left style="thin">
        <color indexed="59"/>
      </left>
      <right/>
      <top style="double">
        <color rgb="FF333333"/>
      </top>
      <bottom style="thin">
        <color rgb="FF333333"/>
      </bottom>
      <diagonal/>
    </border>
    <border>
      <left style="thin">
        <color indexed="59"/>
      </left>
      <right style="thin">
        <color auto="1"/>
      </right>
      <top style="double">
        <color rgb="FF333333"/>
      </top>
      <bottom style="thin">
        <color rgb="FF333333"/>
      </bottom>
      <diagonal/>
    </border>
    <border>
      <left style="thin">
        <color indexed="59"/>
      </left>
      <right style="thin">
        <color rgb="FF333300"/>
      </right>
      <top/>
      <bottom style="thin">
        <color rgb="FF333333"/>
      </bottom>
      <diagonal/>
    </border>
    <border>
      <left/>
      <right style="thin">
        <color rgb="FF333300"/>
      </right>
      <top style="double">
        <color rgb="FF333333"/>
      </top>
      <bottom style="double">
        <color rgb="FF333333"/>
      </bottom>
      <diagonal/>
    </border>
    <border>
      <left style="thin">
        <color rgb="FF333300"/>
      </left>
      <right style="thin">
        <color rgb="FF333300"/>
      </right>
      <top style="double">
        <color rgb="FF333333"/>
      </top>
      <bottom style="double">
        <color rgb="FF333333"/>
      </bottom>
      <diagonal/>
    </border>
    <border>
      <left style="thin">
        <color rgb="FF333300"/>
      </left>
      <right/>
      <top style="double">
        <color rgb="FF333333"/>
      </top>
      <bottom style="double">
        <color rgb="FF333333"/>
      </bottom>
      <diagonal/>
    </border>
    <border>
      <left style="thin">
        <color indexed="59"/>
      </left>
      <right style="thin">
        <color rgb="FF333300"/>
      </right>
      <top style="double">
        <color rgb="FF333333"/>
      </top>
      <bottom style="double">
        <color rgb="FF333333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59"/>
      </left>
      <right style="thin">
        <color indexed="59"/>
      </right>
      <top style="double">
        <color indexed="59"/>
      </top>
      <bottom style="medium">
        <color rgb="FF333300"/>
      </bottom>
      <diagonal/>
    </border>
    <border>
      <left style="thin">
        <color indexed="59"/>
      </left>
      <right style="thin">
        <color rgb="FF333300"/>
      </right>
      <top style="double">
        <color indexed="59"/>
      </top>
      <bottom style="medium">
        <color rgb="FF333300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thin">
        <color indexed="59"/>
      </left>
      <right/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rgb="FF333300"/>
      </right>
      <top style="thin">
        <color auto="1"/>
      </top>
      <bottom style="thin">
        <color auto="1"/>
      </bottom>
      <diagonal/>
    </border>
    <border>
      <left style="medium">
        <color indexed="59"/>
      </left>
      <right/>
      <top/>
      <bottom style="medium">
        <color indexed="59"/>
      </bottom>
      <diagonal/>
    </border>
    <border>
      <left style="thin">
        <color indexed="63"/>
      </left>
      <right/>
      <top style="medium">
        <color indexed="8"/>
      </top>
      <bottom style="thin">
        <color indexed="8"/>
      </bottom>
      <diagonal/>
    </border>
    <border>
      <left style="medium">
        <color indexed="59"/>
      </left>
      <right/>
      <top style="thin">
        <color indexed="59"/>
      </top>
      <bottom style="thin">
        <color indexed="59"/>
      </bottom>
      <diagonal/>
    </border>
    <border>
      <left style="medium">
        <color indexed="59"/>
      </left>
      <right/>
      <top style="thin">
        <color rgb="FF333300"/>
      </top>
      <bottom style="thin">
        <color rgb="FF333300"/>
      </bottom>
      <diagonal/>
    </border>
    <border>
      <left style="thin">
        <color indexed="59"/>
      </left>
      <right/>
      <top style="thin">
        <color rgb="FF333300"/>
      </top>
      <bottom style="thin">
        <color rgb="FF333300"/>
      </bottom>
      <diagonal/>
    </border>
    <border>
      <left style="thin">
        <color auto="1"/>
      </left>
      <right/>
      <top/>
      <bottom style="thin">
        <color indexed="59"/>
      </bottom>
      <diagonal/>
    </border>
    <border>
      <left style="thin">
        <color auto="1"/>
      </left>
      <right/>
      <top style="thin">
        <color auto="1"/>
      </top>
      <bottom style="thin">
        <color indexed="59"/>
      </bottom>
      <diagonal/>
    </border>
    <border>
      <left style="thin">
        <color auto="1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63"/>
      </top>
      <bottom style="thin">
        <color rgb="FF333300"/>
      </bottom>
      <diagonal/>
    </border>
    <border>
      <left style="thin">
        <color auto="1"/>
      </left>
      <right/>
      <top style="thin">
        <color indexed="59"/>
      </top>
      <bottom/>
      <diagonal/>
    </border>
    <border>
      <left/>
      <right style="thin">
        <color auto="1"/>
      </right>
      <top style="thin">
        <color indexed="59"/>
      </top>
      <bottom style="thin">
        <color auto="1"/>
      </bottom>
      <diagonal/>
    </border>
    <border>
      <left/>
      <right style="thin">
        <color rgb="FF333300"/>
      </right>
      <top style="double">
        <color indexed="59"/>
      </top>
      <bottom style="double">
        <color indexed="59"/>
      </bottom>
      <diagonal/>
    </border>
    <border>
      <left style="thin">
        <color rgb="FF333300"/>
      </left>
      <right style="thin">
        <color rgb="FF333300"/>
      </right>
      <top style="double">
        <color indexed="59"/>
      </top>
      <bottom style="double">
        <color indexed="59"/>
      </bottom>
      <diagonal/>
    </border>
    <border>
      <left style="thin">
        <color rgb="FF333300"/>
      </left>
      <right/>
      <top style="double">
        <color indexed="59"/>
      </top>
      <bottom style="double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rgb="FF333300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/>
      <right style="thin">
        <color indexed="63"/>
      </right>
      <top style="thin">
        <color indexed="63"/>
      </top>
      <bottom style="thin">
        <color rgb="FF333300"/>
      </bottom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/>
      <right style="thin">
        <color indexed="59"/>
      </right>
      <top style="double">
        <color indexed="59"/>
      </top>
      <bottom style="double">
        <color indexed="59"/>
      </bottom>
      <diagonal/>
    </border>
    <border>
      <left style="thin">
        <color indexed="59"/>
      </left>
      <right style="thin">
        <color indexed="59"/>
      </right>
      <top style="double">
        <color indexed="59"/>
      </top>
      <bottom style="double">
        <color rgb="FF333300"/>
      </bottom>
      <diagonal/>
    </border>
    <border>
      <left style="thin">
        <color indexed="59"/>
      </left>
      <right/>
      <top style="double">
        <color indexed="59"/>
      </top>
      <bottom style="double">
        <color rgb="FF333300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rgb="FF333333"/>
      </top>
      <bottom style="thin">
        <color rgb="FF333333"/>
      </bottom>
      <diagonal/>
    </border>
    <border>
      <left style="medium">
        <color indexed="59"/>
      </left>
      <right style="thin">
        <color indexed="59"/>
      </right>
      <top style="double">
        <color rgb="FF333300"/>
      </top>
      <bottom style="double">
        <color indexed="59"/>
      </bottom>
      <diagonal/>
    </border>
    <border>
      <left style="thin">
        <color indexed="59"/>
      </left>
      <right/>
      <top style="double">
        <color rgb="FF333300"/>
      </top>
      <bottom style="double">
        <color indexed="59"/>
      </bottom>
      <diagonal/>
    </border>
    <border>
      <left/>
      <right/>
      <top style="double">
        <color rgb="FF333300"/>
      </top>
      <bottom style="double">
        <color indexed="59"/>
      </bottom>
      <diagonal/>
    </border>
    <border>
      <left/>
      <right style="thin">
        <color indexed="59"/>
      </right>
      <top style="double">
        <color rgb="FF333300"/>
      </top>
      <bottom style="double">
        <color indexed="59"/>
      </bottom>
      <diagonal/>
    </border>
    <border>
      <left style="thin">
        <color indexed="59"/>
      </left>
      <right style="thin">
        <color indexed="59"/>
      </right>
      <top style="double">
        <color rgb="FF333300"/>
      </top>
      <bottom style="double">
        <color indexed="5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52" fillId="0" borderId="0"/>
    <xf numFmtId="0" fontId="94" fillId="9" borderId="0" applyNumberFormat="0" applyBorder="0" applyAlignment="0" applyProtection="0">
      <alignment vertical="center"/>
    </xf>
    <xf numFmtId="177" fontId="91" fillId="0" borderId="0" applyFont="0" applyFill="0" applyBorder="0" applyAlignment="0" applyProtection="0">
      <alignment vertical="center"/>
    </xf>
    <xf numFmtId="176" fontId="91" fillId="0" borderId="0" applyFont="0" applyFill="0" applyBorder="0" applyAlignment="0" applyProtection="0">
      <alignment vertical="center"/>
    </xf>
    <xf numFmtId="0" fontId="52" fillId="0" borderId="0"/>
    <xf numFmtId="42" fontId="91" fillId="0" borderId="0" applyFont="0" applyFill="0" applyBorder="0" applyAlignment="0" applyProtection="0">
      <alignment vertical="center"/>
    </xf>
    <xf numFmtId="44" fontId="91" fillId="0" borderId="0" applyFont="0" applyFill="0" applyBorder="0" applyAlignment="0" applyProtection="0">
      <alignment vertical="center"/>
    </xf>
    <xf numFmtId="9" fontId="91" fillId="0" borderId="0" applyFon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13" borderId="314" applyNumberFormat="0" applyAlignment="0" applyProtection="0">
      <alignment vertical="center"/>
    </xf>
    <xf numFmtId="0" fontId="102" fillId="0" borderId="315" applyNumberFormat="0" applyFill="0" applyAlignment="0" applyProtection="0">
      <alignment vertical="center"/>
    </xf>
    <xf numFmtId="0" fontId="91" fillId="7" borderId="313" applyNumberFormat="0" applyFont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315" applyNumberFormat="0" applyFill="0" applyAlignment="0" applyProtection="0">
      <alignment vertical="center"/>
    </xf>
    <xf numFmtId="0" fontId="98" fillId="0" borderId="316" applyNumberFormat="0" applyFill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3" fillId="6" borderId="312" applyNumberFormat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108" fillId="27" borderId="0" applyNumberFormat="0" applyBorder="0" applyAlignment="0" applyProtection="0">
      <alignment vertical="center"/>
    </xf>
    <xf numFmtId="0" fontId="107" fillId="11" borderId="317" applyNumberFormat="0" applyAlignment="0" applyProtection="0">
      <alignment vertical="center"/>
    </xf>
    <xf numFmtId="0" fontId="94" fillId="31" borderId="0" applyNumberFormat="0" applyBorder="0" applyAlignment="0" applyProtection="0">
      <alignment vertical="center"/>
    </xf>
    <xf numFmtId="0" fontId="97" fillId="11" borderId="312" applyNumberFormat="0" applyAlignment="0" applyProtection="0">
      <alignment vertical="center"/>
    </xf>
    <xf numFmtId="0" fontId="92" fillId="0" borderId="311" applyNumberFormat="0" applyFill="0" applyAlignment="0" applyProtection="0">
      <alignment vertical="center"/>
    </xf>
    <xf numFmtId="0" fontId="52" fillId="0" borderId="0"/>
    <xf numFmtId="0" fontId="109" fillId="0" borderId="318" applyNumberFormat="0" applyFill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106" fillId="24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4" fillId="23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30" borderId="0" applyNumberFormat="0" applyBorder="0" applyAlignment="0" applyProtection="0">
      <alignment vertical="center"/>
    </xf>
    <xf numFmtId="0" fontId="94" fillId="22" borderId="0" applyNumberFormat="0" applyBorder="0" applyAlignment="0" applyProtection="0">
      <alignment vertical="center"/>
    </xf>
    <xf numFmtId="0" fontId="52" fillId="0" borderId="0"/>
    <xf numFmtId="0" fontId="94" fillId="19" borderId="0" applyNumberFormat="0" applyBorder="0" applyAlignment="0" applyProtection="0">
      <alignment vertical="center"/>
    </xf>
    <xf numFmtId="0" fontId="96" fillId="15" borderId="0" applyNumberFormat="0" applyBorder="0" applyAlignment="0" applyProtection="0">
      <alignment vertical="center"/>
    </xf>
    <xf numFmtId="0" fontId="96" fillId="33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4" fillId="34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0" fillId="0" borderId="0"/>
    <xf numFmtId="0" fontId="94" fillId="35" borderId="0" applyNumberFormat="0" applyBorder="0" applyAlignment="0" applyProtection="0">
      <alignment vertical="center"/>
    </xf>
    <xf numFmtId="0" fontId="96" fillId="36" borderId="0" applyNumberFormat="0" applyBorder="0" applyAlignment="0" applyProtection="0">
      <alignment vertical="center"/>
    </xf>
  </cellStyleXfs>
  <cellXfs count="1425">
    <xf numFmtId="0" fontId="0" fillId="0" borderId="0" xfId="0"/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51" applyFont="1" applyFill="1" applyAlignment="1"/>
    <xf numFmtId="0" fontId="5" fillId="0" borderId="0" xfId="51" applyFont="1" applyFill="1" applyAlignment="1"/>
    <xf numFmtId="0" fontId="6" fillId="0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/>
    <xf numFmtId="0" fontId="8" fillId="0" borderId="3" xfId="0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/>
    <xf numFmtId="0" fontId="7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7" fillId="0" borderId="4" xfId="0" applyFont="1" applyFill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9" fontId="8" fillId="0" borderId="0" xfId="0" applyNumberFormat="1" applyFont="1" applyFill="1" applyBorder="1" applyAlignment="1" applyProtection="1">
      <alignment horizontal="left" vertical="center"/>
      <protection locked="0"/>
    </xf>
    <xf numFmtId="1" fontId="8" fillId="0" borderId="0" xfId="0" applyNumberFormat="1" applyFont="1" applyFill="1" applyBorder="1" applyAlignment="1" applyProtection="1">
      <alignment horizontal="left" vertical="center"/>
      <protection locked="0"/>
    </xf>
    <xf numFmtId="1" fontId="10" fillId="0" borderId="0" xfId="0" applyNumberFormat="1" applyFont="1" applyFill="1" applyBorder="1" applyAlignment="1" applyProtection="1">
      <alignment horizontal="left" vertical="center"/>
      <protection locked="0"/>
    </xf>
    <xf numFmtId="1" fontId="8" fillId="0" borderId="0" xfId="0" applyNumberFormat="1" applyFont="1" applyFill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1" fontId="11" fillId="0" borderId="8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1" fontId="11" fillId="0" borderId="12" xfId="0" applyNumberFormat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9" fontId="13" fillId="0" borderId="16" xfId="0" applyNumberFormat="1" applyFont="1" applyFill="1" applyBorder="1" applyAlignment="1">
      <alignment horizontal="center" vertical="center"/>
    </xf>
    <xf numFmtId="9" fontId="14" fillId="0" borderId="16" xfId="0" applyNumberFormat="1" applyFont="1" applyFill="1" applyBorder="1" applyAlignment="1">
      <alignment horizontal="center" vertical="center"/>
    </xf>
    <xf numFmtId="0" fontId="4" fillId="0" borderId="17" xfId="51" applyFont="1" applyFill="1" applyBorder="1" applyAlignment="1" applyProtection="1">
      <alignment horizontal="center" vertical="center"/>
      <protection locked="0"/>
    </xf>
    <xf numFmtId="0" fontId="15" fillId="0" borderId="18" xfId="51" applyFont="1" applyFill="1" applyBorder="1" applyAlignment="1" applyProtection="1">
      <alignment vertical="center"/>
      <protection locked="0"/>
    </xf>
    <xf numFmtId="0" fontId="16" fillId="0" borderId="19" xfId="51" applyFont="1" applyFill="1" applyBorder="1" applyAlignment="1" applyProtection="1">
      <alignment horizontal="left" vertical="center"/>
      <protection locked="0"/>
    </xf>
    <xf numFmtId="1" fontId="4" fillId="0" borderId="20" xfId="51" applyNumberFormat="1" applyFont="1" applyFill="1" applyBorder="1" applyAlignment="1">
      <alignment horizontal="center" vertical="center"/>
    </xf>
    <xf numFmtId="178" fontId="4" fillId="0" borderId="21" xfId="51" applyNumberFormat="1" applyFont="1" applyFill="1" applyBorder="1" applyAlignment="1" applyProtection="1">
      <alignment horizontal="center" vertical="center"/>
      <protection locked="0"/>
    </xf>
    <xf numFmtId="2" fontId="4" fillId="0" borderId="22" xfId="51" applyNumberFormat="1" applyFont="1" applyFill="1" applyBorder="1" applyAlignment="1">
      <alignment horizontal="center" vertical="center"/>
    </xf>
    <xf numFmtId="1" fontId="17" fillId="0" borderId="23" xfId="51" applyNumberFormat="1" applyFont="1" applyFill="1" applyBorder="1" applyAlignment="1" applyProtection="1">
      <alignment horizontal="center" vertical="center"/>
      <protection locked="0"/>
    </xf>
    <xf numFmtId="0" fontId="2" fillId="0" borderId="24" xfId="0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/>
      <protection locked="0"/>
    </xf>
    <xf numFmtId="9" fontId="14" fillId="0" borderId="26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0" fontId="9" fillId="0" borderId="17" xfId="51" applyFont="1" applyFill="1" applyBorder="1" applyAlignment="1" applyProtection="1">
      <alignment horizontal="center" vertical="center"/>
      <protection locked="0"/>
    </xf>
    <xf numFmtId="0" fontId="15" fillId="0" borderId="27" xfId="51" applyFont="1" applyFill="1" applyBorder="1" applyAlignment="1" applyProtection="1">
      <alignment vertical="center"/>
      <protection locked="0"/>
    </xf>
    <xf numFmtId="0" fontId="18" fillId="0" borderId="28" xfId="51" applyFont="1" applyFill="1" applyBorder="1" applyAlignment="1" applyProtection="1">
      <alignment horizontal="center" vertical="center"/>
      <protection locked="0"/>
    </xf>
    <xf numFmtId="1" fontId="4" fillId="0" borderId="29" xfId="51" applyNumberFormat="1" applyFont="1" applyFill="1" applyBorder="1" applyAlignment="1">
      <alignment horizontal="center" vertical="center"/>
    </xf>
    <xf numFmtId="178" fontId="4" fillId="0" borderId="30" xfId="51" applyNumberFormat="1" applyFont="1" applyFill="1" applyBorder="1" applyAlignment="1" applyProtection="1">
      <alignment horizontal="center" vertical="center"/>
      <protection locked="0"/>
    </xf>
    <xf numFmtId="2" fontId="4" fillId="0" borderId="23" xfId="51" applyNumberFormat="1" applyFont="1" applyFill="1" applyBorder="1" applyAlignment="1">
      <alignment horizontal="center" vertical="center"/>
    </xf>
    <xf numFmtId="1" fontId="16" fillId="0" borderId="23" xfId="51" applyNumberFormat="1" applyFont="1" applyFill="1" applyBorder="1" applyAlignment="1" applyProtection="1">
      <alignment horizontal="center" vertical="center"/>
      <protection locked="0"/>
    </xf>
    <xf numFmtId="0" fontId="16" fillId="0" borderId="31" xfId="51" applyFont="1" applyFill="1" applyBorder="1" applyAlignment="1" applyProtection="1">
      <alignment horizontal="left" vertical="center"/>
      <protection locked="0"/>
    </xf>
    <xf numFmtId="0" fontId="16" fillId="0" borderId="28" xfId="51" applyFont="1" applyFill="1" applyBorder="1" applyAlignment="1" applyProtection="1">
      <alignment horizontal="left" vertical="center"/>
      <protection locked="0"/>
    </xf>
    <xf numFmtId="178" fontId="4" fillId="0" borderId="23" xfId="51" applyNumberFormat="1" applyFont="1" applyFill="1" applyBorder="1" applyAlignment="1" applyProtection="1">
      <alignment horizontal="center" vertical="center"/>
      <protection locked="0"/>
    </xf>
    <xf numFmtId="0" fontId="16" fillId="2" borderId="31" xfId="51" applyFont="1" applyFill="1" applyBorder="1" applyAlignment="1" applyProtection="1">
      <alignment horizontal="left" vertical="center"/>
      <protection locked="0"/>
    </xf>
    <xf numFmtId="0" fontId="16" fillId="2" borderId="28" xfId="51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0" fontId="15" fillId="2" borderId="27" xfId="51" applyFont="1" applyFill="1" applyBorder="1" applyAlignment="1" applyProtection="1">
      <alignment vertical="center"/>
      <protection locked="0"/>
    </xf>
    <xf numFmtId="0" fontId="20" fillId="0" borderId="32" xfId="0" applyFont="1" applyFill="1" applyBorder="1" applyAlignment="1" applyProtection="1">
      <alignment vertical="center"/>
      <protection locked="0"/>
    </xf>
    <xf numFmtId="0" fontId="4" fillId="0" borderId="33" xfId="51" applyFont="1" applyFill="1" applyBorder="1" applyAlignment="1" applyProtection="1">
      <alignment horizontal="center" vertical="center"/>
      <protection locked="0"/>
    </xf>
    <xf numFmtId="0" fontId="15" fillId="0" borderId="27" xfId="0" applyFont="1" applyFill="1" applyBorder="1" applyAlignment="1" applyProtection="1">
      <alignment vertical="center"/>
      <protection locked="0"/>
    </xf>
    <xf numFmtId="0" fontId="20" fillId="0" borderId="34" xfId="0" applyFont="1" applyFill="1" applyBorder="1" applyAlignment="1" applyProtection="1">
      <alignment vertical="center"/>
      <protection locked="0"/>
    </xf>
    <xf numFmtId="0" fontId="15" fillId="0" borderId="35" xfId="0" applyFont="1" applyFill="1" applyBorder="1" applyAlignment="1" applyProtection="1">
      <alignment vertical="center"/>
      <protection locked="0"/>
    </xf>
    <xf numFmtId="0" fontId="16" fillId="0" borderId="31" xfId="51" applyFont="1" applyFill="1" applyBorder="1" applyAlignment="1" applyProtection="1">
      <alignment horizontal="right" vertical="center"/>
      <protection locked="0"/>
    </xf>
    <xf numFmtId="1" fontId="4" fillId="0" borderId="36" xfId="0" applyNumberFormat="1" applyFont="1" applyFill="1" applyBorder="1" applyAlignment="1">
      <alignment horizontal="center" vertical="center"/>
    </xf>
    <xf numFmtId="178" fontId="21" fillId="0" borderId="36" xfId="0" applyNumberFormat="1" applyFont="1" applyFill="1" applyBorder="1" applyAlignment="1" applyProtection="1">
      <alignment horizontal="center" vertical="center"/>
    </xf>
    <xf numFmtId="2" fontId="4" fillId="0" borderId="36" xfId="0" applyNumberFormat="1" applyFont="1" applyFill="1" applyBorder="1" applyAlignment="1">
      <alignment horizontal="center" vertical="center"/>
    </xf>
    <xf numFmtId="1" fontId="16" fillId="0" borderId="37" xfId="0" applyNumberFormat="1" applyFont="1" applyFill="1" applyBorder="1" applyAlignment="1" applyProtection="1">
      <alignment horizontal="center" vertical="center"/>
      <protection locked="0"/>
    </xf>
    <xf numFmtId="0" fontId="8" fillId="0" borderId="38" xfId="0" applyFont="1" applyFill="1" applyBorder="1" applyAlignment="1" applyProtection="1">
      <alignment horizontal="center"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19" fillId="0" borderId="40" xfId="0" applyFont="1" applyFill="1" applyBorder="1" applyAlignment="1" applyProtection="1">
      <alignment vertical="center"/>
      <protection locked="0"/>
    </xf>
    <xf numFmtId="1" fontId="7" fillId="0" borderId="41" xfId="0" applyNumberFormat="1" applyFont="1" applyFill="1" applyBorder="1" applyAlignment="1">
      <alignment horizontal="center" vertical="center"/>
    </xf>
    <xf numFmtId="178" fontId="8" fillId="0" borderId="41" xfId="0" applyNumberFormat="1" applyFont="1" applyFill="1" applyBorder="1" applyAlignment="1" applyProtection="1">
      <alignment horizontal="center" vertical="center"/>
    </xf>
    <xf numFmtId="178" fontId="8" fillId="0" borderId="41" xfId="0" applyNumberFormat="1" applyFont="1" applyFill="1" applyBorder="1" applyAlignment="1">
      <alignment horizontal="center" vertical="center"/>
    </xf>
    <xf numFmtId="1" fontId="8" fillId="0" borderId="41" xfId="0" applyNumberFormat="1" applyFont="1" applyFill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center" vertical="center"/>
      <protection locked="0"/>
    </xf>
    <xf numFmtId="0" fontId="23" fillId="0" borderId="43" xfId="0" applyFont="1" applyFill="1" applyBorder="1" applyAlignment="1" applyProtection="1">
      <alignment horizontal="center" vertical="center"/>
      <protection locked="0"/>
    </xf>
    <xf numFmtId="0" fontId="23" fillId="0" borderId="25" xfId="0" applyNumberFormat="1" applyFont="1" applyFill="1" applyBorder="1" applyAlignment="1" applyProtection="1">
      <alignment horizontal="center" vertical="center"/>
      <protection locked="0"/>
    </xf>
    <xf numFmtId="1" fontId="7" fillId="0" borderId="26" xfId="0" applyNumberFormat="1" applyFont="1" applyFill="1" applyBorder="1" applyAlignment="1">
      <alignment horizontal="center" vertical="center"/>
    </xf>
    <xf numFmtId="178" fontId="24" fillId="0" borderId="26" xfId="0" applyNumberFormat="1" applyFont="1" applyFill="1" applyBorder="1" applyAlignment="1" applyProtection="1">
      <alignment horizontal="center" vertical="center"/>
    </xf>
    <xf numFmtId="2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 applyProtection="1">
      <alignment horizontal="center" vertical="center"/>
      <protection locked="0"/>
    </xf>
    <xf numFmtId="0" fontId="7" fillId="0" borderId="42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left" vertical="center"/>
      <protection locked="0"/>
    </xf>
    <xf numFmtId="0" fontId="25" fillId="0" borderId="0" xfId="0" applyFont="1" applyFill="1" applyBorder="1" applyAlignment="1" applyProtection="1">
      <alignment horizontal="left" vertical="center"/>
      <protection locked="0"/>
    </xf>
    <xf numFmtId="1" fontId="8" fillId="0" borderId="12" xfId="0" applyNumberFormat="1" applyFont="1" applyFill="1" applyBorder="1" applyAlignment="1">
      <alignment horizontal="center" vertical="center"/>
    </xf>
    <xf numFmtId="178" fontId="9" fillId="0" borderId="29" xfId="51" applyNumberFormat="1" applyFont="1" applyFill="1" applyBorder="1" applyAlignment="1">
      <alignment horizontal="center" vertical="center"/>
    </xf>
    <xf numFmtId="2" fontId="8" fillId="0" borderId="26" xfId="0" applyNumberFormat="1" applyFont="1" applyFill="1" applyBorder="1" applyAlignment="1">
      <alignment horizontal="center" vertical="center"/>
    </xf>
    <xf numFmtId="1" fontId="8" fillId="0" borderId="26" xfId="0" applyNumberFormat="1" applyFont="1" applyFill="1" applyBorder="1" applyAlignment="1" applyProtection="1">
      <alignment horizontal="center" vertical="center"/>
      <protection locked="0"/>
    </xf>
    <xf numFmtId="0" fontId="9" fillId="0" borderId="44" xfId="51" applyNumberFormat="1" applyFont="1" applyFill="1" applyBorder="1" applyAlignment="1" applyProtection="1">
      <alignment horizontal="center" vertical="center"/>
      <protection locked="0"/>
    </xf>
    <xf numFmtId="0" fontId="16" fillId="2" borderId="45" xfId="51" applyFont="1" applyFill="1" applyBorder="1" applyAlignment="1">
      <alignment horizontal="left" vertical="center" wrapText="1"/>
    </xf>
    <xf numFmtId="1" fontId="3" fillId="0" borderId="46" xfId="0" applyNumberFormat="1" applyFont="1" applyFill="1" applyBorder="1" applyAlignment="1">
      <alignment horizontal="center" vertical="center"/>
    </xf>
    <xf numFmtId="178" fontId="21" fillId="0" borderId="47" xfId="0" applyNumberFormat="1" applyFont="1" applyFill="1" applyBorder="1" applyAlignment="1" applyProtection="1">
      <alignment horizontal="center" vertical="center"/>
    </xf>
    <xf numFmtId="2" fontId="7" fillId="0" borderId="48" xfId="0" applyNumberFormat="1" applyFont="1" applyFill="1" applyBorder="1" applyAlignment="1">
      <alignment horizontal="center" vertical="center"/>
    </xf>
    <xf numFmtId="1" fontId="17" fillId="0" borderId="49" xfId="51" applyNumberFormat="1" applyFont="1" applyFill="1" applyBorder="1" applyAlignment="1">
      <alignment horizontal="center" vertical="center"/>
    </xf>
    <xf numFmtId="1" fontId="3" fillId="0" borderId="26" xfId="0" applyNumberFormat="1" applyFont="1" applyFill="1" applyBorder="1" applyAlignment="1">
      <alignment horizontal="center" vertical="center"/>
    </xf>
    <xf numFmtId="178" fontId="21" fillId="0" borderId="50" xfId="0" applyNumberFormat="1" applyFont="1" applyFill="1" applyBorder="1" applyAlignment="1" applyProtection="1">
      <alignment horizontal="center" vertical="center"/>
    </xf>
    <xf numFmtId="1" fontId="17" fillId="0" borderId="51" xfId="51" applyNumberFormat="1" applyFont="1" applyFill="1" applyBorder="1" applyAlignment="1">
      <alignment horizontal="center" vertical="center"/>
    </xf>
    <xf numFmtId="0" fontId="4" fillId="0" borderId="45" xfId="51" applyFont="1" applyFill="1" applyBorder="1" applyAlignment="1">
      <alignment horizontal="left" vertical="center" wrapText="1"/>
    </xf>
    <xf numFmtId="1" fontId="4" fillId="0" borderId="23" xfId="51" applyNumberFormat="1" applyFont="1" applyFill="1" applyBorder="1" applyAlignment="1">
      <alignment horizontal="center" vertical="center"/>
    </xf>
    <xf numFmtId="178" fontId="21" fillId="0" borderId="52" xfId="51" applyNumberFormat="1" applyFont="1" applyFill="1" applyBorder="1" applyAlignment="1" applyProtection="1">
      <alignment horizontal="center" vertical="center"/>
    </xf>
    <xf numFmtId="2" fontId="4" fillId="0" borderId="53" xfId="51" applyNumberFormat="1" applyFont="1" applyFill="1" applyBorder="1" applyAlignment="1">
      <alignment horizontal="center" vertical="center"/>
    </xf>
    <xf numFmtId="1" fontId="17" fillId="0" borderId="29" xfId="51" applyNumberFormat="1" applyFont="1" applyFill="1" applyBorder="1" applyAlignment="1">
      <alignment horizontal="center" vertical="center"/>
    </xf>
    <xf numFmtId="0" fontId="4" fillId="0" borderId="54" xfId="51" applyNumberFormat="1" applyFont="1" applyFill="1" applyBorder="1" applyAlignment="1">
      <alignment horizontal="left" vertical="center" wrapText="1"/>
    </xf>
    <xf numFmtId="0" fontId="4" fillId="0" borderId="55" xfId="51" applyFont="1" applyFill="1" applyBorder="1" applyAlignment="1">
      <alignment horizontal="left" vertical="center" wrapText="1"/>
    </xf>
    <xf numFmtId="0" fontId="4" fillId="0" borderId="56" xfId="51" applyNumberFormat="1" applyFont="1" applyFill="1" applyBorder="1" applyAlignment="1">
      <alignment horizontal="left" vertical="center" wrapText="1"/>
    </xf>
    <xf numFmtId="1" fontId="4" fillId="0" borderId="51" xfId="51" applyNumberFormat="1" applyFont="1" applyFill="1" applyBorder="1" applyAlignment="1">
      <alignment horizontal="center" vertical="center"/>
    </xf>
    <xf numFmtId="178" fontId="21" fillId="0" borderId="57" xfId="51" applyNumberFormat="1" applyFont="1" applyFill="1" applyBorder="1" applyAlignment="1" applyProtection="1">
      <alignment horizontal="center" vertical="center"/>
    </xf>
    <xf numFmtId="2" fontId="4" fillId="0" borderId="58" xfId="51" applyNumberFormat="1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left" vertical="center"/>
    </xf>
    <xf numFmtId="0" fontId="24" fillId="0" borderId="56" xfId="0" applyFont="1" applyFill="1" applyBorder="1" applyAlignment="1" applyProtection="1">
      <alignment horizontal="left" vertical="center"/>
      <protection locked="0"/>
    </xf>
    <xf numFmtId="178" fontId="21" fillId="0" borderId="23" xfId="51" applyNumberFormat="1" applyFont="1" applyFill="1" applyBorder="1" applyAlignment="1" applyProtection="1">
      <alignment horizontal="center" vertical="center"/>
    </xf>
    <xf numFmtId="0" fontId="26" fillId="0" borderId="56" xfId="0" applyFont="1" applyFill="1" applyBorder="1" applyAlignment="1" applyProtection="1">
      <alignment vertical="center"/>
      <protection locked="0"/>
    </xf>
    <xf numFmtId="0" fontId="9" fillId="0" borderId="60" xfId="51" applyFont="1" applyFill="1" applyBorder="1" applyAlignment="1" applyProtection="1">
      <alignment horizontal="center" vertical="center"/>
      <protection locked="0"/>
    </xf>
    <xf numFmtId="1" fontId="17" fillId="0" borderId="61" xfId="51" applyNumberFormat="1" applyFont="1" applyFill="1" applyBorder="1" applyAlignment="1">
      <alignment horizontal="center" vertical="center"/>
    </xf>
    <xf numFmtId="0" fontId="27" fillId="0" borderId="43" xfId="0" applyFont="1" applyFill="1" applyBorder="1" applyAlignment="1" applyProtection="1">
      <alignment horizontal="left" vertical="center"/>
      <protection locked="0"/>
    </xf>
    <xf numFmtId="0" fontId="25" fillId="0" borderId="25" xfId="0" applyFont="1" applyFill="1" applyBorder="1" applyAlignment="1" applyProtection="1">
      <alignment horizontal="left" vertical="center"/>
      <protection locked="0"/>
    </xf>
    <xf numFmtId="0" fontId="1" fillId="0" borderId="55" xfId="0" applyFont="1" applyFill="1" applyBorder="1" applyAlignment="1">
      <alignment vertical="center"/>
    </xf>
    <xf numFmtId="0" fontId="1" fillId="0" borderId="62" xfId="0" applyFont="1" applyFill="1" applyBorder="1" applyAlignment="1">
      <alignment vertical="center"/>
    </xf>
    <xf numFmtId="0" fontId="21" fillId="0" borderId="35" xfId="0" applyFont="1" applyFill="1" applyBorder="1" applyAlignment="1" applyProtection="1">
      <alignment vertical="center"/>
      <protection locked="0"/>
    </xf>
    <xf numFmtId="0" fontId="26" fillId="0" borderId="63" xfId="0" applyFont="1" applyFill="1" applyBorder="1" applyAlignment="1" applyProtection="1">
      <alignment vertical="center"/>
      <protection locked="0"/>
    </xf>
    <xf numFmtId="178" fontId="4" fillId="0" borderId="64" xfId="51" applyNumberFormat="1" applyFont="1" applyFill="1" applyBorder="1" applyAlignment="1">
      <alignment horizontal="center" vertical="center"/>
    </xf>
    <xf numFmtId="1" fontId="7" fillId="3" borderId="26" xfId="0" applyNumberFormat="1" applyFont="1" applyFill="1" applyBorder="1" applyAlignment="1" applyProtection="1">
      <alignment horizontal="center" vertical="center"/>
      <protection locked="0"/>
    </xf>
    <xf numFmtId="0" fontId="28" fillId="0" borderId="27" xfId="51" applyFont="1" applyFill="1" applyBorder="1" applyAlignment="1" applyProtection="1">
      <alignment vertical="center"/>
      <protection locked="0"/>
    </xf>
    <xf numFmtId="0" fontId="24" fillId="0" borderId="48" xfId="0" applyFont="1" applyFill="1" applyBorder="1" applyAlignment="1" applyProtection="1">
      <alignment horizontal="left" vertical="center"/>
      <protection locked="0"/>
    </xf>
    <xf numFmtId="178" fontId="21" fillId="0" borderId="23" xfId="0" applyNumberFormat="1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>
      <alignment horizontal="left" vertical="center"/>
    </xf>
    <xf numFmtId="0" fontId="26" fillId="0" borderId="66" xfId="0" applyFont="1" applyFill="1" applyBorder="1" applyAlignment="1" applyProtection="1">
      <alignment vertical="center"/>
      <protection locked="0"/>
    </xf>
    <xf numFmtId="0" fontId="15" fillId="0" borderId="67" xfId="51" applyFont="1" applyFill="1" applyBorder="1" applyAlignment="1" applyProtection="1">
      <alignment vertical="center"/>
      <protection locked="0"/>
    </xf>
    <xf numFmtId="0" fontId="24" fillId="0" borderId="48" xfId="0" applyFont="1" applyFill="1" applyBorder="1" applyAlignment="1" applyProtection="1">
      <alignment vertical="center"/>
      <protection locked="0"/>
    </xf>
    <xf numFmtId="178" fontId="15" fillId="0" borderId="62" xfId="0" applyNumberFormat="1" applyFont="1" applyFill="1" applyBorder="1" applyAlignment="1" applyProtection="1">
      <alignment horizontal="center" vertical="center"/>
    </xf>
    <xf numFmtId="0" fontId="7" fillId="0" borderId="68" xfId="0" applyNumberFormat="1" applyFont="1" applyFill="1" applyBorder="1" applyAlignment="1" applyProtection="1">
      <alignment horizontal="center" vertical="center"/>
      <protection locked="0"/>
    </xf>
    <xf numFmtId="0" fontId="15" fillId="0" borderId="31" xfId="51" applyFont="1" applyFill="1" applyBorder="1" applyAlignment="1" applyProtection="1">
      <alignment vertical="center"/>
      <protection locked="0"/>
    </xf>
    <xf numFmtId="1" fontId="7" fillId="0" borderId="69" xfId="0" applyNumberFormat="1" applyFont="1" applyFill="1" applyBorder="1" applyAlignment="1">
      <alignment horizontal="center" vertical="center"/>
    </xf>
    <xf numFmtId="0" fontId="21" fillId="0" borderId="70" xfId="0" applyFont="1" applyFill="1" applyBorder="1" applyAlignment="1" applyProtection="1">
      <alignment vertical="center"/>
      <protection locked="0"/>
    </xf>
    <xf numFmtId="0" fontId="24" fillId="0" borderId="66" xfId="0" applyFont="1" applyFill="1" applyBorder="1" applyAlignment="1" applyProtection="1">
      <alignment vertical="center"/>
      <protection locked="0"/>
    </xf>
    <xf numFmtId="1" fontId="4" fillId="0" borderId="26" xfId="0" applyNumberFormat="1" applyFont="1" applyFill="1" applyBorder="1" applyAlignment="1">
      <alignment horizontal="center" vertical="center"/>
    </xf>
    <xf numFmtId="0" fontId="28" fillId="0" borderId="31" xfId="51" applyFont="1" applyFill="1" applyBorder="1" applyAlignment="1" applyProtection="1">
      <alignment vertical="center"/>
      <protection locked="0"/>
    </xf>
    <xf numFmtId="0" fontId="25" fillId="0" borderId="56" xfId="0" applyFont="1" applyFill="1" applyBorder="1" applyAlignment="1" applyProtection="1">
      <alignment horizontal="left" vertical="center"/>
      <protection locked="0"/>
    </xf>
    <xf numFmtId="178" fontId="4" fillId="0" borderId="49" xfId="0" applyNumberFormat="1" applyFont="1" applyFill="1" applyBorder="1" applyAlignment="1" applyProtection="1">
      <alignment horizontal="center" vertical="center"/>
    </xf>
    <xf numFmtId="0" fontId="16" fillId="2" borderId="71" xfId="51" applyFont="1" applyFill="1" applyBorder="1" applyAlignment="1" applyProtection="1">
      <alignment horizontal="left" vertical="center"/>
      <protection locked="0"/>
    </xf>
    <xf numFmtId="1" fontId="7" fillId="0" borderId="51" xfId="0" applyNumberFormat="1" applyFont="1" applyFill="1" applyBorder="1" applyAlignment="1" applyProtection="1">
      <alignment horizontal="center" vertical="center"/>
      <protection locked="0"/>
    </xf>
    <xf numFmtId="178" fontId="4" fillId="0" borderId="62" xfId="0" applyNumberFormat="1" applyFont="1" applyFill="1" applyBorder="1" applyAlignment="1" applyProtection="1">
      <alignment horizontal="center" vertical="center"/>
    </xf>
    <xf numFmtId="0" fontId="16" fillId="2" borderId="72" xfId="51" applyFont="1" applyFill="1" applyBorder="1" applyAlignment="1" applyProtection="1">
      <alignment horizontal="left" vertical="center"/>
      <protection locked="0"/>
    </xf>
    <xf numFmtId="2" fontId="7" fillId="0" borderId="73" xfId="0" applyNumberFormat="1" applyFont="1" applyFill="1" applyBorder="1" applyAlignment="1">
      <alignment horizontal="center" vertical="center"/>
    </xf>
    <xf numFmtId="0" fontId="29" fillId="2" borderId="74" xfId="0" applyFont="1" applyFill="1" applyBorder="1" applyAlignment="1" applyProtection="1">
      <alignment vertical="center" wrapText="1"/>
      <protection locked="0"/>
    </xf>
    <xf numFmtId="0" fontId="15" fillId="0" borderId="63" xfId="0" applyFont="1" applyFill="1" applyBorder="1" applyAlignment="1" applyProtection="1">
      <alignment horizontal="left" vertical="center"/>
      <protection locked="0"/>
    </xf>
    <xf numFmtId="0" fontId="15" fillId="0" borderId="69" xfId="0" applyFont="1" applyFill="1" applyBorder="1" applyAlignment="1" applyProtection="1">
      <alignment horizontal="left" vertical="center"/>
      <protection locked="0"/>
    </xf>
    <xf numFmtId="178" fontId="25" fillId="0" borderId="25" xfId="0" applyNumberFormat="1" applyFont="1" applyFill="1" applyBorder="1" applyAlignment="1" applyProtection="1">
      <alignment horizontal="left" vertical="center"/>
      <protection locked="0"/>
    </xf>
    <xf numFmtId="0" fontId="28" fillId="2" borderId="27" xfId="51" applyFont="1" applyFill="1" applyBorder="1" applyAlignment="1" applyProtection="1">
      <alignment vertical="center"/>
      <protection locked="0"/>
    </xf>
    <xf numFmtId="0" fontId="16" fillId="2" borderId="56" xfId="51" applyFont="1" applyFill="1" applyBorder="1" applyAlignment="1" applyProtection="1">
      <alignment horizontal="left" vertical="center"/>
      <protection locked="0"/>
    </xf>
    <xf numFmtId="178" fontId="21" fillId="0" borderId="31" xfId="0" applyNumberFormat="1" applyFont="1" applyFill="1" applyBorder="1" applyAlignment="1" applyProtection="1">
      <alignment horizontal="center" vertical="center"/>
    </xf>
    <xf numFmtId="0" fontId="15" fillId="0" borderId="31" xfId="51" applyNumberFormat="1" applyFont="1" applyFill="1" applyBorder="1" applyAlignment="1" applyProtection="1">
      <alignment vertical="center"/>
      <protection locked="0"/>
    </xf>
    <xf numFmtId="0" fontId="15" fillId="0" borderId="71" xfId="51" applyNumberFormat="1" applyFont="1" applyFill="1" applyBorder="1" applyAlignment="1" applyProtection="1">
      <alignment vertical="center"/>
      <protection locked="0"/>
    </xf>
    <xf numFmtId="0" fontId="7" fillId="0" borderId="68" xfId="0" applyFont="1" applyFill="1" applyBorder="1" applyAlignment="1" applyProtection="1">
      <alignment horizontal="center" vertical="center"/>
      <protection locked="0"/>
    </xf>
    <xf numFmtId="0" fontId="15" fillId="0" borderId="75" xfId="51" applyFont="1" applyFill="1" applyBorder="1" applyAlignment="1" applyProtection="1">
      <alignment vertical="center"/>
      <protection locked="0"/>
    </xf>
    <xf numFmtId="0" fontId="24" fillId="0" borderId="66" xfId="0" applyFont="1" applyFill="1" applyBorder="1" applyAlignment="1" applyProtection="1">
      <alignment horizontal="left" vertical="center"/>
      <protection locked="0"/>
    </xf>
    <xf numFmtId="178" fontId="4" fillId="0" borderId="23" xfId="51" applyNumberFormat="1" applyFont="1" applyFill="1" applyBorder="1" applyAlignment="1" applyProtection="1">
      <alignment horizontal="center" vertical="center"/>
    </xf>
    <xf numFmtId="0" fontId="28" fillId="0" borderId="67" xfId="51" applyFont="1" applyFill="1" applyBorder="1" applyAlignment="1" applyProtection="1">
      <alignment horizontal="left" vertical="center" wrapText="1"/>
      <protection locked="0"/>
    </xf>
    <xf numFmtId="0" fontId="28" fillId="0" borderId="76" xfId="51" applyFont="1" applyFill="1" applyBorder="1" applyAlignment="1" applyProtection="1">
      <alignment vertical="center" wrapText="1"/>
      <protection locked="0"/>
    </xf>
    <xf numFmtId="0" fontId="28" fillId="0" borderId="72" xfId="51" applyFont="1" applyFill="1" applyBorder="1" applyAlignment="1" applyProtection="1">
      <alignment vertical="center" wrapText="1"/>
      <protection locked="0"/>
    </xf>
    <xf numFmtId="0" fontId="28" fillId="0" borderId="28" xfId="51" applyFont="1" applyFill="1" applyBorder="1" applyAlignment="1" applyProtection="1">
      <alignment vertical="center" wrapText="1"/>
      <protection locked="0"/>
    </xf>
    <xf numFmtId="178" fontId="21" fillId="0" borderId="26" xfId="0" applyNumberFormat="1" applyFont="1" applyFill="1" applyBorder="1" applyAlignment="1" applyProtection="1">
      <alignment horizontal="center" vertical="center"/>
    </xf>
    <xf numFmtId="0" fontId="8" fillId="0" borderId="68" xfId="0" applyFont="1" applyFill="1" applyBorder="1" applyAlignment="1" applyProtection="1">
      <alignment horizontal="center" vertical="center"/>
      <protection locked="0"/>
    </xf>
    <xf numFmtId="0" fontId="30" fillId="0" borderId="35" xfId="0" applyFont="1" applyFill="1" applyBorder="1" applyAlignment="1" applyProtection="1">
      <alignment vertical="center"/>
      <protection locked="0"/>
    </xf>
    <xf numFmtId="0" fontId="30" fillId="0" borderId="63" xfId="0" applyFont="1" applyFill="1" applyBorder="1" applyAlignment="1" applyProtection="1">
      <alignment vertical="center"/>
      <protection locked="0"/>
    </xf>
    <xf numFmtId="1" fontId="8" fillId="0" borderId="26" xfId="0" applyNumberFormat="1" applyFont="1" applyFill="1" applyBorder="1" applyAlignment="1">
      <alignment horizontal="center" vertical="center"/>
    </xf>
    <xf numFmtId="178" fontId="9" fillId="0" borderId="23" xfId="51" applyNumberFormat="1" applyFont="1" applyFill="1" applyBorder="1" applyAlignment="1" applyProtection="1">
      <alignment horizontal="center" vertical="center"/>
      <protection locked="0"/>
    </xf>
    <xf numFmtId="2" fontId="8" fillId="0" borderId="48" xfId="0" applyNumberFormat="1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center" vertical="center"/>
    </xf>
    <xf numFmtId="0" fontId="32" fillId="0" borderId="1" xfId="0" applyNumberFormat="1" applyFont="1" applyFill="1" applyBorder="1" applyAlignment="1">
      <alignment horizontal="center" vertical="center"/>
    </xf>
    <xf numFmtId="0" fontId="4" fillId="0" borderId="0" xfId="51" applyFont="1" applyFill="1" applyBorder="1" applyAlignment="1">
      <alignment vertical="center"/>
    </xf>
    <xf numFmtId="3" fontId="33" fillId="0" borderId="0" xfId="0" applyNumberFormat="1" applyFont="1" applyFill="1" applyBorder="1" applyAlignment="1">
      <alignment vertical="center"/>
    </xf>
    <xf numFmtId="0" fontId="34" fillId="0" borderId="6" xfId="0" applyNumberFormat="1" applyFont="1" applyFill="1" applyBorder="1" applyAlignment="1">
      <alignment vertical="center"/>
    </xf>
    <xf numFmtId="0" fontId="33" fillId="0" borderId="0" xfId="51" applyFont="1" applyFill="1" applyBorder="1" applyAlignment="1">
      <alignment vertical="center"/>
    </xf>
    <xf numFmtId="0" fontId="33" fillId="0" borderId="0" xfId="51" applyFont="1" applyFill="1" applyBorder="1" applyAlignment="1" applyProtection="1">
      <alignment vertical="center"/>
      <protection locked="0"/>
    </xf>
    <xf numFmtId="0" fontId="35" fillId="0" borderId="3" xfId="0" applyFont="1" applyFill="1" applyBorder="1" applyAlignment="1">
      <alignment horizontal="left" vertical="center"/>
    </xf>
    <xf numFmtId="0" fontId="36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4" fillId="0" borderId="10" xfId="0" applyNumberFormat="1" applyFont="1" applyFill="1" applyBorder="1" applyAlignment="1">
      <alignment vertical="center"/>
    </xf>
    <xf numFmtId="0" fontId="33" fillId="0" borderId="0" xfId="5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left" vertical="center"/>
    </xf>
    <xf numFmtId="0" fontId="33" fillId="0" borderId="0" xfId="51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58" fontId="9" fillId="0" borderId="0" xfId="0" applyNumberFormat="1" applyFont="1" applyFill="1" applyBorder="1" applyAlignment="1" applyProtection="1">
      <alignment vertical="center"/>
      <protection locked="0"/>
    </xf>
    <xf numFmtId="1" fontId="3" fillId="0" borderId="0" xfId="0" applyNumberFormat="1" applyFont="1" applyFill="1" applyBorder="1" applyAlignment="1" applyProtection="1">
      <alignment horizontal="left" vertical="center"/>
      <protection locked="0"/>
    </xf>
    <xf numFmtId="1" fontId="37" fillId="0" borderId="0" xfId="51" applyNumberFormat="1" applyFont="1" applyFill="1" applyBorder="1" applyAlignment="1">
      <alignment horizontal="left" vertical="center"/>
    </xf>
    <xf numFmtId="1" fontId="33" fillId="0" borderId="0" xfId="51" applyNumberFormat="1" applyFont="1" applyFill="1" applyBorder="1" applyAlignment="1" applyProtection="1">
      <alignment vertical="center"/>
      <protection locked="0"/>
    </xf>
    <xf numFmtId="1" fontId="33" fillId="0" borderId="0" xfId="51" applyNumberFormat="1" applyFont="1" applyFill="1" applyBorder="1" applyAlignment="1">
      <alignment horizontal="left" vertical="center"/>
    </xf>
    <xf numFmtId="1" fontId="33" fillId="0" borderId="0" xfId="51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 applyProtection="1">
      <alignment vertical="center"/>
      <protection locked="0"/>
    </xf>
    <xf numFmtId="1" fontId="3" fillId="0" borderId="0" xfId="0" applyNumberFormat="1" applyFont="1" applyFill="1" applyBorder="1" applyAlignment="1">
      <alignment horizontal="left" vertical="center"/>
    </xf>
    <xf numFmtId="1" fontId="9" fillId="0" borderId="0" xfId="51" applyNumberFormat="1" applyFont="1" applyFill="1" applyBorder="1" applyAlignment="1">
      <alignment vertical="center"/>
    </xf>
    <xf numFmtId="1" fontId="33" fillId="0" borderId="0" xfId="51" applyNumberFormat="1" applyFont="1" applyFill="1" applyBorder="1" applyAlignment="1">
      <alignment vertical="center"/>
    </xf>
    <xf numFmtId="58" fontId="11" fillId="0" borderId="0" xfId="0" applyNumberFormat="1" applyFont="1" applyFill="1" applyBorder="1" applyAlignment="1">
      <alignment horizontal="left" vertical="center"/>
    </xf>
    <xf numFmtId="0" fontId="39" fillId="0" borderId="8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 wrapText="1"/>
    </xf>
    <xf numFmtId="0" fontId="41" fillId="0" borderId="9" xfId="0" applyFont="1" applyFill="1" applyBorder="1" applyAlignment="1" applyProtection="1">
      <alignment horizontal="center" vertical="center" wrapText="1"/>
      <protection locked="0"/>
    </xf>
    <xf numFmtId="0" fontId="11" fillId="0" borderId="77" xfId="0" applyNumberFormat="1" applyFont="1" applyFill="1" applyBorder="1" applyAlignment="1" applyProtection="1">
      <alignment horizontal="right"/>
      <protection locked="0"/>
    </xf>
    <xf numFmtId="0" fontId="39" fillId="0" borderId="12" xfId="0" applyFont="1" applyFill="1" applyBorder="1" applyAlignment="1">
      <alignment horizontal="center" vertical="center"/>
    </xf>
    <xf numFmtId="0" fontId="40" fillId="0" borderId="78" xfId="0" applyFont="1" applyFill="1" applyBorder="1" applyAlignment="1">
      <alignment horizontal="center" vertical="center"/>
    </xf>
    <xf numFmtId="0" fontId="41" fillId="0" borderId="78" xfId="0" applyFont="1" applyFill="1" applyBorder="1" applyAlignment="1">
      <alignment horizontal="center" vertical="center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39" fillId="0" borderId="16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" fillId="0" borderId="23" xfId="51" applyFont="1" applyFill="1" applyBorder="1" applyAlignment="1" applyProtection="1">
      <alignment horizontal="center" vertical="center"/>
      <protection locked="0"/>
    </xf>
    <xf numFmtId="0" fontId="5" fillId="0" borderId="23" xfId="51" applyFont="1" applyFill="1" applyBorder="1" applyAlignment="1" applyProtection="1">
      <alignment horizontal="center" vertical="center"/>
      <protection locked="0"/>
    </xf>
    <xf numFmtId="0" fontId="11" fillId="0" borderId="79" xfId="0" applyFont="1" applyFill="1" applyBorder="1" applyAlignment="1" applyProtection="1">
      <alignment horizontal="center" vertical="center"/>
      <protection locked="0"/>
    </xf>
    <xf numFmtId="0" fontId="39" fillId="0" borderId="26" xfId="0" applyFont="1" applyFill="1" applyBorder="1" applyAlignment="1">
      <alignment horizontal="center" vertical="center"/>
    </xf>
    <xf numFmtId="0" fontId="9" fillId="0" borderId="29" xfId="51" applyFont="1" applyFill="1" applyBorder="1" applyAlignment="1" applyProtection="1">
      <alignment horizontal="center" vertical="center"/>
      <protection locked="0"/>
    </xf>
    <xf numFmtId="0" fontId="33" fillId="0" borderId="29" xfId="51" applyFont="1" applyFill="1" applyBorder="1" applyAlignment="1" applyProtection="1">
      <alignment horizontal="center" vertical="center"/>
      <protection locked="0"/>
    </xf>
    <xf numFmtId="0" fontId="33" fillId="0" borderId="80" xfId="51" applyFont="1" applyFill="1" applyBorder="1" applyAlignment="1" applyProtection="1">
      <alignment vertical="center"/>
      <protection locked="0"/>
    </xf>
    <xf numFmtId="0" fontId="8" fillId="0" borderId="40" xfId="0" applyNumberFormat="1" applyFont="1" applyFill="1" applyBorder="1" applyAlignment="1" applyProtection="1">
      <alignment horizontal="center" vertical="center"/>
      <protection locked="0"/>
    </xf>
    <xf numFmtId="0" fontId="16" fillId="0" borderId="81" xfId="0" applyFont="1" applyFill="1" applyBorder="1" applyAlignment="1">
      <alignment horizontal="center" vertical="center"/>
    </xf>
    <xf numFmtId="0" fontId="5" fillId="0" borderId="81" xfId="0" applyFont="1" applyFill="1" applyBorder="1" applyAlignment="1">
      <alignment horizontal="center" vertical="center"/>
    </xf>
    <xf numFmtId="0" fontId="5" fillId="0" borderId="82" xfId="0" applyFont="1" applyFill="1" applyBorder="1" applyAlignment="1" applyProtection="1">
      <alignment horizontal="center" vertical="center" wrapText="1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0" fontId="3" fillId="0" borderId="25" xfId="0" applyFont="1" applyFill="1" applyBorder="1" applyAlignment="1" applyProtection="1">
      <alignment vertical="center"/>
      <protection locked="0"/>
    </xf>
    <xf numFmtId="0" fontId="16" fillId="0" borderId="81" xfId="0" applyFont="1" applyFill="1" applyBorder="1" applyAlignment="1">
      <alignment vertical="center"/>
    </xf>
    <xf numFmtId="1" fontId="4" fillId="0" borderId="36" xfId="0" applyNumberFormat="1" applyFont="1" applyFill="1" applyBorder="1" applyAlignment="1" applyProtection="1">
      <alignment horizontal="center" vertical="center"/>
      <protection locked="0"/>
    </xf>
    <xf numFmtId="1" fontId="7" fillId="0" borderId="41" xfId="0" applyNumberFormat="1" applyFont="1" applyFill="1" applyBorder="1" applyAlignment="1" applyProtection="1">
      <alignment horizontal="center" vertical="center"/>
      <protection locked="0"/>
    </xf>
    <xf numFmtId="0" fontId="9" fillId="0" borderId="83" xfId="51" applyFont="1" applyFill="1" applyBorder="1" applyAlignment="1" applyProtection="1">
      <alignment horizontal="center" vertical="center"/>
      <protection locked="0"/>
    </xf>
    <xf numFmtId="0" fontId="33" fillId="0" borderId="83" xfId="51" applyFont="1" applyFill="1" applyBorder="1" applyAlignment="1" applyProtection="1">
      <alignment horizontal="center" vertical="center"/>
      <protection locked="0"/>
    </xf>
    <xf numFmtId="0" fontId="33" fillId="0" borderId="84" xfId="51" applyFont="1" applyFill="1" applyBorder="1" applyAlignment="1" applyProtection="1">
      <alignment vertical="center"/>
      <protection locked="0"/>
    </xf>
    <xf numFmtId="0" fontId="4" fillId="0" borderId="85" xfId="51" applyFont="1" applyFill="1" applyBorder="1" applyAlignment="1" applyProtection="1">
      <alignment horizontal="center" vertical="center"/>
      <protection locked="0"/>
    </xf>
    <xf numFmtId="0" fontId="5" fillId="0" borderId="86" xfId="0" applyFont="1" applyFill="1" applyBorder="1" applyAlignment="1">
      <alignment horizontal="center" vertical="center"/>
    </xf>
    <xf numFmtId="0" fontId="16" fillId="0" borderId="87" xfId="0" applyFont="1" applyFill="1" applyBorder="1" applyAlignment="1">
      <alignment horizontal="center" vertical="center"/>
    </xf>
    <xf numFmtId="0" fontId="4" fillId="0" borderId="27" xfId="51" applyFont="1" applyFill="1" applyBorder="1" applyAlignment="1" applyProtection="1">
      <alignment horizontal="center" vertical="center"/>
      <protection locked="0"/>
    </xf>
    <xf numFmtId="0" fontId="16" fillId="0" borderId="88" xfId="0" applyFont="1" applyFill="1" applyBorder="1" applyAlignment="1">
      <alignment horizontal="center" vertical="center"/>
    </xf>
    <xf numFmtId="0" fontId="7" fillId="0" borderId="35" xfId="0" applyFont="1" applyFill="1" applyBorder="1" applyAlignment="1" applyProtection="1">
      <alignment vertical="center"/>
      <protection locked="0"/>
    </xf>
    <xf numFmtId="0" fontId="4" fillId="0" borderId="51" xfId="51" applyFont="1" applyFill="1" applyBorder="1" applyAlignment="1" applyProtection="1">
      <alignment horizontal="center" vertical="center"/>
      <protection locked="0"/>
    </xf>
    <xf numFmtId="0" fontId="4" fillId="0" borderId="51" xfId="0" applyFont="1" applyFill="1" applyBorder="1" applyAlignment="1" applyProtection="1">
      <alignment horizontal="center" vertical="center"/>
      <protection locked="0"/>
    </xf>
    <xf numFmtId="0" fontId="8" fillId="0" borderId="39" xfId="0" applyFont="1" applyFill="1" applyBorder="1" applyAlignment="1" applyProtection="1">
      <alignment horizontal="center" vertical="center"/>
      <protection locked="0"/>
    </xf>
    <xf numFmtId="0" fontId="8" fillId="0" borderId="40" xfId="0" applyFont="1" applyFill="1" applyBorder="1" applyAlignment="1" applyProtection="1">
      <alignment horizontal="left" vertical="center"/>
      <protection locked="0"/>
    </xf>
    <xf numFmtId="0" fontId="4" fillId="0" borderId="49" xfId="51" applyFont="1" applyFill="1" applyBorder="1" applyAlignment="1" applyProtection="1">
      <alignment horizontal="left" vertical="center"/>
      <protection locked="0"/>
    </xf>
    <xf numFmtId="0" fontId="7" fillId="0" borderId="62" xfId="0" applyFont="1" applyFill="1" applyBorder="1" applyAlignment="1" applyProtection="1">
      <alignment horizontal="center" vertical="center"/>
      <protection locked="0"/>
    </xf>
    <xf numFmtId="0" fontId="16" fillId="0" borderId="23" xfId="0" applyFont="1" applyFill="1" applyBorder="1" applyAlignment="1" applyProtection="1">
      <alignment horizontal="center" vertical="center"/>
      <protection locked="0"/>
    </xf>
    <xf numFmtId="0" fontId="5" fillId="0" borderId="22" xfId="51" applyFont="1" applyFill="1" applyBorder="1" applyAlignment="1" applyProtection="1">
      <alignment horizontal="center" vertical="center"/>
      <protection locked="0"/>
    </xf>
    <xf numFmtId="0" fontId="8" fillId="0" borderId="89" xfId="0" applyFont="1" applyFill="1" applyBorder="1" applyAlignment="1" applyProtection="1">
      <alignment horizontal="center" vertical="center"/>
      <protection locked="0"/>
    </xf>
    <xf numFmtId="0" fontId="5" fillId="0" borderId="86" xfId="0" applyNumberFormat="1" applyFont="1" applyFill="1" applyBorder="1" applyAlignment="1">
      <alignment horizontal="center" vertical="center"/>
    </xf>
    <xf numFmtId="0" fontId="5" fillId="0" borderId="90" xfId="51" applyFont="1" applyFill="1" applyBorder="1" applyAlignment="1" applyProtection="1">
      <alignment horizontal="center" vertical="center"/>
      <protection locked="0"/>
    </xf>
    <xf numFmtId="0" fontId="4" fillId="0" borderId="91" xfId="51" applyNumberFormat="1" applyFont="1" applyFill="1" applyBorder="1" applyAlignment="1" applyProtection="1">
      <alignment horizontal="center" vertical="center"/>
      <protection locked="0"/>
    </xf>
    <xf numFmtId="0" fontId="4" fillId="0" borderId="29" xfId="51" applyFont="1" applyFill="1" applyBorder="1" applyAlignment="1" applyProtection="1">
      <alignment horizontal="center" vertical="center"/>
      <protection locked="0"/>
    </xf>
    <xf numFmtId="0" fontId="5" fillId="0" borderId="92" xfId="0" applyFont="1" applyFill="1" applyBorder="1" applyAlignment="1">
      <alignment horizontal="center" vertical="center"/>
    </xf>
    <xf numFmtId="0" fontId="7" fillId="0" borderId="93" xfId="0" applyNumberFormat="1" applyFont="1" applyFill="1" applyBorder="1" applyAlignment="1" applyProtection="1">
      <alignment horizontal="center" vertical="center"/>
      <protection locked="0"/>
    </xf>
    <xf numFmtId="0" fontId="7" fillId="0" borderId="94" xfId="0" applyNumberFormat="1" applyFont="1" applyFill="1" applyBorder="1" applyAlignment="1" applyProtection="1">
      <alignment horizontal="center" vertical="center"/>
      <protection locked="0"/>
    </xf>
    <xf numFmtId="0" fontId="4" fillId="0" borderId="62" xfId="0" applyFont="1" applyFill="1" applyBorder="1" applyAlignment="1" applyProtection="1">
      <alignment horizontal="center" vertical="center"/>
      <protection locked="0"/>
    </xf>
    <xf numFmtId="0" fontId="5" fillId="0" borderId="95" xfId="0" applyFont="1" applyFill="1" applyBorder="1" applyAlignment="1" applyProtection="1">
      <alignment horizontal="center" vertical="center" wrapText="1"/>
      <protection locked="0"/>
    </xf>
    <xf numFmtId="0" fontId="42" fillId="0" borderId="0" xfId="0" applyNumberFormat="1" applyFont="1" applyFill="1" applyBorder="1" applyAlignment="1" applyProtection="1">
      <alignment horizontal="center"/>
      <protection locked="0"/>
    </xf>
    <xf numFmtId="0" fontId="8" fillId="0" borderId="96" xfId="0" applyFont="1" applyFill="1" applyBorder="1" applyAlignment="1" applyProtection="1">
      <alignment horizontal="center" vertical="center"/>
      <protection locked="0"/>
    </xf>
    <xf numFmtId="0" fontId="42" fillId="0" borderId="25" xfId="0" applyFont="1" applyFill="1" applyBorder="1" applyAlignment="1" applyProtection="1">
      <alignment horizontal="left"/>
      <protection locked="0"/>
    </xf>
    <xf numFmtId="0" fontId="7" fillId="0" borderId="25" xfId="0" applyNumberFormat="1" applyFont="1" applyFill="1" applyBorder="1" applyAlignment="1" applyProtection="1">
      <alignment horizontal="right" vertical="center"/>
      <protection locked="0"/>
    </xf>
    <xf numFmtId="0" fontId="4" fillId="0" borderId="49" xfId="51" applyFont="1" applyFill="1" applyBorder="1" applyAlignment="1" applyProtection="1">
      <alignment horizontal="center" vertical="center"/>
      <protection locked="0"/>
    </xf>
    <xf numFmtId="179" fontId="11" fillId="0" borderId="48" xfId="3" applyNumberFormat="1" applyFont="1" applyFill="1" applyBorder="1" applyAlignment="1" applyProtection="1"/>
    <xf numFmtId="0" fontId="42" fillId="0" borderId="40" xfId="0" applyFont="1" applyFill="1" applyBorder="1" applyAlignment="1" applyProtection="1">
      <alignment horizontal="left"/>
      <protection locked="0"/>
    </xf>
    <xf numFmtId="0" fontId="7" fillId="0" borderId="40" xfId="0" applyNumberFormat="1" applyFont="1" applyFill="1" applyBorder="1" applyAlignment="1" applyProtection="1">
      <alignment horizontal="right" vertical="center"/>
      <protection locked="0"/>
    </xf>
    <xf numFmtId="0" fontId="42" fillId="0" borderId="25" xfId="0" applyNumberFormat="1" applyFont="1" applyFill="1" applyBorder="1" applyAlignment="1" applyProtection="1">
      <alignment horizontal="left" vertical="center"/>
      <protection locked="0"/>
    </xf>
    <xf numFmtId="0" fontId="7" fillId="0" borderId="62" xfId="0" applyNumberFormat="1" applyFont="1" applyFill="1" applyBorder="1" applyAlignment="1" applyProtection="1">
      <alignment horizontal="right" vertical="center"/>
      <protection locked="0"/>
    </xf>
    <xf numFmtId="0" fontId="5" fillId="0" borderId="97" xfId="0" applyFont="1" applyFill="1" applyBorder="1" applyAlignment="1" applyProtection="1">
      <alignment horizontal="center" vertical="center" wrapText="1"/>
      <protection locked="0"/>
    </xf>
    <xf numFmtId="0" fontId="7" fillId="0" borderId="48" xfId="0" applyNumberFormat="1" applyFont="1" applyFill="1" applyBorder="1" applyAlignment="1" applyProtection="1">
      <alignment horizontal="right" vertical="center"/>
      <protection locked="0"/>
    </xf>
    <xf numFmtId="0" fontId="42" fillId="0" borderId="40" xfId="0" applyNumberFormat="1" applyFont="1" applyFill="1" applyBorder="1" applyAlignment="1" applyProtection="1">
      <alignment horizontal="left" vertical="center"/>
      <protection locked="0"/>
    </xf>
    <xf numFmtId="0" fontId="5" fillId="0" borderId="9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62" xfId="0" applyFont="1" applyFill="1" applyBorder="1" applyAlignment="1" applyProtection="1">
      <alignment horizontal="center" vertical="center"/>
      <protection locked="0"/>
    </xf>
    <xf numFmtId="0" fontId="16" fillId="0" borderId="23" xfId="51" applyFont="1" applyFill="1" applyBorder="1" applyAlignment="1" applyProtection="1">
      <alignment horizontal="center" vertical="center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98" xfId="0" applyFont="1" applyFill="1" applyBorder="1" applyAlignment="1" applyProtection="1">
      <alignment vertical="center"/>
      <protection locked="0"/>
    </xf>
    <xf numFmtId="0" fontId="43" fillId="0" borderId="0" xfId="0" applyFont="1" applyFill="1" applyBorder="1" applyAlignment="1" applyProtection="1">
      <alignment vertical="center"/>
      <protection locked="0"/>
    </xf>
    <xf numFmtId="0" fontId="43" fillId="0" borderId="79" xfId="0" applyFont="1" applyFill="1" applyBorder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43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8" fillId="0" borderId="79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79" xfId="0" applyFont="1" applyFill="1" applyBorder="1" applyAlignment="1" applyProtection="1">
      <alignment vertical="center"/>
      <protection locked="0"/>
    </xf>
    <xf numFmtId="58" fontId="8" fillId="0" borderId="0" xfId="0" applyNumberFormat="1" applyFont="1" applyFill="1" applyAlignment="1" applyProtection="1">
      <alignment vertical="center"/>
      <protection locked="0"/>
    </xf>
    <xf numFmtId="0" fontId="11" fillId="0" borderId="0" xfId="0" applyFont="1" applyFill="1" applyBorder="1" applyAlignment="1">
      <alignment vertical="center"/>
    </xf>
    <xf numFmtId="0" fontId="11" fillId="0" borderId="79" xfId="0" applyFont="1" applyFill="1" applyBorder="1" applyAlignment="1">
      <alignment vertical="center"/>
    </xf>
    <xf numFmtId="2" fontId="45" fillId="0" borderId="0" xfId="0" applyNumberFormat="1" applyFont="1" applyFill="1" applyBorder="1" applyAlignment="1">
      <alignment vertical="center"/>
    </xf>
    <xf numFmtId="2" fontId="45" fillId="0" borderId="79" xfId="0" applyNumberFormat="1" applyFont="1" applyFill="1" applyBorder="1" applyAlignment="1">
      <alignment vertical="center"/>
    </xf>
    <xf numFmtId="180" fontId="45" fillId="0" borderId="0" xfId="0" applyNumberFormat="1" applyFont="1" applyFill="1" applyBorder="1" applyAlignment="1">
      <alignment vertical="center"/>
    </xf>
    <xf numFmtId="181" fontId="2" fillId="0" borderId="79" xfId="0" applyNumberFormat="1" applyFont="1" applyFill="1" applyBorder="1" applyAlignment="1">
      <alignment horizontal="right" vertical="center"/>
    </xf>
    <xf numFmtId="0" fontId="46" fillId="0" borderId="99" xfId="0" applyNumberFormat="1" applyFont="1" applyFill="1" applyBorder="1" applyAlignment="1">
      <alignment horizontal="center" vertical="center"/>
    </xf>
    <xf numFmtId="0" fontId="8" fillId="0" borderId="89" xfId="0" applyNumberFormat="1" applyFont="1" applyFill="1" applyBorder="1" applyAlignment="1" applyProtection="1">
      <alignment horizontal="center" vertical="center"/>
      <protection locked="0"/>
    </xf>
    <xf numFmtId="1" fontId="4" fillId="0" borderId="100" xfId="51" applyNumberFormat="1" applyFont="1" applyFill="1" applyBorder="1" applyAlignment="1" applyProtection="1">
      <alignment horizontal="center" vertical="center"/>
      <protection locked="0"/>
    </xf>
    <xf numFmtId="0" fontId="7" fillId="0" borderId="63" xfId="0" applyFont="1" applyFill="1" applyBorder="1" applyAlignment="1" applyProtection="1">
      <alignment horizontal="center" vertical="center"/>
      <protection locked="0"/>
    </xf>
    <xf numFmtId="0" fontId="7" fillId="0" borderId="48" xfId="0" applyFont="1" applyFill="1" applyBorder="1" applyAlignment="1" applyProtection="1">
      <alignment vertical="center"/>
      <protection locked="0"/>
    </xf>
    <xf numFmtId="0" fontId="8" fillId="0" borderId="40" xfId="0" applyFont="1" applyFill="1" applyBorder="1" applyAlignment="1" applyProtection="1">
      <alignment horizontal="center" vertical="center"/>
      <protection locked="0"/>
    </xf>
    <xf numFmtId="0" fontId="8" fillId="0" borderId="41" xfId="0" applyFont="1" applyFill="1" applyBorder="1" applyAlignment="1" applyProtection="1">
      <alignment horizontal="center" vertical="center"/>
      <protection locked="0"/>
    </xf>
    <xf numFmtId="1" fontId="8" fillId="0" borderId="89" xfId="0" applyNumberFormat="1" applyFont="1" applyFill="1" applyBorder="1" applyAlignment="1" applyProtection="1">
      <alignment horizontal="center" vertical="center"/>
      <protection locked="0"/>
    </xf>
    <xf numFmtId="0" fontId="8" fillId="0" borderId="101" xfId="0" applyFont="1" applyFill="1" applyBorder="1" applyAlignment="1" applyProtection="1">
      <alignment horizontal="center" vertical="center"/>
      <protection locked="0"/>
    </xf>
    <xf numFmtId="0" fontId="2" fillId="0" borderId="102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79" xfId="0" applyNumberFormat="1" applyFont="1" applyFill="1" applyBorder="1" applyAlignment="1" applyProtection="1">
      <alignment horizontal="right"/>
      <protection locked="0"/>
    </xf>
    <xf numFmtId="0" fontId="35" fillId="0" borderId="103" xfId="0" applyFont="1" applyFill="1" applyBorder="1" applyAlignment="1" applyProtection="1">
      <alignment horizontal="right"/>
      <protection locked="0"/>
    </xf>
    <xf numFmtId="0" fontId="7" fillId="0" borderId="26" xfId="0" applyNumberFormat="1" applyFont="1" applyFill="1" applyBorder="1" applyAlignment="1" applyProtection="1">
      <alignment horizontal="center" vertical="center"/>
      <protection locked="0"/>
    </xf>
    <xf numFmtId="0" fontId="7" fillId="0" borderId="104" xfId="0" applyNumberFormat="1" applyFont="1" applyFill="1" applyBorder="1" applyAlignment="1" applyProtection="1">
      <alignment horizontal="left" vertical="center"/>
      <protection locked="0"/>
    </xf>
    <xf numFmtId="0" fontId="8" fillId="4" borderId="41" xfId="0" applyNumberFormat="1" applyFont="1" applyFill="1" applyBorder="1" applyAlignment="1" applyProtection="1">
      <alignment horizontal="center" vertical="center"/>
      <protection locked="0"/>
    </xf>
    <xf numFmtId="0" fontId="8" fillId="0" borderId="41" xfId="0" applyNumberFormat="1" applyFont="1" applyFill="1" applyBorder="1" applyAlignment="1" applyProtection="1">
      <alignment horizontal="center" vertical="center"/>
      <protection locked="0"/>
    </xf>
    <xf numFmtId="0" fontId="7" fillId="0" borderId="101" xfId="0" applyNumberFormat="1" applyFont="1" applyFill="1" applyBorder="1" applyAlignment="1" applyProtection="1">
      <alignment horizontal="left" vertical="center"/>
      <protection locked="0"/>
    </xf>
    <xf numFmtId="0" fontId="7" fillId="0" borderId="105" xfId="0" applyNumberFormat="1" applyFont="1" applyFill="1" applyBorder="1" applyAlignment="1" applyProtection="1">
      <alignment horizontal="left" vertical="center"/>
      <protection locked="0"/>
    </xf>
    <xf numFmtId="0" fontId="7" fillId="0" borderId="62" xfId="0" applyNumberFormat="1" applyFont="1" applyFill="1" applyBorder="1" applyAlignment="1">
      <alignment horizontal="center" vertical="center"/>
    </xf>
    <xf numFmtId="0" fontId="7" fillId="0" borderId="106" xfId="0" applyNumberFormat="1" applyFont="1" applyFill="1" applyBorder="1" applyAlignment="1" applyProtection="1">
      <alignment horizontal="left" vertical="center"/>
      <protection locked="0"/>
    </xf>
    <xf numFmtId="0" fontId="47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8" xfId="0" applyNumberFormat="1" applyFont="1" applyFill="1" applyBorder="1" applyAlignment="1" applyProtection="1">
      <alignment horizontal="center" vertical="center"/>
      <protection locked="0"/>
    </xf>
    <xf numFmtId="0" fontId="8" fillId="0" borderId="39" xfId="0" applyFont="1" applyFill="1" applyBorder="1" applyAlignment="1" applyProtection="1">
      <alignment horizontal="left" vertical="center"/>
      <protection locked="0"/>
    </xf>
    <xf numFmtId="1" fontId="8" fillId="0" borderId="41" xfId="0" applyNumberFormat="1" applyFont="1" applyFill="1" applyBorder="1" applyAlignment="1">
      <alignment horizontal="center" vertical="center"/>
    </xf>
    <xf numFmtId="178" fontId="8" fillId="0" borderId="41" xfId="0" applyNumberFormat="1" applyFont="1" applyFill="1" applyBorder="1" applyAlignment="1" applyProtection="1">
      <alignment horizontal="center" vertical="center"/>
      <protection locked="0"/>
    </xf>
    <xf numFmtId="0" fontId="16" fillId="0" borderId="107" xfId="51" applyFont="1" applyFill="1" applyBorder="1" applyAlignment="1" applyProtection="1">
      <alignment vertical="center" wrapText="1"/>
      <protection locked="0"/>
    </xf>
    <xf numFmtId="1" fontId="17" fillId="0" borderId="108" xfId="51" applyNumberFormat="1" applyFont="1" applyFill="1" applyBorder="1" applyAlignment="1">
      <alignment horizontal="center" vertical="center"/>
    </xf>
    <xf numFmtId="0" fontId="28" fillId="0" borderId="61" xfId="51" applyFont="1" applyFill="1" applyBorder="1" applyAlignment="1" applyProtection="1">
      <alignment vertical="center" wrapText="1"/>
      <protection locked="0"/>
    </xf>
    <xf numFmtId="1" fontId="17" fillId="0" borderId="29" xfId="51" applyNumberFormat="1" applyFont="1" applyFill="1" applyBorder="1" applyAlignment="1" applyProtection="1">
      <alignment horizontal="center" vertical="center"/>
      <protection locked="0"/>
    </xf>
    <xf numFmtId="1" fontId="7" fillId="0" borderId="29" xfId="0" applyNumberFormat="1" applyFont="1" applyFill="1" applyBorder="1" applyAlignment="1">
      <alignment horizontal="center" vertical="center"/>
    </xf>
    <xf numFmtId="0" fontId="16" fillId="0" borderId="31" xfId="0" applyFont="1" applyFill="1" applyBorder="1" applyAlignment="1" applyProtection="1">
      <alignment horizontal="left" vertical="center"/>
      <protection locked="0"/>
    </xf>
    <xf numFmtId="0" fontId="16" fillId="0" borderId="28" xfId="0" applyFont="1" applyFill="1" applyBorder="1" applyAlignment="1" applyProtection="1">
      <alignment horizontal="left" vertical="center"/>
      <protection locked="0"/>
    </xf>
    <xf numFmtId="1" fontId="7" fillId="0" borderId="43" xfId="0" applyNumberFormat="1" applyFont="1" applyFill="1" applyBorder="1" applyAlignment="1">
      <alignment horizontal="center" vertical="center"/>
    </xf>
    <xf numFmtId="1" fontId="17" fillId="0" borderId="29" xfId="0" applyNumberFormat="1" applyFont="1" applyFill="1" applyBorder="1" applyAlignment="1">
      <alignment horizontal="center" vertical="center"/>
    </xf>
    <xf numFmtId="0" fontId="21" fillId="0" borderId="27" xfId="0" applyFont="1" applyFill="1" applyBorder="1" applyAlignment="1" applyProtection="1">
      <alignment vertical="center"/>
      <protection locked="0"/>
    </xf>
    <xf numFmtId="0" fontId="28" fillId="0" borderId="75" xfId="51" applyFont="1" applyFill="1" applyBorder="1" applyAlignment="1" applyProtection="1">
      <alignment vertical="center"/>
      <protection locked="0"/>
    </xf>
    <xf numFmtId="1" fontId="17" fillId="2" borderId="29" xfId="51" applyNumberFormat="1" applyFont="1" applyFill="1" applyBorder="1" applyAlignment="1">
      <alignment horizontal="center" vertical="center"/>
    </xf>
    <xf numFmtId="0" fontId="15" fillId="0" borderId="75" xfId="0" applyFont="1" applyFill="1" applyBorder="1" applyAlignment="1" applyProtection="1">
      <alignment vertical="center"/>
      <protection locked="0"/>
    </xf>
    <xf numFmtId="0" fontId="15" fillId="0" borderId="109" xfId="51" applyFont="1" applyFill="1" applyBorder="1" applyAlignment="1" applyProtection="1">
      <alignment vertical="center"/>
      <protection locked="0"/>
    </xf>
    <xf numFmtId="178" fontId="21" fillId="0" borderId="53" xfId="0" applyNumberFormat="1" applyFont="1" applyFill="1" applyBorder="1" applyAlignment="1" applyProtection="1">
      <alignment horizontal="center" vertical="center"/>
    </xf>
    <xf numFmtId="0" fontId="28" fillId="0" borderId="110" xfId="51" applyFont="1" applyFill="1" applyBorder="1" applyAlignment="1" applyProtection="1">
      <alignment vertical="center"/>
      <protection locked="0"/>
    </xf>
    <xf numFmtId="0" fontId="16" fillId="0" borderId="0" xfId="51" applyFont="1" applyFill="1" applyBorder="1" applyAlignment="1" applyProtection="1">
      <alignment horizontal="left" vertical="center"/>
      <protection locked="0"/>
    </xf>
    <xf numFmtId="178" fontId="21" fillId="0" borderId="29" xfId="51" applyNumberFormat="1" applyFont="1" applyFill="1" applyBorder="1" applyAlignment="1" applyProtection="1">
      <alignment horizontal="center" vertical="center"/>
    </xf>
    <xf numFmtId="2" fontId="4" fillId="0" borderId="61" xfId="51" applyNumberFormat="1" applyFont="1" applyFill="1" applyBorder="1" applyAlignment="1">
      <alignment horizontal="center" vertical="center"/>
    </xf>
    <xf numFmtId="0" fontId="48" fillId="0" borderId="31" xfId="51" applyFont="1" applyFill="1" applyBorder="1" applyAlignment="1" applyProtection="1">
      <alignment vertical="center"/>
      <protection locked="0"/>
    </xf>
    <xf numFmtId="0" fontId="48" fillId="0" borderId="27" xfId="51" applyFont="1" applyFill="1" applyBorder="1" applyAlignment="1" applyProtection="1">
      <alignment horizontal="center" vertical="center"/>
      <protection locked="0"/>
    </xf>
    <xf numFmtId="181" fontId="48" fillId="0" borderId="27" xfId="51" applyNumberFormat="1" applyFont="1" applyFill="1" applyBorder="1" applyAlignment="1" applyProtection="1">
      <alignment horizontal="center" vertical="center"/>
      <protection locked="0"/>
    </xf>
    <xf numFmtId="1" fontId="7" fillId="0" borderId="35" xfId="0" applyNumberFormat="1" applyFont="1" applyFill="1" applyBorder="1" applyAlignment="1">
      <alignment horizontal="center" vertical="center"/>
    </xf>
    <xf numFmtId="178" fontId="24" fillId="0" borderId="62" xfId="0" applyNumberFormat="1" applyFont="1" applyFill="1" applyBorder="1" applyAlignment="1" applyProtection="1">
      <alignment horizontal="center" vertical="center"/>
    </xf>
    <xf numFmtId="1" fontId="7" fillId="0" borderId="62" xfId="0" applyNumberFormat="1" applyFont="1" applyFill="1" applyBorder="1" applyAlignment="1" applyProtection="1">
      <alignment horizontal="center" vertical="center"/>
      <protection locked="0"/>
    </xf>
    <xf numFmtId="0" fontId="8" fillId="0" borderId="111" xfId="0" applyFont="1" applyFill="1" applyBorder="1" applyAlignment="1">
      <alignment horizontal="center" vertical="center"/>
    </xf>
    <xf numFmtId="0" fontId="30" fillId="0" borderId="25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1" fontId="8" fillId="0" borderId="112" xfId="0" applyNumberFormat="1" applyFont="1" applyFill="1" applyBorder="1" applyAlignment="1">
      <alignment horizontal="center" vertical="center"/>
    </xf>
    <xf numFmtId="178" fontId="49" fillId="0" borderId="113" xfId="51" applyNumberFormat="1" applyFont="1" applyFill="1" applyBorder="1" applyAlignment="1" applyProtection="1">
      <alignment horizontal="center" vertical="center"/>
      <protection locked="0"/>
    </xf>
    <xf numFmtId="1" fontId="8" fillId="0" borderId="112" xfId="0" applyNumberFormat="1" applyFont="1" applyFill="1" applyBorder="1" applyAlignment="1" applyProtection="1">
      <alignment horizontal="center" vertical="center"/>
      <protection locked="0"/>
    </xf>
    <xf numFmtId="0" fontId="8" fillId="0" borderId="114" xfId="0" applyFont="1" applyFill="1" applyBorder="1" applyAlignment="1" applyProtection="1">
      <alignment horizontal="center" vertical="center"/>
      <protection locked="0"/>
    </xf>
    <xf numFmtId="0" fontId="8" fillId="0" borderId="111" xfId="0" applyFont="1" applyFill="1" applyBorder="1" applyAlignment="1" applyProtection="1">
      <alignment horizontal="center" vertical="center"/>
      <protection locked="0"/>
    </xf>
    <xf numFmtId="0" fontId="8" fillId="0" borderId="115" xfId="0" applyFont="1" applyFill="1" applyBorder="1" applyAlignment="1" applyProtection="1">
      <alignment horizontal="left" vertical="center"/>
      <protection locked="0"/>
    </xf>
    <xf numFmtId="0" fontId="11" fillId="0" borderId="116" xfId="0" applyFont="1" applyFill="1" applyBorder="1" applyAlignment="1">
      <alignment vertical="center"/>
    </xf>
    <xf numFmtId="0" fontId="8" fillId="0" borderId="117" xfId="0" applyFont="1" applyFill="1" applyBorder="1" applyAlignment="1">
      <alignment vertical="center"/>
    </xf>
    <xf numFmtId="0" fontId="2" fillId="0" borderId="118" xfId="0" applyNumberFormat="1" applyFont="1" applyFill="1" applyBorder="1" applyAlignment="1">
      <alignment vertical="center"/>
    </xf>
    <xf numFmtId="0" fontId="2" fillId="0" borderId="119" xfId="0" applyFont="1" applyFill="1" applyBorder="1" applyAlignment="1">
      <alignment vertical="center"/>
    </xf>
    <xf numFmtId="0" fontId="7" fillId="0" borderId="120" xfId="0" applyFont="1" applyFill="1" applyBorder="1" applyAlignment="1">
      <alignment vertical="center"/>
    </xf>
    <xf numFmtId="178" fontId="8" fillId="0" borderId="12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50" fillId="0" borderId="0" xfId="0" applyFont="1" applyFill="1" applyBorder="1" applyAlignment="1"/>
    <xf numFmtId="0" fontId="45" fillId="0" borderId="0" xfId="0" applyFont="1" applyFill="1" applyBorder="1" applyAlignment="1"/>
    <xf numFmtId="182" fontId="8" fillId="0" borderId="0" xfId="0" applyNumberFormat="1" applyFont="1" applyFill="1" applyBorder="1" applyAlignment="1">
      <alignment vertical="center"/>
    </xf>
    <xf numFmtId="178" fontId="11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/>
    <xf numFmtId="178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" fontId="9" fillId="0" borderId="99" xfId="51" applyNumberFormat="1" applyFont="1" applyFill="1" applyBorder="1" applyAlignment="1" applyProtection="1">
      <alignment horizontal="center" vertical="center"/>
      <protection locked="0"/>
    </xf>
    <xf numFmtId="1" fontId="33" fillId="0" borderId="99" xfId="51" applyNumberFormat="1" applyFont="1" applyFill="1" applyBorder="1" applyAlignment="1" applyProtection="1">
      <alignment horizontal="center" vertical="center"/>
      <protection locked="0"/>
    </xf>
    <xf numFmtId="0" fontId="5" fillId="0" borderId="121" xfId="0" applyFont="1" applyFill="1" applyBorder="1" applyAlignment="1">
      <alignment horizontal="center" vertical="center"/>
    </xf>
    <xf numFmtId="0" fontId="5" fillId="0" borderId="122" xfId="51" applyFont="1" applyFill="1" applyBorder="1" applyAlignment="1" applyProtection="1">
      <alignment horizontal="center" vertical="center"/>
      <protection locked="0"/>
    </xf>
    <xf numFmtId="0" fontId="49" fillId="0" borderId="123" xfId="51" applyFont="1" applyFill="1" applyBorder="1" applyAlignment="1" applyProtection="1">
      <alignment horizontal="center" vertical="center"/>
      <protection locked="0"/>
    </xf>
    <xf numFmtId="0" fontId="33" fillId="0" borderId="123" xfId="51" applyFont="1" applyFill="1" applyBorder="1" applyAlignment="1" applyProtection="1">
      <alignment horizontal="center" vertical="center"/>
      <protection locked="0"/>
    </xf>
    <xf numFmtId="0" fontId="33" fillId="0" borderId="122" xfId="51" applyFont="1" applyFill="1" applyBorder="1" applyAlignment="1" applyProtection="1">
      <alignment vertical="center"/>
      <protection locked="0"/>
    </xf>
    <xf numFmtId="0" fontId="8" fillId="0" borderId="124" xfId="0" applyFont="1" applyFill="1" applyBorder="1" applyAlignment="1" applyProtection="1">
      <alignment horizontal="center" vertical="center"/>
      <protection locked="0"/>
    </xf>
    <xf numFmtId="0" fontId="16" fillId="0" borderId="125" xfId="51" applyFont="1" applyFill="1" applyBorder="1" applyAlignment="1" applyProtection="1">
      <alignment horizontal="center" vertical="center"/>
      <protection locked="0"/>
    </xf>
    <xf numFmtId="0" fontId="5" fillId="0" borderId="57" xfId="0" applyFont="1" applyFill="1" applyBorder="1" applyAlignment="1" applyProtection="1">
      <alignment horizontal="center" vertical="center"/>
      <protection locked="0"/>
    </xf>
    <xf numFmtId="0" fontId="5" fillId="0" borderId="123" xfId="51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49" fillId="0" borderId="126" xfId="51" applyNumberFormat="1" applyFont="1" applyFill="1" applyBorder="1" applyAlignment="1" applyProtection="1">
      <alignment horizontal="center" vertical="center"/>
      <protection locked="0"/>
    </xf>
    <xf numFmtId="0" fontId="33" fillId="0" borderId="126" xfId="51" applyNumberFormat="1" applyFont="1" applyFill="1" applyBorder="1" applyAlignment="1" applyProtection="1">
      <alignment horizontal="center" vertical="center"/>
      <protection locked="0"/>
    </xf>
    <xf numFmtId="0" fontId="33" fillId="0" borderId="83" xfId="51" applyNumberFormat="1" applyFont="1" applyFill="1" applyBorder="1" applyAlignment="1" applyProtection="1">
      <alignment horizontal="left" vertical="center"/>
      <protection locked="0"/>
    </xf>
    <xf numFmtId="0" fontId="33" fillId="0" borderId="83" xfId="51" applyNumberFormat="1" applyFont="1" applyFill="1" applyBorder="1" applyAlignment="1" applyProtection="1">
      <alignment vertical="center"/>
      <protection locked="0"/>
    </xf>
    <xf numFmtId="0" fontId="49" fillId="0" borderId="127" xfId="51" applyNumberFormat="1" applyFont="1" applyFill="1" applyBorder="1" applyAlignment="1" applyProtection="1">
      <alignment horizontal="center" vertical="center"/>
      <protection locked="0"/>
    </xf>
    <xf numFmtId="0" fontId="33" fillId="0" borderId="127" xfId="51" applyNumberFormat="1" applyFont="1" applyFill="1" applyBorder="1" applyAlignment="1" applyProtection="1">
      <alignment horizontal="center" vertical="center"/>
      <protection locked="0"/>
    </xf>
    <xf numFmtId="0" fontId="33" fillId="0" borderId="127" xfId="51" applyNumberFormat="1" applyFont="1" applyFill="1" applyBorder="1" applyAlignment="1" applyProtection="1">
      <alignment horizontal="left" vertical="center"/>
      <protection locked="0"/>
    </xf>
    <xf numFmtId="0" fontId="33" fillId="0" borderId="127" xfId="51" applyNumberFormat="1" applyFont="1" applyFill="1" applyBorder="1" applyAlignment="1" applyProtection="1">
      <alignment vertical="center"/>
      <protection locked="0"/>
    </xf>
    <xf numFmtId="0" fontId="3" fillId="0" borderId="120" xfId="0" applyFont="1" applyFill="1" applyBorder="1" applyAlignment="1">
      <alignment vertical="center"/>
    </xf>
    <xf numFmtId="0" fontId="34" fillId="0" borderId="120" xfId="0" applyFont="1" applyFill="1" applyBorder="1" applyAlignment="1">
      <alignment vertical="center"/>
    </xf>
    <xf numFmtId="0" fontId="0" fillId="0" borderId="128" xfId="0" applyFont="1" applyFill="1" applyBorder="1" applyAlignment="1"/>
    <xf numFmtId="0" fontId="4" fillId="0" borderId="0" xfId="51" applyFont="1" applyFill="1" applyBorder="1" applyAlignment="1"/>
    <xf numFmtId="0" fontId="5" fillId="0" borderId="0" xfId="51" applyFont="1" applyFill="1" applyBorder="1" applyAlignment="1"/>
    <xf numFmtId="0" fontId="51" fillId="0" borderId="0" xfId="0" applyFont="1" applyFill="1" applyBorder="1" applyAlignment="1"/>
    <xf numFmtId="0" fontId="2" fillId="0" borderId="129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51" applyFont="1" applyFill="1" applyAlignment="1">
      <alignment vertical="center"/>
    </xf>
    <xf numFmtId="0" fontId="5" fillId="0" borderId="0" xfId="51" applyFont="1" applyFill="1" applyAlignment="1">
      <alignment vertical="center"/>
    </xf>
    <xf numFmtId="0" fontId="52" fillId="0" borderId="0" xfId="51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right" vertical="center"/>
    </xf>
    <xf numFmtId="0" fontId="8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9" fontId="7" fillId="0" borderId="0" xfId="0" applyNumberFormat="1" applyFont="1" applyFill="1" applyBorder="1" applyAlignment="1" applyProtection="1">
      <alignment horizontal="left" vertical="center"/>
      <protection locked="0"/>
    </xf>
    <xf numFmtId="1" fontId="7" fillId="0" borderId="0" xfId="0" applyNumberFormat="1" applyFont="1" applyFill="1" applyBorder="1" applyAlignment="1" applyProtection="1">
      <alignment horizontal="left" vertical="center"/>
      <protection locked="0"/>
    </xf>
    <xf numFmtId="1" fontId="7" fillId="0" borderId="0" xfId="0" applyNumberFormat="1" applyFont="1" applyFill="1" applyBorder="1" applyAlignment="1">
      <alignment horizontal="left" vertical="center"/>
    </xf>
    <xf numFmtId="1" fontId="2" fillId="0" borderId="8" xfId="0" applyNumberFormat="1" applyFont="1" applyFill="1" applyBorder="1" applyAlignment="1">
      <alignment horizontal="center" vertical="center"/>
    </xf>
    <xf numFmtId="0" fontId="53" fillId="0" borderId="9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/>
    </xf>
    <xf numFmtId="9" fontId="54" fillId="0" borderId="16" xfId="0" applyNumberFormat="1" applyFont="1" applyFill="1" applyBorder="1" applyAlignment="1">
      <alignment horizontal="center" vertical="center"/>
    </xf>
    <xf numFmtId="9" fontId="55" fillId="0" borderId="16" xfId="0" applyNumberFormat="1" applyFont="1" applyFill="1" applyBorder="1" applyAlignment="1">
      <alignment horizontal="center" vertical="center"/>
    </xf>
    <xf numFmtId="178" fontId="4" fillId="0" borderId="130" xfId="51" applyNumberFormat="1" applyFont="1" applyFill="1" applyBorder="1" applyAlignment="1" applyProtection="1">
      <alignment horizontal="center" vertical="center"/>
      <protection locked="0"/>
    </xf>
    <xf numFmtId="0" fontId="9" fillId="0" borderId="131" xfId="51" applyFont="1" applyFill="1" applyBorder="1" applyAlignment="1" applyProtection="1">
      <alignment horizontal="center" vertical="center"/>
      <protection locked="0"/>
    </xf>
    <xf numFmtId="0" fontId="18" fillId="0" borderId="0" xfId="51" applyFont="1" applyFill="1" applyBorder="1" applyAlignment="1" applyProtection="1">
      <alignment horizontal="center" vertical="center"/>
      <protection locked="0"/>
    </xf>
    <xf numFmtId="1" fontId="4" fillId="0" borderId="132" xfId="51" applyNumberFormat="1" applyFont="1" applyFill="1" applyBorder="1" applyAlignment="1">
      <alignment horizontal="center" vertical="center"/>
    </xf>
    <xf numFmtId="178" fontId="4" fillId="0" borderId="123" xfId="51" applyNumberFormat="1" applyFont="1" applyFill="1" applyBorder="1" applyAlignment="1" applyProtection="1">
      <alignment horizontal="center" vertical="center"/>
      <protection locked="0"/>
    </xf>
    <xf numFmtId="2" fontId="4" fillId="0" borderId="123" xfId="51" applyNumberFormat="1" applyFont="1" applyFill="1" applyBorder="1" applyAlignment="1">
      <alignment horizontal="center" vertical="center"/>
    </xf>
    <xf numFmtId="1" fontId="17" fillId="0" borderId="123" xfId="51" applyNumberFormat="1" applyFont="1" applyFill="1" applyBorder="1" applyAlignment="1" applyProtection="1">
      <alignment horizontal="center" vertical="center"/>
      <protection locked="0"/>
    </xf>
    <xf numFmtId="0" fontId="9" fillId="0" borderId="133" xfId="51" applyFont="1" applyFill="1" applyBorder="1" applyAlignment="1" applyProtection="1">
      <alignment horizontal="center" vertical="center"/>
      <protection locked="0"/>
    </xf>
    <xf numFmtId="0" fontId="15" fillId="0" borderId="59" xfId="51" applyFont="1" applyFill="1" applyBorder="1" applyAlignment="1" applyProtection="1">
      <alignment vertical="center"/>
      <protection locked="0"/>
    </xf>
    <xf numFmtId="0" fontId="18" fillId="0" borderId="66" xfId="51" applyFont="1" applyFill="1" applyBorder="1" applyAlignment="1" applyProtection="1">
      <alignment horizontal="center" vertical="center"/>
      <protection locked="0"/>
    </xf>
    <xf numFmtId="1" fontId="4" fillId="0" borderId="49" xfId="51" applyNumberFormat="1" applyFont="1" applyFill="1" applyBorder="1" applyAlignment="1">
      <alignment horizontal="center" vertical="center"/>
    </xf>
    <xf numFmtId="178" fontId="4" fillId="0" borderId="49" xfId="51" applyNumberFormat="1" applyFont="1" applyFill="1" applyBorder="1" applyAlignment="1" applyProtection="1">
      <alignment horizontal="center" vertical="center"/>
      <protection locked="0"/>
    </xf>
    <xf numFmtId="2" fontId="4" fillId="0" borderId="49" xfId="51" applyNumberFormat="1" applyFont="1" applyFill="1" applyBorder="1" applyAlignment="1">
      <alignment horizontal="center" vertical="center"/>
    </xf>
    <xf numFmtId="1" fontId="17" fillId="0" borderId="49" xfId="51" applyNumberFormat="1" applyFont="1" applyFill="1" applyBorder="1" applyAlignment="1" applyProtection="1">
      <alignment horizontal="center" vertical="center"/>
      <protection locked="0"/>
    </xf>
    <xf numFmtId="0" fontId="8" fillId="0" borderId="134" xfId="0" applyFont="1" applyFill="1" applyBorder="1" applyAlignment="1" applyProtection="1">
      <alignment horizontal="center" vertical="center"/>
      <protection locked="0"/>
    </xf>
    <xf numFmtId="0" fontId="22" fillId="0" borderId="135" xfId="0" applyFont="1" applyFill="1" applyBorder="1" applyAlignment="1" applyProtection="1">
      <alignment vertical="center"/>
      <protection locked="0"/>
    </xf>
    <xf numFmtId="0" fontId="19" fillId="0" borderId="136" xfId="0" applyFont="1" applyFill="1" applyBorder="1" applyAlignment="1" applyProtection="1">
      <alignment vertical="center"/>
      <protection locked="0"/>
    </xf>
    <xf numFmtId="1" fontId="7" fillId="0" borderId="137" xfId="0" applyNumberFormat="1" applyFont="1" applyFill="1" applyBorder="1" applyAlignment="1">
      <alignment horizontal="center" vertical="center"/>
    </xf>
    <xf numFmtId="178" fontId="8" fillId="0" borderId="137" xfId="0" applyNumberFormat="1" applyFont="1" applyFill="1" applyBorder="1" applyAlignment="1" applyProtection="1">
      <alignment horizontal="center" vertical="center"/>
    </xf>
    <xf numFmtId="1" fontId="8" fillId="0" borderId="137" xfId="0" applyNumberFormat="1" applyFont="1" applyFill="1" applyBorder="1" applyAlignment="1" applyProtection="1">
      <alignment horizontal="center" vertical="center"/>
    </xf>
    <xf numFmtId="0" fontId="36" fillId="2" borderId="28" xfId="51" applyFont="1" applyFill="1" applyBorder="1" applyAlignment="1">
      <alignment vertical="center"/>
    </xf>
    <xf numFmtId="0" fontId="56" fillId="2" borderId="28" xfId="51" applyFont="1" applyFill="1" applyBorder="1" applyAlignment="1">
      <alignment vertical="center"/>
    </xf>
    <xf numFmtId="1" fontId="9" fillId="0" borderId="29" xfId="51" applyNumberFormat="1" applyFont="1" applyFill="1" applyBorder="1" applyAlignment="1">
      <alignment horizontal="center" vertical="center"/>
    </xf>
    <xf numFmtId="2" fontId="9" fillId="0" borderId="29" xfId="51" applyNumberFormat="1" applyFont="1" applyFill="1" applyBorder="1" applyAlignment="1">
      <alignment horizontal="center" vertical="center"/>
    </xf>
    <xf numFmtId="1" fontId="57" fillId="0" borderId="29" xfId="51" applyNumberFormat="1" applyFont="1" applyFill="1" applyBorder="1" applyAlignment="1">
      <alignment horizontal="center" vertical="center"/>
    </xf>
    <xf numFmtId="0" fontId="36" fillId="2" borderId="0" xfId="51" applyFont="1" applyFill="1" applyBorder="1" applyAlignment="1">
      <alignment vertical="center"/>
    </xf>
    <xf numFmtId="0" fontId="56" fillId="2" borderId="0" xfId="51" applyFont="1" applyFill="1" applyBorder="1" applyAlignment="1">
      <alignment vertical="center"/>
    </xf>
    <xf numFmtId="1" fontId="9" fillId="0" borderId="123" xfId="51" applyNumberFormat="1" applyFont="1" applyFill="1" applyBorder="1" applyAlignment="1">
      <alignment horizontal="center" vertical="center"/>
    </xf>
    <xf numFmtId="178" fontId="9" fillId="0" borderId="123" xfId="51" applyNumberFormat="1" applyFont="1" applyFill="1" applyBorder="1" applyAlignment="1">
      <alignment horizontal="center" vertical="center"/>
    </xf>
    <xf numFmtId="2" fontId="9" fillId="0" borderId="123" xfId="51" applyNumberFormat="1" applyFont="1" applyFill="1" applyBorder="1" applyAlignment="1">
      <alignment horizontal="center" vertical="center"/>
    </xf>
    <xf numFmtId="1" fontId="57" fillId="0" borderId="123" xfId="51" applyNumberFormat="1" applyFont="1" applyFill="1" applyBorder="1" applyAlignment="1">
      <alignment horizontal="center" vertical="center"/>
    </xf>
    <xf numFmtId="0" fontId="4" fillId="0" borderId="138" xfId="51" applyFont="1" applyFill="1" applyBorder="1" applyAlignment="1" applyProtection="1">
      <alignment horizontal="center" vertical="center"/>
      <protection locked="0"/>
    </xf>
    <xf numFmtId="0" fontId="58" fillId="0" borderId="139" xfId="51" applyFont="1" applyFill="1" applyBorder="1" applyAlignment="1" applyProtection="1">
      <alignment horizontal="center" vertical="center"/>
      <protection locked="0"/>
    </xf>
    <xf numFmtId="0" fontId="16" fillId="0" borderId="54" xfId="51" applyFont="1" applyFill="1" applyBorder="1" applyAlignment="1" applyProtection="1">
      <alignment horizontal="left" vertical="center"/>
      <protection locked="0"/>
    </xf>
    <xf numFmtId="0" fontId="16" fillId="2" borderId="54" xfId="51" applyFont="1" applyFill="1" applyBorder="1" applyAlignment="1" applyProtection="1">
      <alignment horizontal="left" vertical="center"/>
      <protection locked="0"/>
    </xf>
    <xf numFmtId="1" fontId="4" fillId="0" borderId="53" xfId="51" applyNumberFormat="1" applyFont="1" applyFill="1" applyBorder="1" applyAlignment="1">
      <alignment horizontal="center" vertical="center"/>
    </xf>
    <xf numFmtId="178" fontId="59" fillId="0" borderId="53" xfId="51" applyNumberFormat="1" applyFont="1" applyFill="1" applyBorder="1" applyAlignment="1" applyProtection="1">
      <alignment horizontal="center" vertical="center"/>
    </xf>
    <xf numFmtId="1" fontId="57" fillId="0" borderId="53" xfId="51" applyNumberFormat="1" applyFont="1" applyFill="1" applyBorder="1" applyAlignment="1">
      <alignment horizontal="center" vertical="center"/>
    </xf>
    <xf numFmtId="0" fontId="4" fillId="0" borderId="140" xfId="51" applyFont="1" applyFill="1" applyBorder="1" applyAlignment="1" applyProtection="1">
      <alignment horizontal="center" vertical="center"/>
      <protection locked="0"/>
    </xf>
    <xf numFmtId="0" fontId="15" fillId="0" borderId="56" xfId="51" applyFont="1" applyFill="1" applyBorder="1" applyAlignment="1" applyProtection="1">
      <alignment vertical="center"/>
      <protection locked="0"/>
    </xf>
    <xf numFmtId="0" fontId="16" fillId="0" borderId="56" xfId="51" applyFont="1" applyFill="1" applyBorder="1" applyAlignment="1" applyProtection="1">
      <alignment horizontal="left" vertical="center"/>
      <protection locked="0"/>
    </xf>
    <xf numFmtId="1" fontId="57" fillId="0" borderId="141" xfId="51" applyNumberFormat="1" applyFont="1" applyFill="1" applyBorder="1" applyAlignment="1">
      <alignment horizontal="center" vertical="center"/>
    </xf>
    <xf numFmtId="1" fontId="3" fillId="0" borderId="51" xfId="0" applyNumberFormat="1" applyFont="1" applyFill="1" applyBorder="1" applyAlignment="1">
      <alignment horizontal="center" vertical="center"/>
    </xf>
    <xf numFmtId="2" fontId="7" fillId="0" borderId="58" xfId="0" applyNumberFormat="1" applyFont="1" applyFill="1" applyBorder="1" applyAlignment="1">
      <alignment horizontal="center" vertical="center"/>
    </xf>
    <xf numFmtId="0" fontId="56" fillId="2" borderId="54" xfId="51" applyFont="1" applyFill="1" applyBorder="1" applyAlignment="1">
      <alignment vertical="center"/>
    </xf>
    <xf numFmtId="1" fontId="9" fillId="0" borderId="53" xfId="51" applyNumberFormat="1" applyFont="1" applyFill="1" applyBorder="1" applyAlignment="1">
      <alignment horizontal="center" vertical="center"/>
    </xf>
    <xf numFmtId="178" fontId="9" fillId="0" borderId="23" xfId="51" applyNumberFormat="1" applyFont="1" applyFill="1" applyBorder="1" applyAlignment="1">
      <alignment horizontal="center" vertical="center"/>
    </xf>
    <xf numFmtId="2" fontId="9" fillId="0" borderId="23" xfId="51" applyNumberFormat="1" applyFont="1" applyFill="1" applyBorder="1" applyAlignment="1">
      <alignment horizontal="center" vertical="center"/>
    </xf>
    <xf numFmtId="1" fontId="57" fillId="0" borderId="23" xfId="51" applyNumberFormat="1" applyFont="1" applyFill="1" applyBorder="1" applyAlignment="1">
      <alignment horizontal="center" vertical="center"/>
    </xf>
    <xf numFmtId="0" fontId="15" fillId="0" borderId="139" xfId="51" applyFont="1" applyFill="1" applyBorder="1" applyAlignment="1" applyProtection="1">
      <alignment vertical="center"/>
      <protection locked="0"/>
    </xf>
    <xf numFmtId="0" fontId="29" fillId="0" borderId="59" xfId="0" applyNumberFormat="1" applyFont="1" applyFill="1" applyBorder="1" applyAlignment="1" applyProtection="1">
      <alignment horizontal="left" vertical="center"/>
      <protection locked="0"/>
    </xf>
    <xf numFmtId="0" fontId="1" fillId="0" borderId="142" xfId="0" applyFont="1" applyFill="1" applyBorder="1" applyAlignment="1">
      <alignment vertical="center"/>
    </xf>
    <xf numFmtId="178" fontId="21" fillId="0" borderId="49" xfId="0" applyNumberFormat="1" applyFont="1" applyFill="1" applyBorder="1" applyAlignment="1" applyProtection="1">
      <alignment horizontal="center" vertical="center"/>
    </xf>
    <xf numFmtId="0" fontId="28" fillId="0" borderId="27" xfId="51" applyNumberFormat="1" applyFont="1" applyFill="1" applyBorder="1" applyAlignment="1" applyProtection="1">
      <alignment vertical="center"/>
      <protection locked="0"/>
    </xf>
    <xf numFmtId="0" fontId="16" fillId="2" borderId="31" xfId="51" applyFont="1" applyFill="1" applyBorder="1" applyAlignment="1" applyProtection="1">
      <alignment horizontal="right" vertical="center"/>
      <protection locked="0"/>
    </xf>
    <xf numFmtId="1" fontId="4" fillId="0" borderId="26" xfId="0" applyNumberFormat="1" applyFont="1" applyFill="1" applyBorder="1" applyAlignment="1" applyProtection="1">
      <alignment horizontal="center" vertical="center"/>
      <protection locked="0"/>
    </xf>
    <xf numFmtId="0" fontId="15" fillId="0" borderId="27" xfId="51" applyNumberFormat="1" applyFont="1" applyFill="1" applyBorder="1" applyAlignment="1" applyProtection="1">
      <alignment vertical="center"/>
      <protection locked="0"/>
    </xf>
    <xf numFmtId="0" fontId="28" fillId="0" borderId="35" xfId="0" applyFont="1" applyFill="1" applyBorder="1" applyAlignment="1" applyProtection="1">
      <alignment horizontal="left" vertical="center"/>
      <protection locked="0"/>
    </xf>
    <xf numFmtId="0" fontId="29" fillId="2" borderId="74" xfId="0" applyNumberFormat="1" applyFont="1" applyFill="1" applyBorder="1" applyAlignment="1" applyProtection="1">
      <alignment vertical="center" wrapText="1"/>
      <protection locked="0"/>
    </xf>
    <xf numFmtId="0" fontId="29" fillId="2" borderId="143" xfId="0" applyFont="1" applyFill="1" applyBorder="1" applyAlignment="1" applyProtection="1">
      <alignment vertical="center" wrapText="1"/>
      <protection locked="0"/>
    </xf>
    <xf numFmtId="0" fontId="29" fillId="2" borderId="144" xfId="0" applyFont="1" applyFill="1" applyBorder="1" applyAlignment="1" applyProtection="1">
      <alignment vertical="center" wrapText="1"/>
      <protection locked="0"/>
    </xf>
    <xf numFmtId="0" fontId="15" fillId="2" borderId="27" xfId="51" applyNumberFormat="1" applyFont="1" applyFill="1" applyBorder="1" applyAlignment="1" applyProtection="1">
      <alignment vertical="center"/>
      <protection locked="0"/>
    </xf>
    <xf numFmtId="0" fontId="28" fillId="0" borderId="59" xfId="0" applyFont="1" applyFill="1" applyBorder="1" applyAlignment="1" applyProtection="1">
      <alignment horizontal="left" vertical="center"/>
      <protection locked="0"/>
    </xf>
    <xf numFmtId="0" fontId="15" fillId="0" borderId="25" xfId="0" applyFont="1" applyFill="1" applyBorder="1" applyAlignment="1" applyProtection="1">
      <alignment horizontal="left" vertical="center"/>
      <protection locked="0"/>
    </xf>
    <xf numFmtId="0" fontId="15" fillId="2" borderId="61" xfId="51" applyNumberFormat="1" applyFont="1" applyFill="1" applyBorder="1" applyAlignment="1" applyProtection="1">
      <alignment vertical="center"/>
      <protection locked="0"/>
    </xf>
    <xf numFmtId="0" fontId="7" fillId="0" borderId="6" xfId="0" applyNumberFormat="1" applyFont="1" applyFill="1" applyBorder="1" applyAlignment="1">
      <alignment vertical="center"/>
    </xf>
    <xf numFmtId="0" fontId="60" fillId="0" borderId="0" xfId="0" applyFont="1" applyFill="1" applyBorder="1" applyAlignment="1" applyProtection="1">
      <alignment vertical="center"/>
      <protection locked="0"/>
    </xf>
    <xf numFmtId="0" fontId="7" fillId="0" borderId="10" xfId="0" applyNumberFormat="1" applyFont="1" applyFill="1" applyBorder="1" applyAlignment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58" fontId="4" fillId="0" borderId="0" xfId="0" applyNumberFormat="1" applyFont="1" applyFill="1" applyAlignment="1" applyProtection="1">
      <alignment vertical="center"/>
      <protection locked="0"/>
    </xf>
    <xf numFmtId="2" fontId="14" fillId="0" borderId="0" xfId="0" applyNumberFormat="1" applyFont="1" applyFill="1" applyBorder="1" applyAlignment="1" applyProtection="1">
      <alignment vertical="center"/>
      <protection locked="0"/>
    </xf>
    <xf numFmtId="1" fontId="61" fillId="0" borderId="0" xfId="51" applyNumberFormat="1" applyFont="1" applyFill="1" applyBorder="1" applyAlignment="1">
      <alignment horizontal="right" vertical="center"/>
    </xf>
    <xf numFmtId="0" fontId="62" fillId="0" borderId="8" xfId="0" applyFont="1" applyFill="1" applyBorder="1" applyAlignment="1">
      <alignment horizontal="center" vertical="center"/>
    </xf>
    <xf numFmtId="0" fontId="11" fillId="0" borderId="77" xfId="0" applyNumberFormat="1" applyFont="1" applyFill="1" applyBorder="1" applyAlignment="1" applyProtection="1">
      <alignment horizontal="right" vertical="center"/>
      <protection locked="0"/>
    </xf>
    <xf numFmtId="0" fontId="62" fillId="0" borderId="12" xfId="0" applyFont="1" applyFill="1" applyBorder="1" applyAlignment="1">
      <alignment horizontal="center" vertical="center"/>
    </xf>
    <xf numFmtId="0" fontId="62" fillId="0" borderId="16" xfId="0" applyFont="1" applyFill="1" applyBorder="1" applyAlignment="1">
      <alignment horizontal="center" vertical="center"/>
    </xf>
    <xf numFmtId="0" fontId="4" fillId="0" borderId="123" xfId="51" applyFont="1" applyFill="1" applyBorder="1" applyAlignment="1" applyProtection="1">
      <alignment horizontal="center" vertical="center"/>
      <protection locked="0"/>
    </xf>
    <xf numFmtId="0" fontId="16" fillId="0" borderId="123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16" fillId="0" borderId="141" xfId="0" applyFont="1" applyFill="1" applyBorder="1" applyAlignment="1" applyProtection="1">
      <alignment horizontal="center" vertical="center"/>
      <protection locked="0"/>
    </xf>
    <xf numFmtId="0" fontId="5" fillId="0" borderId="141" xfId="51" applyFont="1" applyFill="1" applyBorder="1" applyAlignment="1" applyProtection="1">
      <alignment horizontal="center" vertical="center"/>
      <protection locked="0"/>
    </xf>
    <xf numFmtId="0" fontId="5" fillId="0" borderId="59" xfId="0" applyFont="1" applyFill="1" applyBorder="1" applyAlignment="1">
      <alignment horizontal="center" vertical="center"/>
    </xf>
    <xf numFmtId="0" fontId="5" fillId="0" borderId="49" xfId="0" applyNumberFormat="1" applyFont="1" applyFill="1" applyBorder="1" applyAlignment="1">
      <alignment horizontal="center" vertical="center"/>
    </xf>
    <xf numFmtId="0" fontId="5" fillId="0" borderId="58" xfId="0" applyFont="1" applyFill="1" applyBorder="1" applyAlignment="1" applyProtection="1">
      <alignment horizontal="center" vertical="center" wrapText="1"/>
      <protection locked="0"/>
    </xf>
    <xf numFmtId="0" fontId="3" fillId="0" borderId="56" xfId="0" applyFont="1" applyFill="1" applyBorder="1" applyAlignment="1" applyProtection="1">
      <alignment vertical="center"/>
      <protection locked="0"/>
    </xf>
    <xf numFmtId="1" fontId="7" fillId="0" borderId="137" xfId="0" applyNumberFormat="1" applyFont="1" applyFill="1" applyBorder="1" applyAlignment="1" applyProtection="1">
      <alignment horizontal="center" vertical="center"/>
      <protection locked="0"/>
    </xf>
    <xf numFmtId="0" fontId="9" fillId="0" borderId="145" xfId="51" applyFont="1" applyFill="1" applyBorder="1" applyAlignment="1" applyProtection="1">
      <alignment horizontal="center" vertical="center"/>
      <protection locked="0"/>
    </xf>
    <xf numFmtId="0" fontId="33" fillId="0" borderId="145" xfId="51" applyFont="1" applyFill="1" applyBorder="1" applyAlignment="1" applyProtection="1">
      <alignment horizontal="center" vertical="center"/>
      <protection locked="0"/>
    </xf>
    <xf numFmtId="0" fontId="33" fillId="0" borderId="146" xfId="51" applyFont="1" applyFill="1" applyBorder="1" applyAlignment="1" applyProtection="1">
      <alignment vertical="center"/>
      <protection locked="0"/>
    </xf>
    <xf numFmtId="0" fontId="9" fillId="0" borderId="61" xfId="51" applyFont="1" applyFill="1" applyBorder="1" applyAlignment="1" applyProtection="1">
      <alignment horizontal="center" vertical="center"/>
      <protection locked="0"/>
    </xf>
    <xf numFmtId="0" fontId="63" fillId="0" borderId="81" xfId="0" applyFont="1" applyFill="1" applyBorder="1" applyAlignment="1">
      <alignment horizontal="center" vertical="center"/>
    </xf>
    <xf numFmtId="0" fontId="64" fillId="0" borderId="81" xfId="0" applyFont="1" applyFill="1" applyBorder="1" applyAlignment="1">
      <alignment horizontal="center" vertical="center"/>
    </xf>
    <xf numFmtId="0" fontId="5" fillId="0" borderId="81" xfId="0" applyFont="1" applyFill="1" applyBorder="1" applyAlignment="1" applyProtection="1">
      <alignment horizontal="center" vertical="center"/>
      <protection locked="0"/>
    </xf>
    <xf numFmtId="0" fontId="9" fillId="0" borderId="147" xfId="51" applyFont="1" applyFill="1" applyBorder="1" applyAlignment="1" applyProtection="1">
      <alignment horizontal="center" vertical="center"/>
      <protection locked="0"/>
    </xf>
    <xf numFmtId="0" fontId="63" fillId="0" borderId="10" xfId="0" applyFont="1" applyFill="1" applyBorder="1" applyAlignment="1">
      <alignment horizontal="center" vertical="center"/>
    </xf>
    <xf numFmtId="0" fontId="64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4" fillId="0" borderId="53" xfId="51" applyFont="1" applyFill="1" applyBorder="1" applyAlignment="1" applyProtection="1">
      <alignment horizontal="center" vertical="center"/>
      <protection locked="0"/>
    </xf>
    <xf numFmtId="0" fontId="16" fillId="0" borderId="148" xfId="0" applyFont="1" applyFill="1" applyBorder="1" applyAlignment="1" applyProtection="1">
      <alignment horizontal="left" vertical="center"/>
      <protection locked="0"/>
    </xf>
    <xf numFmtId="0" fontId="16" fillId="0" borderId="149" xfId="0" applyFont="1" applyFill="1" applyBorder="1" applyAlignment="1" applyProtection="1">
      <alignment horizontal="left" vertical="center"/>
      <protection locked="0"/>
    </xf>
    <xf numFmtId="0" fontId="5" fillId="0" borderId="149" xfId="0" applyFont="1" applyFill="1" applyBorder="1" applyAlignment="1" applyProtection="1">
      <alignment horizontal="left" vertical="center"/>
      <protection locked="0"/>
    </xf>
    <xf numFmtId="0" fontId="5" fillId="0" borderId="150" xfId="0" applyFont="1" applyFill="1" applyBorder="1" applyAlignment="1" applyProtection="1">
      <alignment vertical="center"/>
      <protection locked="0"/>
    </xf>
    <xf numFmtId="183" fontId="65" fillId="0" borderId="47" xfId="3" applyNumberFormat="1" applyFont="1" applyFill="1" applyBorder="1" applyAlignment="1" applyProtection="1"/>
    <xf numFmtId="0" fontId="16" fillId="0" borderId="151" xfId="0" applyFont="1" applyFill="1" applyBorder="1" applyAlignment="1" applyProtection="1">
      <alignment horizontal="left" vertical="center"/>
      <protection locked="0"/>
    </xf>
    <xf numFmtId="0" fontId="16" fillId="0" borderId="85" xfId="0" applyFont="1" applyFill="1" applyBorder="1" applyAlignment="1" applyProtection="1">
      <alignment horizontal="left" vertical="center"/>
      <protection locked="0"/>
    </xf>
    <xf numFmtId="0" fontId="5" fillId="0" borderId="85" xfId="0" applyFont="1" applyFill="1" applyBorder="1" applyAlignment="1" applyProtection="1">
      <alignment horizontal="left" vertical="center"/>
      <protection locked="0"/>
    </xf>
    <xf numFmtId="0" fontId="5" fillId="0" borderId="85" xfId="0" applyFont="1" applyFill="1" applyBorder="1" applyAlignment="1" applyProtection="1">
      <alignment vertical="center"/>
      <protection locked="0"/>
    </xf>
    <xf numFmtId="183" fontId="65" fillId="0" borderId="49" xfId="3" applyNumberFormat="1" applyFont="1" applyFill="1" applyBorder="1" applyAlignment="1" applyProtection="1"/>
    <xf numFmtId="0" fontId="66" fillId="0" borderId="51" xfId="51" applyFont="1" applyFill="1" applyBorder="1" applyAlignment="1" applyProtection="1">
      <alignment horizontal="center" vertical="center"/>
      <protection locked="0"/>
    </xf>
    <xf numFmtId="0" fontId="7" fillId="0" borderId="152" xfId="0" applyNumberFormat="1" applyFont="1" applyFill="1" applyBorder="1" applyAlignment="1" applyProtection="1">
      <alignment horizontal="center" vertical="center"/>
      <protection locked="0"/>
    </xf>
    <xf numFmtId="0" fontId="7" fillId="0" borderId="115" xfId="0" applyNumberFormat="1" applyFont="1" applyFill="1" applyBorder="1" applyAlignment="1" applyProtection="1">
      <alignment horizontal="center" vertical="center"/>
      <protection locked="0"/>
    </xf>
    <xf numFmtId="0" fontId="42" fillId="0" borderId="25" xfId="0" applyFont="1" applyFill="1" applyBorder="1" applyAlignment="1" applyProtection="1">
      <alignment horizontal="left" vertical="center"/>
      <protection locked="0"/>
    </xf>
    <xf numFmtId="179" fontId="11" fillId="0" borderId="48" xfId="3" applyNumberFormat="1" applyFont="1" applyFill="1" applyBorder="1" applyAlignment="1" applyProtection="1">
      <alignment vertical="center"/>
    </xf>
    <xf numFmtId="0" fontId="42" fillId="0" borderId="40" xfId="0" applyFont="1" applyFill="1" applyBorder="1" applyAlignment="1" applyProtection="1">
      <alignment horizontal="left" vertical="center"/>
      <protection locked="0"/>
    </xf>
    <xf numFmtId="0" fontId="2" fillId="0" borderId="153" xfId="0" applyNumberFormat="1" applyFont="1" applyFill="1" applyBorder="1" applyAlignment="1" applyProtection="1">
      <alignment horizontal="right" vertical="center"/>
      <protection locked="0"/>
    </xf>
    <xf numFmtId="0" fontId="35" fillId="0" borderId="103" xfId="0" applyFont="1" applyFill="1" applyBorder="1" applyAlignment="1" applyProtection="1">
      <alignment horizontal="right" vertical="center"/>
      <protection locked="0"/>
    </xf>
    <xf numFmtId="0" fontId="2" fillId="0" borderId="101" xfId="0" applyNumberFormat="1" applyFont="1" applyFill="1" applyBorder="1" applyAlignment="1" applyProtection="1">
      <alignment horizontal="right" vertical="center"/>
      <protection locked="0"/>
    </xf>
    <xf numFmtId="0" fontId="21" fillId="2" borderId="27" xfId="0" applyNumberFormat="1" applyFont="1" applyFill="1" applyBorder="1" applyAlignment="1" applyProtection="1">
      <alignment vertical="center"/>
      <protection locked="0"/>
    </xf>
    <xf numFmtId="0" fontId="29" fillId="2" borderId="27" xfId="0" applyNumberFormat="1" applyFont="1" applyFill="1" applyBorder="1" applyAlignment="1" applyProtection="1">
      <alignment vertical="center"/>
      <protection locked="0"/>
    </xf>
    <xf numFmtId="0" fontId="7" fillId="0" borderId="154" xfId="0" applyFont="1" applyFill="1" applyBorder="1" applyAlignment="1" applyProtection="1">
      <alignment horizontal="center" vertical="center"/>
      <protection locked="0"/>
    </xf>
    <xf numFmtId="1" fontId="7" fillId="0" borderId="155" xfId="0" applyNumberFormat="1" applyFont="1" applyFill="1" applyBorder="1" applyAlignment="1">
      <alignment horizontal="center" vertical="center"/>
    </xf>
    <xf numFmtId="178" fontId="21" fillId="0" borderId="156" xfId="51" applyNumberFormat="1" applyFont="1" applyFill="1" applyBorder="1" applyAlignment="1" applyProtection="1">
      <alignment horizontal="center" vertical="center"/>
    </xf>
    <xf numFmtId="2" fontId="7" fillId="0" borderId="157" xfId="0" applyNumberFormat="1" applyFont="1" applyFill="1" applyBorder="1" applyAlignment="1">
      <alignment horizontal="center" vertical="center"/>
    </xf>
    <xf numFmtId="178" fontId="49" fillId="0" borderId="158" xfId="51" applyNumberFormat="1" applyFont="1" applyFill="1" applyBorder="1" applyAlignment="1" applyProtection="1">
      <alignment horizontal="center" vertical="center"/>
      <protection locked="0"/>
    </xf>
    <xf numFmtId="0" fontId="8" fillId="0" borderId="159" xfId="0" applyFont="1" applyFill="1" applyBorder="1" applyAlignment="1" applyProtection="1">
      <alignment horizontal="center" vertical="center"/>
      <protection locked="0"/>
    </xf>
    <xf numFmtId="0" fontId="49" fillId="0" borderId="160" xfId="51" applyFont="1" applyFill="1" applyBorder="1" applyAlignment="1" applyProtection="1">
      <alignment horizontal="left" vertical="center"/>
      <protection locked="0"/>
    </xf>
    <xf numFmtId="0" fontId="8" fillId="0" borderId="136" xfId="0" applyFont="1" applyFill="1" applyBorder="1" applyAlignment="1" applyProtection="1">
      <alignment horizontal="left" vertical="center"/>
      <protection locked="0"/>
    </xf>
    <xf numFmtId="178" fontId="8" fillId="0" borderId="137" xfId="0" applyNumberFormat="1" applyFont="1" applyFill="1" applyBorder="1" applyAlignment="1" applyProtection="1">
      <alignment horizontal="center" vertical="center"/>
      <protection locked="0"/>
    </xf>
    <xf numFmtId="1" fontId="8" fillId="0" borderId="137" xfId="0" applyNumberFormat="1" applyFont="1" applyFill="1" applyBorder="1" applyAlignment="1" applyProtection="1">
      <alignment horizontal="center" vertical="center"/>
      <protection locked="0"/>
    </xf>
    <xf numFmtId="0" fontId="7" fillId="0" borderId="115" xfId="0" applyFont="1" applyFill="1" applyBorder="1" applyAlignment="1" applyProtection="1">
      <alignment horizontal="left" vertical="center"/>
      <protection locked="0"/>
    </xf>
    <xf numFmtId="1" fontId="7" fillId="0" borderId="112" xfId="0" applyNumberFormat="1" applyFont="1" applyFill="1" applyBorder="1" applyAlignment="1">
      <alignment horizontal="center" vertical="center"/>
    </xf>
    <xf numFmtId="178" fontId="7" fillId="0" borderId="112" xfId="0" applyNumberFormat="1" applyFont="1" applyFill="1" applyBorder="1" applyAlignment="1" applyProtection="1">
      <alignment horizontal="center" vertical="center"/>
      <protection locked="0"/>
    </xf>
    <xf numFmtId="1" fontId="7" fillId="0" borderId="112" xfId="0" applyNumberFormat="1" applyFont="1" applyFill="1" applyBorder="1" applyAlignment="1" applyProtection="1">
      <alignment horizontal="center" vertical="center"/>
      <protection locked="0"/>
    </xf>
    <xf numFmtId="0" fontId="7" fillId="0" borderId="117" xfId="0" applyFont="1" applyFill="1" applyBorder="1" applyAlignment="1">
      <alignment vertical="center"/>
    </xf>
    <xf numFmtId="178" fontId="7" fillId="0" borderId="12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0" fontId="50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2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121" xfId="0" applyFont="1" applyFill="1" applyBorder="1" applyAlignment="1">
      <alignment horizontal="center" vertical="center"/>
    </xf>
    <xf numFmtId="0" fontId="5" fillId="0" borderId="57" xfId="51" applyFont="1" applyFill="1" applyBorder="1" applyAlignment="1" applyProtection="1">
      <alignment horizontal="center" vertical="center"/>
      <protection locked="0"/>
    </xf>
    <xf numFmtId="0" fontId="5" fillId="0" borderId="161" xfId="0" applyFont="1" applyFill="1" applyBorder="1" applyAlignment="1">
      <alignment horizontal="center" vertical="center"/>
    </xf>
    <xf numFmtId="0" fontId="5" fillId="0" borderId="162" xfId="0" applyFont="1" applyFill="1" applyBorder="1" applyAlignment="1">
      <alignment horizontal="center" vertical="center"/>
    </xf>
    <xf numFmtId="0" fontId="8" fillId="0" borderId="12" xfId="0" applyFont="1" applyFill="1" applyBorder="1" applyAlignment="1" applyProtection="1">
      <alignment horizontal="center" vertical="center"/>
      <protection locked="0"/>
    </xf>
    <xf numFmtId="0" fontId="68" fillId="0" borderId="123" xfId="51" applyFont="1" applyFill="1" applyBorder="1" applyAlignment="1" applyProtection="1">
      <alignment horizontal="center" vertical="center"/>
      <protection locked="0"/>
    </xf>
    <xf numFmtId="0" fontId="68" fillId="0" borderId="122" xfId="51" applyFont="1" applyFill="1" applyBorder="1" applyAlignment="1" applyProtection="1">
      <alignment horizontal="center" vertical="center"/>
      <protection locked="0"/>
    </xf>
    <xf numFmtId="0" fontId="36" fillId="0" borderId="83" xfId="51" applyNumberFormat="1" applyFont="1" applyFill="1" applyBorder="1" applyAlignment="1" applyProtection="1">
      <alignment horizontal="left" vertical="center"/>
      <protection locked="0"/>
    </xf>
    <xf numFmtId="0" fontId="66" fillId="0" borderId="83" xfId="51" applyNumberFormat="1" applyFont="1" applyFill="1" applyBorder="1" applyAlignment="1" applyProtection="1">
      <alignment vertical="center"/>
      <protection locked="0"/>
    </xf>
    <xf numFmtId="0" fontId="7" fillId="0" borderId="137" xfId="0" applyFont="1" applyFill="1" applyBorder="1" applyAlignment="1" applyProtection="1">
      <alignment horizontal="center" vertical="center"/>
      <protection locked="0"/>
    </xf>
    <xf numFmtId="0" fontId="49" fillId="0" borderId="145" xfId="51" applyNumberFormat="1" applyFont="1" applyFill="1" applyBorder="1" applyAlignment="1" applyProtection="1">
      <alignment horizontal="center" vertical="center"/>
      <protection locked="0"/>
    </xf>
    <xf numFmtId="0" fontId="33" fillId="0" borderId="145" xfId="51" applyNumberFormat="1" applyFont="1" applyFill="1" applyBorder="1" applyAlignment="1" applyProtection="1">
      <alignment horizontal="center" vertical="center"/>
      <protection locked="0"/>
    </xf>
    <xf numFmtId="0" fontId="36" fillId="0" borderId="145" xfId="51" applyNumberFormat="1" applyFont="1" applyFill="1" applyBorder="1" applyAlignment="1" applyProtection="1">
      <alignment horizontal="left" vertical="center"/>
      <protection locked="0"/>
    </xf>
    <xf numFmtId="0" fontId="66" fillId="0" borderId="145" xfId="51" applyNumberFormat="1" applyFont="1" applyFill="1" applyBorder="1" applyAlignment="1" applyProtection="1">
      <alignment vertical="center"/>
      <protection locked="0"/>
    </xf>
    <xf numFmtId="0" fontId="7" fillId="0" borderId="112" xfId="0" applyFont="1" applyFill="1" applyBorder="1" applyAlignment="1" applyProtection="1">
      <alignment horizontal="center" vertical="center"/>
      <protection locked="0"/>
    </xf>
    <xf numFmtId="0" fontId="36" fillId="0" borderId="127" xfId="51" applyNumberFormat="1" applyFont="1" applyFill="1" applyBorder="1" applyAlignment="1" applyProtection="1">
      <alignment horizontal="left" vertical="center"/>
      <protection locked="0"/>
    </xf>
    <xf numFmtId="0" fontId="66" fillId="0" borderId="127" xfId="51" applyNumberFormat="1" applyFont="1" applyFill="1" applyBorder="1" applyAlignment="1" applyProtection="1">
      <alignment vertical="center"/>
      <protection locked="0"/>
    </xf>
    <xf numFmtId="0" fontId="0" fillId="0" borderId="128" xfId="0" applyFont="1" applyFill="1" applyBorder="1" applyAlignment="1">
      <alignment vertical="center"/>
    </xf>
    <xf numFmtId="0" fontId="5" fillId="0" borderId="0" xfId="51" applyFont="1" applyFill="1" applyBorder="1" applyAlignment="1">
      <alignment vertical="center"/>
    </xf>
    <xf numFmtId="0" fontId="52" fillId="0" borderId="0" xfId="51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79" xfId="0" applyNumberFormat="1" applyFont="1" applyFill="1" applyBorder="1" applyAlignment="1" applyProtection="1">
      <alignment horizontal="right" vertical="center"/>
      <protection locked="0"/>
    </xf>
    <xf numFmtId="0" fontId="2" fillId="0" borderId="129" xfId="0" applyFont="1" applyFill="1" applyBorder="1" applyAlignment="1">
      <alignment vertical="center"/>
    </xf>
    <xf numFmtId="0" fontId="52" fillId="0" borderId="0" xfId="51" applyFont="1" applyFill="1" applyAlignment="1"/>
    <xf numFmtId="3" fontId="9" fillId="0" borderId="0" xfId="0" applyNumberFormat="1" applyFont="1" applyFill="1" applyBorder="1" applyAlignment="1">
      <alignment horizontal="center" vertical="center"/>
    </xf>
    <xf numFmtId="178" fontId="4" fillId="0" borderId="22" xfId="51" applyNumberFormat="1" applyFont="1" applyFill="1" applyBorder="1" applyAlignment="1" applyProtection="1">
      <alignment horizontal="center" vertical="center"/>
      <protection locked="0"/>
    </xf>
    <xf numFmtId="178" fontId="4" fillId="0" borderId="80" xfId="51" applyNumberFormat="1" applyFont="1" applyFill="1" applyBorder="1" applyAlignment="1" applyProtection="1">
      <alignment horizontal="center" vertical="center"/>
      <protection locked="0"/>
    </xf>
    <xf numFmtId="178" fontId="4" fillId="0" borderId="29" xfId="51" applyNumberFormat="1" applyFont="1" applyFill="1" applyBorder="1" applyAlignment="1" applyProtection="1">
      <alignment horizontal="center" vertical="center"/>
      <protection locked="0"/>
    </xf>
    <xf numFmtId="178" fontId="4" fillId="0" borderId="163" xfId="51" applyNumberFormat="1" applyFont="1" applyFill="1" applyBorder="1" applyAlignment="1" applyProtection="1">
      <alignment horizontal="center" vertical="center"/>
      <protection locked="0"/>
    </xf>
    <xf numFmtId="178" fontId="4" fillId="0" borderId="164" xfId="51" applyNumberFormat="1" applyFont="1" applyFill="1" applyBorder="1" applyAlignment="1" applyProtection="1">
      <alignment horizontal="center" vertical="center"/>
      <protection locked="0"/>
    </xf>
    <xf numFmtId="0" fontId="15" fillId="2" borderId="27" xfId="0" applyFont="1" applyFill="1" applyBorder="1" applyAlignment="1" applyProtection="1">
      <alignment vertical="center"/>
      <protection locked="0"/>
    </xf>
    <xf numFmtId="0" fontId="20" fillId="0" borderId="55" xfId="0" applyFont="1" applyFill="1" applyBorder="1" applyAlignment="1" applyProtection="1">
      <alignment vertical="center"/>
      <protection locked="0"/>
    </xf>
    <xf numFmtId="1" fontId="4" fillId="0" borderId="165" xfId="51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  <protection locked="0"/>
    </xf>
    <xf numFmtId="2" fontId="8" fillId="0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38" xfId="51" applyFont="1" applyFill="1" applyBorder="1" applyAlignment="1" applyProtection="1">
      <alignment horizontal="center" vertical="center"/>
      <protection locked="0"/>
    </xf>
    <xf numFmtId="0" fontId="36" fillId="0" borderId="54" xfId="51" applyFont="1" applyFill="1" applyBorder="1" applyAlignment="1">
      <alignment vertical="center"/>
    </xf>
    <xf numFmtId="0" fontId="56" fillId="0" borderId="54" xfId="51" applyFont="1" applyFill="1" applyBorder="1" applyAlignment="1">
      <alignment vertical="center"/>
    </xf>
    <xf numFmtId="178" fontId="9" fillId="0" borderId="53" xfId="51" applyNumberFormat="1" applyFont="1" applyFill="1" applyBorder="1" applyAlignment="1">
      <alignment horizontal="center" vertical="center"/>
    </xf>
    <xf numFmtId="2" fontId="8" fillId="0" borderId="166" xfId="0" applyNumberFormat="1" applyFont="1" applyFill="1" applyBorder="1" applyAlignment="1">
      <alignment horizontal="center" vertical="center"/>
    </xf>
    <xf numFmtId="0" fontId="15" fillId="0" borderId="167" xfId="51" applyNumberFormat="1" applyFont="1" applyFill="1" applyBorder="1" applyAlignment="1" applyProtection="1">
      <alignment vertical="center"/>
      <protection locked="0"/>
    </xf>
    <xf numFmtId="2" fontId="4" fillId="0" borderId="168" xfId="51" applyNumberFormat="1" applyFont="1" applyFill="1" applyBorder="1" applyAlignment="1">
      <alignment horizontal="center" vertical="center"/>
    </xf>
    <xf numFmtId="0" fontId="15" fillId="0" borderId="139" xfId="51" applyNumberFormat="1" applyFont="1" applyFill="1" applyBorder="1" applyAlignment="1" applyProtection="1">
      <alignment vertical="center"/>
      <protection locked="0"/>
    </xf>
    <xf numFmtId="178" fontId="21" fillId="0" borderId="125" xfId="51" applyNumberFormat="1" applyFont="1" applyFill="1" applyBorder="1" applyAlignment="1" applyProtection="1">
      <alignment horizontal="center" vertical="center"/>
    </xf>
    <xf numFmtId="0" fontId="69" fillId="0" borderId="43" xfId="0" applyFont="1" applyFill="1" applyBorder="1" applyAlignment="1" applyProtection="1">
      <alignment vertical="center"/>
      <protection locked="0"/>
    </xf>
    <xf numFmtId="0" fontId="3" fillId="0" borderId="66" xfId="0" applyFont="1" applyFill="1" applyBorder="1" applyAlignment="1" applyProtection="1">
      <alignment horizontal="left" vertical="center"/>
      <protection locked="0"/>
    </xf>
    <xf numFmtId="0" fontId="36" fillId="2" borderId="54" xfId="51" applyFont="1" applyFill="1" applyBorder="1" applyAlignment="1">
      <alignment vertical="center"/>
    </xf>
    <xf numFmtId="0" fontId="26" fillId="0" borderId="63" xfId="0" applyFont="1" applyFill="1" applyBorder="1" applyAlignment="1" applyProtection="1">
      <protection locked="0"/>
    </xf>
    <xf numFmtId="0" fontId="15" fillId="0" borderId="32" xfId="0" applyFont="1" applyFill="1" applyBorder="1" applyAlignment="1" applyProtection="1">
      <alignment vertical="center"/>
      <protection locked="0"/>
    </xf>
    <xf numFmtId="0" fontId="26" fillId="0" borderId="48" xfId="0" applyFont="1" applyFill="1" applyBorder="1" applyAlignment="1" applyProtection="1">
      <alignment horizontal="left" vertical="center"/>
      <protection locked="0"/>
    </xf>
    <xf numFmtId="0" fontId="29" fillId="0" borderId="66" xfId="0" applyFont="1" applyFill="1" applyBorder="1" applyAlignment="1" applyProtection="1">
      <alignment horizontal="left" vertical="center"/>
      <protection locked="0"/>
    </xf>
    <xf numFmtId="0" fontId="15" fillId="0" borderId="75" xfId="51" applyNumberFormat="1" applyFont="1" applyFill="1" applyBorder="1" applyAlignment="1" applyProtection="1">
      <alignment vertical="center"/>
      <protection locked="0"/>
    </xf>
    <xf numFmtId="0" fontId="16" fillId="2" borderId="0" xfId="51" applyFont="1" applyFill="1" applyBorder="1" applyAlignment="1" applyProtection="1">
      <alignment horizontal="left" vertical="center"/>
      <protection locked="0"/>
    </xf>
    <xf numFmtId="178" fontId="4" fillId="0" borderId="27" xfId="51" applyNumberFormat="1" applyFont="1" applyFill="1" applyBorder="1" applyAlignment="1" applyProtection="1">
      <alignment horizontal="center" vertical="center"/>
      <protection locked="0"/>
    </xf>
    <xf numFmtId="0" fontId="15" fillId="2" borderId="59" xfId="51" applyNumberFormat="1" applyFont="1" applyFill="1" applyBorder="1" applyAlignment="1" applyProtection="1">
      <alignment vertical="center"/>
      <protection locked="0"/>
    </xf>
    <xf numFmtId="0" fontId="1" fillId="0" borderId="56" xfId="0" applyFont="1" applyFill="1" applyBorder="1" applyAlignment="1">
      <alignment vertical="center"/>
    </xf>
    <xf numFmtId="178" fontId="21" fillId="0" borderId="55" xfId="51" applyNumberFormat="1" applyFont="1" applyFill="1" applyBorder="1" applyAlignment="1" applyProtection="1">
      <alignment horizontal="center" vertical="center"/>
    </xf>
    <xf numFmtId="3" fontId="9" fillId="0" borderId="0" xfId="0" applyNumberFormat="1" applyFont="1" applyFill="1" applyBorder="1" applyAlignment="1">
      <alignment vertical="center"/>
    </xf>
    <xf numFmtId="0" fontId="35" fillId="0" borderId="3" xfId="0" applyFont="1" applyFill="1" applyBorder="1" applyAlignment="1">
      <alignment horizontal="right" vertical="center"/>
    </xf>
    <xf numFmtId="0" fontId="49" fillId="0" borderId="0" xfId="51" applyFont="1" applyFill="1" applyBorder="1" applyAlignment="1" applyProtection="1">
      <alignment vertical="center"/>
      <protection locked="0"/>
    </xf>
    <xf numFmtId="0" fontId="35" fillId="0" borderId="0" xfId="0" applyFont="1" applyFill="1" applyBorder="1" applyAlignment="1">
      <alignment horizontal="right" vertical="center"/>
    </xf>
    <xf numFmtId="0" fontId="57" fillId="0" borderId="0" xfId="51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58" fontId="4" fillId="0" borderId="0" xfId="0" applyNumberFormat="1" applyFont="1" applyFill="1" applyBorder="1" applyAlignment="1" applyProtection="1">
      <alignment vertical="center"/>
      <protection locked="0"/>
    </xf>
    <xf numFmtId="1" fontId="70" fillId="0" borderId="0" xfId="51" applyNumberFormat="1" applyFont="1" applyFill="1" applyBorder="1" applyAlignment="1" applyProtection="1">
      <alignment vertical="center"/>
      <protection locked="0"/>
    </xf>
    <xf numFmtId="1" fontId="57" fillId="0" borderId="0" xfId="51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0" fontId="68" fillId="0" borderId="23" xfId="51" applyFont="1" applyFill="1" applyBorder="1" applyAlignment="1" applyProtection="1">
      <alignment horizontal="center" vertical="center"/>
      <protection locked="0"/>
    </xf>
    <xf numFmtId="0" fontId="16" fillId="0" borderId="85" xfId="0" applyFont="1" applyFill="1" applyBorder="1" applyAlignment="1">
      <alignment horizontal="center" vertical="center"/>
    </xf>
    <xf numFmtId="0" fontId="4" fillId="0" borderId="23" xfId="51" applyFont="1" applyFill="1" applyBorder="1" applyAlignment="1" applyProtection="1">
      <alignment horizontal="left" vertical="center"/>
      <protection locked="0"/>
    </xf>
    <xf numFmtId="0" fontId="9" fillId="0" borderId="109" xfId="51" applyFont="1" applyFill="1" applyBorder="1" applyAlignment="1" applyProtection="1">
      <alignment horizontal="center" vertical="center"/>
      <protection locked="0"/>
    </xf>
    <xf numFmtId="0" fontId="63" fillId="0" borderId="169" xfId="0" applyFont="1" applyFill="1" applyBorder="1" applyAlignment="1">
      <alignment horizontal="center" vertical="center"/>
    </xf>
    <xf numFmtId="0" fontId="71" fillId="0" borderId="169" xfId="0" applyFont="1" applyFill="1" applyBorder="1" applyAlignment="1">
      <alignment horizontal="center" vertical="center"/>
    </xf>
    <xf numFmtId="0" fontId="64" fillId="0" borderId="169" xfId="0" applyFont="1" applyFill="1" applyBorder="1" applyAlignment="1">
      <alignment horizontal="center" vertical="center"/>
    </xf>
    <xf numFmtId="0" fontId="5" fillId="0" borderId="169" xfId="0" applyFont="1" applyFill="1" applyBorder="1" applyAlignment="1" applyProtection="1">
      <alignment horizontal="center" vertical="center"/>
      <protection locked="0"/>
    </xf>
    <xf numFmtId="0" fontId="5" fillId="0" borderId="47" xfId="0" applyFont="1" applyFill="1" applyBorder="1" applyAlignment="1" applyProtection="1">
      <alignment horizontal="center" vertical="center" wrapText="1"/>
      <protection locked="0"/>
    </xf>
    <xf numFmtId="0" fontId="4" fillId="0" borderId="51" xfId="51" applyFont="1" applyFill="1" applyBorder="1" applyAlignment="1" applyProtection="1">
      <alignment horizontal="left" vertical="center"/>
      <protection locked="0"/>
    </xf>
    <xf numFmtId="0" fontId="68" fillId="0" borderId="81" xfId="0" applyFont="1" applyFill="1" applyBorder="1" applyAlignment="1">
      <alignment horizontal="center" vertical="center"/>
    </xf>
    <xf numFmtId="0" fontId="16" fillId="0" borderId="86" xfId="0" applyFont="1" applyFill="1" applyBorder="1" applyAlignment="1">
      <alignment horizontal="center" vertical="center"/>
    </xf>
    <xf numFmtId="0" fontId="4" fillId="0" borderId="29" xfId="51" applyFont="1" applyFill="1" applyBorder="1" applyAlignment="1" applyProtection="1">
      <alignment horizontal="left" vertical="center"/>
      <protection locked="0"/>
    </xf>
    <xf numFmtId="0" fontId="16" fillId="0" borderId="29" xfId="51" applyFont="1" applyFill="1" applyBorder="1" applyAlignment="1" applyProtection="1">
      <alignment horizontal="center" vertical="center"/>
      <protection locked="0"/>
    </xf>
    <xf numFmtId="178" fontId="21" fillId="0" borderId="123" xfId="51" applyNumberFormat="1" applyFont="1" applyFill="1" applyBorder="1" applyAlignment="1" applyProtection="1">
      <alignment horizontal="center" vertical="center"/>
    </xf>
    <xf numFmtId="0" fontId="15" fillId="2" borderId="27" xfId="0" applyNumberFormat="1" applyFont="1" applyFill="1" applyBorder="1" applyAlignment="1" applyProtection="1">
      <alignment vertical="center"/>
      <protection locked="0"/>
    </xf>
    <xf numFmtId="2" fontId="4" fillId="0" borderId="29" xfId="51" applyNumberFormat="1" applyFont="1" applyFill="1" applyBorder="1" applyAlignment="1">
      <alignment horizontal="center" vertical="center"/>
    </xf>
    <xf numFmtId="1" fontId="16" fillId="0" borderId="49" xfId="51" applyNumberFormat="1" applyFont="1" applyFill="1" applyBorder="1" applyAlignment="1" applyProtection="1">
      <alignment horizontal="center" vertical="center"/>
      <protection locked="0"/>
    </xf>
    <xf numFmtId="0" fontId="24" fillId="0" borderId="170" xfId="0" applyFont="1" applyFill="1" applyBorder="1" applyAlignment="1" applyProtection="1">
      <alignment vertical="center"/>
      <protection locked="0"/>
    </xf>
    <xf numFmtId="0" fontId="26" fillId="0" borderId="71" xfId="0" applyFont="1" applyFill="1" applyBorder="1" applyAlignment="1" applyProtection="1">
      <alignment vertical="center"/>
      <protection locked="0"/>
    </xf>
    <xf numFmtId="1" fontId="7" fillId="0" borderId="170" xfId="0" applyNumberFormat="1" applyFont="1" applyFill="1" applyBorder="1" applyAlignment="1">
      <alignment horizontal="center" vertical="center"/>
    </xf>
    <xf numFmtId="178" fontId="24" fillId="0" borderId="124" xfId="0" applyNumberFormat="1" applyFont="1" applyFill="1" applyBorder="1" applyAlignment="1" applyProtection="1">
      <alignment horizontal="center" vertical="center"/>
    </xf>
    <xf numFmtId="2" fontId="7" fillId="0" borderId="12" xfId="0" applyNumberFormat="1" applyFont="1" applyFill="1" applyBorder="1" applyAlignment="1">
      <alignment horizontal="center" vertical="center"/>
    </xf>
    <xf numFmtId="1" fontId="7" fillId="0" borderId="124" xfId="0" applyNumberFormat="1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Fill="1" applyBorder="1" applyAlignment="1"/>
    <xf numFmtId="0" fontId="9" fillId="0" borderId="0" xfId="51" applyFont="1" applyFill="1" applyAlignment="1"/>
    <xf numFmtId="0" fontId="60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71" xfId="51" applyFont="1" applyFill="1" applyBorder="1" applyAlignment="1" applyProtection="1">
      <alignment horizontal="center" vertical="center"/>
      <protection locked="0"/>
    </xf>
    <xf numFmtId="0" fontId="16" fillId="0" borderId="49" xfId="51" applyNumberFormat="1" applyFont="1" applyFill="1" applyBorder="1" applyAlignment="1" applyProtection="1">
      <alignment horizontal="center" vertical="center"/>
      <protection locked="0"/>
    </xf>
    <xf numFmtId="0" fontId="16" fillId="0" borderId="57" xfId="0" applyFont="1" applyFill="1" applyBorder="1" applyAlignment="1" applyProtection="1">
      <alignment horizontal="center" vertical="center"/>
      <protection locked="0"/>
    </xf>
    <xf numFmtId="0" fontId="7" fillId="0" borderId="124" xfId="0" applyFont="1" applyFill="1" applyBorder="1" applyAlignment="1" applyProtection="1">
      <alignment horizontal="center" vertical="center"/>
      <protection locked="0"/>
    </xf>
    <xf numFmtId="0" fontId="52" fillId="0" borderId="0" xfId="51" applyFont="1" applyFill="1" applyBorder="1" applyAlignment="1"/>
    <xf numFmtId="0" fontId="4" fillId="0" borderId="172" xfId="51" applyFont="1" applyFill="1" applyBorder="1" applyAlignment="1"/>
    <xf numFmtId="0" fontId="21" fillId="0" borderId="18" xfId="51" applyFont="1" applyFill="1" applyBorder="1" applyAlignment="1" applyProtection="1">
      <alignment vertical="center"/>
      <protection locked="0"/>
    </xf>
    <xf numFmtId="0" fontId="4" fillId="0" borderId="19" xfId="51" applyFont="1" applyFill="1" applyBorder="1" applyAlignment="1" applyProtection="1">
      <alignment horizontal="left" vertical="center"/>
      <protection locked="0"/>
    </xf>
    <xf numFmtId="0" fontId="8" fillId="0" borderId="25" xfId="0" applyFont="1" applyFill="1" applyBorder="1" applyAlignment="1" applyProtection="1">
      <alignment horizontal="center" vertical="center"/>
      <protection locked="0"/>
    </xf>
    <xf numFmtId="0" fontId="21" fillId="0" borderId="27" xfId="51" applyFont="1" applyFill="1" applyBorder="1" applyAlignment="1" applyProtection="1">
      <alignment vertical="center"/>
      <protection locked="0"/>
    </xf>
    <xf numFmtId="0" fontId="72" fillId="0" borderId="28" xfId="51" applyFont="1" applyFill="1" applyBorder="1" applyAlignment="1" applyProtection="1">
      <alignment horizontal="left" vertical="center"/>
      <protection locked="0"/>
    </xf>
    <xf numFmtId="0" fontId="4" fillId="0" borderId="31" xfId="51" applyFont="1" applyFill="1" applyBorder="1" applyAlignment="1" applyProtection="1">
      <alignment horizontal="left" vertical="center"/>
      <protection locked="0"/>
    </xf>
    <xf numFmtId="0" fontId="21" fillId="0" borderId="75" xfId="51" applyFont="1" applyFill="1" applyBorder="1" applyAlignment="1" applyProtection="1">
      <alignment vertical="center"/>
      <protection locked="0"/>
    </xf>
    <xf numFmtId="0" fontId="4" fillId="0" borderId="71" xfId="51" applyFont="1" applyFill="1" applyBorder="1" applyAlignment="1" applyProtection="1">
      <alignment horizontal="left" vertical="center"/>
      <protection locked="0"/>
    </xf>
    <xf numFmtId="0" fontId="21" fillId="0" borderId="109" xfId="51" applyFont="1" applyFill="1" applyBorder="1" applyAlignment="1" applyProtection="1">
      <alignment vertical="center"/>
      <protection locked="0"/>
    </xf>
    <xf numFmtId="0" fontId="24" fillId="0" borderId="54" xfId="0" applyFont="1" applyFill="1" applyBorder="1" applyAlignment="1" applyProtection="1">
      <alignment vertical="center"/>
      <protection locked="0"/>
    </xf>
    <xf numFmtId="0" fontId="19" fillId="0" borderId="54" xfId="0" applyFont="1" applyFill="1" applyBorder="1" applyAlignment="1" applyProtection="1">
      <alignment vertical="center"/>
      <protection locked="0"/>
    </xf>
    <xf numFmtId="178" fontId="4" fillId="0" borderId="53" xfId="51" applyNumberFormat="1" applyFont="1" applyFill="1" applyBorder="1" applyAlignment="1" applyProtection="1">
      <alignment horizontal="center" vertical="center"/>
      <protection locked="0"/>
    </xf>
    <xf numFmtId="1" fontId="7" fillId="0" borderId="47" xfId="0" applyNumberFormat="1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vertical="center"/>
      <protection locked="0"/>
    </xf>
    <xf numFmtId="0" fontId="24" fillId="0" borderId="40" xfId="0" applyFont="1" applyFill="1" applyBorder="1" applyAlignment="1" applyProtection="1">
      <alignment vertical="center"/>
      <protection locked="0"/>
    </xf>
    <xf numFmtId="0" fontId="73" fillId="0" borderId="43" xfId="0" applyFont="1" applyFill="1" applyBorder="1" applyAlignment="1" applyProtection="1">
      <alignment horizontal="center" vertical="center"/>
      <protection locked="0"/>
    </xf>
    <xf numFmtId="0" fontId="4" fillId="2" borderId="59" xfId="51" applyNumberFormat="1" applyFont="1" applyFill="1" applyBorder="1" applyAlignment="1">
      <alignment vertical="center" wrapText="1"/>
    </xf>
    <xf numFmtId="0" fontId="72" fillId="0" borderId="66" xfId="51" applyNumberFormat="1" applyFont="1" applyFill="1" applyBorder="1" applyAlignment="1">
      <alignment vertical="center"/>
    </xf>
    <xf numFmtId="0" fontId="16" fillId="0" borderId="66" xfId="51" applyNumberFormat="1" applyFont="1" applyFill="1" applyBorder="1" applyAlignment="1">
      <alignment vertical="center"/>
    </xf>
    <xf numFmtId="1" fontId="3" fillId="0" borderId="173" xfId="0" applyNumberFormat="1" applyFont="1" applyFill="1" applyBorder="1" applyAlignment="1">
      <alignment horizontal="center" vertical="center"/>
    </xf>
    <xf numFmtId="178" fontId="21" fillId="0" borderId="174" xfId="0" applyNumberFormat="1" applyFont="1" applyFill="1" applyBorder="1" applyAlignment="1" applyProtection="1">
      <alignment horizontal="center" vertical="center"/>
    </xf>
    <xf numFmtId="2" fontId="4" fillId="0" borderId="175" xfId="51" applyNumberFormat="1" applyFont="1" applyFill="1" applyBorder="1" applyAlignment="1">
      <alignment horizontal="center" vertical="center"/>
    </xf>
    <xf numFmtId="0" fontId="4" fillId="2" borderId="59" xfId="51" applyNumberFormat="1" applyFont="1" applyFill="1" applyBorder="1" applyAlignment="1">
      <alignment vertical="center"/>
    </xf>
    <xf numFmtId="0" fontId="72" fillId="0" borderId="56" xfId="51" applyNumberFormat="1" applyFont="1" applyFill="1" applyBorder="1" applyAlignment="1">
      <alignment vertical="center"/>
    </xf>
    <xf numFmtId="0" fontId="16" fillId="0" borderId="56" xfId="51" applyNumberFormat="1" applyFont="1" applyFill="1" applyBorder="1" applyAlignment="1">
      <alignment vertical="center"/>
    </xf>
    <xf numFmtId="178" fontId="21" fillId="0" borderId="125" xfId="0" applyNumberFormat="1" applyFont="1" applyFill="1" applyBorder="1" applyAlignment="1" applyProtection="1">
      <alignment horizontal="center" vertical="center"/>
    </xf>
    <xf numFmtId="0" fontId="21" fillId="0" borderId="139" xfId="51" applyNumberFormat="1" applyFont="1" applyFill="1" applyBorder="1" applyAlignment="1" applyProtection="1">
      <alignment vertical="center"/>
      <protection locked="0"/>
    </xf>
    <xf numFmtId="0" fontId="58" fillId="0" borderId="34" xfId="0" applyFont="1" applyFill="1" applyBorder="1" applyAlignment="1" applyProtection="1">
      <alignment vertical="center"/>
      <protection locked="0"/>
    </xf>
    <xf numFmtId="0" fontId="74" fillId="0" borderId="34" xfId="0" applyFont="1" applyFill="1" applyBorder="1" applyAlignment="1" applyProtection="1">
      <alignment vertical="center"/>
      <protection locked="0"/>
    </xf>
    <xf numFmtId="0" fontId="29" fillId="0" borderId="27" xfId="51" applyFont="1" applyFill="1" applyBorder="1" applyAlignment="1" applyProtection="1">
      <alignment vertical="center"/>
      <protection locked="0"/>
    </xf>
    <xf numFmtId="0" fontId="9" fillId="2" borderId="54" xfId="51" applyFont="1" applyFill="1" applyBorder="1" applyAlignment="1">
      <alignment vertical="center"/>
    </xf>
    <xf numFmtId="0" fontId="9" fillId="0" borderId="54" xfId="51" applyFont="1" applyFill="1" applyBorder="1" applyAlignment="1">
      <alignment vertical="center"/>
    </xf>
    <xf numFmtId="0" fontId="21" fillId="0" borderId="59" xfId="0" applyFont="1" applyFill="1" applyBorder="1" applyAlignment="1" applyProtection="1">
      <alignment vertical="center"/>
      <protection locked="0"/>
    </xf>
    <xf numFmtId="0" fontId="21" fillId="0" borderId="139" xfId="51" applyFont="1" applyFill="1" applyBorder="1" applyAlignment="1" applyProtection="1">
      <alignment vertical="center"/>
      <protection locked="0"/>
    </xf>
    <xf numFmtId="0" fontId="21" fillId="0" borderId="27" xfId="51" applyNumberFormat="1" applyFont="1" applyFill="1" applyBorder="1" applyAlignment="1" applyProtection="1">
      <alignment vertical="center"/>
      <protection locked="0"/>
    </xf>
    <xf numFmtId="0" fontId="21" fillId="0" borderId="75" xfId="51" applyNumberFormat="1" applyFont="1" applyFill="1" applyBorder="1" applyAlignment="1" applyProtection="1">
      <alignment vertical="center"/>
      <protection locked="0"/>
    </xf>
    <xf numFmtId="0" fontId="16" fillId="0" borderId="72" xfId="51" applyFont="1" applyFill="1" applyBorder="1" applyAlignment="1" applyProtection="1">
      <alignment horizontal="left" vertical="center"/>
      <protection locked="0"/>
    </xf>
    <xf numFmtId="0" fontId="29" fillId="0" borderId="143" xfId="0" applyFont="1" applyFill="1" applyBorder="1" applyAlignment="1" applyProtection="1">
      <alignment vertical="center" wrapText="1"/>
      <protection locked="0"/>
    </xf>
    <xf numFmtId="0" fontId="29" fillId="0" borderId="144" xfId="0" applyFont="1" applyFill="1" applyBorder="1" applyAlignment="1" applyProtection="1">
      <alignment vertical="center" wrapText="1"/>
      <protection locked="0"/>
    </xf>
    <xf numFmtId="0" fontId="29" fillId="0" borderId="35" xfId="0" applyFont="1" applyFill="1" applyBorder="1" applyAlignment="1" applyProtection="1">
      <alignment horizontal="left" vertical="center"/>
      <protection locked="0"/>
    </xf>
    <xf numFmtId="0" fontId="21" fillId="2" borderId="27" xfId="51" applyNumberFormat="1" applyFont="1" applyFill="1" applyBorder="1" applyAlignment="1" applyProtection="1">
      <alignment vertical="center"/>
      <protection locked="0"/>
    </xf>
    <xf numFmtId="0" fontId="21" fillId="0" borderId="63" xfId="0" applyFont="1" applyFill="1" applyBorder="1" applyAlignment="1" applyProtection="1">
      <alignment horizontal="left" vertical="center"/>
      <protection locked="0"/>
    </xf>
    <xf numFmtId="0" fontId="21" fillId="0" borderId="25" xfId="0" applyFont="1" applyFill="1" applyBorder="1" applyAlignment="1" applyProtection="1">
      <alignment horizontal="left" vertical="center"/>
      <protection locked="0"/>
    </xf>
    <xf numFmtId="0" fontId="21" fillId="2" borderId="59" xfId="51" applyNumberFormat="1" applyFont="1" applyFill="1" applyBorder="1" applyAlignment="1" applyProtection="1">
      <alignment vertical="center"/>
      <protection locked="0"/>
    </xf>
    <xf numFmtId="0" fontId="4" fillId="0" borderId="56" xfId="51" applyFont="1" applyFill="1" applyBorder="1" applyAlignment="1" applyProtection="1">
      <alignment horizontal="left" vertical="center"/>
      <protection locked="0"/>
    </xf>
    <xf numFmtId="178" fontId="21" fillId="0" borderId="176" xfId="0" applyNumberFormat="1" applyFont="1" applyFill="1" applyBorder="1" applyAlignment="1" applyProtection="1">
      <alignment horizontal="center" vertical="center"/>
    </xf>
    <xf numFmtId="0" fontId="21" fillId="0" borderId="31" xfId="51" applyNumberFormat="1" applyFont="1" applyFill="1" applyBorder="1" applyAlignment="1" applyProtection="1">
      <alignment vertical="center"/>
      <protection locked="0"/>
    </xf>
    <xf numFmtId="178" fontId="4" fillId="0" borderId="177" xfId="51" applyNumberFormat="1" applyFont="1" applyFill="1" applyBorder="1" applyAlignment="1">
      <alignment horizontal="center" vertical="center"/>
    </xf>
    <xf numFmtId="58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53" xfId="51" applyFont="1" applyFill="1" applyBorder="1" applyAlignment="1" applyProtection="1">
      <alignment horizontal="center" vertical="center"/>
      <protection locked="0"/>
    </xf>
    <xf numFmtId="0" fontId="5" fillId="0" borderId="169" xfId="0" applyFont="1" applyFill="1" applyBorder="1" applyAlignment="1">
      <alignment horizontal="center" vertical="center"/>
    </xf>
    <xf numFmtId="0" fontId="4" fillId="0" borderId="59" xfId="51" applyFont="1" applyFill="1" applyBorder="1" applyAlignment="1" applyProtection="1">
      <alignment horizontal="center" vertical="center"/>
      <protection locked="0"/>
    </xf>
    <xf numFmtId="0" fontId="5" fillId="0" borderId="165" xfId="51" applyFont="1" applyFill="1" applyBorder="1" applyAlignment="1" applyProtection="1">
      <alignment horizontal="center" vertical="center"/>
      <protection locked="0"/>
    </xf>
    <xf numFmtId="0" fontId="5" fillId="0" borderId="87" xfId="0" applyFont="1" applyFill="1" applyBorder="1" applyAlignment="1">
      <alignment horizontal="center" vertical="center"/>
    </xf>
    <xf numFmtId="0" fontId="5" fillId="0" borderId="178" xfId="0" applyFont="1" applyFill="1" applyBorder="1" applyAlignment="1">
      <alignment horizontal="center" vertical="center"/>
    </xf>
    <xf numFmtId="0" fontId="5" fillId="0" borderId="85" xfId="0" applyFont="1" applyFill="1" applyBorder="1" applyAlignment="1">
      <alignment horizontal="center" vertical="center"/>
    </xf>
    <xf numFmtId="0" fontId="5" fillId="0" borderId="151" xfId="51" applyFont="1" applyFill="1" applyBorder="1" applyAlignment="1" applyProtection="1">
      <alignment horizontal="center" vertical="center"/>
      <protection locked="0"/>
    </xf>
    <xf numFmtId="0" fontId="21" fillId="2" borderId="27" xfId="51" applyFont="1" applyFill="1" applyBorder="1" applyAlignment="1" applyProtection="1">
      <alignment vertical="center"/>
      <protection locked="0"/>
    </xf>
    <xf numFmtId="0" fontId="29" fillId="0" borderId="76" xfId="51" applyFont="1" applyFill="1" applyBorder="1" applyAlignment="1" applyProtection="1">
      <alignment vertical="center" wrapText="1"/>
      <protection locked="0"/>
    </xf>
    <xf numFmtId="178" fontId="4" fillId="0" borderId="179" xfId="51" applyNumberFormat="1" applyFont="1" applyFill="1" applyBorder="1" applyAlignment="1" applyProtection="1">
      <alignment horizontal="center" vertical="center"/>
    </xf>
    <xf numFmtId="0" fontId="21" fillId="2" borderId="59" xfId="51" applyFont="1" applyFill="1" applyBorder="1" applyAlignment="1" applyProtection="1">
      <alignment vertical="center"/>
      <protection locked="0"/>
    </xf>
    <xf numFmtId="0" fontId="4" fillId="0" borderId="66" xfId="51" applyFont="1" applyFill="1" applyBorder="1" applyAlignment="1" applyProtection="1">
      <alignment horizontal="left" vertical="center"/>
      <protection locked="0"/>
    </xf>
    <xf numFmtId="0" fontId="21" fillId="2" borderId="61" xfId="51" applyNumberFormat="1" applyFont="1" applyFill="1" applyBorder="1" applyAlignment="1" applyProtection="1">
      <alignment vertical="center"/>
      <protection locked="0"/>
    </xf>
    <xf numFmtId="0" fontId="4" fillId="0" borderId="107" xfId="51" applyFont="1" applyFill="1" applyBorder="1" applyAlignment="1" applyProtection="1">
      <alignment vertical="center" wrapText="1"/>
      <protection locked="0"/>
    </xf>
    <xf numFmtId="0" fontId="29" fillId="0" borderId="28" xfId="51" applyFont="1" applyFill="1" applyBorder="1" applyAlignment="1" applyProtection="1">
      <alignment vertical="center" wrapText="1"/>
      <protection locked="0"/>
    </xf>
    <xf numFmtId="0" fontId="72" fillId="0" borderId="31" xfId="51" applyFont="1" applyFill="1" applyBorder="1" applyAlignment="1" applyProtection="1">
      <alignment horizontal="left" vertical="center"/>
      <protection locked="0"/>
    </xf>
    <xf numFmtId="0" fontId="4" fillId="0" borderId="31" xfId="0" applyFont="1" applyFill="1" applyBorder="1" applyAlignment="1" applyProtection="1">
      <alignment horizontal="left" vertical="center"/>
      <protection locked="0"/>
    </xf>
    <xf numFmtId="0" fontId="4" fillId="2" borderId="31" xfId="51" applyFont="1" applyFill="1" applyBorder="1" applyAlignment="1" applyProtection="1">
      <alignment horizontal="left" vertical="center"/>
      <protection locked="0"/>
    </xf>
    <xf numFmtId="0" fontId="21" fillId="2" borderId="75" xfId="51" applyNumberFormat="1" applyFont="1" applyFill="1" applyBorder="1" applyAlignment="1" applyProtection="1">
      <alignment vertical="center"/>
      <protection locked="0"/>
    </xf>
    <xf numFmtId="0" fontId="4" fillId="2" borderId="71" xfId="51" applyFont="1" applyFill="1" applyBorder="1" applyAlignment="1" applyProtection="1">
      <alignment horizontal="left" vertical="center"/>
      <protection locked="0"/>
    </xf>
    <xf numFmtId="1" fontId="7" fillId="0" borderId="10" xfId="0" applyNumberFormat="1" applyFont="1" applyFill="1" applyBorder="1" applyAlignment="1">
      <alignment horizontal="center" vertical="center"/>
    </xf>
    <xf numFmtId="178" fontId="21" fillId="0" borderId="123" xfId="0" applyNumberFormat="1" applyFont="1" applyFill="1" applyBorder="1" applyAlignment="1" applyProtection="1">
      <alignment horizontal="center" vertical="center"/>
    </xf>
    <xf numFmtId="2" fontId="7" fillId="0" borderId="180" xfId="0" applyNumberFormat="1" applyFont="1" applyFill="1" applyBorder="1" applyAlignment="1">
      <alignment horizontal="center" vertical="center"/>
    </xf>
    <xf numFmtId="1" fontId="17" fillId="2" borderId="132" xfId="51" applyNumberFormat="1" applyFont="1" applyFill="1" applyBorder="1" applyAlignment="1">
      <alignment horizontal="center" vertical="center"/>
    </xf>
    <xf numFmtId="0" fontId="7" fillId="0" borderId="181" xfId="0" applyFont="1" applyFill="1" applyBorder="1" applyAlignment="1" applyProtection="1">
      <alignment horizontal="center" vertical="center"/>
      <protection locked="0"/>
    </xf>
    <xf numFmtId="0" fontId="58" fillId="0" borderId="182" xfId="51" applyFont="1" applyFill="1" applyBorder="1" applyAlignment="1" applyProtection="1">
      <alignment vertical="center"/>
      <protection locked="0"/>
    </xf>
    <xf numFmtId="0" fontId="58" fillId="0" borderId="183" xfId="51" applyFont="1" applyFill="1" applyBorder="1" applyAlignment="1" applyProtection="1">
      <alignment horizontal="center" vertical="center"/>
      <protection locked="0"/>
    </xf>
    <xf numFmtId="181" fontId="48" fillId="0" borderId="183" xfId="51" applyNumberFormat="1" applyFont="1" applyFill="1" applyBorder="1" applyAlignment="1" applyProtection="1">
      <alignment horizontal="center" vertical="center"/>
      <protection locked="0"/>
    </xf>
    <xf numFmtId="1" fontId="7" fillId="0" borderId="184" xfId="0" applyNumberFormat="1" applyFont="1" applyFill="1" applyBorder="1" applyAlignment="1">
      <alignment horizontal="center" vertical="center"/>
    </xf>
    <xf numFmtId="178" fontId="24" fillId="0" borderId="184" xfId="0" applyNumberFormat="1" applyFont="1" applyFill="1" applyBorder="1" applyAlignment="1" applyProtection="1">
      <alignment horizontal="center" vertical="center"/>
    </xf>
    <xf numFmtId="2" fontId="7" fillId="0" borderId="184" xfId="0" applyNumberFormat="1" applyFont="1" applyFill="1" applyBorder="1" applyAlignment="1">
      <alignment horizontal="center" vertical="center"/>
    </xf>
    <xf numFmtId="1" fontId="7" fillId="0" borderId="184" xfId="0" applyNumberFormat="1" applyFont="1" applyFill="1" applyBorder="1" applyAlignment="1" applyProtection="1">
      <alignment horizontal="center" vertical="center"/>
      <protection locked="0"/>
    </xf>
    <xf numFmtId="0" fontId="7" fillId="0" borderId="118" xfId="0" applyNumberFormat="1" applyFont="1" applyFill="1" applyBorder="1" applyAlignment="1">
      <alignment vertical="center"/>
    </xf>
    <xf numFmtId="0" fontId="5" fillId="0" borderId="29" xfId="51" applyFont="1" applyFill="1" applyBorder="1" applyAlignment="1" applyProtection="1">
      <alignment horizontal="center" vertical="center"/>
      <protection locked="0"/>
    </xf>
    <xf numFmtId="0" fontId="5" fillId="0" borderId="85" xfId="51" applyFont="1" applyFill="1" applyBorder="1" applyAlignment="1" applyProtection="1">
      <alignment horizontal="center" vertical="center"/>
      <protection locked="0"/>
    </xf>
    <xf numFmtId="0" fontId="16" fillId="0" borderId="125" xfId="51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>
      <alignment horizontal="center" vertical="center"/>
    </xf>
    <xf numFmtId="0" fontId="7" fillId="0" borderId="184" xfId="0" applyFont="1" applyFill="1" applyBorder="1" applyAlignment="1" applyProtection="1">
      <alignment horizontal="center" vertical="center"/>
      <protection locked="0"/>
    </xf>
    <xf numFmtId="0" fontId="16" fillId="0" borderId="185" xfId="0" applyFont="1" applyFill="1" applyBorder="1" applyAlignment="1">
      <alignment horizontal="center" vertical="center"/>
    </xf>
    <xf numFmtId="0" fontId="5" fillId="0" borderId="186" xfId="51" applyFont="1" applyFill="1" applyBorder="1" applyAlignment="1" applyProtection="1">
      <alignment horizontal="center" vertical="center"/>
      <protection locked="0"/>
    </xf>
    <xf numFmtId="0" fontId="5" fillId="0" borderId="187" xfId="51" applyFont="1" applyFill="1" applyBorder="1" applyAlignment="1" applyProtection="1">
      <alignment horizontal="center" vertical="center"/>
      <protection locked="0"/>
    </xf>
    <xf numFmtId="0" fontId="16" fillId="0" borderId="161" xfId="51" applyFont="1" applyFill="1" applyBorder="1" applyAlignment="1" applyProtection="1">
      <alignment horizontal="center" vertical="center"/>
      <protection locked="0"/>
    </xf>
    <xf numFmtId="0" fontId="16" fillId="0" borderId="132" xfId="0" applyFont="1" applyFill="1" applyBorder="1" applyAlignment="1" applyProtection="1">
      <alignment horizontal="center" vertical="center"/>
      <protection locked="0"/>
    </xf>
    <xf numFmtId="0" fontId="68" fillId="0" borderId="132" xfId="51" applyFont="1" applyFill="1" applyBorder="1" applyAlignment="1" applyProtection="1">
      <alignment horizontal="center" vertical="center"/>
      <protection locked="0"/>
    </xf>
    <xf numFmtId="0" fontId="68" fillId="0" borderId="188" xfId="51" applyFont="1" applyFill="1" applyBorder="1" applyAlignment="1" applyProtection="1">
      <alignment horizontal="center" vertical="center"/>
      <protection locked="0"/>
    </xf>
    <xf numFmtId="2" fontId="4" fillId="0" borderId="0" xfId="51" applyNumberFormat="1" applyFont="1" applyFill="1" applyAlignment="1"/>
    <xf numFmtId="2" fontId="52" fillId="0" borderId="0" xfId="51" applyNumberFormat="1" applyFont="1" applyFill="1" applyAlignment="1"/>
    <xf numFmtId="0" fontId="7" fillId="0" borderId="189" xfId="0" applyFont="1" applyFill="1" applyBorder="1" applyAlignment="1" applyProtection="1">
      <alignment horizontal="center" vertical="center"/>
      <protection locked="0"/>
    </xf>
    <xf numFmtId="0" fontId="8" fillId="0" borderId="81" xfId="0" applyFont="1" applyFill="1" applyBorder="1" applyAlignment="1" applyProtection="1">
      <alignment horizontal="left" vertical="center"/>
      <protection locked="0"/>
    </xf>
    <xf numFmtId="0" fontId="25" fillId="0" borderId="142" xfId="0" applyFont="1" applyFill="1" applyBorder="1" applyAlignment="1" applyProtection="1">
      <alignment horizontal="left" vertical="center"/>
      <protection locked="0"/>
    </xf>
    <xf numFmtId="1" fontId="8" fillId="0" borderId="82" xfId="0" applyNumberFormat="1" applyFont="1" applyFill="1" applyBorder="1" applyAlignment="1">
      <alignment horizontal="center" vertical="center"/>
    </xf>
    <xf numFmtId="178" fontId="9" fillId="0" borderId="190" xfId="51" applyNumberFormat="1" applyFont="1" applyFill="1" applyBorder="1" applyAlignment="1">
      <alignment horizontal="center" vertical="center"/>
    </xf>
    <xf numFmtId="2" fontId="8" fillId="0" borderId="82" xfId="0" applyNumberFormat="1" applyFont="1" applyFill="1" applyBorder="1" applyAlignment="1">
      <alignment horizontal="center" vertical="center"/>
    </xf>
    <xf numFmtId="1" fontId="8" fillId="0" borderId="82" xfId="0" applyNumberFormat="1" applyFont="1" applyFill="1" applyBorder="1" applyAlignment="1" applyProtection="1">
      <alignment horizontal="center" vertical="center"/>
      <protection locked="0"/>
    </xf>
    <xf numFmtId="0" fontId="15" fillId="0" borderId="191" xfId="51" applyNumberFormat="1" applyFont="1" applyFill="1" applyBorder="1" applyAlignment="1" applyProtection="1">
      <alignment vertical="center"/>
      <protection locked="0"/>
    </xf>
    <xf numFmtId="178" fontId="21" fillId="0" borderId="49" xfId="51" applyNumberFormat="1" applyFont="1" applyFill="1" applyBorder="1" applyAlignment="1" applyProtection="1">
      <alignment horizontal="center" vertical="center"/>
    </xf>
    <xf numFmtId="1" fontId="17" fillId="0" borderId="165" xfId="51" applyNumberFormat="1" applyFont="1" applyFill="1" applyBorder="1" applyAlignment="1">
      <alignment horizontal="center" vertical="center"/>
    </xf>
    <xf numFmtId="0" fontId="8" fillId="0" borderId="189" xfId="0" applyNumberFormat="1" applyFont="1" applyFill="1" applyBorder="1" applyAlignment="1" applyProtection="1">
      <alignment horizontal="center" vertical="center"/>
      <protection locked="0"/>
    </xf>
    <xf numFmtId="0" fontId="8" fillId="0" borderId="192" xfId="0" applyFont="1" applyFill="1" applyBorder="1" applyAlignment="1" applyProtection="1">
      <alignment horizontal="left" vertical="center"/>
      <protection locked="0"/>
    </xf>
    <xf numFmtId="0" fontId="8" fillId="0" borderId="142" xfId="0" applyFont="1" applyFill="1" applyBorder="1" applyAlignment="1" applyProtection="1">
      <alignment horizontal="left" vertical="center"/>
      <protection locked="0"/>
    </xf>
    <xf numFmtId="178" fontId="8" fillId="0" borderId="193" xfId="0" applyNumberFormat="1" applyFont="1" applyFill="1" applyBorder="1" applyAlignment="1" applyProtection="1">
      <alignment horizontal="center" vertical="center"/>
      <protection locked="0"/>
    </xf>
    <xf numFmtId="178" fontId="8" fillId="0" borderId="82" xfId="0" applyNumberFormat="1" applyFont="1" applyFill="1" applyBorder="1" applyAlignment="1" applyProtection="1">
      <alignment horizontal="center" vertical="center"/>
      <protection locked="0"/>
    </xf>
    <xf numFmtId="1" fontId="8" fillId="0" borderId="193" xfId="0" applyNumberFormat="1" applyFont="1" applyFill="1" applyBorder="1" applyAlignment="1" applyProtection="1">
      <alignment horizontal="center" vertical="center"/>
      <protection locked="0"/>
    </xf>
    <xf numFmtId="2" fontId="31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2" fontId="35" fillId="0" borderId="3" xfId="0" applyNumberFormat="1" applyFont="1" applyFill="1" applyBorder="1" applyAlignment="1">
      <alignment horizontal="left" vertical="center"/>
    </xf>
    <xf numFmtId="2" fontId="35" fillId="0" borderId="0" xfId="0" applyNumberFormat="1" applyFont="1" applyFill="1" applyBorder="1" applyAlignment="1">
      <alignment horizontal="left" vertical="center"/>
    </xf>
    <xf numFmtId="2" fontId="9" fillId="0" borderId="0" xfId="51" applyNumberFormat="1" applyFont="1" applyFill="1" applyBorder="1" applyAlignment="1">
      <alignment vertical="center"/>
    </xf>
    <xf numFmtId="2" fontId="41" fillId="0" borderId="6" xfId="0" applyNumberFormat="1" applyFont="1" applyFill="1" applyBorder="1" applyAlignment="1">
      <alignment horizontal="center" vertical="center" wrapText="1"/>
    </xf>
    <xf numFmtId="2" fontId="41" fillId="0" borderId="3" xfId="0" applyNumberFormat="1" applyFont="1" applyFill="1" applyBorder="1" applyAlignment="1">
      <alignment horizontal="center" vertical="center"/>
    </xf>
    <xf numFmtId="2" fontId="40" fillId="0" borderId="78" xfId="0" applyNumberFormat="1" applyFont="1" applyFill="1" applyBorder="1" applyAlignment="1">
      <alignment horizontal="center" vertical="center"/>
    </xf>
    <xf numFmtId="2" fontId="40" fillId="0" borderId="13" xfId="0" applyNumberFormat="1" applyFont="1" applyFill="1" applyBorder="1" applyAlignment="1">
      <alignment horizontal="center" vertical="center"/>
    </xf>
    <xf numFmtId="2" fontId="4" fillId="0" borderId="23" xfId="51" applyNumberFormat="1" applyFont="1" applyFill="1" applyBorder="1" applyAlignment="1" applyProtection="1">
      <alignment horizontal="center" vertical="center"/>
      <protection locked="0"/>
    </xf>
    <xf numFmtId="2" fontId="33" fillId="0" borderId="29" xfId="51" applyNumberFormat="1" applyFont="1" applyFill="1" applyBorder="1" applyAlignment="1" applyProtection="1">
      <alignment horizontal="center" vertical="center"/>
      <protection locked="0"/>
    </xf>
    <xf numFmtId="2" fontId="5" fillId="0" borderId="81" xfId="0" applyNumberFormat="1" applyFont="1" applyFill="1" applyBorder="1" applyAlignment="1">
      <alignment horizontal="center" vertical="center"/>
    </xf>
    <xf numFmtId="2" fontId="33" fillId="0" borderId="83" xfId="51" applyNumberFormat="1" applyFont="1" applyFill="1" applyBorder="1" applyAlignment="1" applyProtection="1">
      <alignment horizontal="center" vertical="center"/>
      <protection locked="0"/>
    </xf>
    <xf numFmtId="0" fontId="4" fillId="0" borderId="190" xfId="51" applyFont="1" applyFill="1" applyBorder="1" applyAlignment="1" applyProtection="1">
      <alignment horizontal="center" vertical="center"/>
      <protection locked="0"/>
    </xf>
    <xf numFmtId="2" fontId="5" fillId="0" borderId="190" xfId="51" applyNumberFormat="1" applyFont="1" applyFill="1" applyBorder="1" applyAlignment="1" applyProtection="1">
      <alignment horizontal="center" vertical="center"/>
      <protection locked="0"/>
    </xf>
    <xf numFmtId="0" fontId="5" fillId="0" borderId="190" xfId="51" applyFont="1" applyFill="1" applyBorder="1" applyAlignment="1" applyProtection="1">
      <alignment horizontal="center" vertical="center"/>
      <protection locked="0"/>
    </xf>
    <xf numFmtId="0" fontId="4" fillId="0" borderId="165" xfId="51" applyFont="1" applyFill="1" applyBorder="1" applyAlignment="1" applyProtection="1">
      <alignment horizontal="center" vertical="center"/>
      <protection locked="0"/>
    </xf>
    <xf numFmtId="0" fontId="16" fillId="0" borderId="165" xfId="51" applyFont="1" applyFill="1" applyBorder="1" applyAlignment="1" applyProtection="1">
      <alignment horizontal="center" vertical="center"/>
      <protection locked="0"/>
    </xf>
    <xf numFmtId="2" fontId="5" fillId="0" borderId="87" xfId="0" applyNumberFormat="1" applyFont="1" applyFill="1" applyBorder="1" applyAlignment="1">
      <alignment horizontal="center" vertical="center"/>
    </xf>
    <xf numFmtId="0" fontId="5" fillId="0" borderId="194" xfId="0" applyFont="1" applyFill="1" applyBorder="1" applyAlignment="1" applyProtection="1">
      <alignment horizontal="center" vertical="center" wrapText="1"/>
      <protection locked="0"/>
    </xf>
    <xf numFmtId="2" fontId="64" fillId="0" borderId="81" xfId="0" applyNumberFormat="1" applyFont="1" applyFill="1" applyBorder="1" applyAlignment="1">
      <alignment horizontal="center" vertical="center"/>
    </xf>
    <xf numFmtId="2" fontId="5" fillId="0" borderId="23" xfId="51" applyNumberFormat="1" applyFont="1" applyFill="1" applyBorder="1" applyAlignment="1" applyProtection="1">
      <alignment horizontal="center" vertical="center"/>
      <protection locked="0"/>
    </xf>
    <xf numFmtId="2" fontId="5" fillId="0" borderId="86" xfId="0" applyNumberFormat="1" applyFont="1" applyFill="1" applyBorder="1" applyAlignment="1">
      <alignment horizontal="center" vertical="center"/>
    </xf>
    <xf numFmtId="2" fontId="33" fillId="0" borderId="99" xfId="51" applyNumberFormat="1" applyFont="1" applyFill="1" applyBorder="1" applyAlignment="1" applyProtection="1">
      <alignment horizontal="center" vertical="center"/>
      <protection locked="0"/>
    </xf>
    <xf numFmtId="1" fontId="9" fillId="0" borderId="192" xfId="51" applyNumberFormat="1" applyFont="1" applyFill="1" applyBorder="1" applyAlignment="1" applyProtection="1">
      <alignment horizontal="center" vertical="center"/>
      <protection locked="0"/>
    </xf>
    <xf numFmtId="1" fontId="9" fillId="0" borderId="195" xfId="51" applyNumberFormat="1" applyFont="1" applyFill="1" applyBorder="1" applyAlignment="1" applyProtection="1">
      <alignment horizontal="center" vertical="center"/>
      <protection locked="0"/>
    </xf>
    <xf numFmtId="2" fontId="33" fillId="0" borderId="192" xfId="51" applyNumberFormat="1" applyFont="1" applyFill="1" applyBorder="1" applyAlignment="1" applyProtection="1">
      <alignment horizontal="center" vertical="center"/>
      <protection locked="0"/>
    </xf>
    <xf numFmtId="1" fontId="33" fillId="0" borderId="193" xfId="51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Border="1" applyAlignment="1" applyProtection="1">
      <alignment horizontal="left" vertical="center"/>
      <protection locked="0"/>
    </xf>
    <xf numFmtId="178" fontId="4" fillId="0" borderId="0" xfId="51" applyNumberFormat="1" applyFont="1" applyFill="1" applyAlignment="1">
      <alignment vertical="center"/>
    </xf>
    <xf numFmtId="2" fontId="5" fillId="0" borderId="123" xfId="51" applyNumberFormat="1" applyFont="1" applyFill="1" applyBorder="1" applyAlignment="1" applyProtection="1">
      <alignment horizontal="center" vertical="center"/>
      <protection locked="0"/>
    </xf>
    <xf numFmtId="2" fontId="68" fillId="0" borderId="123" xfId="51" applyNumberFormat="1" applyFont="1" applyFill="1" applyBorder="1" applyAlignment="1" applyProtection="1">
      <alignment horizontal="center" vertical="center"/>
      <protection locked="0"/>
    </xf>
    <xf numFmtId="2" fontId="49" fillId="0" borderId="126" xfId="51" applyNumberFormat="1" applyFont="1" applyFill="1" applyBorder="1" applyAlignment="1" applyProtection="1">
      <alignment horizontal="center" vertical="center"/>
      <protection locked="0"/>
    </xf>
    <xf numFmtId="2" fontId="36" fillId="0" borderId="83" xfId="51" applyNumberFormat="1" applyFont="1" applyFill="1" applyBorder="1" applyAlignment="1" applyProtection="1">
      <alignment horizontal="left" vertical="center"/>
      <protection locked="0"/>
    </xf>
    <xf numFmtId="2" fontId="33" fillId="0" borderId="123" xfId="51" applyNumberFormat="1" applyFont="1" applyFill="1" applyBorder="1" applyAlignment="1" applyProtection="1">
      <alignment horizontal="center" vertical="center"/>
      <protection locked="0"/>
    </xf>
    <xf numFmtId="2" fontId="49" fillId="0" borderId="145" xfId="51" applyNumberFormat="1" applyFont="1" applyFill="1" applyBorder="1" applyAlignment="1" applyProtection="1">
      <alignment horizontal="center" vertical="center"/>
      <protection locked="0"/>
    </xf>
    <xf numFmtId="2" fontId="36" fillId="0" borderId="145" xfId="51" applyNumberFormat="1" applyFont="1" applyFill="1" applyBorder="1" applyAlignment="1" applyProtection="1">
      <alignment horizontal="left" vertical="center"/>
      <protection locked="0"/>
    </xf>
    <xf numFmtId="2" fontId="49" fillId="0" borderId="127" xfId="51" applyNumberFormat="1" applyFont="1" applyFill="1" applyBorder="1" applyAlignment="1" applyProtection="1">
      <alignment horizontal="center" vertical="center"/>
      <protection locked="0"/>
    </xf>
    <xf numFmtId="2" fontId="36" fillId="0" borderId="127" xfId="51" applyNumberFormat="1" applyFont="1" applyFill="1" applyBorder="1" applyAlignment="1" applyProtection="1">
      <alignment horizontal="left" vertical="center"/>
      <protection locked="0"/>
    </xf>
    <xf numFmtId="2" fontId="3" fillId="0" borderId="120" xfId="0" applyNumberFormat="1" applyFont="1" applyFill="1" applyBorder="1" applyAlignment="1">
      <alignment vertical="center"/>
    </xf>
    <xf numFmtId="2" fontId="4" fillId="0" borderId="0" xfId="51" applyNumberFormat="1" applyFont="1" applyFill="1" applyBorder="1" applyAlignment="1"/>
    <xf numFmtId="2" fontId="52" fillId="0" borderId="0" xfId="51" applyNumberFormat="1" applyFont="1" applyFill="1" applyBorder="1" applyAlignment="1"/>
    <xf numFmtId="1" fontId="4" fillId="0" borderId="196" xfId="51" applyNumberFormat="1" applyFont="1" applyFill="1" applyBorder="1" applyAlignment="1">
      <alignment horizontal="center" vertical="center"/>
    </xf>
    <xf numFmtId="178" fontId="4" fillId="0" borderId="197" xfId="51" applyNumberFormat="1" applyFont="1" applyFill="1" applyBorder="1" applyAlignment="1" applyProtection="1">
      <alignment horizontal="center" vertical="center"/>
      <protection locked="0"/>
    </xf>
    <xf numFmtId="0" fontId="4" fillId="0" borderId="44" xfId="51" applyFont="1" applyFill="1" applyBorder="1" applyAlignment="1" applyProtection="1">
      <alignment horizontal="center" vertical="center"/>
      <protection locked="0"/>
    </xf>
    <xf numFmtId="1" fontId="4" fillId="0" borderId="109" xfId="51" applyNumberFormat="1" applyFont="1" applyFill="1" applyBorder="1" applyAlignment="1">
      <alignment horizontal="center" vertical="center"/>
    </xf>
    <xf numFmtId="178" fontId="4" fillId="0" borderId="198" xfId="51" applyNumberFormat="1" applyFont="1" applyFill="1" applyBorder="1" applyAlignment="1" applyProtection="1">
      <alignment horizontal="center" vertical="center"/>
      <protection locked="0"/>
    </xf>
    <xf numFmtId="1" fontId="17" fillId="0" borderId="51" xfId="51" applyNumberFormat="1" applyFont="1" applyFill="1" applyBorder="1" applyAlignment="1" applyProtection="1">
      <alignment horizontal="center" vertical="center"/>
      <protection locked="0"/>
    </xf>
    <xf numFmtId="0" fontId="9" fillId="0" borderId="33" xfId="51" applyFont="1" applyFill="1" applyBorder="1" applyAlignment="1" applyProtection="1">
      <alignment horizontal="center" vertical="center"/>
      <protection locked="0"/>
    </xf>
    <xf numFmtId="0" fontId="15" fillId="0" borderId="199" xfId="51" applyFont="1" applyFill="1" applyBorder="1" applyAlignment="1" applyProtection="1">
      <alignment vertical="center"/>
      <protection locked="0"/>
    </xf>
    <xf numFmtId="0" fontId="18" fillId="0" borderId="55" xfId="51" applyFont="1" applyFill="1" applyBorder="1" applyAlignment="1" applyProtection="1">
      <alignment horizontal="center" vertical="center"/>
      <protection locked="0"/>
    </xf>
    <xf numFmtId="1" fontId="4" fillId="0" borderId="125" xfId="51" applyNumberFormat="1" applyFont="1" applyFill="1" applyBorder="1" applyAlignment="1">
      <alignment horizontal="center" vertical="center"/>
    </xf>
    <xf numFmtId="178" fontId="4" fillId="0" borderId="125" xfId="51" applyNumberFormat="1" applyFont="1" applyFill="1" applyBorder="1" applyAlignment="1" applyProtection="1">
      <alignment horizontal="center" vertical="center"/>
      <protection locked="0"/>
    </xf>
    <xf numFmtId="2" fontId="4" fillId="0" borderId="125" xfId="51" applyNumberFormat="1" applyFont="1" applyFill="1" applyBorder="1" applyAlignment="1">
      <alignment horizontal="center" vertical="center"/>
    </xf>
    <xf numFmtId="1" fontId="17" fillId="0" borderId="125" xfId="51" applyNumberFormat="1" applyFont="1" applyFill="1" applyBorder="1" applyAlignment="1" applyProtection="1">
      <alignment horizontal="center" vertical="center"/>
      <protection locked="0"/>
    </xf>
    <xf numFmtId="1" fontId="9" fillId="0" borderId="23" xfId="51" applyNumberFormat="1" applyFont="1" applyFill="1" applyBorder="1" applyAlignment="1">
      <alignment horizontal="center" vertical="center"/>
    </xf>
    <xf numFmtId="0" fontId="56" fillId="2" borderId="56" xfId="51" applyFont="1" applyFill="1" applyBorder="1" applyAlignment="1">
      <alignment vertical="center"/>
    </xf>
    <xf numFmtId="1" fontId="9" fillId="0" borderId="49" xfId="51" applyNumberFormat="1" applyFont="1" applyFill="1" applyBorder="1" applyAlignment="1">
      <alignment horizontal="center" vertical="center"/>
    </xf>
    <xf numFmtId="178" fontId="9" fillId="0" borderId="49" xfId="51" applyNumberFormat="1" applyFont="1" applyFill="1" applyBorder="1" applyAlignment="1">
      <alignment horizontal="center" vertical="center"/>
    </xf>
    <xf numFmtId="2" fontId="9" fillId="0" borderId="58" xfId="51" applyNumberFormat="1" applyFont="1" applyFill="1" applyBorder="1" applyAlignment="1">
      <alignment horizontal="center" vertical="center"/>
    </xf>
    <xf numFmtId="1" fontId="57" fillId="0" borderId="49" xfId="51" applyNumberFormat="1" applyFont="1" applyFill="1" applyBorder="1" applyAlignment="1">
      <alignment horizontal="center" vertical="center"/>
    </xf>
    <xf numFmtId="1" fontId="17" fillId="0" borderId="23" xfId="51" applyNumberFormat="1" applyFont="1" applyFill="1" applyBorder="1" applyAlignment="1">
      <alignment horizontal="center" vertical="center"/>
    </xf>
    <xf numFmtId="0" fontId="29" fillId="0" borderId="199" xfId="0" applyNumberFormat="1" applyFont="1" applyFill="1" applyBorder="1" applyAlignment="1" applyProtection="1">
      <alignment horizontal="left" vertical="center"/>
      <protection locked="0"/>
    </xf>
    <xf numFmtId="0" fontId="24" fillId="0" borderId="0" xfId="0" applyFont="1" applyFill="1" applyBorder="1" applyAlignment="1" applyProtection="1">
      <alignment horizontal="left" vertical="center"/>
      <protection locked="0"/>
    </xf>
    <xf numFmtId="178" fontId="4" fillId="0" borderId="125" xfId="0" applyNumberFormat="1" applyFont="1" applyFill="1" applyBorder="1" applyAlignment="1" applyProtection="1">
      <alignment horizontal="center" vertical="center"/>
    </xf>
    <xf numFmtId="1" fontId="17" fillId="0" borderId="123" xfId="51" applyNumberFormat="1" applyFont="1" applyFill="1" applyBorder="1" applyAlignment="1">
      <alignment horizontal="center" vertical="center"/>
    </xf>
    <xf numFmtId="0" fontId="29" fillId="0" borderId="66" xfId="0" applyNumberFormat="1" applyFont="1" applyFill="1" applyBorder="1" applyAlignment="1" applyProtection="1">
      <alignment horizontal="left" vertical="center"/>
      <protection locked="0"/>
    </xf>
    <xf numFmtId="0" fontId="25" fillId="0" borderId="66" xfId="0" applyFont="1" applyFill="1" applyBorder="1" applyAlignment="1" applyProtection="1">
      <alignment horizontal="left" vertical="center"/>
      <protection locked="0"/>
    </xf>
    <xf numFmtId="178" fontId="4" fillId="0" borderId="58" xfId="0" applyNumberFormat="1" applyFont="1" applyFill="1" applyBorder="1" applyAlignment="1" applyProtection="1">
      <alignment horizontal="center" vertical="center"/>
    </xf>
    <xf numFmtId="1" fontId="17" fillId="0" borderId="58" xfId="51" applyNumberFormat="1" applyFont="1" applyFill="1" applyBorder="1" applyAlignment="1">
      <alignment horizontal="center" vertical="center"/>
    </xf>
    <xf numFmtId="0" fontId="7" fillId="0" borderId="200" xfId="0" applyFont="1" applyFill="1" applyBorder="1" applyAlignment="1" applyProtection="1">
      <alignment horizontal="center" vertical="center"/>
      <protection locked="0"/>
    </xf>
    <xf numFmtId="0" fontId="29" fillId="0" borderId="55" xfId="0" applyNumberFormat="1" applyFont="1" applyFill="1" applyBorder="1" applyAlignment="1" applyProtection="1">
      <alignment horizontal="left" vertical="center"/>
      <protection locked="0"/>
    </xf>
    <xf numFmtId="0" fontId="25" fillId="0" borderId="55" xfId="0" applyFont="1" applyFill="1" applyBorder="1" applyAlignment="1" applyProtection="1">
      <alignment horizontal="left" vertical="center"/>
      <protection locked="0"/>
    </xf>
    <xf numFmtId="0" fontId="24" fillId="0" borderId="55" xfId="0" applyFont="1" applyFill="1" applyBorder="1" applyAlignment="1" applyProtection="1">
      <alignment horizontal="left" vertical="center"/>
      <protection locked="0"/>
    </xf>
    <xf numFmtId="1" fontId="7" fillId="0" borderId="12" xfId="0" applyNumberFormat="1" applyFont="1" applyFill="1" applyBorder="1" applyAlignment="1">
      <alignment horizontal="center" vertical="center"/>
    </xf>
    <xf numFmtId="178" fontId="4" fillId="0" borderId="201" xfId="0" applyNumberFormat="1" applyFont="1" applyFill="1" applyBorder="1" applyAlignment="1" applyProtection="1">
      <alignment horizontal="center" vertical="center"/>
    </xf>
    <xf numFmtId="2" fontId="7" fillId="0" borderId="201" xfId="0" applyNumberFormat="1" applyFont="1" applyFill="1" applyBorder="1" applyAlignment="1">
      <alignment horizontal="center" vertical="center"/>
    </xf>
    <xf numFmtId="1" fontId="17" fillId="0" borderId="201" xfId="51" applyNumberFormat="1" applyFont="1" applyFill="1" applyBorder="1" applyAlignment="1">
      <alignment horizontal="center" vertical="center"/>
    </xf>
    <xf numFmtId="0" fontId="4" fillId="0" borderId="202" xfId="51" applyFont="1" applyFill="1" applyBorder="1" applyAlignment="1" applyProtection="1">
      <alignment horizontal="center" vertical="center"/>
      <protection locked="0"/>
    </xf>
    <xf numFmtId="0" fontId="75" fillId="0" borderId="203" xfId="51" applyFont="1" applyFill="1" applyBorder="1" applyAlignment="1" applyProtection="1">
      <alignment vertical="center"/>
      <protection locked="0"/>
    </xf>
    <xf numFmtId="0" fontId="16" fillId="0" borderId="203" xfId="51" applyFont="1" applyFill="1" applyBorder="1" applyAlignment="1" applyProtection="1">
      <alignment horizontal="left" vertical="center"/>
      <protection locked="0"/>
    </xf>
    <xf numFmtId="0" fontId="16" fillId="2" borderId="203" xfId="51" applyFont="1" applyFill="1" applyBorder="1" applyAlignment="1" applyProtection="1">
      <alignment horizontal="left" vertical="center"/>
      <protection locked="0"/>
    </xf>
    <xf numFmtId="1" fontId="4" fillId="0" borderId="83" xfId="51" applyNumberFormat="1" applyFont="1" applyFill="1" applyBorder="1" applyAlignment="1">
      <alignment horizontal="center" vertical="center"/>
    </xf>
    <xf numFmtId="178" fontId="59" fillId="0" borderId="83" xfId="51" applyNumberFormat="1" applyFont="1" applyFill="1" applyBorder="1" applyAlignment="1" applyProtection="1">
      <alignment horizontal="center" vertical="center"/>
    </xf>
    <xf numFmtId="1" fontId="57" fillId="0" borderId="83" xfId="51" applyNumberFormat="1" applyFont="1" applyFill="1" applyBorder="1" applyAlignment="1">
      <alignment horizontal="center" vertical="center"/>
    </xf>
    <xf numFmtId="0" fontId="21" fillId="2" borderId="61" xfId="0" applyNumberFormat="1" applyFont="1" applyFill="1" applyBorder="1" applyAlignment="1" applyProtection="1">
      <alignment vertical="center"/>
      <protection locked="0"/>
    </xf>
    <xf numFmtId="2" fontId="7" fillId="0" borderId="204" xfId="0" applyNumberFormat="1" applyFont="1" applyFill="1" applyBorder="1" applyAlignment="1">
      <alignment horizontal="center" vertical="center"/>
    </xf>
    <xf numFmtId="178" fontId="21" fillId="0" borderId="90" xfId="0" applyNumberFormat="1" applyFont="1" applyFill="1" applyBorder="1" applyAlignment="1" applyProtection="1">
      <alignment horizontal="center" vertical="center"/>
    </xf>
    <xf numFmtId="0" fontId="4" fillId="0" borderId="80" xfId="51" applyFont="1" applyFill="1" applyBorder="1" applyAlignment="1" applyProtection="1">
      <alignment horizontal="center" vertical="center"/>
      <protection locked="0"/>
    </xf>
    <xf numFmtId="0" fontId="4" fillId="0" borderId="125" xfId="51" applyFont="1" applyFill="1" applyBorder="1" applyAlignment="1" applyProtection="1">
      <alignment horizontal="center" vertical="center"/>
      <protection locked="0"/>
    </xf>
    <xf numFmtId="0" fontId="5" fillId="0" borderId="199" xfId="0" applyFont="1" applyFill="1" applyBorder="1" applyAlignment="1">
      <alignment horizontal="center" vertical="center"/>
    </xf>
    <xf numFmtId="0" fontId="5" fillId="0" borderId="125" xfId="0" applyNumberFormat="1" applyFont="1" applyFill="1" applyBorder="1" applyAlignment="1">
      <alignment horizontal="center" vertical="center"/>
    </xf>
    <xf numFmtId="0" fontId="5" fillId="0" borderId="201" xfId="0" applyFont="1" applyFill="1" applyBorder="1" applyAlignment="1" applyProtection="1">
      <alignment horizontal="center" vertical="center" wrapText="1"/>
      <protection locked="0"/>
    </xf>
    <xf numFmtId="0" fontId="9" fillId="0" borderId="85" xfId="51" applyFont="1" applyFill="1" applyBorder="1" applyAlignment="1" applyProtection="1">
      <alignment horizontal="center" vertical="center"/>
      <protection locked="0"/>
    </xf>
    <xf numFmtId="0" fontId="63" fillId="0" borderId="155" xfId="0" applyFont="1" applyFill="1" applyBorder="1" applyAlignment="1">
      <alignment horizontal="center" vertical="center"/>
    </xf>
    <xf numFmtId="0" fontId="64" fillId="0" borderId="85" xfId="0" applyFont="1" applyFill="1" applyBorder="1" applyAlignment="1">
      <alignment horizontal="center" vertical="center"/>
    </xf>
    <xf numFmtId="0" fontId="64" fillId="0" borderId="155" xfId="0" applyFont="1" applyFill="1" applyBorder="1" applyAlignment="1">
      <alignment horizontal="center" vertical="center"/>
    </xf>
    <xf numFmtId="0" fontId="5" fillId="0" borderId="155" xfId="0" applyFont="1" applyFill="1" applyBorder="1" applyAlignment="1" applyProtection="1">
      <alignment horizontal="center" vertical="center"/>
      <protection locked="0"/>
    </xf>
    <xf numFmtId="0" fontId="5" fillId="0" borderId="205" xfId="0" applyFont="1" applyFill="1" applyBorder="1" applyAlignment="1" applyProtection="1">
      <alignment horizontal="center" vertical="center" wrapText="1"/>
      <protection locked="0"/>
    </xf>
    <xf numFmtId="0" fontId="4" fillId="0" borderId="132" xfId="51" applyFont="1" applyFill="1" applyBorder="1" applyAlignment="1" applyProtection="1">
      <alignment horizontal="center" vertical="center"/>
      <protection locked="0"/>
    </xf>
    <xf numFmtId="0" fontId="4" fillId="0" borderId="58" xfId="51" applyNumberFormat="1" applyFont="1" applyFill="1" applyBorder="1" applyAlignment="1" applyProtection="1">
      <alignment horizontal="center" vertical="center"/>
      <protection locked="0"/>
    </xf>
    <xf numFmtId="0" fontId="16" fillId="0" borderId="58" xfId="0" applyNumberFormat="1" applyFont="1" applyFill="1" applyBorder="1" applyAlignment="1">
      <alignment horizontal="center" vertical="center"/>
    </xf>
    <xf numFmtId="0" fontId="5" fillId="0" borderId="58" xfId="51" applyNumberFormat="1" applyFont="1" applyFill="1" applyBorder="1" applyAlignment="1" applyProtection="1">
      <alignment horizontal="center" vertical="center"/>
      <protection locked="0"/>
    </xf>
    <xf numFmtId="0" fontId="5" fillId="0" borderId="58" xfId="0" applyNumberFormat="1" applyFont="1" applyFill="1" applyBorder="1" applyAlignment="1">
      <alignment horizontal="center" vertical="center"/>
    </xf>
    <xf numFmtId="0" fontId="5" fillId="0" borderId="206" xfId="0" applyFont="1" applyFill="1" applyBorder="1" applyAlignment="1" applyProtection="1">
      <alignment horizontal="center" vertical="center" wrapText="1"/>
      <protection locked="0"/>
    </xf>
    <xf numFmtId="0" fontId="4" fillId="0" borderId="201" xfId="51" applyNumberFormat="1" applyFont="1" applyFill="1" applyBorder="1" applyAlignment="1" applyProtection="1">
      <alignment horizontal="center" vertical="center"/>
      <protection locked="0"/>
    </xf>
    <xf numFmtId="0" fontId="16" fillId="0" borderId="201" xfId="0" applyNumberFormat="1" applyFont="1" applyFill="1" applyBorder="1" applyAlignment="1">
      <alignment horizontal="center" vertical="center"/>
    </xf>
    <xf numFmtId="0" fontId="5" fillId="0" borderId="201" xfId="51" applyNumberFormat="1" applyFont="1" applyFill="1" applyBorder="1" applyAlignment="1" applyProtection="1">
      <alignment horizontal="center" vertical="center"/>
      <protection locked="0"/>
    </xf>
    <xf numFmtId="0" fontId="5" fillId="0" borderId="201" xfId="0" applyNumberFormat="1" applyFont="1" applyFill="1" applyBorder="1" applyAlignment="1">
      <alignment horizontal="center" vertical="center"/>
    </xf>
    <xf numFmtId="0" fontId="5" fillId="0" borderId="207" xfId="0" applyFont="1" applyFill="1" applyBorder="1" applyAlignment="1" applyProtection="1">
      <alignment horizontal="center" vertical="center" wrapText="1"/>
      <protection locked="0"/>
    </xf>
    <xf numFmtId="0" fontId="4" fillId="0" borderId="83" xfId="51" applyFont="1" applyFill="1" applyBorder="1" applyAlignment="1" applyProtection="1">
      <alignment horizontal="center" vertical="center"/>
      <protection locked="0"/>
    </xf>
    <xf numFmtId="0" fontId="16" fillId="0" borderId="208" xfId="0" applyFont="1" applyFill="1" applyBorder="1" applyAlignment="1" applyProtection="1">
      <alignment horizontal="left" vertical="center"/>
      <protection locked="0"/>
    </xf>
    <xf numFmtId="0" fontId="16" fillId="0" borderId="209" xfId="0" applyFont="1" applyFill="1" applyBorder="1" applyAlignment="1" applyProtection="1">
      <alignment horizontal="left" vertical="center"/>
      <protection locked="0"/>
    </xf>
    <xf numFmtId="0" fontId="5" fillId="0" borderId="209" xfId="0" applyFont="1" applyFill="1" applyBorder="1" applyAlignment="1" applyProtection="1">
      <alignment horizontal="left" vertical="center"/>
      <protection locked="0"/>
    </xf>
    <xf numFmtId="0" fontId="5" fillId="0" borderId="210" xfId="0" applyFont="1" applyFill="1" applyBorder="1" applyAlignment="1" applyProtection="1">
      <alignment vertical="center"/>
      <protection locked="0"/>
    </xf>
    <xf numFmtId="183" fontId="65" fillId="0" borderId="211" xfId="3" applyNumberFormat="1" applyFont="1" applyFill="1" applyBorder="1" applyAlignment="1" applyProtection="1"/>
    <xf numFmtId="0" fontId="16" fillId="0" borderId="28" xfId="51" applyFont="1" applyFill="1" applyBorder="1" applyAlignment="1">
      <alignment vertical="center"/>
    </xf>
    <xf numFmtId="0" fontId="56" fillId="0" borderId="28" xfId="51" applyFont="1" applyFill="1" applyBorder="1" applyAlignment="1">
      <alignment vertical="center"/>
    </xf>
    <xf numFmtId="0" fontId="15" fillId="0" borderId="27" xfId="0" applyNumberFormat="1" applyFont="1" applyFill="1" applyBorder="1" applyAlignment="1" applyProtection="1">
      <alignment vertical="center"/>
      <protection locked="0"/>
    </xf>
    <xf numFmtId="178" fontId="15" fillId="0" borderId="23" xfId="0" applyNumberFormat="1" applyFont="1" applyFill="1" applyBorder="1" applyAlignment="1" applyProtection="1">
      <alignment horizontal="center" vertical="center"/>
    </xf>
    <xf numFmtId="0" fontId="58" fillId="0" borderId="56" xfId="51" applyNumberFormat="1" applyFont="1" applyFill="1" applyBorder="1" applyAlignment="1" applyProtection="1">
      <alignment horizontal="center" vertical="center"/>
    </xf>
    <xf numFmtId="0" fontId="4" fillId="0" borderId="212" xfId="51" applyFont="1" applyFill="1" applyBorder="1" applyAlignment="1" applyProtection="1">
      <alignment horizontal="center" vertical="center"/>
      <protection locked="0"/>
    </xf>
    <xf numFmtId="0" fontId="4" fillId="0" borderId="213" xfId="51" applyFont="1" applyFill="1" applyBorder="1" applyAlignment="1" applyProtection="1">
      <alignment horizontal="center" vertical="center"/>
      <protection locked="0"/>
    </xf>
    <xf numFmtId="0" fontId="75" fillId="0" borderId="214" xfId="51" applyFont="1" applyFill="1" applyBorder="1" applyAlignment="1" applyProtection="1">
      <alignment vertical="center"/>
      <protection locked="0"/>
    </xf>
    <xf numFmtId="0" fontId="16" fillId="0" borderId="214" xfId="51" applyFont="1" applyFill="1" applyBorder="1" applyAlignment="1" applyProtection="1">
      <alignment horizontal="left" vertical="center"/>
      <protection locked="0"/>
    </xf>
    <xf numFmtId="0" fontId="16" fillId="2" borderId="214" xfId="51" applyFont="1" applyFill="1" applyBorder="1" applyAlignment="1" applyProtection="1">
      <alignment horizontal="left" vertical="center"/>
      <protection locked="0"/>
    </xf>
    <xf numFmtId="1" fontId="4" fillId="0" borderId="215" xfId="51" applyNumberFormat="1" applyFont="1" applyFill="1" applyBorder="1" applyAlignment="1">
      <alignment horizontal="center" vertical="center"/>
    </xf>
    <xf numFmtId="178" fontId="59" fillId="0" borderId="215" xfId="51" applyNumberFormat="1" applyFont="1" applyFill="1" applyBorder="1" applyAlignment="1" applyProtection="1">
      <alignment horizontal="center" vertical="center"/>
    </xf>
    <xf numFmtId="1" fontId="57" fillId="0" borderId="215" xfId="51" applyNumberFormat="1" applyFont="1" applyFill="1" applyBorder="1" applyAlignment="1">
      <alignment horizontal="center" vertical="center"/>
    </xf>
    <xf numFmtId="178" fontId="4" fillId="0" borderId="216" xfId="51" applyNumberFormat="1" applyFont="1" applyFill="1" applyBorder="1" applyAlignment="1">
      <alignment horizontal="center" vertical="center"/>
    </xf>
    <xf numFmtId="0" fontId="29" fillId="0" borderId="74" xfId="0" applyNumberFormat="1" applyFont="1" applyFill="1" applyBorder="1" applyAlignment="1" applyProtection="1">
      <alignment vertical="center" wrapText="1"/>
      <protection locked="0"/>
    </xf>
    <xf numFmtId="178" fontId="21" fillId="0" borderId="62" xfId="0" applyNumberFormat="1" applyFont="1" applyFill="1" applyBorder="1" applyAlignment="1" applyProtection="1">
      <alignment horizontal="center" vertical="center"/>
    </xf>
    <xf numFmtId="0" fontId="15" fillId="0" borderId="61" xfId="51" applyNumberFormat="1" applyFont="1" applyFill="1" applyBorder="1" applyAlignment="1" applyProtection="1">
      <alignment vertical="center"/>
      <protection locked="0"/>
    </xf>
    <xf numFmtId="0" fontId="4" fillId="0" borderId="85" xfId="51" applyFont="1" applyFill="1" applyBorder="1" applyAlignment="1" applyProtection="1">
      <alignment horizontal="left" vertical="center"/>
      <protection locked="0"/>
    </xf>
    <xf numFmtId="0" fontId="5" fillId="0" borderId="86" xfId="0" applyNumberFormat="1" applyFont="1" applyFill="1" applyBorder="1" applyAlignment="1" applyProtection="1">
      <alignment horizontal="center" vertical="center"/>
      <protection locked="0"/>
    </xf>
    <xf numFmtId="0" fontId="4" fillId="0" borderId="61" xfId="51" applyFont="1" applyFill="1" applyBorder="1" applyAlignment="1" applyProtection="1">
      <alignment horizontal="center" vertical="center"/>
      <protection locked="0"/>
    </xf>
    <xf numFmtId="0" fontId="5" fillId="0" borderId="151" xfId="0" applyFont="1" applyFill="1" applyBorder="1" applyAlignment="1" applyProtection="1">
      <alignment horizontal="center" vertical="center" wrapText="1"/>
      <protection locked="0"/>
    </xf>
    <xf numFmtId="0" fontId="68" fillId="0" borderId="31" xfId="51" applyFont="1" applyFill="1" applyBorder="1" applyAlignment="1" applyProtection="1">
      <alignment horizontal="center" vertical="center"/>
      <protection locked="0"/>
    </xf>
    <xf numFmtId="0" fontId="66" fillId="0" borderId="31" xfId="51" applyFont="1" applyFill="1" applyBorder="1" applyAlignment="1" applyProtection="1">
      <alignment horizontal="center" vertical="center"/>
      <protection locked="0"/>
    </xf>
    <xf numFmtId="0" fontId="4" fillId="0" borderId="215" xfId="51" applyFont="1" applyFill="1" applyBorder="1" applyAlignment="1" applyProtection="1">
      <alignment horizontal="center" vertical="center"/>
      <protection locked="0"/>
    </xf>
    <xf numFmtId="0" fontId="16" fillId="0" borderId="217" xfId="0" applyFont="1" applyFill="1" applyBorder="1" applyAlignment="1" applyProtection="1">
      <alignment horizontal="left" vertical="center"/>
      <protection locked="0"/>
    </xf>
    <xf numFmtId="0" fontId="16" fillId="0" borderId="218" xfId="0" applyFont="1" applyFill="1" applyBorder="1" applyAlignment="1" applyProtection="1">
      <alignment horizontal="left" vertical="center"/>
      <protection locked="0"/>
    </xf>
    <xf numFmtId="0" fontId="5" fillId="0" borderId="218" xfId="0" applyFont="1" applyFill="1" applyBorder="1" applyAlignment="1" applyProtection="1">
      <alignment horizontal="left" vertical="center"/>
      <protection locked="0"/>
    </xf>
    <xf numFmtId="0" fontId="5" fillId="0" borderId="219" xfId="0" applyFont="1" applyFill="1" applyBorder="1" applyAlignment="1" applyProtection="1">
      <alignment vertical="center"/>
      <protection locked="0"/>
    </xf>
    <xf numFmtId="183" fontId="65" fillId="0" borderId="137" xfId="3" applyNumberFormat="1" applyFont="1" applyFill="1" applyBorder="1" applyAlignment="1" applyProtection="1"/>
    <xf numFmtId="0" fontId="4" fillId="0" borderId="29" xfId="51" applyFont="1" applyFill="1" applyBorder="1" applyAlignment="1">
      <alignment horizontal="center" vertical="center"/>
    </xf>
    <xf numFmtId="0" fontId="4" fillId="0" borderId="23" xfId="51" applyFont="1" applyFill="1" applyBorder="1" applyAlignment="1">
      <alignment horizontal="center" vertical="center"/>
    </xf>
    <xf numFmtId="1" fontId="4" fillId="0" borderId="220" xfId="51" applyNumberFormat="1" applyFont="1" applyFill="1" applyBorder="1" applyAlignment="1" applyProtection="1">
      <alignment horizontal="center" vertical="center"/>
      <protection locked="0"/>
    </xf>
    <xf numFmtId="0" fontId="21" fillId="0" borderId="27" xfId="0" applyNumberFormat="1" applyFont="1" applyFill="1" applyBorder="1" applyAlignment="1" applyProtection="1">
      <alignment vertical="center"/>
      <protection locked="0"/>
    </xf>
    <xf numFmtId="0" fontId="29" fillId="0" borderId="27" xfId="0" applyNumberFormat="1" applyFont="1" applyFill="1" applyBorder="1" applyAlignment="1" applyProtection="1">
      <alignment vertical="center"/>
      <protection locked="0"/>
    </xf>
    <xf numFmtId="0" fontId="28" fillId="0" borderId="61" xfId="51" applyNumberFormat="1" applyFont="1" applyFill="1" applyBorder="1" applyAlignment="1" applyProtection="1">
      <alignment vertical="center"/>
      <protection locked="0"/>
    </xf>
    <xf numFmtId="0" fontId="16" fillId="0" borderId="81" xfId="0" applyFont="1" applyFill="1" applyBorder="1" applyAlignment="1">
      <alignment horizontal="left" vertical="center"/>
    </xf>
    <xf numFmtId="0" fontId="0" fillId="0" borderId="221" xfId="0" applyNumberFormat="1" applyFont="1" applyFill="1" applyBorder="1" applyAlignment="1">
      <alignment vertical="center"/>
    </xf>
    <xf numFmtId="0" fontId="25" fillId="0" borderId="107" xfId="0" applyFont="1" applyFill="1" applyBorder="1" applyAlignment="1" applyProtection="1">
      <alignment horizontal="left" vertical="center"/>
      <protection locked="0"/>
    </xf>
    <xf numFmtId="1" fontId="8" fillId="0" borderId="50" xfId="0" applyNumberFormat="1" applyFont="1" applyFill="1" applyBorder="1" applyAlignment="1">
      <alignment horizontal="center" vertical="center"/>
    </xf>
    <xf numFmtId="178" fontId="9" fillId="0" borderId="168" xfId="51" applyNumberFormat="1" applyFont="1" applyFill="1" applyBorder="1" applyAlignment="1">
      <alignment horizontal="center" vertical="center"/>
    </xf>
    <xf numFmtId="0" fontId="4" fillId="0" borderId="222" xfId="0" applyFont="1" applyFill="1" applyBorder="1" applyAlignment="1">
      <alignment horizontal="left" vertical="center"/>
    </xf>
    <xf numFmtId="0" fontId="15" fillId="0" borderId="223" xfId="51" applyFont="1" applyFill="1" applyBorder="1" applyAlignment="1" applyProtection="1">
      <alignment vertical="center"/>
      <protection locked="0"/>
    </xf>
    <xf numFmtId="0" fontId="15" fillId="0" borderId="224" xfId="51" applyFont="1" applyFill="1" applyBorder="1" applyAlignment="1" applyProtection="1">
      <alignment vertical="center"/>
      <protection locked="0"/>
    </xf>
    <xf numFmtId="0" fontId="15" fillId="0" borderId="225" xfId="51" applyFont="1" applyFill="1" applyBorder="1" applyAlignment="1" applyProtection="1">
      <alignment vertical="center"/>
      <protection locked="0"/>
    </xf>
    <xf numFmtId="0" fontId="21" fillId="0" borderId="226" xfId="0" applyFont="1" applyFill="1" applyBorder="1" applyAlignment="1" applyProtection="1">
      <alignment vertical="center"/>
      <protection locked="0"/>
    </xf>
    <xf numFmtId="0" fontId="28" fillId="0" borderId="225" xfId="51" applyFont="1" applyFill="1" applyBorder="1" applyAlignment="1" applyProtection="1">
      <alignment vertical="center"/>
      <protection locked="0"/>
    </xf>
    <xf numFmtId="0" fontId="15" fillId="0" borderId="227" xfId="51" applyNumberFormat="1" applyFont="1" applyFill="1" applyBorder="1" applyAlignment="1" applyProtection="1">
      <alignment vertical="center"/>
      <protection locked="0"/>
    </xf>
    <xf numFmtId="1" fontId="16" fillId="0" borderId="29" xfId="51" applyNumberFormat="1" applyFont="1" applyFill="1" applyBorder="1" applyAlignment="1">
      <alignment horizontal="center" vertical="center"/>
    </xf>
    <xf numFmtId="0" fontId="5" fillId="0" borderId="228" xfId="51" applyFont="1" applyFill="1" applyBorder="1" applyAlignment="1" applyProtection="1">
      <alignment horizontal="center" vertical="center"/>
      <protection locked="0"/>
    </xf>
    <xf numFmtId="0" fontId="52" fillId="0" borderId="0" xfId="0" applyFont="1" applyFill="1" applyBorder="1" applyAlignment="1"/>
    <xf numFmtId="0" fontId="4" fillId="0" borderId="0" xfId="51" applyFont="1" applyFill="1" applyAlignment="1">
      <alignment horizontal="center" vertical="center"/>
    </xf>
    <xf numFmtId="0" fontId="17" fillId="0" borderId="0" xfId="51" applyFont="1" applyFill="1" applyAlignment="1"/>
    <xf numFmtId="0" fontId="4" fillId="0" borderId="0" xfId="51" applyFont="1" applyFill="1" applyAlignment="1">
      <alignment horizontal="center"/>
    </xf>
    <xf numFmtId="0" fontId="16" fillId="0" borderId="0" xfId="0" applyFont="1" applyFill="1" applyBorder="1" applyAlignment="1"/>
    <xf numFmtId="0" fontId="68" fillId="0" borderId="0" xfId="0" applyFont="1" applyFill="1" applyBorder="1" applyAlignment="1"/>
    <xf numFmtId="0" fontId="4" fillId="0" borderId="229" xfId="51" applyFont="1" applyFill="1" applyBorder="1" applyAlignment="1">
      <alignment horizontal="left" vertical="center"/>
    </xf>
    <xf numFmtId="0" fontId="61" fillId="0" borderId="0" xfId="51" applyFont="1" applyFill="1" applyBorder="1" applyAlignment="1">
      <alignment horizontal="right" vertical="center"/>
    </xf>
    <xf numFmtId="3" fontId="9" fillId="0" borderId="0" xfId="51" applyNumberFormat="1" applyFont="1" applyFill="1" applyBorder="1" applyAlignment="1">
      <alignment vertical="center"/>
    </xf>
    <xf numFmtId="3" fontId="57" fillId="0" borderId="0" xfId="51" applyNumberFormat="1" applyFont="1" applyFill="1" applyBorder="1" applyAlignment="1">
      <alignment vertical="center"/>
    </xf>
    <xf numFmtId="0" fontId="4" fillId="0" borderId="0" xfId="51" applyFont="1" applyFill="1" applyBorder="1" applyAlignment="1" applyProtection="1">
      <alignment horizontal="left" vertical="center"/>
      <protection locked="0"/>
    </xf>
    <xf numFmtId="0" fontId="9" fillId="0" borderId="0" xfId="51" applyFont="1" applyFill="1" applyBorder="1" applyAlignment="1" applyProtection="1">
      <alignment horizontal="left" vertical="center"/>
      <protection locked="0"/>
    </xf>
    <xf numFmtId="9" fontId="4" fillId="0" borderId="0" xfId="51" applyNumberFormat="1" applyFont="1" applyFill="1" applyBorder="1" applyAlignment="1" applyProtection="1">
      <alignment horizontal="left" vertical="center"/>
      <protection locked="0"/>
    </xf>
    <xf numFmtId="1" fontId="4" fillId="0" borderId="0" xfId="51" applyNumberFormat="1" applyFont="1" applyFill="1" applyBorder="1" applyAlignment="1" applyProtection="1">
      <alignment horizontal="left" vertical="center"/>
      <protection locked="0"/>
    </xf>
    <xf numFmtId="0" fontId="4" fillId="0" borderId="230" xfId="51" applyFont="1" applyFill="1" applyBorder="1" applyAlignment="1">
      <alignment horizontal="left" vertical="center"/>
    </xf>
    <xf numFmtId="0" fontId="4" fillId="0" borderId="231" xfId="51" applyFont="1" applyFill="1" applyBorder="1" applyAlignment="1">
      <alignment vertical="center"/>
    </xf>
    <xf numFmtId="1" fontId="9" fillId="0" borderId="0" xfId="51" applyNumberFormat="1" applyFont="1" applyFill="1" applyBorder="1" applyAlignment="1">
      <alignment horizontal="left" vertical="center"/>
    </xf>
    <xf numFmtId="1" fontId="9" fillId="0" borderId="0" xfId="51" applyNumberFormat="1" applyFont="1" applyFill="1" applyBorder="1" applyAlignment="1">
      <alignment horizontal="right" vertical="center"/>
    </xf>
    <xf numFmtId="0" fontId="9" fillId="0" borderId="232" xfId="51" applyFont="1" applyFill="1" applyBorder="1" applyAlignment="1">
      <alignment horizontal="center" vertical="center"/>
    </xf>
    <xf numFmtId="0" fontId="9" fillId="0" borderId="233" xfId="51" applyFont="1" applyFill="1" applyBorder="1" applyAlignment="1">
      <alignment horizontal="center" vertical="center"/>
    </xf>
    <xf numFmtId="1" fontId="33" fillId="0" borderId="234" xfId="51" applyNumberFormat="1" applyFont="1" applyFill="1" applyBorder="1" applyAlignment="1">
      <alignment horizontal="center" vertical="center"/>
    </xf>
    <xf numFmtId="1" fontId="9" fillId="0" borderId="234" xfId="51" applyNumberFormat="1" applyFont="1" applyFill="1" applyBorder="1" applyAlignment="1">
      <alignment horizontal="center"/>
    </xf>
    <xf numFmtId="0" fontId="9" fillId="0" borderId="235" xfId="51" applyFont="1" applyFill="1" applyBorder="1" applyAlignment="1">
      <alignment horizontal="center" vertical="center"/>
    </xf>
    <xf numFmtId="0" fontId="9" fillId="0" borderId="0" xfId="51" applyFont="1" applyFill="1" applyBorder="1" applyAlignment="1">
      <alignment horizontal="center" vertical="center"/>
    </xf>
    <xf numFmtId="1" fontId="33" fillId="0" borderId="132" xfId="51" applyNumberFormat="1" applyFont="1" applyFill="1" applyBorder="1" applyAlignment="1">
      <alignment horizontal="center" vertical="center"/>
    </xf>
    <xf numFmtId="9" fontId="76" fillId="0" borderId="132" xfId="51" applyNumberFormat="1" applyFont="1" applyFill="1" applyBorder="1" applyAlignment="1">
      <alignment horizontal="center" vertical="center"/>
    </xf>
    <xf numFmtId="9" fontId="77" fillId="0" borderId="132" xfId="51" applyNumberFormat="1" applyFont="1" applyFill="1" applyBorder="1" applyAlignment="1">
      <alignment horizontal="center" vertical="center"/>
    </xf>
    <xf numFmtId="0" fontId="16" fillId="0" borderId="236" xfId="51" applyFont="1" applyFill="1" applyBorder="1" applyAlignment="1" applyProtection="1">
      <alignment horizontal="left" vertical="center"/>
      <protection locked="0"/>
    </xf>
    <xf numFmtId="1" fontId="4" fillId="0" borderId="18" xfId="51" applyNumberFormat="1" applyFont="1" applyFill="1" applyBorder="1" applyAlignment="1">
      <alignment horizontal="center" vertical="center"/>
    </xf>
    <xf numFmtId="2" fontId="9" fillId="0" borderId="132" xfId="51" applyNumberFormat="1" applyFont="1" applyFill="1" applyBorder="1" applyAlignment="1" applyProtection="1">
      <alignment horizontal="center" vertical="center"/>
      <protection locked="0"/>
    </xf>
    <xf numFmtId="1" fontId="57" fillId="0" borderId="29" xfId="51" applyNumberFormat="1" applyFont="1" applyFill="1" applyBorder="1" applyAlignment="1" applyProtection="1">
      <alignment horizontal="center" vertical="center"/>
      <protection locked="0"/>
    </xf>
    <xf numFmtId="0" fontId="19" fillId="0" borderId="107" xfId="0" applyFont="1" applyFill="1" applyBorder="1" applyAlignment="1" applyProtection="1">
      <alignment vertical="center"/>
      <protection locked="0"/>
    </xf>
    <xf numFmtId="0" fontId="9" fillId="0" borderId="237" xfId="51" applyFont="1" applyFill="1" applyBorder="1" applyAlignment="1" applyProtection="1">
      <alignment horizontal="center" vertical="center"/>
      <protection locked="0"/>
    </xf>
    <xf numFmtId="0" fontId="9" fillId="0" borderId="160" xfId="51" applyFont="1" applyFill="1" applyBorder="1" applyAlignment="1" applyProtection="1">
      <alignment horizontal="left" vertical="center"/>
      <protection locked="0"/>
    </xf>
    <xf numFmtId="0" fontId="33" fillId="0" borderId="160" xfId="51" applyFont="1" applyFill="1" applyBorder="1" applyAlignment="1" applyProtection="1">
      <alignment horizontal="left" vertical="center"/>
      <protection locked="0"/>
    </xf>
    <xf numFmtId="0" fontId="33" fillId="2" borderId="160" xfId="51" applyFont="1" applyFill="1" applyBorder="1" applyAlignment="1" applyProtection="1">
      <alignment horizontal="left" vertical="center"/>
      <protection locked="0"/>
    </xf>
    <xf numFmtId="1" fontId="9" fillId="0" borderId="99" xfId="51" applyNumberFormat="1" applyFont="1" applyFill="1" applyBorder="1" applyAlignment="1">
      <alignment horizontal="center" vertical="center"/>
    </xf>
    <xf numFmtId="178" fontId="9" fillId="0" borderId="99" xfId="51" applyNumberFormat="1" applyFont="1" applyFill="1" applyBorder="1" applyAlignment="1" applyProtection="1">
      <alignment horizontal="center" vertical="center"/>
      <protection locked="0"/>
    </xf>
    <xf numFmtId="0" fontId="58" fillId="2" borderId="56" xfId="51" applyNumberFormat="1" applyFont="1" applyFill="1" applyBorder="1" applyAlignment="1" applyProtection="1">
      <alignment horizontal="center" vertical="center"/>
    </xf>
    <xf numFmtId="0" fontId="9" fillId="0" borderId="28" xfId="51" applyFont="1" applyFill="1" applyBorder="1" applyAlignment="1">
      <alignment vertical="center"/>
    </xf>
    <xf numFmtId="0" fontId="4" fillId="2" borderId="85" xfId="51" applyNumberFormat="1" applyFont="1" applyFill="1" applyBorder="1" applyAlignment="1">
      <alignment vertical="center"/>
    </xf>
    <xf numFmtId="0" fontId="16" fillId="2" borderId="56" xfId="51" applyNumberFormat="1" applyFont="1" applyFill="1" applyBorder="1" applyAlignment="1">
      <alignment vertical="center" wrapText="1"/>
    </xf>
    <xf numFmtId="1" fontId="3" fillId="0" borderId="238" xfId="0" applyNumberFormat="1" applyFont="1" applyFill="1" applyBorder="1" applyAlignment="1">
      <alignment horizontal="center" vertical="center"/>
    </xf>
    <xf numFmtId="178" fontId="4" fillId="0" borderId="49" xfId="51" applyNumberFormat="1" applyFont="1" applyFill="1" applyBorder="1" applyAlignment="1">
      <alignment horizontal="center" vertical="center"/>
    </xf>
    <xf numFmtId="0" fontId="29" fillId="0" borderId="239" xfId="51" applyFont="1" applyFill="1" applyBorder="1" applyAlignment="1" applyProtection="1">
      <alignment vertical="center"/>
      <protection locked="0"/>
    </xf>
    <xf numFmtId="1" fontId="4" fillId="0" borderId="85" xfId="51" applyNumberFormat="1" applyFont="1" applyFill="1" applyBorder="1" applyAlignment="1">
      <alignment horizontal="center" vertical="center"/>
    </xf>
    <xf numFmtId="1" fontId="4" fillId="0" borderId="51" xfId="0" applyNumberFormat="1" applyFont="1" applyFill="1" applyBorder="1" applyAlignment="1" applyProtection="1">
      <alignment horizontal="center" vertical="center"/>
      <protection locked="0"/>
    </xf>
    <xf numFmtId="0" fontId="4" fillId="0" borderId="240" xfId="51" applyFont="1" applyFill="1" applyBorder="1" applyAlignment="1" applyProtection="1">
      <alignment horizontal="center" vertical="center"/>
      <protection locked="0"/>
    </xf>
    <xf numFmtId="0" fontId="58" fillId="0" borderId="28" xfId="51" applyFont="1" applyFill="1" applyBorder="1" applyAlignment="1" applyProtection="1">
      <alignment horizontal="center" vertical="center"/>
      <protection locked="0"/>
    </xf>
    <xf numFmtId="0" fontId="48" fillId="2" borderId="28" xfId="51" applyFont="1" applyFill="1" applyBorder="1" applyAlignment="1" applyProtection="1">
      <alignment horizontal="center" vertical="center"/>
      <protection locked="0"/>
    </xf>
    <xf numFmtId="178" fontId="59" fillId="0" borderId="29" xfId="51" applyNumberFormat="1" applyFont="1" applyFill="1" applyBorder="1" applyAlignment="1" applyProtection="1">
      <alignment horizontal="center" vertical="center"/>
    </xf>
    <xf numFmtId="0" fontId="58" fillId="0" borderId="28" xfId="51" applyFont="1" applyFill="1" applyBorder="1" applyAlignment="1" applyProtection="1">
      <alignment horizontal="left" vertical="center"/>
    </xf>
    <xf numFmtId="178" fontId="16" fillId="0" borderId="29" xfId="51" applyNumberFormat="1" applyFont="1" applyFill="1" applyBorder="1" applyAlignment="1" applyProtection="1">
      <alignment horizontal="center" vertical="center"/>
      <protection locked="0"/>
    </xf>
    <xf numFmtId="0" fontId="4" fillId="0" borderId="42" xfId="0" applyFont="1" applyFill="1" applyBorder="1" applyAlignment="1" applyProtection="1">
      <alignment horizontal="center" vertical="center"/>
      <protection locked="0"/>
    </xf>
    <xf numFmtId="2" fontId="4" fillId="0" borderId="62" xfId="0" applyNumberFormat="1" applyFont="1" applyFill="1" applyBorder="1" applyAlignment="1">
      <alignment horizontal="center" vertical="center"/>
    </xf>
    <xf numFmtId="178" fontId="4" fillId="0" borderId="241" xfId="51" applyNumberFormat="1" applyFont="1" applyFill="1" applyBorder="1" applyAlignment="1" applyProtection="1">
      <alignment horizontal="center" vertical="center"/>
      <protection locked="0"/>
    </xf>
    <xf numFmtId="0" fontId="78" fillId="2" borderId="144" xfId="0" applyFont="1" applyFill="1" applyBorder="1" applyAlignment="1" applyProtection="1">
      <alignment vertical="center" wrapText="1"/>
      <protection locked="0"/>
    </xf>
    <xf numFmtId="0" fontId="4" fillId="0" borderId="60" xfId="51" applyFont="1" applyFill="1" applyBorder="1" applyAlignment="1" applyProtection="1">
      <alignment horizontal="center" vertical="center"/>
      <protection locked="0"/>
    </xf>
    <xf numFmtId="0" fontId="29" fillId="0" borderId="59" xfId="0" applyFont="1" applyFill="1" applyBorder="1" applyAlignment="1" applyProtection="1">
      <alignment horizontal="left" vertical="center"/>
      <protection locked="0"/>
    </xf>
    <xf numFmtId="0" fontId="79" fillId="0" borderId="1" xfId="0" applyNumberFormat="1" applyFont="1" applyFill="1" applyBorder="1" applyAlignment="1">
      <alignment horizontal="center" vertical="center"/>
    </xf>
    <xf numFmtId="0" fontId="4" fillId="0" borderId="0" xfId="5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vertical="center"/>
    </xf>
    <xf numFmtId="3" fontId="66" fillId="0" borderId="0" xfId="51" applyNumberFormat="1" applyFont="1" applyFill="1" applyBorder="1" applyAlignment="1">
      <alignment vertical="center"/>
    </xf>
    <xf numFmtId="0" fontId="61" fillId="0" borderId="0" xfId="5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vertical="center"/>
    </xf>
    <xf numFmtId="1" fontId="37" fillId="0" borderId="0" xfId="51" applyNumberFormat="1" applyFont="1" applyFill="1" applyBorder="1" applyAlignment="1">
      <alignment horizontal="center" vertical="center"/>
    </xf>
    <xf numFmtId="0" fontId="68" fillId="0" borderId="10" xfId="0" applyNumberFormat="1" applyFont="1" applyFill="1" applyBorder="1" applyAlignment="1">
      <alignment vertical="center"/>
    </xf>
    <xf numFmtId="1" fontId="80" fillId="0" borderId="0" xfId="51" applyNumberFormat="1" applyFont="1" applyFill="1" applyBorder="1" applyAlignment="1">
      <alignment horizontal="left" vertical="center"/>
    </xf>
    <xf numFmtId="2" fontId="81" fillId="0" borderId="0" xfId="51" applyNumberFormat="1" applyFont="1" applyFill="1" applyBorder="1" applyAlignment="1">
      <alignment horizontal="left" vertical="center"/>
    </xf>
    <xf numFmtId="1" fontId="9" fillId="0" borderId="0" xfId="51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left" vertical="center"/>
    </xf>
    <xf numFmtId="1" fontId="68" fillId="0" borderId="0" xfId="0" applyNumberFormat="1" applyFont="1" applyFill="1" applyBorder="1" applyAlignment="1">
      <alignment horizontal="left" vertical="center"/>
    </xf>
    <xf numFmtId="0" fontId="66" fillId="0" borderId="0" xfId="0" applyFont="1" applyFill="1" applyBorder="1" applyAlignment="1">
      <alignment vertical="center"/>
    </xf>
    <xf numFmtId="1" fontId="61" fillId="0" borderId="0" xfId="51" applyNumberFormat="1" applyFont="1" applyFill="1" applyBorder="1" applyAlignment="1">
      <alignment vertical="center"/>
    </xf>
    <xf numFmtId="2" fontId="9" fillId="0" borderId="172" xfId="51" applyNumberFormat="1" applyFont="1" applyFill="1" applyBorder="1" applyAlignment="1">
      <alignment horizontal="left" vertical="center"/>
    </xf>
    <xf numFmtId="0" fontId="9" fillId="0" borderId="242" xfId="51" applyFont="1" applyFill="1" applyBorder="1" applyAlignment="1">
      <alignment horizontal="center" vertical="center"/>
    </xf>
    <xf numFmtId="0" fontId="63" fillId="0" borderId="6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0" fontId="71" fillId="0" borderId="6" xfId="0" applyFont="1" applyFill="1" applyBorder="1" applyAlignment="1">
      <alignment horizontal="center" vertical="center" wrapText="1"/>
    </xf>
    <xf numFmtId="0" fontId="71" fillId="0" borderId="3" xfId="0" applyFont="1" applyFill="1" applyBorder="1" applyAlignment="1">
      <alignment horizontal="center" vertical="center"/>
    </xf>
    <xf numFmtId="0" fontId="82" fillId="0" borderId="9" xfId="0" applyFont="1" applyFill="1" applyBorder="1" applyAlignment="1" applyProtection="1">
      <alignment horizontal="center" vertical="center" wrapText="1"/>
      <protection locked="0"/>
    </xf>
    <xf numFmtId="0" fontId="9" fillId="0" borderId="196" xfId="51" applyNumberFormat="1" applyFont="1" applyFill="1" applyBorder="1" applyAlignment="1" applyProtection="1">
      <alignment horizontal="center" vertical="center" wrapText="1"/>
      <protection locked="0"/>
    </xf>
    <xf numFmtId="0" fontId="9" fillId="0" borderId="233" xfId="51" applyNumberFormat="1" applyFont="1" applyFill="1" applyBorder="1" applyAlignment="1" applyProtection="1">
      <alignment horizontal="center" vertical="center" wrapText="1"/>
      <protection locked="0"/>
    </xf>
    <xf numFmtId="0" fontId="63" fillId="0" borderId="78" xfId="0" applyFont="1" applyFill="1" applyBorder="1" applyAlignment="1">
      <alignment horizontal="center" vertical="center"/>
    </xf>
    <xf numFmtId="0" fontId="71" fillId="0" borderId="78" xfId="0" applyFont="1" applyFill="1" applyBorder="1" applyAlignment="1">
      <alignment horizontal="center" vertical="center"/>
    </xf>
    <xf numFmtId="0" fontId="68" fillId="0" borderId="9" xfId="0" applyFont="1" applyFill="1" applyBorder="1" applyAlignment="1" applyProtection="1">
      <alignment horizontal="center" vertical="center" wrapText="1"/>
      <protection locked="0"/>
    </xf>
    <xf numFmtId="0" fontId="9" fillId="0" borderId="147" xfId="5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51" applyNumberFormat="1" applyFont="1" applyFill="1" applyBorder="1" applyAlignment="1" applyProtection="1">
      <alignment horizontal="center" vertical="center" wrapText="1"/>
      <protection locked="0"/>
    </xf>
    <xf numFmtId="0" fontId="63" fillId="0" borderId="13" xfId="0" applyFont="1" applyFill="1" applyBorder="1" applyAlignment="1">
      <alignment horizontal="center" vertical="center"/>
    </xf>
    <xf numFmtId="0" fontId="71" fillId="0" borderId="13" xfId="0" applyFont="1" applyFill="1" applyBorder="1" applyAlignment="1">
      <alignment horizontal="center" vertical="center"/>
    </xf>
    <xf numFmtId="0" fontId="36" fillId="0" borderId="243" xfId="51" applyNumberFormat="1" applyFont="1" applyFill="1" applyBorder="1" applyAlignment="1" applyProtection="1">
      <alignment horizontal="center" vertical="center"/>
      <protection locked="0"/>
    </xf>
    <xf numFmtId="0" fontId="71" fillId="0" borderId="81" xfId="0" applyFont="1" applyFill="1" applyBorder="1" applyAlignment="1">
      <alignment horizontal="center" vertical="center"/>
    </xf>
    <xf numFmtId="0" fontId="68" fillId="0" borderId="81" xfId="0" applyFont="1" applyFill="1" applyBorder="1" applyAlignment="1" applyProtection="1">
      <alignment horizontal="center" vertical="center"/>
      <protection locked="0"/>
    </xf>
    <xf numFmtId="0" fontId="68" fillId="0" borderId="82" xfId="0" applyFont="1" applyFill="1" applyBorder="1" applyAlignment="1" applyProtection="1">
      <alignment horizontal="center" vertical="center" wrapText="1"/>
      <protection locked="0"/>
    </xf>
    <xf numFmtId="0" fontId="68" fillId="0" borderId="28" xfId="51" applyFont="1" applyFill="1" applyBorder="1" applyAlignment="1" applyProtection="1">
      <alignment horizontal="center" vertical="center"/>
      <protection locked="0"/>
    </xf>
    <xf numFmtId="0" fontId="9" fillId="0" borderId="99" xfId="51" applyFont="1" applyFill="1" applyBorder="1" applyAlignment="1" applyProtection="1">
      <alignment horizontal="center" vertical="center"/>
      <protection locked="0"/>
    </xf>
    <xf numFmtId="1" fontId="16" fillId="0" borderId="217" xfId="0" applyNumberFormat="1" applyFont="1" applyFill="1" applyBorder="1" applyAlignment="1" applyProtection="1">
      <alignment horizontal="center" vertical="center"/>
      <protection locked="0"/>
    </xf>
    <xf numFmtId="1" fontId="5" fillId="0" borderId="217" xfId="0" applyNumberFormat="1" applyFont="1" applyFill="1" applyBorder="1" applyAlignment="1" applyProtection="1">
      <alignment horizontal="center" vertical="center"/>
      <protection locked="0"/>
    </xf>
    <xf numFmtId="0" fontId="33" fillId="0" borderId="40" xfId="0" applyFont="1" applyFill="1" applyBorder="1" applyAlignment="1" applyProtection="1">
      <alignment vertical="center"/>
      <protection locked="0"/>
    </xf>
    <xf numFmtId="0" fontId="33" fillId="0" borderId="41" xfId="0" applyFont="1" applyFill="1" applyBorder="1" applyAlignment="1" applyProtection="1">
      <alignment vertical="center"/>
      <protection locked="0"/>
    </xf>
    <xf numFmtId="0" fontId="9" fillId="0" borderId="28" xfId="51" applyFont="1" applyFill="1" applyBorder="1" applyAlignment="1" applyProtection="1">
      <alignment horizontal="center" vertical="center"/>
      <protection locked="0"/>
    </xf>
    <xf numFmtId="0" fontId="66" fillId="0" borderId="160" xfId="51" applyFont="1" applyFill="1" applyBorder="1" applyAlignment="1" applyProtection="1">
      <alignment horizontal="center" vertical="center"/>
      <protection locked="0"/>
    </xf>
    <xf numFmtId="0" fontId="36" fillId="0" borderId="160" xfId="51" applyFont="1" applyFill="1" applyBorder="1" applyAlignment="1" applyProtection="1">
      <alignment horizontal="left" vertical="center"/>
      <protection locked="0"/>
    </xf>
    <xf numFmtId="0" fontId="9" fillId="0" borderId="244" xfId="51" applyFont="1" applyFill="1" applyBorder="1" applyAlignment="1" applyProtection="1">
      <alignment horizontal="center" vertical="center"/>
      <protection locked="0"/>
    </xf>
    <xf numFmtId="0" fontId="4" fillId="0" borderId="0" xfId="51" applyNumberFormat="1" applyFont="1" applyFill="1" applyBorder="1" applyAlignment="1" applyProtection="1">
      <alignment horizontal="center" vertical="center"/>
      <protection locked="0"/>
    </xf>
    <xf numFmtId="0" fontId="60" fillId="0" borderId="245" xfId="51" applyNumberFormat="1" applyFont="1" applyFill="1" applyBorder="1" applyAlignment="1" applyProtection="1">
      <alignment vertical="center"/>
      <protection locked="0"/>
    </xf>
    <xf numFmtId="0" fontId="4" fillId="0" borderId="245" xfId="51" applyNumberFormat="1" applyFont="1" applyFill="1" applyBorder="1" applyAlignment="1" applyProtection="1">
      <alignment horizontal="right" vertical="center"/>
      <protection locked="0"/>
    </xf>
    <xf numFmtId="0" fontId="60" fillId="0" borderId="0" xfId="51" applyNumberFormat="1" applyFont="1" applyFill="1" applyBorder="1" applyAlignment="1" applyProtection="1">
      <alignment vertical="center"/>
      <protection locked="0"/>
    </xf>
    <xf numFmtId="0" fontId="4" fillId="0" borderId="0" xfId="51" applyNumberFormat="1" applyFont="1" applyFill="1" applyBorder="1" applyAlignment="1" applyProtection="1">
      <alignment horizontal="right" vertical="center"/>
      <protection locked="0"/>
    </xf>
    <xf numFmtId="0" fontId="9" fillId="0" borderId="0" xfId="51" applyFont="1" applyFill="1" applyAlignment="1">
      <alignment vertical="center"/>
    </xf>
    <xf numFmtId="0" fontId="60" fillId="0" borderId="10" xfId="0" applyFont="1" applyFill="1" applyBorder="1" applyAlignment="1" applyProtection="1">
      <alignment horizontal="center" vertical="center" wrapText="1"/>
      <protection locked="0"/>
    </xf>
    <xf numFmtId="0" fontId="60" fillId="0" borderId="0" xfId="51" applyFont="1" applyFill="1" applyAlignment="1">
      <alignment vertical="center"/>
    </xf>
    <xf numFmtId="0" fontId="83" fillId="0" borderId="0" xfId="51" applyFont="1" applyFill="1" applyBorder="1" applyAlignment="1"/>
    <xf numFmtId="0" fontId="52" fillId="0" borderId="0" xfId="0" applyFont="1" applyFill="1" applyAlignment="1"/>
    <xf numFmtId="0" fontId="83" fillId="0" borderId="0" xfId="51" applyFont="1" applyFill="1" applyAlignment="1">
      <alignment vertical="center"/>
    </xf>
    <xf numFmtId="0" fontId="84" fillId="0" borderId="0" xfId="51" applyFont="1" applyFill="1" applyBorder="1" applyAlignment="1"/>
    <xf numFmtId="0" fontId="36" fillId="0" borderId="246" xfId="0" applyFont="1" applyFill="1" applyBorder="1" applyAlignment="1" applyProtection="1">
      <alignment vertical="center"/>
      <protection locked="0"/>
    </xf>
    <xf numFmtId="0" fontId="9" fillId="0" borderId="246" xfId="0" applyFont="1" applyFill="1" applyBorder="1" applyAlignment="1" applyProtection="1">
      <alignment vertical="center"/>
      <protection locked="0"/>
    </xf>
    <xf numFmtId="0" fontId="9" fillId="0" borderId="246" xfId="0" applyFont="1" applyFill="1" applyBorder="1" applyAlignment="1">
      <alignment horizontal="left" vertical="center"/>
    </xf>
    <xf numFmtId="58" fontId="9" fillId="0" borderId="0" xfId="0" applyNumberFormat="1" applyFont="1" applyFill="1" applyAlignment="1" applyProtection="1">
      <alignment vertical="center"/>
      <protection locked="0"/>
    </xf>
    <xf numFmtId="58" fontId="9" fillId="0" borderId="246" xfId="0" applyNumberFormat="1" applyFont="1" applyFill="1" applyBorder="1" applyAlignment="1" applyProtection="1">
      <alignment vertical="center"/>
      <protection locked="0"/>
    </xf>
    <xf numFmtId="2" fontId="77" fillId="0" borderId="0" xfId="51" applyNumberFormat="1" applyFont="1" applyFill="1" applyBorder="1" applyAlignment="1">
      <alignment horizontal="left" vertical="center"/>
    </xf>
    <xf numFmtId="2" fontId="9" fillId="0" borderId="0" xfId="51" applyNumberFormat="1" applyFont="1" applyFill="1" applyBorder="1" applyAlignment="1">
      <alignment horizontal="left" vertical="center"/>
    </xf>
    <xf numFmtId="0" fontId="9" fillId="0" borderId="247" xfId="51" applyNumberFormat="1" applyFont="1" applyFill="1" applyBorder="1" applyAlignment="1" applyProtection="1">
      <alignment horizontal="center" vertical="center" wrapText="1"/>
      <protection locked="0"/>
    </xf>
    <xf numFmtId="0" fontId="9" fillId="0" borderId="172" xfId="51" applyNumberFormat="1" applyFont="1" applyFill="1" applyBorder="1" applyAlignment="1" applyProtection="1">
      <alignment horizontal="center" vertical="center" wrapText="1"/>
      <protection locked="0"/>
    </xf>
    <xf numFmtId="0" fontId="36" fillId="0" borderId="248" xfId="51" applyNumberFormat="1" applyFont="1" applyFill="1" applyBorder="1" applyAlignment="1">
      <alignment horizontal="center" vertical="center"/>
    </xf>
    <xf numFmtId="0" fontId="9" fillId="0" borderId="249" xfId="51" applyNumberFormat="1" applyFont="1" applyFill="1" applyBorder="1" applyAlignment="1" applyProtection="1">
      <alignment horizontal="center" vertical="center"/>
      <protection locked="0"/>
    </xf>
    <xf numFmtId="0" fontId="9" fillId="0" borderId="99" xfId="51" applyFont="1" applyFill="1" applyBorder="1" applyAlignment="1">
      <alignment horizontal="center" vertical="center"/>
    </xf>
    <xf numFmtId="1" fontId="9" fillId="0" borderId="244" xfId="51" applyNumberFormat="1" applyFont="1" applyFill="1" applyBorder="1" applyAlignment="1">
      <alignment horizontal="center" vertical="center"/>
    </xf>
    <xf numFmtId="0" fontId="52" fillId="0" borderId="172" xfId="51" applyFont="1" applyFill="1" applyBorder="1" applyAlignment="1">
      <alignment vertical="center"/>
    </xf>
    <xf numFmtId="0" fontId="4" fillId="0" borderId="172" xfId="51" applyNumberFormat="1" applyFont="1" applyFill="1" applyBorder="1" applyAlignment="1" applyProtection="1">
      <alignment horizontal="center" vertical="center"/>
      <protection locked="0"/>
    </xf>
    <xf numFmtId="0" fontId="4" fillId="0" borderId="245" xfId="51" applyNumberFormat="1" applyFont="1" applyFill="1" applyBorder="1" applyAlignment="1" applyProtection="1">
      <alignment horizontal="center" vertical="center"/>
      <protection locked="0"/>
    </xf>
    <xf numFmtId="0" fontId="4" fillId="0" borderId="250" xfId="51" applyNumberFormat="1" applyFont="1" applyFill="1" applyBorder="1" applyAlignment="1" applyProtection="1">
      <alignment horizontal="left" vertical="center"/>
      <protection locked="0"/>
    </xf>
    <xf numFmtId="0" fontId="60" fillId="0" borderId="172" xfId="51" applyNumberFormat="1" applyFont="1" applyFill="1" applyBorder="1" applyAlignment="1" applyProtection="1">
      <alignment horizontal="right" vertical="center"/>
      <protection locked="0"/>
    </xf>
    <xf numFmtId="0" fontId="36" fillId="2" borderId="31" xfId="51" applyFont="1" applyFill="1" applyBorder="1" applyAlignment="1" applyProtection="1">
      <alignment horizontal="left" vertical="center"/>
      <protection locked="0"/>
    </xf>
    <xf numFmtId="0" fontId="36" fillId="2" borderId="28" xfId="51" applyFont="1" applyFill="1" applyBorder="1" applyAlignment="1" applyProtection="1">
      <alignment horizontal="left" vertical="center"/>
      <protection locked="0"/>
    </xf>
    <xf numFmtId="0" fontId="4" fillId="0" borderId="251" xfId="51" applyFont="1" applyFill="1" applyBorder="1" applyAlignment="1" applyProtection="1">
      <alignment horizontal="center" vertical="center"/>
      <protection locked="0"/>
    </xf>
    <xf numFmtId="0" fontId="36" fillId="2" borderId="252" xfId="51" applyFont="1" applyFill="1" applyBorder="1" applyAlignment="1" applyProtection="1">
      <alignment horizontal="left" vertical="center"/>
      <protection locked="0"/>
    </xf>
    <xf numFmtId="0" fontId="33" fillId="2" borderId="252" xfId="51" applyFont="1" applyFill="1" applyBorder="1" applyAlignment="1" applyProtection="1">
      <alignment horizontal="left" vertical="center"/>
      <protection locked="0"/>
    </xf>
    <xf numFmtId="1" fontId="9" fillId="0" borderId="253" xfId="51" applyNumberFormat="1" applyFont="1" applyFill="1" applyBorder="1" applyAlignment="1">
      <alignment horizontal="center" vertical="center"/>
    </xf>
    <xf numFmtId="178" fontId="9" fillId="0" borderId="253" xfId="51" applyNumberFormat="1" applyFont="1" applyFill="1" applyBorder="1" applyAlignment="1" applyProtection="1">
      <alignment horizontal="center" vertical="center"/>
      <protection locked="0"/>
    </xf>
    <xf numFmtId="1" fontId="9" fillId="0" borderId="253" xfId="51" applyNumberFormat="1" applyFont="1" applyFill="1" applyBorder="1" applyAlignment="1" applyProtection="1">
      <alignment horizontal="center" vertical="center"/>
      <protection locked="0"/>
    </xf>
    <xf numFmtId="0" fontId="4" fillId="0" borderId="254" xfId="51" applyFont="1" applyFill="1" applyBorder="1" applyAlignment="1" applyProtection="1">
      <alignment horizontal="center" vertical="center"/>
      <protection locked="0"/>
    </xf>
    <xf numFmtId="0" fontId="36" fillId="2" borderId="255" xfId="51" applyFont="1" applyFill="1" applyBorder="1" applyAlignment="1" applyProtection="1">
      <alignment horizontal="left" vertical="center"/>
      <protection locked="0"/>
    </xf>
    <xf numFmtId="0" fontId="33" fillId="2" borderId="255" xfId="51" applyFont="1" applyFill="1" applyBorder="1" applyAlignment="1" applyProtection="1">
      <alignment horizontal="left" vertical="center"/>
      <protection locked="0"/>
    </xf>
    <xf numFmtId="1" fontId="9" fillId="0" borderId="256" xfId="51" applyNumberFormat="1" applyFont="1" applyFill="1" applyBorder="1" applyAlignment="1">
      <alignment horizontal="center" vertical="center"/>
    </xf>
    <xf numFmtId="178" fontId="9" fillId="0" borderId="257" xfId="51" applyNumberFormat="1" applyFont="1" applyFill="1" applyBorder="1" applyAlignment="1" applyProtection="1">
      <alignment horizontal="center" vertical="center"/>
      <protection locked="0"/>
    </xf>
    <xf numFmtId="178" fontId="9" fillId="0" borderId="256" xfId="51" applyNumberFormat="1" applyFont="1" applyFill="1" applyBorder="1" applyAlignment="1" applyProtection="1">
      <alignment horizontal="center" vertical="center"/>
      <protection locked="0"/>
    </xf>
    <xf numFmtId="1" fontId="9" fillId="0" borderId="257" xfId="51" applyNumberFormat="1" applyFont="1" applyFill="1" applyBorder="1" applyAlignment="1" applyProtection="1">
      <alignment horizontal="center" vertical="center"/>
      <protection locked="0"/>
    </xf>
    <xf numFmtId="0" fontId="4" fillId="0" borderId="258" xfId="51" applyFont="1" applyFill="1" applyBorder="1" applyAlignment="1" applyProtection="1">
      <alignment horizontal="center" vertical="center"/>
      <protection locked="0"/>
    </xf>
    <xf numFmtId="0" fontId="4" fillId="0" borderId="259" xfId="51" applyFont="1" applyFill="1" applyBorder="1" applyAlignment="1" applyProtection="1">
      <alignment horizontal="center" vertical="center"/>
      <protection locked="0"/>
    </xf>
    <xf numFmtId="0" fontId="28" fillId="2" borderId="61" xfId="51" applyNumberFormat="1" applyFont="1" applyFill="1" applyBorder="1" applyAlignment="1" applyProtection="1">
      <alignment vertical="center"/>
      <protection locked="0"/>
    </xf>
    <xf numFmtId="178" fontId="21" fillId="0" borderId="29" xfId="0" applyNumberFormat="1" applyFont="1" applyFill="1" applyBorder="1" applyAlignment="1" applyProtection="1">
      <alignment horizontal="center" vertical="center"/>
    </xf>
    <xf numFmtId="0" fontId="28" fillId="2" borderId="260" xfId="51" applyNumberFormat="1" applyFont="1" applyFill="1" applyBorder="1" applyAlignment="1" applyProtection="1">
      <alignment vertical="center"/>
      <protection locked="0"/>
    </xf>
    <xf numFmtId="0" fontId="48" fillId="0" borderId="261" xfId="51" applyFont="1" applyFill="1" applyBorder="1" applyAlignment="1" applyProtection="1">
      <alignment horizontal="center" vertical="center"/>
      <protection locked="0"/>
    </xf>
    <xf numFmtId="181" fontId="48" fillId="0" borderId="261" xfId="51" applyNumberFormat="1" applyFont="1" applyFill="1" applyBorder="1" applyAlignment="1" applyProtection="1">
      <alignment horizontal="center" vertical="center"/>
      <protection locked="0"/>
    </xf>
    <xf numFmtId="1" fontId="7" fillId="0" borderId="262" xfId="0" applyNumberFormat="1" applyFont="1" applyFill="1" applyBorder="1" applyAlignment="1">
      <alignment horizontal="center" vertical="center"/>
    </xf>
    <xf numFmtId="178" fontId="21" fillId="0" borderId="263" xfId="0" applyNumberFormat="1" applyFont="1" applyFill="1" applyBorder="1" applyAlignment="1" applyProtection="1">
      <alignment horizontal="center" vertical="center"/>
    </xf>
    <xf numFmtId="1" fontId="16" fillId="0" borderId="264" xfId="51" applyNumberFormat="1" applyFont="1" applyFill="1" applyBorder="1" applyAlignment="1" applyProtection="1">
      <alignment horizontal="center" vertical="center"/>
      <protection locked="0"/>
    </xf>
    <xf numFmtId="0" fontId="49" fillId="0" borderId="75" xfId="51" applyFont="1" applyFill="1" applyBorder="1" applyAlignment="1" applyProtection="1">
      <alignment vertical="center"/>
      <protection locked="0"/>
    </xf>
    <xf numFmtId="0" fontId="49" fillId="0" borderId="71" xfId="51" applyFont="1" applyFill="1" applyBorder="1" applyAlignment="1" applyProtection="1">
      <alignment vertical="center"/>
      <protection locked="0"/>
    </xf>
    <xf numFmtId="0" fontId="49" fillId="0" borderId="122" xfId="51" applyFont="1" applyFill="1" applyBorder="1" applyAlignment="1" applyProtection="1">
      <alignment vertical="center"/>
      <protection locked="0"/>
    </xf>
    <xf numFmtId="1" fontId="49" fillId="0" borderId="123" xfId="51" applyNumberFormat="1" applyFont="1" applyFill="1" applyBorder="1" applyAlignment="1">
      <alignment horizontal="center" vertical="center"/>
    </xf>
    <xf numFmtId="178" fontId="49" fillId="0" borderId="123" xfId="51" applyNumberFormat="1" applyFont="1" applyFill="1" applyBorder="1" applyAlignment="1" applyProtection="1">
      <alignment horizontal="center" vertical="center"/>
      <protection locked="0"/>
    </xf>
    <xf numFmtId="2" fontId="49" fillId="0" borderId="123" xfId="51" applyNumberFormat="1" applyFont="1" applyFill="1" applyBorder="1" applyAlignment="1">
      <alignment horizontal="center" vertical="center"/>
    </xf>
    <xf numFmtId="1" fontId="49" fillId="0" borderId="123" xfId="51" applyNumberFormat="1" applyFont="1" applyFill="1" applyBorder="1" applyAlignment="1" applyProtection="1">
      <alignment horizontal="center" vertical="center"/>
      <protection locked="0"/>
    </xf>
    <xf numFmtId="0" fontId="9" fillId="0" borderId="202" xfId="51" applyFont="1" applyFill="1" applyBorder="1" applyAlignment="1" applyProtection="1">
      <alignment horizontal="center" vertical="center"/>
      <protection locked="0"/>
    </xf>
    <xf numFmtId="0" fontId="49" fillId="0" borderId="203" xfId="51" applyFont="1" applyFill="1" applyBorder="1" applyAlignment="1" applyProtection="1">
      <alignment horizontal="left" vertical="center"/>
      <protection locked="0"/>
    </xf>
    <xf numFmtId="1" fontId="49" fillId="0" borderId="83" xfId="51" applyNumberFormat="1" applyFont="1" applyFill="1" applyBorder="1" applyAlignment="1">
      <alignment horizontal="center" vertical="center"/>
    </xf>
    <xf numFmtId="178" fontId="49" fillId="0" borderId="83" xfId="51" applyNumberFormat="1" applyFont="1" applyFill="1" applyBorder="1" applyAlignment="1" applyProtection="1">
      <alignment horizontal="center" vertical="center"/>
      <protection locked="0"/>
    </xf>
    <xf numFmtId="1" fontId="49" fillId="0" borderId="83" xfId="51" applyNumberFormat="1" applyFont="1" applyFill="1" applyBorder="1" applyAlignment="1" applyProtection="1">
      <alignment horizontal="center" vertical="center"/>
      <protection locked="0"/>
    </xf>
    <xf numFmtId="1" fontId="49" fillId="0" borderId="99" xfId="51" applyNumberFormat="1" applyFont="1" applyFill="1" applyBorder="1" applyAlignment="1">
      <alignment horizontal="center" vertical="center"/>
    </xf>
    <xf numFmtId="178" fontId="49" fillId="0" borderId="99" xfId="51" applyNumberFormat="1" applyFont="1" applyFill="1" applyBorder="1" applyAlignment="1" applyProtection="1">
      <alignment horizontal="center" vertical="center"/>
      <protection locked="0"/>
    </xf>
    <xf numFmtId="1" fontId="49" fillId="0" borderId="99" xfId="51" applyNumberFormat="1" applyFont="1" applyFill="1" applyBorder="1" applyAlignment="1" applyProtection="1">
      <alignment horizontal="center" vertical="center"/>
      <protection locked="0"/>
    </xf>
    <xf numFmtId="0" fontId="16" fillId="0" borderId="160" xfId="51" applyFont="1" applyFill="1" applyBorder="1" applyAlignment="1" applyProtection="1">
      <alignment horizontal="left" vertical="center"/>
      <protection locked="0"/>
    </xf>
    <xf numFmtId="1" fontId="16" fillId="0" borderId="99" xfId="51" applyNumberFormat="1" applyFont="1" applyFill="1" applyBorder="1" applyAlignment="1">
      <alignment horizontal="center" vertical="center"/>
    </xf>
    <xf numFmtId="178" fontId="16" fillId="0" borderId="99" xfId="51" applyNumberFormat="1" applyFont="1" applyFill="1" applyBorder="1" applyAlignment="1" applyProtection="1">
      <alignment horizontal="center" vertical="center"/>
      <protection locked="0"/>
    </xf>
    <xf numFmtId="1" fontId="16" fillId="0" borderId="99" xfId="51" applyNumberFormat="1" applyFont="1" applyFill="1" applyBorder="1" applyAlignment="1" applyProtection="1">
      <alignment horizontal="center" vertical="center"/>
      <protection locked="0"/>
    </xf>
    <xf numFmtId="0" fontId="4" fillId="0" borderId="265" xfId="51" applyFont="1" applyFill="1" applyBorder="1" applyAlignment="1" applyProtection="1">
      <alignment horizontal="center" vertical="center"/>
      <protection locked="0"/>
    </xf>
    <xf numFmtId="0" fontId="15" fillId="0" borderId="266" xfId="51" applyFont="1" applyFill="1" applyBorder="1" applyAlignment="1" applyProtection="1">
      <alignment horizontal="left" vertical="center"/>
      <protection locked="0"/>
    </xf>
    <xf numFmtId="0" fontId="16" fillId="0" borderId="267" xfId="51" applyFont="1" applyFill="1" applyBorder="1" applyAlignment="1" applyProtection="1">
      <alignment horizontal="left" vertical="center"/>
      <protection locked="0"/>
    </xf>
    <xf numFmtId="1" fontId="16" fillId="0" borderId="268" xfId="51" applyNumberFormat="1" applyFont="1" applyFill="1" applyBorder="1" applyAlignment="1">
      <alignment horizontal="center" vertical="center"/>
    </xf>
    <xf numFmtId="178" fontId="15" fillId="0" borderId="268" xfId="51" applyNumberFormat="1" applyFont="1" applyFill="1" applyBorder="1" applyAlignment="1" applyProtection="1">
      <alignment horizontal="center" vertical="center"/>
    </xf>
    <xf numFmtId="2" fontId="16" fillId="0" borderId="268" xfId="51" applyNumberFormat="1" applyFont="1" applyFill="1" applyBorder="1" applyAlignment="1">
      <alignment horizontal="center" vertical="center"/>
    </xf>
    <xf numFmtId="178" fontId="85" fillId="0" borderId="0" xfId="51" applyNumberFormat="1" applyFont="1" applyFill="1" applyAlignment="1"/>
    <xf numFmtId="0" fontId="9" fillId="0" borderId="23" xfId="51" applyFont="1" applyFill="1" applyBorder="1" applyAlignment="1" applyProtection="1">
      <alignment horizontal="center" vertical="center"/>
      <protection locked="0"/>
    </xf>
    <xf numFmtId="1" fontId="16" fillId="0" borderId="269" xfId="0" applyNumberFormat="1" applyFont="1" applyFill="1" applyBorder="1" applyAlignment="1" applyProtection="1">
      <alignment horizontal="center" vertical="center"/>
      <protection locked="0"/>
    </xf>
    <xf numFmtId="1" fontId="5" fillId="0" borderId="269" xfId="0" applyNumberFormat="1" applyFont="1" applyFill="1" applyBorder="1" applyAlignment="1" applyProtection="1">
      <alignment horizontal="center" vertical="center"/>
      <protection locked="0"/>
    </xf>
    <xf numFmtId="1" fontId="16" fillId="0" borderId="270" xfId="0" applyNumberFormat="1" applyFont="1" applyFill="1" applyBorder="1" applyAlignment="1" applyProtection="1">
      <alignment horizontal="center" vertical="center"/>
      <protection locked="0"/>
    </xf>
    <xf numFmtId="1" fontId="16" fillId="0" borderId="256" xfId="0" applyNumberFormat="1" applyFont="1" applyFill="1" applyBorder="1" applyAlignment="1" applyProtection="1">
      <alignment horizontal="center" vertical="center"/>
      <protection locked="0"/>
    </xf>
    <xf numFmtId="1" fontId="5" fillId="0" borderId="270" xfId="0" applyNumberFormat="1" applyFont="1" applyFill="1" applyBorder="1" applyAlignment="1" applyProtection="1">
      <alignment horizontal="center" vertical="center"/>
      <protection locked="0"/>
    </xf>
    <xf numFmtId="1" fontId="5" fillId="0" borderId="271" xfId="0" applyNumberFormat="1" applyFont="1" applyFill="1" applyBorder="1" applyAlignment="1" applyProtection="1">
      <alignment horizontal="center" vertical="center"/>
      <protection locked="0"/>
    </xf>
    <xf numFmtId="0" fontId="16" fillId="0" borderId="262" xfId="0" applyFont="1" applyFill="1" applyBorder="1" applyAlignment="1">
      <alignment horizontal="center" vertical="center"/>
    </xf>
    <xf numFmtId="0" fontId="5" fillId="0" borderId="272" xfId="0" applyFont="1" applyFill="1" applyBorder="1" applyAlignment="1">
      <alignment horizontal="center" vertical="center"/>
    </xf>
    <xf numFmtId="0" fontId="5" fillId="0" borderId="50" xfId="0" applyFont="1" applyFill="1" applyBorder="1" applyAlignment="1" applyProtection="1">
      <alignment horizontal="center" vertical="center" wrapText="1"/>
      <protection locked="0"/>
    </xf>
    <xf numFmtId="0" fontId="68" fillId="0" borderId="10" xfId="0" applyFont="1" applyFill="1" applyBorder="1" applyAlignment="1">
      <alignment horizontal="center" vertical="center"/>
    </xf>
    <xf numFmtId="0" fontId="68" fillId="0" borderId="12" xfId="0" applyFont="1" applyFill="1" applyBorder="1" applyAlignment="1" applyProtection="1">
      <alignment horizontal="center" vertical="center" wrapText="1"/>
      <protection locked="0"/>
    </xf>
    <xf numFmtId="0" fontId="49" fillId="0" borderId="83" xfId="51" applyNumberFormat="1" applyFont="1" applyFill="1" applyBorder="1" applyAlignment="1" applyProtection="1">
      <alignment horizontal="center" vertical="center"/>
      <protection locked="0"/>
    </xf>
    <xf numFmtId="0" fontId="16" fillId="0" borderId="273" xfId="0" applyFont="1" applyFill="1" applyBorder="1" applyAlignment="1" applyProtection="1">
      <alignment horizontal="center" vertical="center"/>
      <protection locked="0"/>
    </xf>
    <xf numFmtId="0" fontId="16" fillId="0" borderId="274" xfId="0" applyFont="1" applyFill="1" applyBorder="1" applyAlignment="1" applyProtection="1">
      <alignment horizontal="center" vertical="center"/>
      <protection locked="0"/>
    </xf>
    <xf numFmtId="0" fontId="68" fillId="0" borderId="274" xfId="0" applyFont="1" applyFill="1" applyBorder="1" applyAlignment="1" applyProtection="1">
      <alignment horizontal="center" vertical="center"/>
      <protection locked="0"/>
    </xf>
    <xf numFmtId="0" fontId="66" fillId="0" borderId="275" xfId="0" applyFont="1" applyFill="1" applyBorder="1" applyAlignment="1" applyProtection="1">
      <alignment vertical="center"/>
      <protection locked="0"/>
    </xf>
    <xf numFmtId="179" fontId="66" fillId="0" borderId="276" xfId="3" applyNumberFormat="1" applyFont="1" applyFill="1" applyBorder="1" applyAlignment="1" applyProtection="1"/>
    <xf numFmtId="0" fontId="49" fillId="0" borderId="99" xfId="51" applyNumberFormat="1" applyFont="1" applyFill="1" applyBorder="1" applyAlignment="1" applyProtection="1">
      <alignment horizontal="center" vertical="center"/>
      <protection locked="0"/>
    </xf>
    <xf numFmtId="0" fontId="16" fillId="0" borderId="277" xfId="0" applyFont="1" applyFill="1" applyBorder="1" applyAlignment="1" applyProtection="1">
      <alignment horizontal="center" vertical="center"/>
      <protection locked="0"/>
    </xf>
    <xf numFmtId="0" fontId="68" fillId="0" borderId="277" xfId="0" applyFont="1" applyFill="1" applyBorder="1" applyAlignment="1" applyProtection="1">
      <alignment horizontal="center" vertical="center"/>
      <protection locked="0"/>
    </xf>
    <xf numFmtId="0" fontId="66" fillId="0" borderId="83" xfId="51" applyNumberFormat="1" applyFont="1" applyFill="1" applyBorder="1" applyAlignment="1" applyProtection="1">
      <alignment horizontal="left" vertical="center"/>
      <protection locked="0"/>
    </xf>
    <xf numFmtId="0" fontId="16" fillId="0" borderId="99" xfId="51" applyNumberFormat="1" applyFont="1" applyFill="1" applyBorder="1" applyAlignment="1" applyProtection="1">
      <alignment horizontal="center" vertical="center"/>
      <protection locked="0"/>
    </xf>
    <xf numFmtId="0" fontId="9" fillId="0" borderId="0" xfId="51" applyFont="1" applyFill="1" applyBorder="1" applyAlignment="1"/>
    <xf numFmtId="0" fontId="16" fillId="0" borderId="268" xfId="51" applyNumberFormat="1" applyFont="1" applyFill="1" applyBorder="1" applyAlignment="1" applyProtection="1">
      <alignment horizontal="center" vertical="center"/>
      <protection locked="0"/>
    </xf>
    <xf numFmtId="0" fontId="16" fillId="0" borderId="278" xfId="0" applyFont="1" applyFill="1" applyBorder="1" applyAlignment="1">
      <alignment vertical="center"/>
    </xf>
    <xf numFmtId="0" fontId="68" fillId="0" borderId="278" xfId="0" applyFont="1" applyFill="1" applyBorder="1" applyAlignment="1">
      <alignment vertical="center"/>
    </xf>
    <xf numFmtId="0" fontId="68" fillId="0" borderId="279" xfId="0" applyFont="1" applyFill="1" applyBorder="1" applyAlignment="1"/>
    <xf numFmtId="0" fontId="4" fillId="0" borderId="128" xfId="51" applyFont="1" applyFill="1" applyBorder="1" applyAlignment="1"/>
    <xf numFmtId="0" fontId="4" fillId="0" borderId="231" xfId="51" applyFont="1" applyFill="1" applyBorder="1" applyAlignment="1"/>
    <xf numFmtId="0" fontId="4" fillId="0" borderId="280" xfId="51" applyFont="1" applyFill="1" applyBorder="1" applyAlignment="1"/>
    <xf numFmtId="0" fontId="16" fillId="2" borderId="59" xfId="51" applyNumberFormat="1" applyFont="1" applyFill="1" applyBorder="1" applyAlignment="1">
      <alignment horizontal="left" vertical="center" wrapText="1"/>
    </xf>
    <xf numFmtId="0" fontId="16" fillId="2" borderId="66" xfId="51" applyNumberFormat="1" applyFont="1" applyFill="1" applyBorder="1" applyAlignment="1">
      <alignment horizontal="left" vertical="center" wrapText="1"/>
    </xf>
    <xf numFmtId="2" fontId="7" fillId="0" borderId="206" xfId="0" applyNumberFormat="1" applyFont="1" applyFill="1" applyBorder="1" applyAlignment="1">
      <alignment horizontal="center" vertical="center"/>
    </xf>
    <xf numFmtId="0" fontId="16" fillId="2" borderId="85" xfId="51" applyNumberFormat="1" applyFont="1" applyFill="1" applyBorder="1" applyAlignment="1">
      <alignment vertical="center"/>
    </xf>
    <xf numFmtId="0" fontId="16" fillId="2" borderId="56" xfId="51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horizontal="center" vertical="center"/>
    </xf>
    <xf numFmtId="0" fontId="16" fillId="0" borderId="281" xfId="0" applyFont="1" applyFill="1" applyBorder="1" applyAlignment="1">
      <alignment horizontal="center" vertical="center"/>
    </xf>
    <xf numFmtId="0" fontId="16" fillId="0" borderId="141" xfId="51" applyFont="1" applyFill="1" applyBorder="1" applyAlignment="1" applyProtection="1">
      <alignment horizontal="center" vertical="center"/>
      <protection locked="0"/>
    </xf>
    <xf numFmtId="0" fontId="5" fillId="0" borderId="281" xfId="0" applyFont="1" applyFill="1" applyBorder="1" applyAlignment="1">
      <alignment horizontal="center" vertical="center"/>
    </xf>
    <xf numFmtId="0" fontId="5" fillId="0" borderId="282" xfId="0" applyFont="1" applyFill="1" applyBorder="1" applyAlignment="1">
      <alignment horizontal="center" vertical="center"/>
    </xf>
    <xf numFmtId="1" fontId="33" fillId="0" borderId="192" xfId="51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283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 applyProtection="1">
      <alignment horizontal="left" vertical="center"/>
      <protection locked="0"/>
    </xf>
    <xf numFmtId="17" fontId="9" fillId="0" borderId="0" xfId="0" applyNumberFormat="1" applyFont="1" applyFill="1" applyBorder="1" applyAlignment="1" applyProtection="1">
      <alignment vertical="center"/>
      <protection locked="0"/>
    </xf>
    <xf numFmtId="0" fontId="26" fillId="0" borderId="284" xfId="0" applyFont="1" applyFill="1" applyBorder="1" applyAlignment="1" applyProtection="1">
      <alignment vertical="center"/>
      <protection locked="0"/>
    </xf>
    <xf numFmtId="0" fontId="19" fillId="0" borderId="63" xfId="0" applyFont="1" applyFill="1" applyBorder="1" applyAlignment="1" applyProtection="1">
      <alignment vertical="center"/>
      <protection locked="0"/>
    </xf>
    <xf numFmtId="1" fontId="7" fillId="0" borderId="62" xfId="0" applyNumberFormat="1" applyFont="1" applyFill="1" applyBorder="1" applyAlignment="1">
      <alignment horizontal="center" vertical="center"/>
    </xf>
    <xf numFmtId="178" fontId="26" fillId="0" borderId="26" xfId="0" applyNumberFormat="1" applyFont="1" applyFill="1" applyBorder="1" applyAlignment="1" applyProtection="1">
      <alignment horizontal="center" vertical="center"/>
    </xf>
    <xf numFmtId="2" fontId="7" fillId="0" borderId="62" xfId="0" applyNumberFormat="1" applyFont="1" applyFill="1" applyBorder="1" applyAlignment="1">
      <alignment horizontal="center" vertical="center"/>
    </xf>
    <xf numFmtId="0" fontId="8" fillId="0" borderId="285" xfId="0" applyFont="1" applyFill="1" applyBorder="1" applyAlignment="1" applyProtection="1">
      <alignment horizontal="center" vertical="center"/>
      <protection locked="0"/>
    </xf>
    <xf numFmtId="0" fontId="15" fillId="3" borderId="35" xfId="0" applyFont="1" applyFill="1" applyBorder="1" applyAlignment="1" applyProtection="1">
      <alignment vertical="center"/>
      <protection locked="0"/>
    </xf>
    <xf numFmtId="178" fontId="24" fillId="0" borderId="23" xfId="0" applyNumberFormat="1" applyFont="1" applyFill="1" applyBorder="1" applyAlignment="1" applyProtection="1">
      <alignment horizontal="center" vertical="center"/>
    </xf>
    <xf numFmtId="2" fontId="7" fillId="3" borderId="62" xfId="0" applyNumberFormat="1" applyFont="1" applyFill="1" applyBorder="1" applyAlignment="1">
      <alignment horizontal="center" vertical="center"/>
    </xf>
    <xf numFmtId="0" fontId="7" fillId="0" borderId="286" xfId="0" applyFont="1" applyFill="1" applyBorder="1" applyAlignment="1" applyProtection="1">
      <alignment horizontal="center" vertical="center"/>
      <protection locked="0"/>
    </xf>
    <xf numFmtId="0" fontId="7" fillId="0" borderId="287" xfId="0" applyFont="1" applyFill="1" applyBorder="1" applyAlignment="1" applyProtection="1">
      <alignment horizontal="left" vertical="center"/>
      <protection locked="0"/>
    </xf>
    <xf numFmtId="0" fontId="25" fillId="0" borderId="182" xfId="0" applyFont="1" applyFill="1" applyBorder="1" applyAlignment="1" applyProtection="1">
      <alignment horizontal="left" vertical="center"/>
      <protection locked="0"/>
    </xf>
    <xf numFmtId="178" fontId="8" fillId="0" borderId="184" xfId="0" applyNumberFormat="1" applyFont="1" applyFill="1" applyBorder="1" applyAlignment="1">
      <alignment horizontal="center" vertical="center"/>
    </xf>
    <xf numFmtId="2" fontId="8" fillId="0" borderId="184" xfId="0" applyNumberFormat="1" applyFont="1" applyFill="1" applyBorder="1" applyAlignment="1">
      <alignment horizontal="center" vertical="center"/>
    </xf>
    <xf numFmtId="1" fontId="8" fillId="0" borderId="184" xfId="0" applyNumberFormat="1" applyFont="1" applyFill="1" applyBorder="1" applyAlignment="1">
      <alignment horizontal="center" vertical="center"/>
    </xf>
    <xf numFmtId="0" fontId="16" fillId="0" borderId="288" xfId="0" applyFont="1" applyFill="1" applyBorder="1" applyAlignment="1" applyProtection="1">
      <alignment horizontal="left" vertical="center"/>
      <protection locked="0"/>
    </xf>
    <xf numFmtId="0" fontId="8" fillId="0" borderId="43" xfId="0" applyFont="1" applyFill="1" applyBorder="1" applyAlignment="1" applyProtection="1">
      <alignment horizontal="left" vertical="center"/>
      <protection locked="0"/>
    </xf>
    <xf numFmtId="178" fontId="8" fillId="0" borderId="26" xfId="3" applyNumberFormat="1" applyFont="1" applyFill="1" applyBorder="1" applyAlignment="1" applyProtection="1">
      <alignment horizontal="center" vertical="center"/>
    </xf>
    <xf numFmtId="0" fontId="24" fillId="0" borderId="43" xfId="0" applyFont="1" applyFill="1" applyBorder="1" applyAlignment="1" applyProtection="1">
      <alignment vertical="center"/>
      <protection locked="0"/>
    </xf>
    <xf numFmtId="0" fontId="26" fillId="0" borderId="35" xfId="0" applyFont="1" applyFill="1" applyBorder="1" applyAlignment="1" applyProtection="1">
      <alignment vertical="center"/>
      <protection locked="0"/>
    </xf>
    <xf numFmtId="0" fontId="15" fillId="0" borderId="289" xfId="0" applyFont="1" applyFill="1" applyBorder="1" applyAlignment="1" applyProtection="1">
      <alignment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178" fontId="26" fillId="0" borderId="23" xfId="0" applyNumberFormat="1" applyFont="1" applyFill="1" applyBorder="1" applyAlignment="1" applyProtection="1">
      <alignment horizontal="center" vertical="center"/>
    </xf>
    <xf numFmtId="0" fontId="15" fillId="0" borderId="290" xfId="0" applyFont="1" applyFill="1" applyBorder="1" applyAlignment="1" applyProtection="1">
      <alignment vertical="center"/>
      <protection locked="0"/>
    </xf>
    <xf numFmtId="178" fontId="7" fillId="0" borderId="62" xfId="0" applyNumberFormat="1" applyFont="1" applyFill="1" applyBorder="1" applyAlignment="1">
      <alignment horizontal="center" vertical="center"/>
    </xf>
    <xf numFmtId="0" fontId="24" fillId="0" borderId="63" xfId="0" applyFont="1" applyFill="1" applyBorder="1" applyAlignment="1" applyProtection="1">
      <alignment vertical="center"/>
      <protection locked="0"/>
    </xf>
    <xf numFmtId="0" fontId="16" fillId="0" borderId="43" xfId="0" applyFont="1" applyFill="1" applyBorder="1" applyAlignment="1" applyProtection="1">
      <alignment horizontal="left" vertical="center"/>
      <protection locked="0"/>
    </xf>
    <xf numFmtId="178" fontId="4" fillId="0" borderId="62" xfId="0" applyNumberFormat="1" applyFont="1" applyFill="1" applyBorder="1" applyAlignment="1">
      <alignment horizontal="center" vertical="center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21" fillId="3" borderId="35" xfId="0" applyFont="1" applyFill="1" applyBorder="1" applyAlignment="1" applyProtection="1">
      <alignment horizontal="left" vertical="center"/>
      <protection locked="0"/>
    </xf>
    <xf numFmtId="2" fontId="7" fillId="3" borderId="23" xfId="0" applyNumberFormat="1" applyFont="1" applyFill="1" applyBorder="1" applyAlignment="1">
      <alignment horizontal="center" vertical="center"/>
    </xf>
    <xf numFmtId="1" fontId="86" fillId="3" borderId="29" xfId="0" applyNumberFormat="1" applyFont="1" applyFill="1" applyBorder="1" applyAlignment="1">
      <alignment horizontal="center" vertical="center"/>
    </xf>
    <xf numFmtId="178" fontId="7" fillId="0" borderId="62" xfId="0" applyNumberFormat="1" applyFont="1" applyFill="1" applyBorder="1" applyAlignment="1" applyProtection="1">
      <alignment horizontal="center" vertical="center"/>
    </xf>
    <xf numFmtId="0" fontId="28" fillId="0" borderId="35" xfId="0" applyFont="1" applyFill="1" applyBorder="1" applyAlignment="1" applyProtection="1">
      <alignment vertical="center"/>
      <protection locked="0"/>
    </xf>
    <xf numFmtId="178" fontId="15" fillId="0" borderId="26" xfId="0" applyNumberFormat="1" applyFont="1" applyFill="1" applyBorder="1" applyAlignment="1" applyProtection="1">
      <alignment horizontal="center" vertical="center"/>
    </xf>
    <xf numFmtId="0" fontId="15" fillId="3" borderId="35" xfId="0" applyFont="1" applyFill="1" applyBorder="1" applyAlignment="1" applyProtection="1">
      <alignment horizontal="left" vertical="center"/>
      <protection locked="0"/>
    </xf>
    <xf numFmtId="2" fontId="7" fillId="0" borderId="23" xfId="0" applyNumberFormat="1" applyFont="1" applyFill="1" applyBorder="1" applyAlignment="1">
      <alignment horizontal="center" vertical="center"/>
    </xf>
    <xf numFmtId="1" fontId="86" fillId="0" borderId="51" xfId="0" applyNumberFormat="1" applyFont="1" applyFill="1" applyBorder="1" applyAlignment="1">
      <alignment horizontal="center" vertical="center"/>
    </xf>
    <xf numFmtId="0" fontId="16" fillId="0" borderId="291" xfId="0" applyFont="1" applyFill="1" applyBorder="1" applyAlignment="1" applyProtection="1">
      <alignment horizontal="left" vertical="center"/>
      <protection locked="0"/>
    </xf>
    <xf numFmtId="1" fontId="16" fillId="0" borderId="195" xfId="0" applyNumberFormat="1" applyFont="1" applyFill="1" applyBorder="1" applyAlignment="1">
      <alignment horizontal="center" vertical="center"/>
    </xf>
    <xf numFmtId="0" fontId="26" fillId="0" borderId="85" xfId="0" applyFont="1" applyFill="1" applyBorder="1" applyAlignment="1" applyProtection="1">
      <alignment vertical="center"/>
      <protection locked="0"/>
    </xf>
    <xf numFmtId="0" fontId="24" fillId="0" borderId="25" xfId="0" applyFont="1" applyFill="1" applyBorder="1" applyAlignment="1" applyProtection="1">
      <alignment vertical="center"/>
      <protection locked="0"/>
    </xf>
    <xf numFmtId="178" fontId="24" fillId="0" borderId="132" xfId="51" applyNumberFormat="1" applyFont="1" applyFill="1" applyBorder="1" applyAlignment="1" applyProtection="1">
      <alignment horizontal="center" vertical="center"/>
    </xf>
    <xf numFmtId="0" fontId="16" fillId="3" borderId="42" xfId="0" applyFont="1" applyFill="1" applyBorder="1" applyAlignment="1" applyProtection="1">
      <alignment horizontal="center" vertical="center"/>
      <protection locked="0"/>
    </xf>
    <xf numFmtId="0" fontId="16" fillId="0" borderId="292" xfId="0" applyFont="1" applyFill="1" applyBorder="1" applyAlignment="1">
      <alignment horizontal="left" vertical="center"/>
    </xf>
    <xf numFmtId="0" fontId="87" fillId="0" borderId="25" xfId="0" applyFont="1" applyFill="1" applyBorder="1" applyAlignment="1" applyProtection="1">
      <alignment horizontal="left" vertical="center"/>
      <protection locked="0"/>
    </xf>
    <xf numFmtId="0" fontId="49" fillId="0" borderId="293" xfId="0" applyFont="1" applyFill="1" applyBorder="1" applyAlignment="1">
      <alignment horizontal="left" vertical="center"/>
    </xf>
    <xf numFmtId="1" fontId="16" fillId="0" borderId="69" xfId="0" applyNumberFormat="1" applyFont="1" applyFill="1" applyBorder="1" applyAlignment="1">
      <alignment horizontal="center" vertical="center"/>
    </xf>
    <xf numFmtId="2" fontId="16" fillId="0" borderId="62" xfId="0" applyNumberFormat="1" applyFont="1" applyFill="1" applyBorder="1" applyAlignment="1">
      <alignment horizontal="center" vertical="center"/>
    </xf>
    <xf numFmtId="1" fontId="16" fillId="0" borderId="26" xfId="0" applyNumberFormat="1" applyFont="1" applyFill="1" applyBorder="1" applyAlignment="1" applyProtection="1">
      <alignment horizontal="center" vertical="center"/>
      <protection locked="0"/>
    </xf>
    <xf numFmtId="178" fontId="15" fillId="0" borderId="190" xfId="0" applyNumberFormat="1" applyFont="1" applyFill="1" applyBorder="1" applyAlignment="1" applyProtection="1">
      <alignment horizontal="center" vertical="center"/>
    </xf>
    <xf numFmtId="178" fontId="9" fillId="0" borderId="62" xfId="3" applyNumberFormat="1" applyFont="1" applyFill="1" applyBorder="1" applyAlignment="1" applyProtection="1">
      <alignment horizontal="center" vertical="center"/>
    </xf>
    <xf numFmtId="2" fontId="8" fillId="0" borderId="62" xfId="0" applyNumberFormat="1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left" vertical="center"/>
    </xf>
    <xf numFmtId="178" fontId="4" fillId="0" borderId="26" xfId="0" applyNumberFormat="1" applyFont="1" applyFill="1" applyBorder="1" applyAlignment="1" applyProtection="1">
      <alignment horizontal="center" vertical="center"/>
    </xf>
    <xf numFmtId="0" fontId="26" fillId="0" borderId="31" xfId="0" applyFont="1" applyFill="1" applyBorder="1" applyAlignment="1" applyProtection="1">
      <alignment vertical="center"/>
      <protection locked="0"/>
    </xf>
    <xf numFmtId="0" fontId="3" fillId="0" borderId="31" xfId="0" applyFont="1" applyFill="1" applyBorder="1" applyAlignment="1" applyProtection="1">
      <alignment horizontal="left" vertical="center"/>
      <protection locked="0"/>
    </xf>
    <xf numFmtId="0" fontId="15" fillId="0" borderId="63" xfId="0" applyFont="1" applyFill="1" applyBorder="1" applyAlignment="1" applyProtection="1">
      <alignment vertical="center"/>
      <protection locked="0"/>
    </xf>
    <xf numFmtId="0" fontId="15" fillId="2" borderId="31" xfId="51" applyFont="1" applyFill="1" applyBorder="1" applyAlignment="1" applyProtection="1">
      <alignment vertical="center"/>
      <protection locked="0"/>
    </xf>
    <xf numFmtId="1" fontId="16" fillId="0" borderId="29" xfId="0" applyNumberFormat="1" applyFont="1" applyFill="1" applyBorder="1" applyAlignment="1">
      <alignment horizontal="center" vertical="center"/>
    </xf>
    <xf numFmtId="0" fontId="15" fillId="0" borderId="25" xfId="0" applyFont="1" applyFill="1" applyBorder="1" applyAlignment="1" applyProtection="1">
      <alignment vertical="center"/>
      <protection locked="0"/>
    </xf>
    <xf numFmtId="0" fontId="16" fillId="0" borderId="68" xfId="0" applyFont="1" applyFill="1" applyBorder="1" applyAlignment="1" applyProtection="1">
      <alignment horizontal="center" vertical="center"/>
      <protection locked="0"/>
    </xf>
    <xf numFmtId="0" fontId="28" fillId="0" borderId="63" xfId="0" applyFont="1" applyFill="1" applyBorder="1" applyAlignment="1" applyProtection="1">
      <alignment vertical="center"/>
      <protection locked="0"/>
    </xf>
    <xf numFmtId="0" fontId="15" fillId="0" borderId="31" xfId="0" applyFont="1" applyFill="1" applyBorder="1" applyAlignment="1" applyProtection="1">
      <alignment vertical="center"/>
      <protection locked="0"/>
    </xf>
    <xf numFmtId="1" fontId="16" fillId="0" borderId="26" xfId="0" applyNumberFormat="1" applyFont="1" applyFill="1" applyBorder="1" applyAlignment="1">
      <alignment horizontal="center" vertical="center"/>
    </xf>
    <xf numFmtId="2" fontId="16" fillId="0" borderId="2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 applyProtection="1">
      <alignment vertical="center"/>
      <protection locked="0"/>
    </xf>
    <xf numFmtId="0" fontId="15" fillId="0" borderId="71" xfId="0" applyFont="1" applyFill="1" applyBorder="1" applyAlignment="1" applyProtection="1">
      <alignment vertical="center"/>
      <protection locked="0"/>
    </xf>
    <xf numFmtId="1" fontId="16" fillId="0" borderId="12" xfId="0" applyNumberFormat="1" applyFont="1" applyFill="1" applyBorder="1" applyAlignment="1">
      <alignment horizontal="center" vertical="center"/>
    </xf>
    <xf numFmtId="178" fontId="15" fillId="0" borderId="124" xfId="0" applyNumberFormat="1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left" vertical="center"/>
      <protection locked="0"/>
    </xf>
    <xf numFmtId="0" fontId="4" fillId="0" borderId="6" xfId="0" applyNumberFormat="1" applyFont="1" applyFill="1" applyBorder="1" applyAlignment="1">
      <alignment vertical="center"/>
    </xf>
    <xf numFmtId="0" fontId="61" fillId="0" borderId="3" xfId="0" applyFont="1" applyFill="1" applyBorder="1" applyAlignment="1">
      <alignment horizontal="right" vertical="center"/>
    </xf>
    <xf numFmtId="0" fontId="59" fillId="0" borderId="3" xfId="0" applyFont="1" applyFill="1" applyBorder="1" applyAlignment="1" applyProtection="1">
      <alignment horizontal="left" vertical="center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4" fillId="0" borderId="10" xfId="0" applyNumberFormat="1" applyFont="1" applyFill="1" applyBorder="1" applyAlignment="1">
      <alignment vertical="center"/>
    </xf>
    <xf numFmtId="0" fontId="61" fillId="0" borderId="0" xfId="0" applyFont="1" applyFill="1" applyBorder="1" applyAlignment="1">
      <alignment horizontal="right" vertical="center"/>
    </xf>
    <xf numFmtId="0" fontId="36" fillId="3" borderId="0" xfId="0" applyFont="1" applyFill="1" applyBorder="1" applyAlignment="1" applyProtection="1">
      <alignment vertical="center"/>
      <protection locked="0"/>
    </xf>
    <xf numFmtId="0" fontId="36" fillId="0" borderId="0" xfId="0" applyFont="1" applyFill="1" applyBorder="1" applyAlignment="1">
      <alignment vertical="center"/>
    </xf>
    <xf numFmtId="58" fontId="9" fillId="0" borderId="0" xfId="30" applyNumberFormat="1" applyFont="1" applyFill="1" applyBorder="1" applyAlignment="1" applyProtection="1">
      <alignment horizontal="left" vertical="center"/>
      <protection locked="0"/>
    </xf>
    <xf numFmtId="1" fontId="16" fillId="0" borderId="0" xfId="0" applyNumberFormat="1" applyFont="1" applyFill="1" applyBorder="1" applyAlignment="1" applyProtection="1">
      <alignment horizontal="left" vertical="center"/>
      <protection locked="0"/>
    </xf>
    <xf numFmtId="0" fontId="64" fillId="0" borderId="6" xfId="0" applyFont="1" applyFill="1" applyBorder="1" applyAlignment="1">
      <alignment horizontal="center" vertical="center" wrapText="1"/>
    </xf>
    <xf numFmtId="0" fontId="64" fillId="0" borderId="3" xfId="0" applyFont="1" applyFill="1" applyBorder="1" applyAlignment="1">
      <alignment horizontal="center" vertical="center"/>
    </xf>
    <xf numFmtId="0" fontId="88" fillId="0" borderId="81" xfId="0" applyFont="1" applyFill="1" applyBorder="1" applyAlignment="1" applyProtection="1">
      <alignment horizontal="center" vertical="center"/>
      <protection locked="0"/>
    </xf>
    <xf numFmtId="0" fontId="88" fillId="0" borderId="82" xfId="0" applyFont="1" applyFill="1" applyBorder="1" applyAlignment="1" applyProtection="1">
      <alignment horizontal="center" vertical="center" wrapText="1"/>
      <protection locked="0"/>
    </xf>
    <xf numFmtId="1" fontId="16" fillId="0" borderId="62" xfId="0" applyNumberFormat="1" applyFont="1" applyFill="1" applyBorder="1" applyAlignment="1" applyProtection="1">
      <alignment horizontal="center" vertical="center"/>
      <protection locked="0"/>
    </xf>
    <xf numFmtId="0" fontId="16" fillId="0" borderId="25" xfId="0" applyFont="1" applyFill="1" applyBorder="1" applyAlignment="1" applyProtection="1">
      <alignment vertical="center"/>
      <protection locked="0"/>
    </xf>
    <xf numFmtId="0" fontId="16" fillId="0" borderId="63" xfId="0" applyFont="1" applyFill="1" applyBorder="1" applyAlignment="1" applyProtection="1">
      <alignment horizontal="left" vertical="center"/>
      <protection locked="0"/>
    </xf>
    <xf numFmtId="1" fontId="16" fillId="0" borderId="12" xfId="0" applyNumberFormat="1" applyFont="1" applyFill="1" applyBorder="1" applyAlignment="1" applyProtection="1">
      <alignment horizontal="center" vertical="center"/>
      <protection locked="0"/>
    </xf>
    <xf numFmtId="0" fontId="16" fillId="0" borderId="22" xfId="51" applyFont="1" applyFill="1" applyBorder="1" applyAlignment="1" applyProtection="1">
      <alignment horizontal="center" vertical="center"/>
      <protection locked="0"/>
    </xf>
    <xf numFmtId="1" fontId="16" fillId="0" borderId="294" xfId="0" applyNumberFormat="1" applyFont="1" applyFill="1" applyBorder="1" applyAlignment="1" applyProtection="1">
      <alignment horizontal="center" vertical="center"/>
      <protection locked="0"/>
    </xf>
    <xf numFmtId="1" fontId="60" fillId="0" borderId="295" xfId="0" applyNumberFormat="1" applyFont="1" applyFill="1" applyBorder="1" applyAlignment="1" applyProtection="1">
      <alignment horizontal="center" vertical="center"/>
      <protection locked="0"/>
    </xf>
    <xf numFmtId="1" fontId="60" fillId="0" borderId="296" xfId="0" applyNumberFormat="1" applyFont="1" applyFill="1" applyBorder="1" applyAlignment="1" applyProtection="1">
      <alignment vertical="center"/>
      <protection locked="0"/>
    </xf>
    <xf numFmtId="1" fontId="60" fillId="0" borderId="41" xfId="0" applyNumberFormat="1" applyFont="1" applyFill="1" applyBorder="1" applyAlignment="1" applyProtection="1">
      <alignment vertical="center"/>
      <protection locked="0"/>
    </xf>
    <xf numFmtId="1" fontId="18" fillId="0" borderId="81" xfId="0" applyNumberFormat="1" applyFont="1" applyFill="1" applyBorder="1" applyAlignment="1">
      <alignment horizontal="center" vertical="center"/>
    </xf>
    <xf numFmtId="1" fontId="60" fillId="0" borderId="81" xfId="0" applyNumberFormat="1" applyFont="1" applyFill="1" applyBorder="1" applyAlignment="1">
      <alignment horizontal="center" vertical="center"/>
    </xf>
    <xf numFmtId="1" fontId="60" fillId="0" borderId="81" xfId="0" applyNumberFormat="1" applyFont="1" applyFill="1" applyBorder="1" applyAlignment="1" applyProtection="1">
      <alignment horizontal="center" vertical="center"/>
      <protection locked="0"/>
    </xf>
    <xf numFmtId="1" fontId="60" fillId="0" borderId="82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62" xfId="0" applyFont="1" applyFill="1" applyBorder="1" applyAlignment="1" applyProtection="1">
      <alignment horizontal="center" vertical="center"/>
      <protection locked="0"/>
    </xf>
    <xf numFmtId="0" fontId="63" fillId="0" borderId="142" xfId="0" applyFont="1" applyFill="1" applyBorder="1" applyAlignment="1">
      <alignment horizontal="center" vertical="center"/>
    </xf>
    <xf numFmtId="0" fontId="60" fillId="0" borderId="22" xfId="51" applyFont="1" applyFill="1" applyBorder="1" applyAlignment="1" applyProtection="1">
      <alignment horizontal="center" vertical="center"/>
      <protection locked="0"/>
    </xf>
    <xf numFmtId="0" fontId="16" fillId="0" borderId="297" xfId="0" applyFont="1" applyFill="1" applyBorder="1" applyAlignment="1" applyProtection="1">
      <alignment horizontal="center" vertical="center"/>
      <protection locked="0"/>
    </xf>
    <xf numFmtId="0" fontId="16" fillId="0" borderId="63" xfId="0" applyFont="1" applyFill="1" applyBorder="1" applyAlignment="1" applyProtection="1">
      <alignment vertical="center"/>
      <protection locked="0"/>
    </xf>
    <xf numFmtId="1" fontId="60" fillId="0" borderId="23" xfId="51" applyNumberFormat="1" applyFont="1" applyFill="1" applyBorder="1" applyAlignment="1" applyProtection="1">
      <alignment horizontal="center" vertical="center"/>
      <protection locked="0"/>
    </xf>
    <xf numFmtId="1" fontId="60" fillId="0" borderId="22" xfId="51" applyNumberFormat="1" applyFont="1" applyFill="1" applyBorder="1" applyAlignment="1" applyProtection="1">
      <alignment horizontal="center" vertical="center"/>
      <protection locked="0"/>
    </xf>
    <xf numFmtId="0" fontId="7" fillId="0" borderId="62" xfId="0" applyFont="1" applyFill="1" applyBorder="1" applyAlignment="1" applyProtection="1">
      <alignment horizontal="left" vertical="center"/>
      <protection locked="0"/>
    </xf>
    <xf numFmtId="1" fontId="5" fillId="0" borderId="23" xfId="51" applyNumberFormat="1" applyFont="1" applyFill="1" applyBorder="1" applyAlignment="1" applyProtection="1">
      <alignment horizontal="center" vertical="center"/>
      <protection locked="0"/>
    </xf>
    <xf numFmtId="1" fontId="5" fillId="0" borderId="22" xfId="51" applyNumberFormat="1" applyFont="1" applyFill="1" applyBorder="1" applyAlignment="1" applyProtection="1">
      <alignment horizontal="center" vertical="center"/>
      <protection locked="0"/>
    </xf>
    <xf numFmtId="0" fontId="7" fillId="3" borderId="62" xfId="0" applyFont="1" applyFill="1" applyBorder="1" applyAlignment="1" applyProtection="1">
      <alignment horizontal="center" vertical="center"/>
      <protection locked="0"/>
    </xf>
    <xf numFmtId="1" fontId="60" fillId="0" borderId="86" xfId="0" applyNumberFormat="1" applyFont="1" applyFill="1" applyBorder="1" applyAlignment="1">
      <alignment horizontal="center" vertical="center"/>
    </xf>
    <xf numFmtId="1" fontId="5" fillId="0" borderId="298" xfId="5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16" fillId="0" borderId="136" xfId="0" applyFont="1" applyFill="1" applyBorder="1" applyAlignment="1" applyProtection="1">
      <alignment horizontal="left" vertical="center"/>
      <protection locked="0"/>
    </xf>
    <xf numFmtId="0" fontId="16" fillId="0" borderId="124" xfId="0" applyFont="1" applyFill="1" applyBorder="1" applyAlignment="1" applyProtection="1">
      <alignment horizontal="center" vertical="center"/>
      <protection locked="0"/>
    </xf>
    <xf numFmtId="0" fontId="16" fillId="0" borderId="62" xfId="0" applyFont="1" applyFill="1" applyBorder="1" applyAlignment="1" applyProtection="1">
      <alignment horizontal="left" vertical="center"/>
      <protection locked="0"/>
    </xf>
    <xf numFmtId="0" fontId="16" fillId="0" borderId="26" xfId="0" applyFont="1" applyFill="1" applyBorder="1" applyAlignment="1" applyProtection="1">
      <alignment horizontal="left" vertical="center"/>
      <protection locked="0"/>
    </xf>
    <xf numFmtId="1" fontId="5" fillId="0" borderId="163" xfId="51" applyNumberFormat="1" applyFont="1" applyFill="1" applyBorder="1" applyAlignment="1" applyProtection="1">
      <alignment horizontal="center" vertical="center"/>
      <protection locked="0"/>
    </xf>
    <xf numFmtId="0" fontId="7" fillId="0" borderId="26" xfId="0" applyFont="1" applyFill="1" applyBorder="1" applyAlignment="1" applyProtection="1">
      <alignment horizontal="center" vertical="center"/>
      <protection locked="0"/>
    </xf>
    <xf numFmtId="0" fontId="16" fillId="0" borderId="190" xfId="51" applyFont="1" applyFill="1" applyBorder="1" applyAlignment="1" applyProtection="1">
      <alignment horizontal="center" vertical="center"/>
      <protection locked="0"/>
    </xf>
    <xf numFmtId="1" fontId="60" fillId="0" borderId="190" xfId="51" applyNumberFormat="1" applyFont="1" applyFill="1" applyBorder="1" applyAlignment="1" applyProtection="1">
      <alignment horizontal="center" vertical="center"/>
      <protection locked="0"/>
    </xf>
    <xf numFmtId="1" fontId="5" fillId="0" borderId="190" xfId="51" applyNumberFormat="1" applyFont="1" applyFill="1" applyBorder="1" applyAlignment="1" applyProtection="1">
      <alignment horizontal="center" vertical="center"/>
      <protection locked="0"/>
    </xf>
    <xf numFmtId="1" fontId="5" fillId="0" borderId="299" xfId="51" applyNumberFormat="1" applyFont="1" applyFill="1" applyBorder="1" applyAlignment="1" applyProtection="1">
      <alignment horizontal="center" vertical="center"/>
      <protection locked="0"/>
    </xf>
    <xf numFmtId="0" fontId="16" fillId="0" borderId="123" xfId="51" applyFont="1" applyFill="1" applyBorder="1" applyAlignment="1" applyProtection="1">
      <alignment horizontal="center" vertical="center"/>
      <protection locked="0"/>
    </xf>
    <xf numFmtId="1" fontId="60" fillId="0" borderId="123" xfId="51" applyNumberFormat="1" applyFont="1" applyFill="1" applyBorder="1" applyAlignment="1" applyProtection="1">
      <alignment horizontal="center" vertical="center"/>
      <protection locked="0"/>
    </xf>
    <xf numFmtId="0" fontId="16" fillId="0" borderId="83" xfId="51" applyFont="1" applyFill="1" applyBorder="1" applyAlignment="1" applyProtection="1">
      <alignment horizontal="center" vertical="center"/>
      <protection locked="0"/>
    </xf>
    <xf numFmtId="1" fontId="60" fillId="0" borderId="83" xfId="51" applyNumberFormat="1" applyFont="1" applyFill="1" applyBorder="1" applyAlignment="1" applyProtection="1">
      <alignment horizontal="center" vertical="center"/>
      <protection locked="0"/>
    </xf>
    <xf numFmtId="1" fontId="5" fillId="0" borderId="83" xfId="51" applyNumberFormat="1" applyFont="1" applyFill="1" applyBorder="1" applyAlignment="1" applyProtection="1">
      <alignment horizontal="center" vertical="center"/>
      <protection locked="0"/>
    </xf>
    <xf numFmtId="1" fontId="5" fillId="0" borderId="84" xfId="51" applyNumberFormat="1" applyFont="1" applyFill="1" applyBorder="1" applyAlignment="1" applyProtection="1">
      <alignment horizontal="center" vertical="center"/>
      <protection locked="0"/>
    </xf>
    <xf numFmtId="0" fontId="16" fillId="0" borderId="26" xfId="0" applyFont="1" applyFill="1" applyBorder="1" applyAlignment="1" applyProtection="1">
      <alignment horizontal="center" vertical="center"/>
      <protection locked="0"/>
    </xf>
    <xf numFmtId="0" fontId="5" fillId="0" borderId="164" xfId="51" applyFont="1" applyFill="1" applyBorder="1" applyAlignment="1" applyProtection="1">
      <alignment horizontal="center" vertical="center"/>
      <protection locked="0"/>
    </xf>
    <xf numFmtId="0" fontId="16" fillId="0" borderId="35" xfId="0" applyFont="1" applyFill="1" applyBorder="1" applyAlignment="1" applyProtection="1">
      <alignment horizontal="center" vertical="center"/>
      <protection locked="0"/>
    </xf>
    <xf numFmtId="0" fontId="7" fillId="0" borderId="49" xfId="0" applyFont="1" applyFill="1" applyBorder="1" applyAlignment="1" applyProtection="1">
      <alignment horizontal="center" vertical="center"/>
      <protection locked="0"/>
    </xf>
    <xf numFmtId="0" fontId="42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0" fontId="16" fillId="0" borderId="12" xfId="0" applyFont="1" applyFill="1" applyBorder="1" applyAlignment="1" applyProtection="1">
      <alignment horizontal="center" vertical="center"/>
      <protection locked="0"/>
    </xf>
    <xf numFmtId="0" fontId="6" fillId="0" borderId="98" xfId="0" applyNumberFormat="1" applyFont="1" applyFill="1" applyBorder="1" applyAlignment="1">
      <alignment horizontal="center" vertical="center" wrapText="1"/>
    </xf>
    <xf numFmtId="0" fontId="6" fillId="0" borderId="300" xfId="0" applyNumberFormat="1" applyFont="1" applyFill="1" applyBorder="1" applyAlignment="1">
      <alignment horizontal="center" vertical="center"/>
    </xf>
    <xf numFmtId="0" fontId="43" fillId="0" borderId="79" xfId="0" applyFont="1" applyFill="1" applyBorder="1" applyAlignment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79" xfId="0" applyNumberFormat="1" applyFont="1" applyFill="1" applyBorder="1" applyAlignment="1" applyProtection="1">
      <alignment horizontal="left" vertical="center"/>
      <protection locked="0"/>
    </xf>
    <xf numFmtId="0" fontId="15" fillId="0" borderId="182" xfId="0" applyFont="1" applyFill="1" applyBorder="1" applyAlignment="1" applyProtection="1">
      <alignment vertical="center"/>
      <protection locked="0"/>
    </xf>
    <xf numFmtId="1" fontId="16" fillId="0" borderId="184" xfId="0" applyNumberFormat="1" applyFont="1" applyFill="1" applyBorder="1" applyAlignment="1">
      <alignment horizontal="center" vertical="center"/>
    </xf>
    <xf numFmtId="178" fontId="15" fillId="0" borderId="184" xfId="0" applyNumberFormat="1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  <protection locked="0"/>
    </xf>
    <xf numFmtId="178" fontId="15" fillId="0" borderId="12" xfId="0" applyNumberFormat="1" applyFont="1" applyFill="1" applyBorder="1" applyAlignment="1" applyProtection="1">
      <alignment horizontal="center" vertical="center"/>
    </xf>
    <xf numFmtId="0" fontId="15" fillId="0" borderId="261" xfId="0" applyFont="1" applyFill="1" applyBorder="1" applyAlignment="1" applyProtection="1">
      <alignment vertical="center"/>
      <protection locked="0"/>
    </xf>
    <xf numFmtId="1" fontId="16" fillId="0" borderId="49" xfId="0" applyNumberFormat="1" applyFont="1" applyFill="1" applyBorder="1" applyAlignment="1">
      <alignment horizontal="center" vertical="center"/>
    </xf>
    <xf numFmtId="178" fontId="15" fillId="0" borderId="49" xfId="0" applyNumberFormat="1" applyFont="1" applyFill="1" applyBorder="1" applyAlignment="1" applyProtection="1">
      <alignment horizontal="center" vertical="center"/>
    </xf>
    <xf numFmtId="178" fontId="9" fillId="0" borderId="112" xfId="0" applyNumberFormat="1" applyFont="1" applyFill="1" applyBorder="1" applyAlignment="1" applyProtection="1">
      <alignment horizontal="center" vertical="center"/>
    </xf>
    <xf numFmtId="2" fontId="8" fillId="0" borderId="112" xfId="0" applyNumberFormat="1" applyFont="1" applyFill="1" applyBorder="1" applyAlignment="1">
      <alignment horizontal="center" vertical="center"/>
    </xf>
    <xf numFmtId="0" fontId="11" fillId="0" borderId="111" xfId="0" applyFont="1" applyFill="1" applyBorder="1" applyAlignment="1">
      <alignment vertical="center"/>
    </xf>
    <xf numFmtId="0" fontId="8" fillId="0" borderId="152" xfId="0" applyFont="1" applyFill="1" applyBorder="1" applyAlignment="1">
      <alignment vertical="center"/>
    </xf>
    <xf numFmtId="0" fontId="2" fillId="0" borderId="40" xfId="0" applyNumberFormat="1" applyFont="1" applyFill="1" applyBorder="1" applyAlignment="1">
      <alignment vertical="center"/>
    </xf>
    <xf numFmtId="0" fontId="2" fillId="0" borderId="301" xfId="0" applyFont="1" applyFill="1" applyBorder="1" applyAlignment="1">
      <alignment vertical="center"/>
    </xf>
    <xf numFmtId="0" fontId="7" fillId="0" borderId="41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1" fillId="0" borderId="283" xfId="0" applyFont="1" applyFill="1" applyBorder="1" applyAlignment="1">
      <alignment vertical="center"/>
    </xf>
    <xf numFmtId="0" fontId="11" fillId="0" borderId="14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16" fillId="0" borderId="49" xfId="0" applyFont="1" applyFill="1" applyBorder="1" applyAlignment="1" applyProtection="1">
      <alignment horizontal="center" vertical="center"/>
      <protection locked="0"/>
    </xf>
    <xf numFmtId="0" fontId="16" fillId="0" borderId="186" xfId="51" applyFont="1" applyFill="1" applyBorder="1" applyAlignment="1" applyProtection="1">
      <alignment horizontal="center" vertical="center"/>
      <protection locked="0"/>
    </xf>
    <xf numFmtId="0" fontId="16" fillId="0" borderId="12" xfId="0" applyFont="1" applyFill="1" applyBorder="1" applyAlignment="1" applyProtection="1">
      <alignment horizontal="left" vertical="center"/>
      <protection locked="0"/>
    </xf>
    <xf numFmtId="0" fontId="5" fillId="0" borderId="163" xfId="51" applyFont="1" applyFill="1" applyBorder="1" applyAlignment="1" applyProtection="1">
      <alignment horizontal="center" vertical="center"/>
      <protection locked="0"/>
    </xf>
    <xf numFmtId="0" fontId="60" fillId="0" borderId="164" xfId="51" applyFont="1" applyFill="1" applyBorder="1" applyAlignment="1" applyProtection="1">
      <alignment horizontal="center" vertical="center"/>
      <protection locked="0"/>
    </xf>
    <xf numFmtId="0" fontId="60" fillId="0" borderId="83" xfId="51" applyNumberFormat="1" applyFont="1" applyFill="1" applyBorder="1" applyAlignment="1" applyProtection="1">
      <alignment horizontal="left" vertical="center"/>
      <protection locked="0"/>
    </xf>
    <xf numFmtId="0" fontId="60" fillId="0" borderId="83" xfId="51" applyNumberFormat="1" applyFont="1" applyFill="1" applyBorder="1" applyAlignment="1" applyProtection="1">
      <alignment vertical="center"/>
      <protection locked="0"/>
    </xf>
    <xf numFmtId="0" fontId="3" fillId="0" borderId="41" xfId="0" applyFont="1" applyFill="1" applyBorder="1" applyAlignment="1">
      <alignment vertical="center"/>
    </xf>
    <xf numFmtId="0" fontId="16" fillId="0" borderId="302" xfId="0" applyFont="1" applyFill="1" applyBorder="1" applyAlignment="1">
      <alignment vertical="center"/>
    </xf>
    <xf numFmtId="0" fontId="52" fillId="0" borderId="303" xfId="0" applyFont="1" applyFill="1" applyBorder="1" applyAlignment="1">
      <alignment vertical="center"/>
    </xf>
    <xf numFmtId="0" fontId="42" fillId="0" borderId="152" xfId="0" applyNumberFormat="1" applyFont="1" applyFill="1" applyBorder="1" applyAlignment="1" applyProtection="1">
      <alignment horizontal="center" vertical="center"/>
      <protection locked="0"/>
    </xf>
    <xf numFmtId="1" fontId="8" fillId="0" borderId="79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vertical="center"/>
    </xf>
    <xf numFmtId="0" fontId="16" fillId="0" borderId="221" xfId="0" applyFont="1" applyFill="1" applyBorder="1" applyAlignment="1">
      <alignment vertical="center"/>
    </xf>
    <xf numFmtId="0" fontId="52" fillId="0" borderId="221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7" fillId="0" borderId="153" xfId="0" applyNumberFormat="1" applyFont="1" applyFill="1" applyBorder="1" applyAlignment="1" applyProtection="1">
      <alignment horizontal="right" vertical="center"/>
      <protection locked="0"/>
    </xf>
    <xf numFmtId="0" fontId="0" fillId="0" borderId="79" xfId="0" applyFont="1" applyFill="1" applyBorder="1" applyAlignment="1">
      <alignment vertical="center"/>
    </xf>
    <xf numFmtId="0" fontId="0" fillId="0" borderId="300" xfId="0" applyFont="1" applyFill="1" applyBorder="1" applyAlignment="1">
      <alignment vertical="center"/>
    </xf>
    <xf numFmtId="0" fontId="16" fillId="2" borderId="85" xfId="51" applyNumberFormat="1" applyFont="1" applyFill="1" applyBorder="1" applyAlignment="1">
      <alignment horizontal="left" vertical="center" wrapText="1"/>
    </xf>
    <xf numFmtId="0" fontId="16" fillId="2" borderId="56" xfId="51" applyNumberFormat="1" applyFont="1" applyFill="1" applyBorder="1" applyAlignment="1">
      <alignment horizontal="left" vertical="center" wrapText="1"/>
    </xf>
    <xf numFmtId="178" fontId="21" fillId="0" borderId="51" xfId="0" applyNumberFormat="1" applyFont="1" applyFill="1" applyBorder="1" applyAlignment="1" applyProtection="1">
      <alignment horizontal="center" vertical="center"/>
    </xf>
    <xf numFmtId="0" fontId="9" fillId="0" borderId="0" xfId="51" applyFont="1" applyFill="1" applyBorder="1" applyAlignment="1">
      <alignment vertical="center"/>
    </xf>
    <xf numFmtId="0" fontId="36" fillId="0" borderId="0" xfId="51" applyFont="1" applyFill="1" applyBorder="1" applyAlignment="1" applyProtection="1">
      <alignment vertical="center"/>
      <protection locked="0"/>
    </xf>
    <xf numFmtId="58" fontId="9" fillId="0" borderId="0" xfId="0" applyNumberFormat="1" applyFont="1" applyFill="1" applyBorder="1" applyAlignment="1" applyProtection="1">
      <alignment horizontal="left" vertical="center"/>
      <protection locked="0"/>
    </xf>
    <xf numFmtId="0" fontId="66" fillId="0" borderId="29" xfId="51" applyFont="1" applyFill="1" applyBorder="1" applyAlignment="1" applyProtection="1">
      <alignment horizontal="center" vertical="center"/>
      <protection locked="0"/>
    </xf>
    <xf numFmtId="0" fontId="66" fillId="0" borderId="80" xfId="51" applyFont="1" applyFill="1" applyBorder="1" applyAlignment="1" applyProtection="1">
      <alignment vertical="center"/>
      <protection locked="0"/>
    </xf>
    <xf numFmtId="0" fontId="60" fillId="0" borderId="82" xfId="0" applyFont="1" applyFill="1" applyBorder="1" applyAlignment="1" applyProtection="1">
      <alignment horizontal="center" vertical="center" wrapText="1"/>
      <protection locked="0"/>
    </xf>
    <xf numFmtId="0" fontId="66" fillId="0" borderId="83" xfId="51" applyFont="1" applyFill="1" applyBorder="1" applyAlignment="1" applyProtection="1">
      <alignment horizontal="center" vertical="center"/>
      <protection locked="0"/>
    </xf>
    <xf numFmtId="0" fontId="66" fillId="0" borderId="84" xfId="51" applyFont="1" applyFill="1" applyBorder="1" applyAlignment="1" applyProtection="1">
      <alignment vertical="center"/>
      <protection locked="0"/>
    </xf>
    <xf numFmtId="0" fontId="68" fillId="0" borderId="86" xfId="0" applyFont="1" applyFill="1" applyBorder="1" applyAlignment="1">
      <alignment horizontal="center" vertical="center"/>
    </xf>
    <xf numFmtId="0" fontId="68" fillId="0" borderId="22" xfId="51" applyFont="1" applyFill="1" applyBorder="1" applyAlignment="1" applyProtection="1">
      <alignment horizontal="center" vertical="center"/>
      <protection locked="0"/>
    </xf>
    <xf numFmtId="0" fontId="68" fillId="0" borderId="90" xfId="51" applyFont="1" applyFill="1" applyBorder="1" applyAlignment="1" applyProtection="1">
      <alignment horizontal="center" vertical="center"/>
      <protection locked="0"/>
    </xf>
    <xf numFmtId="1" fontId="66" fillId="0" borderId="99" xfId="51" applyNumberFormat="1" applyFont="1" applyFill="1" applyBorder="1" applyAlignment="1" applyProtection="1">
      <alignment horizontal="center" vertical="center"/>
      <protection locked="0"/>
    </xf>
    <xf numFmtId="0" fontId="24" fillId="0" borderId="35" xfId="0" applyFont="1" applyFill="1" applyBorder="1" applyAlignment="1" applyProtection="1">
      <alignment vertical="center"/>
      <protection locked="0"/>
    </xf>
    <xf numFmtId="0" fontId="16" fillId="0" borderId="49" xfId="51" applyNumberFormat="1" applyFont="1" applyFill="1" applyBorder="1" applyAlignment="1" applyProtection="1">
      <alignment horizontal="left" vertical="center"/>
      <protection locked="0"/>
    </xf>
    <xf numFmtId="0" fontId="66" fillId="0" borderId="123" xfId="51" applyFont="1" applyFill="1" applyBorder="1" applyAlignment="1" applyProtection="1">
      <alignment horizontal="center" vertical="center"/>
      <protection locked="0"/>
    </xf>
    <xf numFmtId="0" fontId="66" fillId="0" borderId="122" xfId="51" applyFont="1" applyFill="1" applyBorder="1" applyAlignment="1" applyProtection="1">
      <alignment vertical="center"/>
      <protection locked="0"/>
    </xf>
    <xf numFmtId="0" fontId="4" fillId="0" borderId="131" xfId="51" applyFont="1" applyFill="1" applyBorder="1" applyAlignment="1" applyProtection="1">
      <alignment horizontal="center" vertical="center"/>
      <protection locked="0"/>
    </xf>
    <xf numFmtId="0" fontId="4" fillId="0" borderId="304" xfId="51" applyFont="1" applyFill="1" applyBorder="1" applyAlignment="1" applyProtection="1">
      <alignment horizontal="center" vertical="center"/>
      <protection locked="0"/>
    </xf>
    <xf numFmtId="0" fontId="21" fillId="2" borderId="61" xfId="51" applyFont="1" applyFill="1" applyBorder="1" applyAlignment="1" applyProtection="1">
      <alignment vertical="center"/>
      <protection locked="0"/>
    </xf>
    <xf numFmtId="0" fontId="21" fillId="2" borderId="27" xfId="0" applyFont="1" applyFill="1" applyBorder="1" applyAlignment="1" applyProtection="1">
      <alignment vertical="center"/>
      <protection locked="0"/>
    </xf>
    <xf numFmtId="0" fontId="58" fillId="0" borderId="55" xfId="0" applyFont="1" applyFill="1" applyBorder="1" applyAlignment="1" applyProtection="1">
      <alignment vertical="center"/>
      <protection locked="0"/>
    </xf>
    <xf numFmtId="0" fontId="16" fillId="0" borderId="305" xfId="0" applyFont="1" applyFill="1" applyBorder="1" applyAlignment="1">
      <alignment horizontal="center" vertical="center"/>
    </xf>
    <xf numFmtId="0" fontId="16" fillId="0" borderId="53" xfId="51" applyFont="1" applyFill="1" applyBorder="1" applyAlignment="1" applyProtection="1">
      <alignment horizontal="center" vertical="center"/>
      <protection locked="0"/>
    </xf>
    <xf numFmtId="0" fontId="24" fillId="0" borderId="71" xfId="0" applyFont="1" applyFill="1" applyBorder="1" applyAlignment="1" applyProtection="1">
      <alignment vertical="center"/>
      <protection locked="0"/>
    </xf>
    <xf numFmtId="0" fontId="4" fillId="5" borderId="17" xfId="51" applyFont="1" applyFill="1" applyBorder="1" applyAlignment="1" applyProtection="1">
      <alignment horizontal="center" vertical="center"/>
      <protection locked="0"/>
    </xf>
    <xf numFmtId="0" fontId="36" fillId="0" borderId="28" xfId="51" applyFont="1" applyFill="1" applyBorder="1" applyAlignment="1">
      <alignment vertical="center"/>
    </xf>
    <xf numFmtId="2" fontId="8" fillId="0" borderId="69" xfId="0" applyNumberFormat="1" applyFont="1" applyFill="1" applyBorder="1" applyAlignment="1">
      <alignment horizontal="center" vertical="center"/>
    </xf>
    <xf numFmtId="0" fontId="7" fillId="5" borderId="42" xfId="0" applyFont="1" applyFill="1" applyBorder="1" applyAlignment="1" applyProtection="1">
      <alignment horizontal="center" vertical="center"/>
      <protection locked="0"/>
    </xf>
    <xf numFmtId="0" fontId="7" fillId="5" borderId="68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8" fillId="2" borderId="35" xfId="0" applyFont="1" applyFill="1" applyBorder="1" applyAlignment="1" applyProtection="1">
      <alignment vertical="center"/>
      <protection locked="0"/>
    </xf>
    <xf numFmtId="0" fontId="15" fillId="2" borderId="63" xfId="0" applyFont="1" applyFill="1" applyBorder="1" applyAlignment="1" applyProtection="1">
      <alignment vertical="center"/>
      <protection locked="0"/>
    </xf>
    <xf numFmtId="0" fontId="15" fillId="2" borderId="25" xfId="0" applyFont="1" applyFill="1" applyBorder="1" applyAlignment="1" applyProtection="1">
      <alignment vertical="center"/>
      <protection locked="0"/>
    </xf>
    <xf numFmtId="0" fontId="89" fillId="2" borderId="27" xfId="51" applyFont="1" applyFill="1" applyBorder="1" applyAlignment="1" applyProtection="1">
      <alignment vertical="center"/>
      <protection locked="0"/>
    </xf>
    <xf numFmtId="0" fontId="15" fillId="2" borderId="75" xfId="51" applyFont="1" applyFill="1" applyBorder="1" applyAlignment="1" applyProtection="1">
      <alignment vertical="center"/>
      <protection locked="0"/>
    </xf>
    <xf numFmtId="0" fontId="29" fillId="2" borderId="74" xfId="0" applyFont="1" applyFill="1" applyBorder="1" applyAlignment="1" applyProtection="1">
      <alignment horizontal="left" vertical="center" wrapText="1"/>
      <protection locked="0"/>
    </xf>
    <xf numFmtId="0" fontId="29" fillId="2" borderId="143" xfId="0" applyFont="1" applyFill="1" applyBorder="1" applyAlignment="1" applyProtection="1">
      <alignment horizontal="left" vertical="center" wrapText="1"/>
      <protection locked="0"/>
    </xf>
    <xf numFmtId="0" fontId="29" fillId="2" borderId="144" xfId="0" applyFont="1" applyFill="1" applyBorder="1" applyAlignment="1" applyProtection="1">
      <alignment horizontal="left" vertical="center" wrapText="1"/>
      <protection locked="0"/>
    </xf>
    <xf numFmtId="0" fontId="15" fillId="2" borderId="59" xfId="51" applyFont="1" applyFill="1" applyBorder="1" applyAlignment="1" applyProtection="1">
      <alignment vertical="center"/>
      <protection locked="0"/>
    </xf>
    <xf numFmtId="0" fontId="21" fillId="0" borderId="31" xfId="51" applyFont="1" applyFill="1" applyBorder="1" applyAlignment="1" applyProtection="1">
      <alignment vertical="center"/>
      <protection locked="0"/>
    </xf>
    <xf numFmtId="0" fontId="7" fillId="0" borderId="48" xfId="0" applyFont="1" applyFill="1" applyBorder="1" applyAlignment="1">
      <alignment horizontal="left" vertical="center"/>
    </xf>
    <xf numFmtId="0" fontId="26" fillId="0" borderId="48" xfId="0" applyFont="1" applyFill="1" applyBorder="1" applyAlignment="1" applyProtection="1">
      <alignment vertical="center"/>
      <protection locked="0"/>
    </xf>
    <xf numFmtId="0" fontId="16" fillId="0" borderId="66" xfId="51" applyFont="1" applyFill="1" applyBorder="1" applyAlignment="1" applyProtection="1">
      <alignment horizontal="left" vertical="center"/>
      <protection locked="0"/>
    </xf>
    <xf numFmtId="0" fontId="63" fillId="0" borderId="85" xfId="0" applyFont="1" applyFill="1" applyBorder="1" applyAlignment="1">
      <alignment horizontal="center" vertical="center"/>
    </xf>
    <xf numFmtId="1" fontId="4" fillId="0" borderId="62" xfId="0" applyNumberFormat="1" applyFont="1" applyFill="1" applyBorder="1" applyAlignment="1" applyProtection="1">
      <alignment horizontal="center" vertical="center"/>
      <protection locked="0"/>
    </xf>
    <xf numFmtId="0" fontId="60" fillId="0" borderId="91" xfId="51" applyNumberFormat="1" applyFont="1" applyFill="1" applyBorder="1" applyAlignment="1" applyProtection="1">
      <alignment horizontal="center" vertical="center"/>
      <protection locked="0"/>
    </xf>
    <xf numFmtId="0" fontId="68" fillId="0" borderId="151" xfId="51" applyFont="1" applyFill="1" applyBorder="1" applyAlignment="1" applyProtection="1">
      <alignment horizontal="center" vertical="center"/>
      <protection locked="0"/>
    </xf>
    <xf numFmtId="0" fontId="68" fillId="0" borderId="151" xfId="0" applyFont="1" applyFill="1" applyBorder="1" applyAlignment="1">
      <alignment horizontal="center" vertical="center"/>
    </xf>
    <xf numFmtId="0" fontId="7" fillId="0" borderId="111" xfId="0" applyFont="1" applyFill="1" applyBorder="1" applyAlignment="1">
      <alignment horizontal="center" vertical="center"/>
    </xf>
    <xf numFmtId="0" fontId="11" fillId="0" borderId="306" xfId="0" applyFont="1" applyFill="1" applyBorder="1" applyAlignment="1">
      <alignment vertical="center"/>
    </xf>
    <xf numFmtId="0" fontId="8" fillId="0" borderId="307" xfId="0" applyFont="1" applyFill="1" applyBorder="1" applyAlignment="1">
      <alignment vertical="center"/>
    </xf>
    <xf numFmtId="0" fontId="2" fillId="0" borderId="308" xfId="0" applyNumberFormat="1" applyFont="1" applyFill="1" applyBorder="1" applyAlignment="1">
      <alignment vertical="center"/>
    </xf>
    <xf numFmtId="0" fontId="2" fillId="0" borderId="309" xfId="0" applyFont="1" applyFill="1" applyBorder="1" applyAlignment="1">
      <alignment vertical="center"/>
    </xf>
    <xf numFmtId="0" fontId="7" fillId="0" borderId="310" xfId="0" applyFont="1" applyFill="1" applyBorder="1" applyAlignment="1">
      <alignment vertical="center"/>
    </xf>
    <xf numFmtId="178" fontId="8" fillId="0" borderId="310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/>
    <xf numFmtId="0" fontId="11" fillId="0" borderId="0" xfId="0" applyFont="1" applyFill="1" applyBorder="1" applyAlignment="1"/>
    <xf numFmtId="0" fontId="11" fillId="0" borderId="283" xfId="0" applyFont="1" applyFill="1" applyBorder="1" applyAlignment="1"/>
    <xf numFmtId="0" fontId="11" fillId="0" borderId="14" xfId="0" applyFont="1" applyFill="1" applyBorder="1" applyAlignment="1"/>
    <xf numFmtId="0" fontId="2" fillId="0" borderId="14" xfId="0" applyFont="1" applyFill="1" applyBorder="1" applyAlignment="1"/>
    <xf numFmtId="0" fontId="7" fillId="0" borderId="14" xfId="0" applyFont="1" applyFill="1" applyBorder="1" applyAlignment="1"/>
    <xf numFmtId="0" fontId="3" fillId="0" borderId="310" xfId="0" applyFont="1" applyFill="1" applyBorder="1" applyAlignment="1">
      <alignment vertical="center"/>
    </xf>
    <xf numFmtId="1" fontId="8" fillId="0" borderId="79" xfId="0" applyNumberFormat="1" applyFont="1" applyFill="1" applyBorder="1" applyAlignment="1">
      <alignment horizontal="center"/>
    </xf>
    <xf numFmtId="0" fontId="3" fillId="0" borderId="14" xfId="0" applyFont="1" applyFill="1" applyBorder="1" applyAlignment="1"/>
    <xf numFmtId="0" fontId="4" fillId="0" borderId="221" xfId="51" applyFont="1" applyFill="1" applyBorder="1" applyAlignment="1"/>
    <xf numFmtId="0" fontId="52" fillId="0" borderId="221" xfId="51" applyFont="1" applyFill="1" applyBorder="1" applyAlignment="1"/>
    <xf numFmtId="0" fontId="0" fillId="0" borderId="14" xfId="0" applyFont="1" applyFill="1" applyBorder="1" applyAlignment="1"/>
    <xf numFmtId="0" fontId="0" fillId="0" borderId="79" xfId="0" applyFont="1" applyFill="1" applyBorder="1" applyAlignment="1"/>
    <xf numFmtId="0" fontId="0" fillId="0" borderId="300" xfId="0" applyFont="1" applyFill="1" applyBorder="1" applyAlignment="1"/>
    <xf numFmtId="58" fontId="9" fillId="0" borderId="0" xfId="0" applyNumberFormat="1" applyFont="1" applyFill="1" applyBorder="1" applyAlignment="1" applyProtection="1" quotePrefix="1">
      <alignment horizontal="left" vertical="center"/>
      <protection locked="0"/>
    </xf>
    <xf numFmtId="0" fontId="4" fillId="0" borderId="0" xfId="0" applyFont="1" applyFill="1" applyBorder="1" applyAlignment="1" applyProtection="1" quotePrefix="1">
      <alignment horizontal="left" vertical="center"/>
      <protection locked="0"/>
    </xf>
    <xf numFmtId="58" fontId="4" fillId="0" borderId="0" xfId="0" applyNumberFormat="1" applyFont="1" applyFill="1" applyBorder="1" applyAlignment="1" applyProtection="1" quotePrefix="1">
      <alignment horizontal="left" vertical="center"/>
      <protection locked="0"/>
    </xf>
    <xf numFmtId="58" fontId="9" fillId="0" borderId="0" xfId="30" applyNumberFormat="1" applyFont="1" applyFill="1" applyBorder="1" applyAlignment="1" applyProtection="1" quotePrefix="1">
      <alignment horizontal="left" vertical="center"/>
      <protection locked="0"/>
    </xf>
    <xf numFmtId="58" fontId="9" fillId="0" borderId="0" xfId="0" applyNumberFormat="1" applyFont="1" applyFill="1" applyBorder="1" applyAlignment="1" applyProtection="1" quotePrefix="1">
      <alignment vertical="center"/>
      <protection locked="0"/>
    </xf>
    <xf numFmtId="0" fontId="5" fillId="0" borderId="81" xfId="0" applyFont="1" applyFill="1" applyBorder="1" applyAlignment="1" quotePrefix="1">
      <alignment horizontal="center" vertical="center"/>
    </xf>
    <xf numFmtId="0" fontId="5" fillId="0" borderId="86" xfId="0" applyNumberFormat="1" applyFont="1" applyFill="1" applyBorder="1" applyAlignment="1" quotePrefix="1">
      <alignment horizontal="center" vertical="center"/>
    </xf>
    <xf numFmtId="0" fontId="5" fillId="0" borderId="86" xfId="0" applyFont="1" applyFill="1" applyBorder="1" applyAlignment="1" quotePrefix="1">
      <alignment horizontal="center" vertical="center"/>
    </xf>
    <xf numFmtId="58" fontId="4" fillId="0" borderId="0" xfId="0" applyNumberFormat="1" applyFont="1" applyFill="1" applyAlignment="1" applyProtection="1" quotePrefix="1">
      <alignment vertical="center"/>
      <protection locked="0"/>
    </xf>
    <xf numFmtId="58" fontId="4" fillId="0" borderId="0" xfId="0" applyNumberFormat="1" applyFont="1" applyFill="1" applyBorder="1" applyAlignment="1" applyProtection="1" quotePrefix="1">
      <alignment vertical="center"/>
      <protection locked="0"/>
    </xf>
    <xf numFmtId="0" fontId="68" fillId="0" borderId="81" xfId="0" applyFont="1" applyFill="1" applyBorder="1" applyAlignment="1" quotePrefix="1">
      <alignment horizontal="center" vertical="center"/>
    </xf>
  </cellXfs>
  <cellStyles count="54">
    <cellStyle name="Normal" xfId="0" builtinId="0"/>
    <cellStyle name="Normal_Book4_print ( siska )........." xfId="1"/>
    <cellStyle name="40% - Accent1" xfId="2" builtinId="31"/>
    <cellStyle name="Comma" xfId="3" builtinId="3"/>
    <cellStyle name="Comma [0]" xfId="4" builtinId="6"/>
    <cellStyle name="Normal_print ( wash + fin ) lee wrangler-new_quo wrangler a" xfId="5"/>
    <cellStyle name="Currency [0]" xfId="6" builtinId="7"/>
    <cellStyle name="Currency" xfId="7" builtinId="4"/>
    <cellStyle name="Percent" xfId="8" builtinId="5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Normal_Book1" xfId="30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Normal_Book1_print ( siska )........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Normal_05. AFFD &amp; DELG" xfId="51"/>
    <cellStyle name="40% - Accent6" xfId="52" builtinId="51"/>
    <cellStyle name="60% - Accent6" xfId="53" builtinId="52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9.xml"/><Relationship Id="rId25" Type="http://schemas.openxmlformats.org/officeDocument/2006/relationships/externalLink" Target="externalLinks/externalLink8.xml"/><Relationship Id="rId24" Type="http://schemas.openxmlformats.org/officeDocument/2006/relationships/externalLink" Target="externalLinks/externalLink7.xml"/><Relationship Id="rId23" Type="http://schemas.openxmlformats.org/officeDocument/2006/relationships/externalLink" Target="externalLinks/externalLink6.xml"/><Relationship Id="rId22" Type="http://schemas.openxmlformats.org/officeDocument/2006/relationships/externalLink" Target="externalLinks/externalLink5.xml"/><Relationship Id="rId21" Type="http://schemas.openxmlformats.org/officeDocument/2006/relationships/externalLink" Target="externalLinks/externalLink4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742950</xdr:colOff>
      <xdr:row>28</xdr:row>
      <xdr:rowOff>236220</xdr:rowOff>
    </xdr:from>
    <xdr:to>
      <xdr:col>7</xdr:col>
      <xdr:colOff>101600</xdr:colOff>
      <xdr:row>28</xdr:row>
      <xdr:rowOff>245745</xdr:rowOff>
    </xdr:to>
    <xdr:cxnSp>
      <xdr:nvCxnSpPr>
        <xdr:cNvPr id="3" name="Straight Connector 48"/>
        <xdr:cNvCxnSpPr/>
      </xdr:nvCxnSpPr>
      <xdr:spPr>
        <a:xfrm>
          <a:off x="11858625" y="10359390"/>
          <a:ext cx="234950" cy="952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824230</xdr:colOff>
      <xdr:row>28</xdr:row>
      <xdr:rowOff>236220</xdr:rowOff>
    </xdr:from>
    <xdr:to>
      <xdr:col>7</xdr:col>
      <xdr:colOff>90805</xdr:colOff>
      <xdr:row>29</xdr:row>
      <xdr:rowOff>220345</xdr:rowOff>
    </xdr:to>
    <xdr:cxnSp>
      <xdr:nvCxnSpPr>
        <xdr:cNvPr id="4" name="Straight Connector 3"/>
        <xdr:cNvCxnSpPr/>
      </xdr:nvCxnSpPr>
      <xdr:spPr>
        <a:xfrm flipH="1">
          <a:off x="11939905" y="10359390"/>
          <a:ext cx="142875" cy="3917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714375</xdr:colOff>
      <xdr:row>33</xdr:row>
      <xdr:rowOff>191135</xdr:rowOff>
    </xdr:from>
    <xdr:to>
      <xdr:col>7</xdr:col>
      <xdr:colOff>52070</xdr:colOff>
      <xdr:row>33</xdr:row>
      <xdr:rowOff>200025</xdr:rowOff>
    </xdr:to>
    <xdr:cxnSp>
      <xdr:nvCxnSpPr>
        <xdr:cNvPr id="5" name="Straight Connector 32"/>
        <xdr:cNvCxnSpPr/>
      </xdr:nvCxnSpPr>
      <xdr:spPr>
        <a:xfrm flipV="1">
          <a:off x="11830050" y="1235265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835025</xdr:colOff>
      <xdr:row>32</xdr:row>
      <xdr:rowOff>217170</xdr:rowOff>
    </xdr:from>
    <xdr:to>
      <xdr:col>7</xdr:col>
      <xdr:colOff>74295</xdr:colOff>
      <xdr:row>33</xdr:row>
      <xdr:rowOff>201295</xdr:rowOff>
    </xdr:to>
    <xdr:cxnSp>
      <xdr:nvCxnSpPr>
        <xdr:cNvPr id="6" name="Straight Connector 33"/>
        <xdr:cNvCxnSpPr/>
      </xdr:nvCxnSpPr>
      <xdr:spPr>
        <a:xfrm>
          <a:off x="11950700" y="11971020"/>
          <a:ext cx="115570" cy="39179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25</xdr:row>
      <xdr:rowOff>236220</xdr:rowOff>
    </xdr:from>
    <xdr:to>
      <xdr:col>7</xdr:col>
      <xdr:colOff>82550</xdr:colOff>
      <xdr:row>25</xdr:row>
      <xdr:rowOff>245745</xdr:rowOff>
    </xdr:to>
    <xdr:cxnSp>
      <xdr:nvCxnSpPr>
        <xdr:cNvPr id="7" name="Straight Connector 48"/>
        <xdr:cNvCxnSpPr/>
      </xdr:nvCxnSpPr>
      <xdr:spPr>
        <a:xfrm>
          <a:off x="11839575" y="9100820"/>
          <a:ext cx="234950" cy="952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804545</xdr:colOff>
      <xdr:row>25</xdr:row>
      <xdr:rowOff>236220</xdr:rowOff>
    </xdr:from>
    <xdr:to>
      <xdr:col>7</xdr:col>
      <xdr:colOff>71120</xdr:colOff>
      <xdr:row>26</xdr:row>
      <xdr:rowOff>220345</xdr:rowOff>
    </xdr:to>
    <xdr:cxnSp>
      <xdr:nvCxnSpPr>
        <xdr:cNvPr id="8" name="Straight Connector 7"/>
        <xdr:cNvCxnSpPr/>
      </xdr:nvCxnSpPr>
      <xdr:spPr>
        <a:xfrm flipH="1">
          <a:off x="11920220" y="9100820"/>
          <a:ext cx="142875" cy="3917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704850</xdr:colOff>
      <xdr:row>30</xdr:row>
      <xdr:rowOff>217170</xdr:rowOff>
    </xdr:from>
    <xdr:to>
      <xdr:col>7</xdr:col>
      <xdr:colOff>63500</xdr:colOff>
      <xdr:row>30</xdr:row>
      <xdr:rowOff>226695</xdr:rowOff>
    </xdr:to>
    <xdr:cxnSp>
      <xdr:nvCxnSpPr>
        <xdr:cNvPr id="9" name="Straight Connector 48"/>
        <xdr:cNvCxnSpPr/>
      </xdr:nvCxnSpPr>
      <xdr:spPr>
        <a:xfrm>
          <a:off x="11820525" y="11155680"/>
          <a:ext cx="234950" cy="952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785495</xdr:colOff>
      <xdr:row>30</xdr:row>
      <xdr:rowOff>217170</xdr:rowOff>
    </xdr:from>
    <xdr:to>
      <xdr:col>7</xdr:col>
      <xdr:colOff>52070</xdr:colOff>
      <xdr:row>31</xdr:row>
      <xdr:rowOff>201295</xdr:rowOff>
    </xdr:to>
    <xdr:cxnSp>
      <xdr:nvCxnSpPr>
        <xdr:cNvPr id="10" name="Straight Connector 9"/>
        <xdr:cNvCxnSpPr/>
      </xdr:nvCxnSpPr>
      <xdr:spPr>
        <a:xfrm flipH="1">
          <a:off x="11901170" y="11155680"/>
          <a:ext cx="142875" cy="3917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723900</xdr:colOff>
      <xdr:row>35</xdr:row>
      <xdr:rowOff>198120</xdr:rowOff>
    </xdr:from>
    <xdr:to>
      <xdr:col>7</xdr:col>
      <xdr:colOff>82550</xdr:colOff>
      <xdr:row>35</xdr:row>
      <xdr:rowOff>207645</xdr:rowOff>
    </xdr:to>
    <xdr:cxnSp>
      <xdr:nvCxnSpPr>
        <xdr:cNvPr id="11" name="Straight Connector 48"/>
        <xdr:cNvCxnSpPr/>
      </xdr:nvCxnSpPr>
      <xdr:spPr>
        <a:xfrm>
          <a:off x="11839575" y="13174980"/>
          <a:ext cx="234950" cy="952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803910</xdr:colOff>
      <xdr:row>35</xdr:row>
      <xdr:rowOff>198120</xdr:rowOff>
    </xdr:from>
    <xdr:to>
      <xdr:col>7</xdr:col>
      <xdr:colOff>70485</xdr:colOff>
      <xdr:row>36</xdr:row>
      <xdr:rowOff>182245</xdr:rowOff>
    </xdr:to>
    <xdr:cxnSp>
      <xdr:nvCxnSpPr>
        <xdr:cNvPr id="12" name="Straight Connector 11"/>
        <xdr:cNvCxnSpPr/>
      </xdr:nvCxnSpPr>
      <xdr:spPr>
        <a:xfrm flipH="1">
          <a:off x="11919585" y="13174980"/>
          <a:ext cx="142875" cy="3917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39</xdr:row>
      <xdr:rowOff>236220</xdr:rowOff>
    </xdr:from>
    <xdr:to>
      <xdr:col>7</xdr:col>
      <xdr:colOff>101600</xdr:colOff>
      <xdr:row>39</xdr:row>
      <xdr:rowOff>245745</xdr:rowOff>
    </xdr:to>
    <xdr:cxnSp>
      <xdr:nvCxnSpPr>
        <xdr:cNvPr id="13" name="Straight Connector 48"/>
        <xdr:cNvCxnSpPr/>
      </xdr:nvCxnSpPr>
      <xdr:spPr>
        <a:xfrm>
          <a:off x="11858625" y="14843760"/>
          <a:ext cx="234950" cy="952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822325</xdr:colOff>
      <xdr:row>39</xdr:row>
      <xdr:rowOff>236220</xdr:rowOff>
    </xdr:from>
    <xdr:to>
      <xdr:col>7</xdr:col>
      <xdr:colOff>88900</xdr:colOff>
      <xdr:row>40</xdr:row>
      <xdr:rowOff>220345</xdr:rowOff>
    </xdr:to>
    <xdr:cxnSp>
      <xdr:nvCxnSpPr>
        <xdr:cNvPr id="14" name="Straight Connector 13"/>
        <xdr:cNvCxnSpPr/>
      </xdr:nvCxnSpPr>
      <xdr:spPr>
        <a:xfrm flipH="1">
          <a:off x="11938000" y="14843760"/>
          <a:ext cx="142875" cy="3917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695325</xdr:colOff>
      <xdr:row>47</xdr:row>
      <xdr:rowOff>198120</xdr:rowOff>
    </xdr:from>
    <xdr:to>
      <xdr:col>7</xdr:col>
      <xdr:colOff>33020</xdr:colOff>
      <xdr:row>47</xdr:row>
      <xdr:rowOff>207010</xdr:rowOff>
    </xdr:to>
    <xdr:cxnSp>
      <xdr:nvCxnSpPr>
        <xdr:cNvPr id="15" name="Straight Connector 32"/>
        <xdr:cNvCxnSpPr/>
      </xdr:nvCxnSpPr>
      <xdr:spPr>
        <a:xfrm flipV="1">
          <a:off x="11811000" y="1806702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815340</xdr:colOff>
      <xdr:row>46</xdr:row>
      <xdr:rowOff>217170</xdr:rowOff>
    </xdr:from>
    <xdr:to>
      <xdr:col>7</xdr:col>
      <xdr:colOff>54610</xdr:colOff>
      <xdr:row>47</xdr:row>
      <xdr:rowOff>201295</xdr:rowOff>
    </xdr:to>
    <xdr:cxnSp>
      <xdr:nvCxnSpPr>
        <xdr:cNvPr id="16" name="Straight Connector 33"/>
        <xdr:cNvCxnSpPr/>
      </xdr:nvCxnSpPr>
      <xdr:spPr>
        <a:xfrm>
          <a:off x="11931015" y="17678400"/>
          <a:ext cx="115570" cy="39179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54</xdr:row>
      <xdr:rowOff>217170</xdr:rowOff>
    </xdr:from>
    <xdr:to>
      <xdr:col>7</xdr:col>
      <xdr:colOff>82550</xdr:colOff>
      <xdr:row>54</xdr:row>
      <xdr:rowOff>226695</xdr:rowOff>
    </xdr:to>
    <xdr:cxnSp>
      <xdr:nvCxnSpPr>
        <xdr:cNvPr id="17" name="Straight Connector 48"/>
        <xdr:cNvCxnSpPr/>
      </xdr:nvCxnSpPr>
      <xdr:spPr>
        <a:xfrm>
          <a:off x="11839575" y="20939760"/>
          <a:ext cx="234950" cy="952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802640</xdr:colOff>
      <xdr:row>54</xdr:row>
      <xdr:rowOff>217170</xdr:rowOff>
    </xdr:from>
    <xdr:to>
      <xdr:col>7</xdr:col>
      <xdr:colOff>69215</xdr:colOff>
      <xdr:row>55</xdr:row>
      <xdr:rowOff>201295</xdr:rowOff>
    </xdr:to>
    <xdr:cxnSp>
      <xdr:nvCxnSpPr>
        <xdr:cNvPr id="18" name="Straight Connector 17"/>
        <xdr:cNvCxnSpPr/>
      </xdr:nvCxnSpPr>
      <xdr:spPr>
        <a:xfrm flipH="1">
          <a:off x="11918315" y="20939760"/>
          <a:ext cx="142875" cy="3917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723900</xdr:colOff>
      <xdr:row>64</xdr:row>
      <xdr:rowOff>255270</xdr:rowOff>
    </xdr:from>
    <xdr:to>
      <xdr:col>7</xdr:col>
      <xdr:colOff>82550</xdr:colOff>
      <xdr:row>64</xdr:row>
      <xdr:rowOff>264795</xdr:rowOff>
    </xdr:to>
    <xdr:cxnSp>
      <xdr:nvCxnSpPr>
        <xdr:cNvPr id="19" name="Straight Connector 48"/>
        <xdr:cNvCxnSpPr/>
      </xdr:nvCxnSpPr>
      <xdr:spPr>
        <a:xfrm>
          <a:off x="11839575" y="25054560"/>
          <a:ext cx="234950" cy="952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801370</xdr:colOff>
      <xdr:row>64</xdr:row>
      <xdr:rowOff>255270</xdr:rowOff>
    </xdr:from>
    <xdr:to>
      <xdr:col>7</xdr:col>
      <xdr:colOff>67945</xdr:colOff>
      <xdr:row>65</xdr:row>
      <xdr:rowOff>239395</xdr:rowOff>
    </xdr:to>
    <xdr:cxnSp>
      <xdr:nvCxnSpPr>
        <xdr:cNvPr id="20" name="Straight Connector 19"/>
        <xdr:cNvCxnSpPr/>
      </xdr:nvCxnSpPr>
      <xdr:spPr>
        <a:xfrm flipH="1">
          <a:off x="11917045" y="25054560"/>
          <a:ext cx="142875" cy="3917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704850</xdr:colOff>
      <xdr:row>71</xdr:row>
      <xdr:rowOff>198120</xdr:rowOff>
    </xdr:from>
    <xdr:to>
      <xdr:col>7</xdr:col>
      <xdr:colOff>63500</xdr:colOff>
      <xdr:row>72</xdr:row>
      <xdr:rowOff>181610</xdr:rowOff>
    </xdr:to>
    <xdr:grpSp>
      <xdr:nvGrpSpPr>
        <xdr:cNvPr id="21" name="Group 20"/>
        <xdr:cNvGrpSpPr/>
      </xdr:nvGrpSpPr>
      <xdr:grpSpPr>
        <a:xfrm>
          <a:off x="11820525" y="27851100"/>
          <a:ext cx="234950" cy="391160"/>
          <a:chOff x="18555" y="43137"/>
          <a:chExt cx="370" cy="604"/>
        </a:xfrm>
      </xdr:grpSpPr>
      <xdr:cxnSp>
        <xdr:nvCxnSpPr>
          <xdr:cNvPr id="22" name="Straight Connector 48"/>
          <xdr:cNvCxnSpPr/>
        </xdr:nvCxnSpPr>
        <xdr:spPr>
          <a:xfrm>
            <a:off x="18555" y="4313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3" name="Straight Connector 22"/>
          <xdr:cNvCxnSpPr/>
        </xdr:nvCxnSpPr>
        <xdr:spPr>
          <a:xfrm flipH="1">
            <a:off x="18676" y="4313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0</xdr:colOff>
      <xdr:row>48</xdr:row>
      <xdr:rowOff>389890</xdr:rowOff>
    </xdr:from>
    <xdr:to>
      <xdr:col>17</xdr:col>
      <xdr:colOff>695325</xdr:colOff>
      <xdr:row>49</xdr:row>
      <xdr:rowOff>313690</xdr:rowOff>
    </xdr:to>
    <xdr:sp>
      <xdr:nvSpPr>
        <xdr:cNvPr id="12" name="Rectangle 29"/>
        <xdr:cNvSpPr/>
      </xdr:nvSpPr>
      <xdr:spPr>
        <a:xfrm>
          <a:off x="19211925" y="1863090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429260</xdr:colOff>
      <xdr:row>44</xdr:row>
      <xdr:rowOff>313690</xdr:rowOff>
    </xdr:to>
    <xdr:sp>
      <xdr:nvSpPr>
        <xdr:cNvPr id="13" name="Rectangle 29"/>
        <xdr:cNvSpPr/>
      </xdr:nvSpPr>
      <xdr:spPr>
        <a:xfrm>
          <a:off x="18545175" y="1661033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17</xdr:col>
      <xdr:colOff>542925</xdr:colOff>
      <xdr:row>54</xdr:row>
      <xdr:rowOff>313690</xdr:rowOff>
    </xdr:to>
    <xdr:sp>
      <xdr:nvSpPr>
        <xdr:cNvPr id="14" name="Rectangle 19"/>
        <xdr:cNvSpPr/>
      </xdr:nvSpPr>
      <xdr:spPr>
        <a:xfrm>
          <a:off x="19211925" y="2068703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56</xdr:row>
      <xdr:rowOff>0</xdr:rowOff>
    </xdr:from>
    <xdr:to>
      <xdr:col>16</xdr:col>
      <xdr:colOff>429260</xdr:colOff>
      <xdr:row>56</xdr:row>
      <xdr:rowOff>313690</xdr:rowOff>
    </xdr:to>
    <xdr:sp>
      <xdr:nvSpPr>
        <xdr:cNvPr id="15" name="Rectangle 19"/>
        <xdr:cNvSpPr/>
      </xdr:nvSpPr>
      <xdr:spPr>
        <a:xfrm>
          <a:off x="18545175" y="2150237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57</xdr:row>
      <xdr:rowOff>0</xdr:rowOff>
    </xdr:from>
    <xdr:to>
      <xdr:col>17</xdr:col>
      <xdr:colOff>429260</xdr:colOff>
      <xdr:row>57</xdr:row>
      <xdr:rowOff>313690</xdr:rowOff>
    </xdr:to>
    <xdr:sp>
      <xdr:nvSpPr>
        <xdr:cNvPr id="16" name="Rectangle 19"/>
        <xdr:cNvSpPr/>
      </xdr:nvSpPr>
      <xdr:spPr>
        <a:xfrm>
          <a:off x="19211925" y="2191004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58</xdr:row>
      <xdr:rowOff>0</xdr:rowOff>
    </xdr:from>
    <xdr:to>
      <xdr:col>17</xdr:col>
      <xdr:colOff>429260</xdr:colOff>
      <xdr:row>58</xdr:row>
      <xdr:rowOff>313690</xdr:rowOff>
    </xdr:to>
    <xdr:sp>
      <xdr:nvSpPr>
        <xdr:cNvPr id="17" name="Rectangle 19"/>
        <xdr:cNvSpPr/>
      </xdr:nvSpPr>
      <xdr:spPr>
        <a:xfrm>
          <a:off x="19211925" y="2231771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62</xdr:row>
      <xdr:rowOff>0</xdr:rowOff>
    </xdr:from>
    <xdr:to>
      <xdr:col>17</xdr:col>
      <xdr:colOff>429260</xdr:colOff>
      <xdr:row>62</xdr:row>
      <xdr:rowOff>313690</xdr:rowOff>
    </xdr:to>
    <xdr:sp>
      <xdr:nvSpPr>
        <xdr:cNvPr id="18" name="Rectangle 19"/>
        <xdr:cNvSpPr/>
      </xdr:nvSpPr>
      <xdr:spPr>
        <a:xfrm>
          <a:off x="19211925" y="2394839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737235</xdr:colOff>
      <xdr:row>27</xdr:row>
      <xdr:rowOff>171450</xdr:rowOff>
    </xdr:from>
    <xdr:to>
      <xdr:col>7</xdr:col>
      <xdr:colOff>102235</xdr:colOff>
      <xdr:row>28</xdr:row>
      <xdr:rowOff>242570</xdr:rowOff>
    </xdr:to>
    <xdr:grpSp>
      <xdr:nvGrpSpPr>
        <xdr:cNvPr id="11" name="Group 10"/>
        <xdr:cNvGrpSpPr/>
      </xdr:nvGrpSpPr>
      <xdr:grpSpPr>
        <a:xfrm>
          <a:off x="11814810" y="9851390"/>
          <a:ext cx="241300" cy="478790"/>
          <a:chOff x="17895" y="16755"/>
          <a:chExt cx="350" cy="673"/>
        </a:xfrm>
      </xdr:grpSpPr>
      <xdr:cxnSp>
        <xdr:nvCxnSpPr>
          <xdr:cNvPr id="19" name="Straight Connector 32"/>
          <xdr:cNvCxnSpPr/>
        </xdr:nvCxnSpPr>
        <xdr:spPr>
          <a:xfrm flipV="1">
            <a:off x="17895" y="16755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20" name="Straight Connector 33"/>
          <xdr:cNvCxnSpPr/>
        </xdr:nvCxnSpPr>
        <xdr:spPr>
          <a:xfrm flipV="1">
            <a:off x="17999" y="16788"/>
            <a:ext cx="247" cy="641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6</xdr:col>
      <xdr:colOff>742950</xdr:colOff>
      <xdr:row>32</xdr:row>
      <xdr:rowOff>190500</xdr:rowOff>
    </xdr:from>
    <xdr:to>
      <xdr:col>7</xdr:col>
      <xdr:colOff>130175</xdr:colOff>
      <xdr:row>34</xdr:row>
      <xdr:rowOff>232410</xdr:rowOff>
    </xdr:to>
    <xdr:grpSp>
      <xdr:nvGrpSpPr>
        <xdr:cNvPr id="5" name="Group 4"/>
        <xdr:cNvGrpSpPr/>
      </xdr:nvGrpSpPr>
      <xdr:grpSpPr>
        <a:xfrm>
          <a:off x="11820525" y="11908790"/>
          <a:ext cx="263525" cy="857250"/>
          <a:chOff x="16365" y="30745"/>
          <a:chExt cx="385" cy="630"/>
        </a:xfrm>
      </xdr:grpSpPr>
      <xdr:cxnSp>
        <xdr:nvCxnSpPr>
          <xdr:cNvPr id="6" name="Straight Connector 32"/>
          <xdr:cNvCxnSpPr/>
        </xdr:nvCxnSpPr>
        <xdr:spPr>
          <a:xfrm flipV="1">
            <a:off x="16365" y="30745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7" name="Straight Connector 33"/>
          <xdr:cNvCxnSpPr/>
        </xdr:nvCxnSpPr>
        <xdr:spPr>
          <a:xfrm flipV="1">
            <a:off x="16390" y="30752"/>
            <a:ext cx="360" cy="623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6</xdr:col>
      <xdr:colOff>647700</xdr:colOff>
      <xdr:row>62</xdr:row>
      <xdr:rowOff>217170</xdr:rowOff>
    </xdr:from>
    <xdr:to>
      <xdr:col>7</xdr:col>
      <xdr:colOff>153670</xdr:colOff>
      <xdr:row>65</xdr:row>
      <xdr:rowOff>127635</xdr:rowOff>
    </xdr:to>
    <xdr:grpSp>
      <xdr:nvGrpSpPr>
        <xdr:cNvPr id="64" name="Group 63"/>
        <xdr:cNvGrpSpPr/>
      </xdr:nvGrpSpPr>
      <xdr:grpSpPr>
        <a:xfrm>
          <a:off x="11725275" y="24165560"/>
          <a:ext cx="382270" cy="1133475"/>
          <a:chOff x="16170" y="33753"/>
          <a:chExt cx="602" cy="687"/>
        </a:xfrm>
      </xdr:grpSpPr>
      <xdr:cxnSp>
        <xdr:nvCxnSpPr>
          <xdr:cNvPr id="65" name="Straight Connector 32"/>
          <xdr:cNvCxnSpPr/>
        </xdr:nvCxnSpPr>
        <xdr:spPr>
          <a:xfrm flipV="1">
            <a:off x="16170" y="33753"/>
            <a:ext cx="602" cy="2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66" name="Straight Connector 33"/>
          <xdr:cNvCxnSpPr/>
        </xdr:nvCxnSpPr>
        <xdr:spPr>
          <a:xfrm flipV="1">
            <a:off x="16440" y="33771"/>
            <a:ext cx="299" cy="669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6</xdr:col>
      <xdr:colOff>746760</xdr:colOff>
      <xdr:row>67</xdr:row>
      <xdr:rowOff>79375</xdr:rowOff>
    </xdr:from>
    <xdr:to>
      <xdr:col>7</xdr:col>
      <xdr:colOff>84455</xdr:colOff>
      <xdr:row>67</xdr:row>
      <xdr:rowOff>88265</xdr:rowOff>
    </xdr:to>
    <xdr:cxnSp>
      <xdr:nvCxnSpPr>
        <xdr:cNvPr id="67" name="Straight Connector 66"/>
        <xdr:cNvCxnSpPr/>
      </xdr:nvCxnSpPr>
      <xdr:spPr>
        <a:xfrm flipV="1">
          <a:off x="11824335" y="2606611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850900</xdr:colOff>
      <xdr:row>66</xdr:row>
      <xdr:rowOff>157480</xdr:rowOff>
    </xdr:from>
    <xdr:to>
      <xdr:col>7</xdr:col>
      <xdr:colOff>75565</xdr:colOff>
      <xdr:row>67</xdr:row>
      <xdr:rowOff>90170</xdr:rowOff>
    </xdr:to>
    <xdr:cxnSp>
      <xdr:nvCxnSpPr>
        <xdr:cNvPr id="68" name="Straight Connector 67"/>
        <xdr:cNvCxnSpPr/>
      </xdr:nvCxnSpPr>
      <xdr:spPr>
        <a:xfrm>
          <a:off x="11928475" y="25736550"/>
          <a:ext cx="100965" cy="3403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746125</xdr:colOff>
      <xdr:row>71</xdr:row>
      <xdr:rowOff>62865</xdr:rowOff>
    </xdr:from>
    <xdr:to>
      <xdr:col>7</xdr:col>
      <xdr:colOff>86360</xdr:colOff>
      <xdr:row>72</xdr:row>
      <xdr:rowOff>84455</xdr:rowOff>
    </xdr:to>
    <xdr:grpSp>
      <xdr:nvGrpSpPr>
        <xdr:cNvPr id="69" name="Group 68"/>
        <xdr:cNvGrpSpPr/>
      </xdr:nvGrpSpPr>
      <xdr:grpSpPr>
        <a:xfrm>
          <a:off x="11823700" y="27680285"/>
          <a:ext cx="216535" cy="402590"/>
          <a:chOff x="16365" y="39175"/>
          <a:chExt cx="341" cy="634"/>
        </a:xfrm>
      </xdr:grpSpPr>
      <xdr:cxnSp>
        <xdr:nvCxnSpPr>
          <xdr:cNvPr id="70" name="Straight Connector 32"/>
          <xdr:cNvCxnSpPr/>
        </xdr:nvCxnSpPr>
        <xdr:spPr>
          <a:xfrm flipV="1">
            <a:off x="16365" y="39175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77" name="Straight Connector 33"/>
          <xdr:cNvCxnSpPr/>
        </xdr:nvCxnSpPr>
        <xdr:spPr>
          <a:xfrm flipV="1">
            <a:off x="16380" y="39199"/>
            <a:ext cx="327" cy="611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6</xdr:col>
      <xdr:colOff>765810</xdr:colOff>
      <xdr:row>72</xdr:row>
      <xdr:rowOff>46990</xdr:rowOff>
    </xdr:from>
    <xdr:to>
      <xdr:col>7</xdr:col>
      <xdr:colOff>102870</xdr:colOff>
      <xdr:row>73</xdr:row>
      <xdr:rowOff>63500</xdr:rowOff>
    </xdr:to>
    <xdr:grpSp>
      <xdr:nvGrpSpPr>
        <xdr:cNvPr id="78" name="Group 77"/>
        <xdr:cNvGrpSpPr/>
      </xdr:nvGrpSpPr>
      <xdr:grpSpPr>
        <a:xfrm>
          <a:off x="11843385" y="28045410"/>
          <a:ext cx="213360" cy="397510"/>
          <a:chOff x="16396" y="39750"/>
          <a:chExt cx="336" cy="626"/>
        </a:xfrm>
      </xdr:grpSpPr>
      <xdr:cxnSp>
        <xdr:nvCxnSpPr>
          <xdr:cNvPr id="83" name="Straight Connector 82"/>
          <xdr:cNvCxnSpPr/>
        </xdr:nvCxnSpPr>
        <xdr:spPr>
          <a:xfrm flipV="1">
            <a:off x="16396" y="40358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84" name="Straight Connector 83"/>
          <xdr:cNvCxnSpPr/>
        </xdr:nvCxnSpPr>
        <xdr:spPr>
          <a:xfrm>
            <a:off x="16440" y="39750"/>
            <a:ext cx="278" cy="626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6</xdr:col>
      <xdr:colOff>765175</xdr:colOff>
      <xdr:row>84</xdr:row>
      <xdr:rowOff>81915</xdr:rowOff>
    </xdr:from>
    <xdr:to>
      <xdr:col>7</xdr:col>
      <xdr:colOff>102870</xdr:colOff>
      <xdr:row>84</xdr:row>
      <xdr:rowOff>90805</xdr:rowOff>
    </xdr:to>
    <xdr:cxnSp>
      <xdr:nvCxnSpPr>
        <xdr:cNvPr id="85" name="Straight Connector 32"/>
        <xdr:cNvCxnSpPr/>
      </xdr:nvCxnSpPr>
      <xdr:spPr>
        <a:xfrm flipV="1">
          <a:off x="11842750" y="3265233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847090</xdr:colOff>
      <xdr:row>84</xdr:row>
      <xdr:rowOff>96520</xdr:rowOff>
    </xdr:from>
    <xdr:to>
      <xdr:col>7</xdr:col>
      <xdr:colOff>105410</xdr:colOff>
      <xdr:row>85</xdr:row>
      <xdr:rowOff>106680</xdr:rowOff>
    </xdr:to>
    <xdr:cxnSp>
      <xdr:nvCxnSpPr>
        <xdr:cNvPr id="86" name="Straight Connector 33"/>
        <xdr:cNvCxnSpPr/>
      </xdr:nvCxnSpPr>
      <xdr:spPr>
        <a:xfrm flipV="1">
          <a:off x="11924665" y="3266694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746125</xdr:colOff>
      <xdr:row>82</xdr:row>
      <xdr:rowOff>43815</xdr:rowOff>
    </xdr:from>
    <xdr:to>
      <xdr:col>7</xdr:col>
      <xdr:colOff>83820</xdr:colOff>
      <xdr:row>82</xdr:row>
      <xdr:rowOff>52705</xdr:rowOff>
    </xdr:to>
    <xdr:cxnSp>
      <xdr:nvCxnSpPr>
        <xdr:cNvPr id="87" name="Straight Connector 32"/>
        <xdr:cNvCxnSpPr/>
      </xdr:nvCxnSpPr>
      <xdr:spPr>
        <a:xfrm flipV="1">
          <a:off x="11823700" y="3185223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828040</xdr:colOff>
      <xdr:row>82</xdr:row>
      <xdr:rowOff>58420</xdr:rowOff>
    </xdr:from>
    <xdr:to>
      <xdr:col>7</xdr:col>
      <xdr:colOff>86360</xdr:colOff>
      <xdr:row>83</xdr:row>
      <xdr:rowOff>68580</xdr:rowOff>
    </xdr:to>
    <xdr:cxnSp>
      <xdr:nvCxnSpPr>
        <xdr:cNvPr id="88" name="Straight Connector 33"/>
        <xdr:cNvCxnSpPr/>
      </xdr:nvCxnSpPr>
      <xdr:spPr>
        <a:xfrm flipV="1">
          <a:off x="11905615" y="3186684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784225</xdr:colOff>
      <xdr:row>63</xdr:row>
      <xdr:rowOff>158115</xdr:rowOff>
    </xdr:from>
    <xdr:to>
      <xdr:col>7</xdr:col>
      <xdr:colOff>152400</xdr:colOff>
      <xdr:row>64</xdr:row>
      <xdr:rowOff>123190</xdr:rowOff>
    </xdr:to>
    <xdr:grpSp>
      <xdr:nvGrpSpPr>
        <xdr:cNvPr id="89" name="Group 88"/>
        <xdr:cNvGrpSpPr/>
      </xdr:nvGrpSpPr>
      <xdr:grpSpPr>
        <a:xfrm>
          <a:off x="11861800" y="24514175"/>
          <a:ext cx="244475" cy="372745"/>
          <a:chOff x="16365" y="30745"/>
          <a:chExt cx="385" cy="650"/>
        </a:xfrm>
      </xdr:grpSpPr>
      <xdr:cxnSp>
        <xdr:nvCxnSpPr>
          <xdr:cNvPr id="90" name="Straight Connector 32"/>
          <xdr:cNvCxnSpPr/>
        </xdr:nvCxnSpPr>
        <xdr:spPr>
          <a:xfrm flipV="1">
            <a:off x="16365" y="30745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97" name="Straight Connector 33"/>
          <xdr:cNvCxnSpPr/>
        </xdr:nvCxnSpPr>
        <xdr:spPr>
          <a:xfrm flipV="1">
            <a:off x="16390" y="30772"/>
            <a:ext cx="360" cy="623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6</xdr:col>
      <xdr:colOff>704215</xdr:colOff>
      <xdr:row>45</xdr:row>
      <xdr:rowOff>194310</xdr:rowOff>
    </xdr:from>
    <xdr:to>
      <xdr:col>7</xdr:col>
      <xdr:colOff>41910</xdr:colOff>
      <xdr:row>45</xdr:row>
      <xdr:rowOff>203200</xdr:rowOff>
    </xdr:to>
    <xdr:cxnSp>
      <xdr:nvCxnSpPr>
        <xdr:cNvPr id="116" name="Straight Connector 32"/>
        <xdr:cNvCxnSpPr/>
      </xdr:nvCxnSpPr>
      <xdr:spPr>
        <a:xfrm flipV="1">
          <a:off x="11781790" y="1721231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789305</xdr:colOff>
      <xdr:row>45</xdr:row>
      <xdr:rowOff>212090</xdr:rowOff>
    </xdr:from>
    <xdr:to>
      <xdr:col>7</xdr:col>
      <xdr:colOff>47625</xdr:colOff>
      <xdr:row>46</xdr:row>
      <xdr:rowOff>195580</xdr:rowOff>
    </xdr:to>
    <xdr:cxnSp>
      <xdr:nvCxnSpPr>
        <xdr:cNvPr id="117" name="Straight Connector 33"/>
        <xdr:cNvCxnSpPr/>
      </xdr:nvCxnSpPr>
      <xdr:spPr>
        <a:xfrm flipV="1">
          <a:off x="11866880" y="1723009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704215</xdr:colOff>
      <xdr:row>48</xdr:row>
      <xdr:rowOff>95250</xdr:rowOff>
    </xdr:from>
    <xdr:to>
      <xdr:col>7</xdr:col>
      <xdr:colOff>41910</xdr:colOff>
      <xdr:row>48</xdr:row>
      <xdr:rowOff>104140</xdr:rowOff>
    </xdr:to>
    <xdr:cxnSp>
      <xdr:nvCxnSpPr>
        <xdr:cNvPr id="118" name="Straight Connector 32"/>
        <xdr:cNvCxnSpPr/>
      </xdr:nvCxnSpPr>
      <xdr:spPr>
        <a:xfrm flipV="1">
          <a:off x="11781790" y="1833626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788670</xdr:colOff>
      <xdr:row>48</xdr:row>
      <xdr:rowOff>112395</xdr:rowOff>
    </xdr:from>
    <xdr:to>
      <xdr:col>7</xdr:col>
      <xdr:colOff>46990</xdr:colOff>
      <xdr:row>49</xdr:row>
      <xdr:rowOff>95885</xdr:rowOff>
    </xdr:to>
    <xdr:cxnSp>
      <xdr:nvCxnSpPr>
        <xdr:cNvPr id="119" name="Straight Connector 33"/>
        <xdr:cNvCxnSpPr/>
      </xdr:nvCxnSpPr>
      <xdr:spPr>
        <a:xfrm flipV="1">
          <a:off x="11866245" y="1835340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704850</xdr:colOff>
      <xdr:row>52</xdr:row>
      <xdr:rowOff>207010</xdr:rowOff>
    </xdr:from>
    <xdr:to>
      <xdr:col>7</xdr:col>
      <xdr:colOff>42545</xdr:colOff>
      <xdr:row>52</xdr:row>
      <xdr:rowOff>215900</xdr:rowOff>
    </xdr:to>
    <xdr:cxnSp>
      <xdr:nvCxnSpPr>
        <xdr:cNvPr id="120" name="Straight Connector 119"/>
        <xdr:cNvCxnSpPr/>
      </xdr:nvCxnSpPr>
      <xdr:spPr>
        <a:xfrm flipV="1">
          <a:off x="11782425" y="2007870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808990</xdr:colOff>
      <xdr:row>50</xdr:row>
      <xdr:rowOff>273685</xdr:rowOff>
    </xdr:from>
    <xdr:to>
      <xdr:col>7</xdr:col>
      <xdr:colOff>33655</xdr:colOff>
      <xdr:row>52</xdr:row>
      <xdr:rowOff>217805</xdr:rowOff>
    </xdr:to>
    <xdr:cxnSp>
      <xdr:nvCxnSpPr>
        <xdr:cNvPr id="121" name="Straight Connector 120"/>
        <xdr:cNvCxnSpPr/>
      </xdr:nvCxnSpPr>
      <xdr:spPr>
        <a:xfrm>
          <a:off x="11886565" y="19330035"/>
          <a:ext cx="100965" cy="7594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704215</xdr:colOff>
      <xdr:row>42</xdr:row>
      <xdr:rowOff>236220</xdr:rowOff>
    </xdr:from>
    <xdr:to>
      <xdr:col>7</xdr:col>
      <xdr:colOff>41910</xdr:colOff>
      <xdr:row>42</xdr:row>
      <xdr:rowOff>245110</xdr:rowOff>
    </xdr:to>
    <xdr:cxnSp>
      <xdr:nvCxnSpPr>
        <xdr:cNvPr id="122" name="Straight Connector 121"/>
        <xdr:cNvCxnSpPr/>
      </xdr:nvCxnSpPr>
      <xdr:spPr>
        <a:xfrm flipV="1">
          <a:off x="11781790" y="1603121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809625</xdr:colOff>
      <xdr:row>42</xdr:row>
      <xdr:rowOff>245745</xdr:rowOff>
    </xdr:from>
    <xdr:to>
      <xdr:col>7</xdr:col>
      <xdr:colOff>46990</xdr:colOff>
      <xdr:row>43</xdr:row>
      <xdr:rowOff>180975</xdr:rowOff>
    </xdr:to>
    <xdr:cxnSp>
      <xdr:nvCxnSpPr>
        <xdr:cNvPr id="123" name="Straight Connector 122"/>
        <xdr:cNvCxnSpPr/>
      </xdr:nvCxnSpPr>
      <xdr:spPr>
        <a:xfrm flipV="1">
          <a:off x="11887200" y="16040735"/>
          <a:ext cx="113665" cy="34290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788670</xdr:colOff>
      <xdr:row>42</xdr:row>
      <xdr:rowOff>239395</xdr:rowOff>
    </xdr:from>
    <xdr:to>
      <xdr:col>7</xdr:col>
      <xdr:colOff>66040</xdr:colOff>
      <xdr:row>44</xdr:row>
      <xdr:rowOff>248285</xdr:rowOff>
    </xdr:to>
    <xdr:cxnSp>
      <xdr:nvCxnSpPr>
        <xdr:cNvPr id="124" name="Straight Connector 123"/>
        <xdr:cNvCxnSpPr/>
      </xdr:nvCxnSpPr>
      <xdr:spPr>
        <a:xfrm flipV="1">
          <a:off x="11866245" y="16034385"/>
          <a:ext cx="153670" cy="82423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742950</xdr:colOff>
      <xdr:row>56</xdr:row>
      <xdr:rowOff>255270</xdr:rowOff>
    </xdr:from>
    <xdr:to>
      <xdr:col>7</xdr:col>
      <xdr:colOff>111125</xdr:colOff>
      <xdr:row>58</xdr:row>
      <xdr:rowOff>269240</xdr:rowOff>
    </xdr:to>
    <xdr:grpSp>
      <xdr:nvGrpSpPr>
        <xdr:cNvPr id="131" name="Group 130"/>
        <xdr:cNvGrpSpPr/>
      </xdr:nvGrpSpPr>
      <xdr:grpSpPr>
        <a:xfrm>
          <a:off x="11820525" y="21757640"/>
          <a:ext cx="244475" cy="829310"/>
          <a:chOff x="16365" y="30745"/>
          <a:chExt cx="385" cy="650"/>
        </a:xfrm>
      </xdr:grpSpPr>
      <xdr:cxnSp>
        <xdr:nvCxnSpPr>
          <xdr:cNvPr id="132" name="Straight Connector 32"/>
          <xdr:cNvCxnSpPr/>
        </xdr:nvCxnSpPr>
        <xdr:spPr>
          <a:xfrm flipV="1">
            <a:off x="16365" y="30745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133" name="Straight Connector 33"/>
          <xdr:cNvCxnSpPr/>
        </xdr:nvCxnSpPr>
        <xdr:spPr>
          <a:xfrm flipV="1">
            <a:off x="16390" y="30772"/>
            <a:ext cx="360" cy="623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6</xdr:col>
      <xdr:colOff>742950</xdr:colOff>
      <xdr:row>57</xdr:row>
      <xdr:rowOff>228600</xdr:rowOff>
    </xdr:from>
    <xdr:to>
      <xdr:col>7</xdr:col>
      <xdr:colOff>111125</xdr:colOff>
      <xdr:row>59</xdr:row>
      <xdr:rowOff>242570</xdr:rowOff>
    </xdr:to>
    <xdr:grpSp>
      <xdr:nvGrpSpPr>
        <xdr:cNvPr id="134" name="Group 133"/>
        <xdr:cNvGrpSpPr/>
      </xdr:nvGrpSpPr>
      <xdr:grpSpPr>
        <a:xfrm>
          <a:off x="11820525" y="22138640"/>
          <a:ext cx="244475" cy="829310"/>
          <a:chOff x="16365" y="30745"/>
          <a:chExt cx="385" cy="650"/>
        </a:xfrm>
      </xdr:grpSpPr>
      <xdr:cxnSp>
        <xdr:nvCxnSpPr>
          <xdr:cNvPr id="135" name="Straight Connector 32"/>
          <xdr:cNvCxnSpPr/>
        </xdr:nvCxnSpPr>
        <xdr:spPr>
          <a:xfrm flipV="1">
            <a:off x="16365" y="30745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136" name="Straight Connector 33"/>
          <xdr:cNvCxnSpPr/>
        </xdr:nvCxnSpPr>
        <xdr:spPr>
          <a:xfrm flipV="1">
            <a:off x="16390" y="30772"/>
            <a:ext cx="360" cy="623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0</xdr:colOff>
      <xdr:row>49</xdr:row>
      <xdr:rowOff>389890</xdr:rowOff>
    </xdr:from>
    <xdr:to>
      <xdr:col>17</xdr:col>
      <xdr:colOff>695325</xdr:colOff>
      <xdr:row>50</xdr:row>
      <xdr:rowOff>313690</xdr:rowOff>
    </xdr:to>
    <xdr:sp>
      <xdr:nvSpPr>
        <xdr:cNvPr id="3" name="Rectangle 29"/>
        <xdr:cNvSpPr/>
      </xdr:nvSpPr>
      <xdr:spPr>
        <a:xfrm>
          <a:off x="18792825" y="1903857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45</xdr:row>
      <xdr:rowOff>0</xdr:rowOff>
    </xdr:from>
    <xdr:to>
      <xdr:col>16</xdr:col>
      <xdr:colOff>429260</xdr:colOff>
      <xdr:row>45</xdr:row>
      <xdr:rowOff>313690</xdr:rowOff>
    </xdr:to>
    <xdr:sp>
      <xdr:nvSpPr>
        <xdr:cNvPr id="4" name="Rectangle 29"/>
        <xdr:cNvSpPr/>
      </xdr:nvSpPr>
      <xdr:spPr>
        <a:xfrm>
          <a:off x="18126075" y="1701800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542925</xdr:colOff>
      <xdr:row>55</xdr:row>
      <xdr:rowOff>313690</xdr:rowOff>
    </xdr:to>
    <xdr:sp>
      <xdr:nvSpPr>
        <xdr:cNvPr id="5" name="Rectangle 19"/>
        <xdr:cNvSpPr/>
      </xdr:nvSpPr>
      <xdr:spPr>
        <a:xfrm>
          <a:off x="18792825" y="2109470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57</xdr:row>
      <xdr:rowOff>0</xdr:rowOff>
    </xdr:from>
    <xdr:to>
      <xdr:col>16</xdr:col>
      <xdr:colOff>429260</xdr:colOff>
      <xdr:row>57</xdr:row>
      <xdr:rowOff>313690</xdr:rowOff>
    </xdr:to>
    <xdr:sp>
      <xdr:nvSpPr>
        <xdr:cNvPr id="6" name="Rectangle 19"/>
        <xdr:cNvSpPr/>
      </xdr:nvSpPr>
      <xdr:spPr>
        <a:xfrm>
          <a:off x="18126075" y="2191004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58</xdr:row>
      <xdr:rowOff>0</xdr:rowOff>
    </xdr:from>
    <xdr:to>
      <xdr:col>17</xdr:col>
      <xdr:colOff>429260</xdr:colOff>
      <xdr:row>58</xdr:row>
      <xdr:rowOff>313690</xdr:rowOff>
    </xdr:to>
    <xdr:sp>
      <xdr:nvSpPr>
        <xdr:cNvPr id="7" name="Rectangle 19"/>
        <xdr:cNvSpPr/>
      </xdr:nvSpPr>
      <xdr:spPr>
        <a:xfrm>
          <a:off x="18792825" y="2231771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59</xdr:row>
      <xdr:rowOff>0</xdr:rowOff>
    </xdr:from>
    <xdr:to>
      <xdr:col>17</xdr:col>
      <xdr:colOff>429260</xdr:colOff>
      <xdr:row>59</xdr:row>
      <xdr:rowOff>313690</xdr:rowOff>
    </xdr:to>
    <xdr:sp>
      <xdr:nvSpPr>
        <xdr:cNvPr id="8" name="Rectangle 19"/>
        <xdr:cNvSpPr/>
      </xdr:nvSpPr>
      <xdr:spPr>
        <a:xfrm>
          <a:off x="18792825" y="2272538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63</xdr:row>
      <xdr:rowOff>0</xdr:rowOff>
    </xdr:from>
    <xdr:to>
      <xdr:col>17</xdr:col>
      <xdr:colOff>429260</xdr:colOff>
      <xdr:row>63</xdr:row>
      <xdr:rowOff>313690</xdr:rowOff>
    </xdr:to>
    <xdr:sp>
      <xdr:nvSpPr>
        <xdr:cNvPr id="9" name="Rectangle 19"/>
        <xdr:cNvSpPr/>
      </xdr:nvSpPr>
      <xdr:spPr>
        <a:xfrm>
          <a:off x="18792825" y="2435606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727710</xdr:colOff>
      <xdr:row>67</xdr:row>
      <xdr:rowOff>98425</xdr:rowOff>
    </xdr:from>
    <xdr:to>
      <xdr:col>7</xdr:col>
      <xdr:colOff>65405</xdr:colOff>
      <xdr:row>67</xdr:row>
      <xdr:rowOff>107315</xdr:rowOff>
    </xdr:to>
    <xdr:cxnSp>
      <xdr:nvCxnSpPr>
        <xdr:cNvPr id="62" name="Straight Connector 61"/>
        <xdr:cNvCxnSpPr/>
      </xdr:nvCxnSpPr>
      <xdr:spPr>
        <a:xfrm flipV="1">
          <a:off x="11386185" y="2608516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831850</xdr:colOff>
      <xdr:row>66</xdr:row>
      <xdr:rowOff>176530</xdr:rowOff>
    </xdr:from>
    <xdr:to>
      <xdr:col>7</xdr:col>
      <xdr:colOff>56515</xdr:colOff>
      <xdr:row>67</xdr:row>
      <xdr:rowOff>109220</xdr:rowOff>
    </xdr:to>
    <xdr:cxnSp>
      <xdr:nvCxnSpPr>
        <xdr:cNvPr id="63" name="Straight Connector 62"/>
        <xdr:cNvCxnSpPr/>
      </xdr:nvCxnSpPr>
      <xdr:spPr>
        <a:xfrm>
          <a:off x="11490325" y="25755600"/>
          <a:ext cx="100965" cy="3403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746125</xdr:colOff>
      <xdr:row>84</xdr:row>
      <xdr:rowOff>146685</xdr:rowOff>
    </xdr:from>
    <xdr:to>
      <xdr:col>7</xdr:col>
      <xdr:colOff>83820</xdr:colOff>
      <xdr:row>84</xdr:row>
      <xdr:rowOff>155575</xdr:rowOff>
    </xdr:to>
    <xdr:cxnSp>
      <xdr:nvCxnSpPr>
        <xdr:cNvPr id="70" name="Straight Connector 32"/>
        <xdr:cNvCxnSpPr/>
      </xdr:nvCxnSpPr>
      <xdr:spPr>
        <a:xfrm flipV="1">
          <a:off x="11404600" y="3271710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828040</xdr:colOff>
      <xdr:row>84</xdr:row>
      <xdr:rowOff>161290</xdr:rowOff>
    </xdr:from>
    <xdr:to>
      <xdr:col>7</xdr:col>
      <xdr:colOff>86360</xdr:colOff>
      <xdr:row>85</xdr:row>
      <xdr:rowOff>171450</xdr:rowOff>
    </xdr:to>
    <xdr:cxnSp>
      <xdr:nvCxnSpPr>
        <xdr:cNvPr id="71" name="Straight Connector 33"/>
        <xdr:cNvCxnSpPr/>
      </xdr:nvCxnSpPr>
      <xdr:spPr>
        <a:xfrm flipV="1">
          <a:off x="11486515" y="3273171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727075</xdr:colOff>
      <xdr:row>82</xdr:row>
      <xdr:rowOff>108585</xdr:rowOff>
    </xdr:from>
    <xdr:to>
      <xdr:col>7</xdr:col>
      <xdr:colOff>64770</xdr:colOff>
      <xdr:row>82</xdr:row>
      <xdr:rowOff>117475</xdr:rowOff>
    </xdr:to>
    <xdr:cxnSp>
      <xdr:nvCxnSpPr>
        <xdr:cNvPr id="72" name="Straight Connector 32"/>
        <xdr:cNvCxnSpPr/>
      </xdr:nvCxnSpPr>
      <xdr:spPr>
        <a:xfrm flipV="1">
          <a:off x="11385550" y="3191700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808990</xdr:colOff>
      <xdr:row>82</xdr:row>
      <xdr:rowOff>123190</xdr:rowOff>
    </xdr:from>
    <xdr:to>
      <xdr:col>7</xdr:col>
      <xdr:colOff>67310</xdr:colOff>
      <xdr:row>83</xdr:row>
      <xdr:rowOff>133350</xdr:rowOff>
    </xdr:to>
    <xdr:cxnSp>
      <xdr:nvCxnSpPr>
        <xdr:cNvPr id="73" name="Straight Connector 33"/>
        <xdr:cNvCxnSpPr/>
      </xdr:nvCxnSpPr>
      <xdr:spPr>
        <a:xfrm flipV="1">
          <a:off x="11467465" y="3193161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62</xdr:row>
      <xdr:rowOff>228600</xdr:rowOff>
    </xdr:from>
    <xdr:to>
      <xdr:col>7</xdr:col>
      <xdr:colOff>61595</xdr:colOff>
      <xdr:row>62</xdr:row>
      <xdr:rowOff>237490</xdr:rowOff>
    </xdr:to>
    <xdr:cxnSp>
      <xdr:nvCxnSpPr>
        <xdr:cNvPr id="83" name="Straight Connector 32"/>
        <xdr:cNvCxnSpPr/>
      </xdr:nvCxnSpPr>
      <xdr:spPr>
        <a:xfrm flipV="1">
          <a:off x="11382375" y="2417699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828675</xdr:colOff>
      <xdr:row>62</xdr:row>
      <xdr:rowOff>245745</xdr:rowOff>
    </xdr:from>
    <xdr:to>
      <xdr:col>7</xdr:col>
      <xdr:colOff>66675</xdr:colOff>
      <xdr:row>65</xdr:row>
      <xdr:rowOff>142875</xdr:rowOff>
    </xdr:to>
    <xdr:cxnSp>
      <xdr:nvCxnSpPr>
        <xdr:cNvPr id="84" name="Straight Connector 33"/>
        <xdr:cNvCxnSpPr/>
      </xdr:nvCxnSpPr>
      <xdr:spPr>
        <a:xfrm flipV="1">
          <a:off x="11487150" y="24194135"/>
          <a:ext cx="114300" cy="112014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736600</xdr:colOff>
      <xdr:row>73</xdr:row>
      <xdr:rowOff>146050</xdr:rowOff>
    </xdr:from>
    <xdr:to>
      <xdr:col>7</xdr:col>
      <xdr:colOff>74295</xdr:colOff>
      <xdr:row>73</xdr:row>
      <xdr:rowOff>154940</xdr:rowOff>
    </xdr:to>
    <xdr:cxnSp>
      <xdr:nvCxnSpPr>
        <xdr:cNvPr id="85" name="Straight Connector 32"/>
        <xdr:cNvCxnSpPr/>
      </xdr:nvCxnSpPr>
      <xdr:spPr>
        <a:xfrm flipV="1">
          <a:off x="11395075" y="2852547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821055</xdr:colOff>
      <xdr:row>73</xdr:row>
      <xdr:rowOff>163195</xdr:rowOff>
    </xdr:from>
    <xdr:to>
      <xdr:col>7</xdr:col>
      <xdr:colOff>79375</xdr:colOff>
      <xdr:row>74</xdr:row>
      <xdr:rowOff>173355</xdr:rowOff>
    </xdr:to>
    <xdr:cxnSp>
      <xdr:nvCxnSpPr>
        <xdr:cNvPr id="86" name="Straight Connector 33"/>
        <xdr:cNvCxnSpPr/>
      </xdr:nvCxnSpPr>
      <xdr:spPr>
        <a:xfrm flipV="1">
          <a:off x="11479530" y="2854261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723265</xdr:colOff>
      <xdr:row>45</xdr:row>
      <xdr:rowOff>266700</xdr:rowOff>
    </xdr:from>
    <xdr:to>
      <xdr:col>7</xdr:col>
      <xdr:colOff>60960</xdr:colOff>
      <xdr:row>45</xdr:row>
      <xdr:rowOff>275590</xdr:rowOff>
    </xdr:to>
    <xdr:cxnSp>
      <xdr:nvCxnSpPr>
        <xdr:cNvPr id="97" name="Straight Connector 32"/>
        <xdr:cNvCxnSpPr/>
      </xdr:nvCxnSpPr>
      <xdr:spPr>
        <a:xfrm flipV="1">
          <a:off x="11381740" y="1728470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808355</xdr:colOff>
      <xdr:row>45</xdr:row>
      <xdr:rowOff>284480</xdr:rowOff>
    </xdr:from>
    <xdr:to>
      <xdr:col>7</xdr:col>
      <xdr:colOff>66675</xdr:colOff>
      <xdr:row>46</xdr:row>
      <xdr:rowOff>267970</xdr:rowOff>
    </xdr:to>
    <xdr:cxnSp>
      <xdr:nvCxnSpPr>
        <xdr:cNvPr id="98" name="Straight Connector 33"/>
        <xdr:cNvCxnSpPr/>
      </xdr:nvCxnSpPr>
      <xdr:spPr>
        <a:xfrm flipV="1">
          <a:off x="11466830" y="1730248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723265</xdr:colOff>
      <xdr:row>48</xdr:row>
      <xdr:rowOff>190500</xdr:rowOff>
    </xdr:from>
    <xdr:to>
      <xdr:col>7</xdr:col>
      <xdr:colOff>60960</xdr:colOff>
      <xdr:row>48</xdr:row>
      <xdr:rowOff>199390</xdr:rowOff>
    </xdr:to>
    <xdr:cxnSp>
      <xdr:nvCxnSpPr>
        <xdr:cNvPr id="99" name="Straight Connector 32"/>
        <xdr:cNvCxnSpPr/>
      </xdr:nvCxnSpPr>
      <xdr:spPr>
        <a:xfrm flipV="1">
          <a:off x="11381740" y="1843151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807720</xdr:colOff>
      <xdr:row>48</xdr:row>
      <xdr:rowOff>207645</xdr:rowOff>
    </xdr:from>
    <xdr:to>
      <xdr:col>7</xdr:col>
      <xdr:colOff>66040</xdr:colOff>
      <xdr:row>49</xdr:row>
      <xdr:rowOff>191135</xdr:rowOff>
    </xdr:to>
    <xdr:cxnSp>
      <xdr:nvCxnSpPr>
        <xdr:cNvPr id="100" name="Straight Connector 33"/>
        <xdr:cNvCxnSpPr/>
      </xdr:nvCxnSpPr>
      <xdr:spPr>
        <a:xfrm flipV="1">
          <a:off x="11466195" y="1844865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704850</xdr:colOff>
      <xdr:row>52</xdr:row>
      <xdr:rowOff>85090</xdr:rowOff>
    </xdr:from>
    <xdr:to>
      <xdr:col>7</xdr:col>
      <xdr:colOff>42545</xdr:colOff>
      <xdr:row>52</xdr:row>
      <xdr:rowOff>93980</xdr:rowOff>
    </xdr:to>
    <xdr:cxnSp>
      <xdr:nvCxnSpPr>
        <xdr:cNvPr id="101" name="Straight Connector 100"/>
        <xdr:cNvCxnSpPr/>
      </xdr:nvCxnSpPr>
      <xdr:spPr>
        <a:xfrm flipV="1">
          <a:off x="11363325" y="1995678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808990</xdr:colOff>
      <xdr:row>50</xdr:row>
      <xdr:rowOff>136525</xdr:rowOff>
    </xdr:from>
    <xdr:to>
      <xdr:col>7</xdr:col>
      <xdr:colOff>33655</xdr:colOff>
      <xdr:row>52</xdr:row>
      <xdr:rowOff>80010</xdr:rowOff>
    </xdr:to>
    <xdr:cxnSp>
      <xdr:nvCxnSpPr>
        <xdr:cNvPr id="102" name="Straight Connector 101"/>
        <xdr:cNvCxnSpPr/>
      </xdr:nvCxnSpPr>
      <xdr:spPr>
        <a:xfrm>
          <a:off x="11467465" y="19192875"/>
          <a:ext cx="100965" cy="75882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723265</xdr:colOff>
      <xdr:row>42</xdr:row>
      <xdr:rowOff>285750</xdr:rowOff>
    </xdr:from>
    <xdr:to>
      <xdr:col>7</xdr:col>
      <xdr:colOff>60960</xdr:colOff>
      <xdr:row>42</xdr:row>
      <xdr:rowOff>294640</xdr:rowOff>
    </xdr:to>
    <xdr:cxnSp>
      <xdr:nvCxnSpPr>
        <xdr:cNvPr id="103" name="Straight Connector 102"/>
        <xdr:cNvCxnSpPr/>
      </xdr:nvCxnSpPr>
      <xdr:spPr>
        <a:xfrm flipV="1">
          <a:off x="11381740" y="1608074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807720</xdr:colOff>
      <xdr:row>42</xdr:row>
      <xdr:rowOff>302895</xdr:rowOff>
    </xdr:from>
    <xdr:to>
      <xdr:col>7</xdr:col>
      <xdr:colOff>66040</xdr:colOff>
      <xdr:row>43</xdr:row>
      <xdr:rowOff>286385</xdr:rowOff>
    </xdr:to>
    <xdr:cxnSp>
      <xdr:nvCxnSpPr>
        <xdr:cNvPr id="104" name="Straight Connector 103"/>
        <xdr:cNvCxnSpPr/>
      </xdr:nvCxnSpPr>
      <xdr:spPr>
        <a:xfrm flipV="1">
          <a:off x="11466195" y="1609788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807720</xdr:colOff>
      <xdr:row>42</xdr:row>
      <xdr:rowOff>288925</xdr:rowOff>
    </xdr:from>
    <xdr:to>
      <xdr:col>7</xdr:col>
      <xdr:colOff>85090</xdr:colOff>
      <xdr:row>44</xdr:row>
      <xdr:rowOff>297815</xdr:rowOff>
    </xdr:to>
    <xdr:cxnSp>
      <xdr:nvCxnSpPr>
        <xdr:cNvPr id="105" name="Straight Connector 104"/>
        <xdr:cNvCxnSpPr/>
      </xdr:nvCxnSpPr>
      <xdr:spPr>
        <a:xfrm flipV="1">
          <a:off x="11466195" y="16083915"/>
          <a:ext cx="153670" cy="82423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735965</xdr:colOff>
      <xdr:row>27</xdr:row>
      <xdr:rowOff>241300</xdr:rowOff>
    </xdr:from>
    <xdr:to>
      <xdr:col>7</xdr:col>
      <xdr:colOff>73660</xdr:colOff>
      <xdr:row>27</xdr:row>
      <xdr:rowOff>250190</xdr:rowOff>
    </xdr:to>
    <xdr:cxnSp>
      <xdr:nvCxnSpPr>
        <xdr:cNvPr id="106" name="Straight Connector 32"/>
        <xdr:cNvCxnSpPr/>
      </xdr:nvCxnSpPr>
      <xdr:spPr>
        <a:xfrm flipV="1">
          <a:off x="11394440" y="992124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821055</xdr:colOff>
      <xdr:row>27</xdr:row>
      <xdr:rowOff>259080</xdr:rowOff>
    </xdr:from>
    <xdr:to>
      <xdr:col>7</xdr:col>
      <xdr:colOff>79375</xdr:colOff>
      <xdr:row>28</xdr:row>
      <xdr:rowOff>242570</xdr:rowOff>
    </xdr:to>
    <xdr:cxnSp>
      <xdr:nvCxnSpPr>
        <xdr:cNvPr id="107" name="Straight Connector 33"/>
        <xdr:cNvCxnSpPr/>
      </xdr:nvCxnSpPr>
      <xdr:spPr>
        <a:xfrm flipV="1">
          <a:off x="11479530" y="993902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30</xdr:row>
      <xdr:rowOff>168275</xdr:rowOff>
    </xdr:from>
    <xdr:to>
      <xdr:col>7</xdr:col>
      <xdr:colOff>52070</xdr:colOff>
      <xdr:row>30</xdr:row>
      <xdr:rowOff>177165</xdr:rowOff>
    </xdr:to>
    <xdr:cxnSp>
      <xdr:nvCxnSpPr>
        <xdr:cNvPr id="108" name="Straight Connector 107"/>
        <xdr:cNvCxnSpPr/>
      </xdr:nvCxnSpPr>
      <xdr:spPr>
        <a:xfrm flipV="1">
          <a:off x="11372850" y="1107122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818515</xdr:colOff>
      <xdr:row>29</xdr:row>
      <xdr:rowOff>196850</xdr:rowOff>
    </xdr:from>
    <xdr:to>
      <xdr:col>7</xdr:col>
      <xdr:colOff>53340</xdr:colOff>
      <xdr:row>30</xdr:row>
      <xdr:rowOff>177165</xdr:rowOff>
    </xdr:to>
    <xdr:cxnSp>
      <xdr:nvCxnSpPr>
        <xdr:cNvPr id="109" name="Straight Connector 108"/>
        <xdr:cNvCxnSpPr/>
      </xdr:nvCxnSpPr>
      <xdr:spPr>
        <a:xfrm>
          <a:off x="11476990" y="10692130"/>
          <a:ext cx="111125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711200</xdr:colOff>
      <xdr:row>57</xdr:row>
      <xdr:rowOff>196850</xdr:rowOff>
    </xdr:from>
    <xdr:to>
      <xdr:col>7</xdr:col>
      <xdr:colOff>48895</xdr:colOff>
      <xdr:row>57</xdr:row>
      <xdr:rowOff>205740</xdr:rowOff>
    </xdr:to>
    <xdr:cxnSp>
      <xdr:nvCxnSpPr>
        <xdr:cNvPr id="10" name="Straight Connector 32"/>
        <xdr:cNvCxnSpPr/>
      </xdr:nvCxnSpPr>
      <xdr:spPr>
        <a:xfrm flipV="1">
          <a:off x="11369675" y="2210689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795020</xdr:colOff>
      <xdr:row>57</xdr:row>
      <xdr:rowOff>213360</xdr:rowOff>
    </xdr:from>
    <xdr:to>
      <xdr:col>7</xdr:col>
      <xdr:colOff>53340</xdr:colOff>
      <xdr:row>58</xdr:row>
      <xdr:rowOff>196850</xdr:rowOff>
    </xdr:to>
    <xdr:cxnSp>
      <xdr:nvCxnSpPr>
        <xdr:cNvPr id="11" name="Straight Connector 33"/>
        <xdr:cNvCxnSpPr/>
      </xdr:nvCxnSpPr>
      <xdr:spPr>
        <a:xfrm flipV="1">
          <a:off x="11453495" y="2212340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708660</xdr:colOff>
      <xdr:row>56</xdr:row>
      <xdr:rowOff>181610</xdr:rowOff>
    </xdr:from>
    <xdr:to>
      <xdr:col>7</xdr:col>
      <xdr:colOff>46355</xdr:colOff>
      <xdr:row>56</xdr:row>
      <xdr:rowOff>190500</xdr:rowOff>
    </xdr:to>
    <xdr:cxnSp>
      <xdr:nvCxnSpPr>
        <xdr:cNvPr id="12" name="Straight Connector 11"/>
        <xdr:cNvCxnSpPr/>
      </xdr:nvCxnSpPr>
      <xdr:spPr>
        <a:xfrm flipV="1">
          <a:off x="11367135" y="2168398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812165</xdr:colOff>
      <xdr:row>55</xdr:row>
      <xdr:rowOff>252730</xdr:rowOff>
    </xdr:from>
    <xdr:to>
      <xdr:col>7</xdr:col>
      <xdr:colOff>36830</xdr:colOff>
      <xdr:row>56</xdr:row>
      <xdr:rowOff>185420</xdr:rowOff>
    </xdr:to>
    <xdr:cxnSp>
      <xdr:nvCxnSpPr>
        <xdr:cNvPr id="13" name="Straight Connector 12"/>
        <xdr:cNvCxnSpPr/>
      </xdr:nvCxnSpPr>
      <xdr:spPr>
        <a:xfrm>
          <a:off x="11470640" y="21347430"/>
          <a:ext cx="100965" cy="3403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708660</xdr:colOff>
      <xdr:row>75</xdr:row>
      <xdr:rowOff>181610</xdr:rowOff>
    </xdr:from>
    <xdr:to>
      <xdr:col>7</xdr:col>
      <xdr:colOff>46355</xdr:colOff>
      <xdr:row>75</xdr:row>
      <xdr:rowOff>190500</xdr:rowOff>
    </xdr:to>
    <xdr:cxnSp>
      <xdr:nvCxnSpPr>
        <xdr:cNvPr id="14" name="Straight Connector 13"/>
        <xdr:cNvCxnSpPr/>
      </xdr:nvCxnSpPr>
      <xdr:spPr>
        <a:xfrm flipV="1">
          <a:off x="11367135" y="2932303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812165</xdr:colOff>
      <xdr:row>74</xdr:row>
      <xdr:rowOff>233680</xdr:rowOff>
    </xdr:from>
    <xdr:to>
      <xdr:col>7</xdr:col>
      <xdr:colOff>36830</xdr:colOff>
      <xdr:row>75</xdr:row>
      <xdr:rowOff>193040</xdr:rowOff>
    </xdr:to>
    <xdr:cxnSp>
      <xdr:nvCxnSpPr>
        <xdr:cNvPr id="15" name="Straight Connector 14"/>
        <xdr:cNvCxnSpPr/>
      </xdr:nvCxnSpPr>
      <xdr:spPr>
        <a:xfrm>
          <a:off x="11470640" y="28994100"/>
          <a:ext cx="100965" cy="3403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742950</xdr:colOff>
      <xdr:row>41</xdr:row>
      <xdr:rowOff>216535</xdr:rowOff>
    </xdr:from>
    <xdr:to>
      <xdr:col>7</xdr:col>
      <xdr:colOff>101600</xdr:colOff>
      <xdr:row>42</xdr:row>
      <xdr:rowOff>181610</xdr:rowOff>
    </xdr:to>
    <xdr:grpSp>
      <xdr:nvGrpSpPr>
        <xdr:cNvPr id="3" name="Group 2"/>
        <xdr:cNvGrpSpPr/>
      </xdr:nvGrpSpPr>
      <xdr:grpSpPr>
        <a:xfrm>
          <a:off x="11820525" y="15547975"/>
          <a:ext cx="234950" cy="372745"/>
          <a:chOff x="18615" y="26367"/>
          <a:chExt cx="370" cy="604"/>
        </a:xfrm>
      </xdr:grpSpPr>
      <xdr:cxnSp>
        <xdr:nvCxnSpPr>
          <xdr:cNvPr id="4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5" name="Straight Connector 4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26</xdr:row>
      <xdr:rowOff>173355</xdr:rowOff>
    </xdr:from>
    <xdr:to>
      <xdr:col>7</xdr:col>
      <xdr:colOff>79375</xdr:colOff>
      <xdr:row>28</xdr:row>
      <xdr:rowOff>171450</xdr:rowOff>
    </xdr:to>
    <xdr:grpSp>
      <xdr:nvGrpSpPr>
        <xdr:cNvPr id="6" name="Group 5"/>
        <xdr:cNvGrpSpPr/>
      </xdr:nvGrpSpPr>
      <xdr:grpSpPr>
        <a:xfrm flipV="1">
          <a:off x="11801475" y="9496425"/>
          <a:ext cx="231775" cy="760095"/>
          <a:chOff x="19115" y="13685"/>
          <a:chExt cx="332" cy="660"/>
        </a:xfrm>
      </xdr:grpSpPr>
      <xdr:cxnSp>
        <xdr:nvCxnSpPr>
          <xdr:cNvPr id="7" name="Straight Connector 10"/>
          <xdr:cNvCxnSpPr/>
        </xdr:nvCxnSpPr>
        <xdr:spPr>
          <a:xfrm>
            <a:off x="19115" y="13685"/>
            <a:ext cx="333" cy="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>
        <xdr:nvCxnSpPr>
          <xdr:cNvPr id="8" name="Straight Connector 7"/>
          <xdr:cNvCxnSpPr/>
        </xdr:nvCxnSpPr>
        <xdr:spPr>
          <a:xfrm flipH="1">
            <a:off x="19227" y="13699"/>
            <a:ext cx="213" cy="64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0</xdr:colOff>
      <xdr:row>46</xdr:row>
      <xdr:rowOff>389890</xdr:rowOff>
    </xdr:from>
    <xdr:to>
      <xdr:col>17</xdr:col>
      <xdr:colOff>695325</xdr:colOff>
      <xdr:row>47</xdr:row>
      <xdr:rowOff>313690</xdr:rowOff>
    </xdr:to>
    <xdr:sp>
      <xdr:nvSpPr>
        <xdr:cNvPr id="9" name="Rectangle 29"/>
        <xdr:cNvSpPr/>
      </xdr:nvSpPr>
      <xdr:spPr>
        <a:xfrm>
          <a:off x="19211925" y="1775968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42</xdr:row>
      <xdr:rowOff>0</xdr:rowOff>
    </xdr:from>
    <xdr:to>
      <xdr:col>16</xdr:col>
      <xdr:colOff>429260</xdr:colOff>
      <xdr:row>42</xdr:row>
      <xdr:rowOff>313690</xdr:rowOff>
    </xdr:to>
    <xdr:sp>
      <xdr:nvSpPr>
        <xdr:cNvPr id="10" name="Rectangle 29"/>
        <xdr:cNvSpPr/>
      </xdr:nvSpPr>
      <xdr:spPr>
        <a:xfrm>
          <a:off x="18545175" y="1573911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542925</xdr:colOff>
      <xdr:row>52</xdr:row>
      <xdr:rowOff>313690</xdr:rowOff>
    </xdr:to>
    <xdr:sp>
      <xdr:nvSpPr>
        <xdr:cNvPr id="11" name="Rectangle 19"/>
        <xdr:cNvSpPr/>
      </xdr:nvSpPr>
      <xdr:spPr>
        <a:xfrm>
          <a:off x="19211925" y="1981581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429260</xdr:colOff>
      <xdr:row>54</xdr:row>
      <xdr:rowOff>313690</xdr:rowOff>
    </xdr:to>
    <xdr:sp>
      <xdr:nvSpPr>
        <xdr:cNvPr id="12" name="Rectangle 19"/>
        <xdr:cNvSpPr/>
      </xdr:nvSpPr>
      <xdr:spPr>
        <a:xfrm>
          <a:off x="18545175" y="2063115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429260</xdr:colOff>
      <xdr:row>55</xdr:row>
      <xdr:rowOff>313690</xdr:rowOff>
    </xdr:to>
    <xdr:sp>
      <xdr:nvSpPr>
        <xdr:cNvPr id="13" name="Rectangle 19"/>
        <xdr:cNvSpPr/>
      </xdr:nvSpPr>
      <xdr:spPr>
        <a:xfrm>
          <a:off x="19211925" y="2103882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56</xdr:row>
      <xdr:rowOff>0</xdr:rowOff>
    </xdr:from>
    <xdr:to>
      <xdr:col>17</xdr:col>
      <xdr:colOff>429260</xdr:colOff>
      <xdr:row>56</xdr:row>
      <xdr:rowOff>313690</xdr:rowOff>
    </xdr:to>
    <xdr:sp>
      <xdr:nvSpPr>
        <xdr:cNvPr id="14" name="Rectangle 19"/>
        <xdr:cNvSpPr/>
      </xdr:nvSpPr>
      <xdr:spPr>
        <a:xfrm>
          <a:off x="19211925" y="2144649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17</xdr:col>
      <xdr:colOff>429260</xdr:colOff>
      <xdr:row>60</xdr:row>
      <xdr:rowOff>313690</xdr:rowOff>
    </xdr:to>
    <xdr:sp>
      <xdr:nvSpPr>
        <xdr:cNvPr id="15" name="Rectangle 19"/>
        <xdr:cNvSpPr/>
      </xdr:nvSpPr>
      <xdr:spPr>
        <a:xfrm>
          <a:off x="19211925" y="2307717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711200</xdr:colOff>
      <xdr:row>38</xdr:row>
      <xdr:rowOff>241935</xdr:rowOff>
    </xdr:from>
    <xdr:to>
      <xdr:col>7</xdr:col>
      <xdr:colOff>69850</xdr:colOff>
      <xdr:row>39</xdr:row>
      <xdr:rowOff>207010</xdr:rowOff>
    </xdr:to>
    <xdr:grpSp>
      <xdr:nvGrpSpPr>
        <xdr:cNvPr id="16" name="Group 15"/>
        <xdr:cNvGrpSpPr/>
      </xdr:nvGrpSpPr>
      <xdr:grpSpPr>
        <a:xfrm>
          <a:off x="11788775" y="14350365"/>
          <a:ext cx="234950" cy="372745"/>
          <a:chOff x="18615" y="20697"/>
          <a:chExt cx="370" cy="604"/>
        </a:xfrm>
      </xdr:grpSpPr>
      <xdr:cxnSp>
        <xdr:nvCxnSpPr>
          <xdr:cNvPr id="17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18" name="Straight Connector 17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730250</xdr:colOff>
      <xdr:row>45</xdr:row>
      <xdr:rowOff>210185</xdr:rowOff>
    </xdr:from>
    <xdr:to>
      <xdr:col>7</xdr:col>
      <xdr:colOff>88900</xdr:colOff>
      <xdr:row>46</xdr:row>
      <xdr:rowOff>156210</xdr:rowOff>
    </xdr:to>
    <xdr:grpSp>
      <xdr:nvGrpSpPr>
        <xdr:cNvPr id="19" name="Group 18"/>
        <xdr:cNvGrpSpPr/>
      </xdr:nvGrpSpPr>
      <xdr:grpSpPr>
        <a:xfrm>
          <a:off x="11807825" y="17172305"/>
          <a:ext cx="234950" cy="353695"/>
          <a:chOff x="18615" y="26367"/>
          <a:chExt cx="370" cy="604"/>
        </a:xfrm>
      </xdr:grpSpPr>
      <xdr:cxnSp>
        <xdr:nvCxnSpPr>
          <xdr:cNvPr id="20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1" name="Straight Connector 20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755650</xdr:colOff>
      <xdr:row>54</xdr:row>
      <xdr:rowOff>200025</xdr:rowOff>
    </xdr:from>
    <xdr:to>
      <xdr:col>7</xdr:col>
      <xdr:colOff>114300</xdr:colOff>
      <xdr:row>55</xdr:row>
      <xdr:rowOff>180975</xdr:rowOff>
    </xdr:to>
    <xdr:grpSp>
      <xdr:nvGrpSpPr>
        <xdr:cNvPr id="22" name="Group 21"/>
        <xdr:cNvGrpSpPr/>
      </xdr:nvGrpSpPr>
      <xdr:grpSpPr>
        <a:xfrm>
          <a:off x="11833225" y="20831175"/>
          <a:ext cx="234950" cy="388620"/>
          <a:chOff x="18615" y="26367"/>
          <a:chExt cx="370" cy="671"/>
        </a:xfrm>
      </xdr:grpSpPr>
      <xdr:cxnSp>
        <xdr:nvCxnSpPr>
          <xdr:cNvPr id="23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4" name="Straight Connector 23"/>
          <xdr:cNvCxnSpPr/>
        </xdr:nvCxnSpPr>
        <xdr:spPr>
          <a:xfrm flipH="1">
            <a:off x="18640" y="26367"/>
            <a:ext cx="325" cy="67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730250</xdr:colOff>
      <xdr:row>50</xdr:row>
      <xdr:rowOff>245110</xdr:rowOff>
    </xdr:from>
    <xdr:to>
      <xdr:col>7</xdr:col>
      <xdr:colOff>146050</xdr:colOff>
      <xdr:row>52</xdr:row>
      <xdr:rowOff>146685</xdr:rowOff>
    </xdr:to>
    <xdr:grpSp>
      <xdr:nvGrpSpPr>
        <xdr:cNvPr id="25" name="Group 24"/>
        <xdr:cNvGrpSpPr/>
      </xdr:nvGrpSpPr>
      <xdr:grpSpPr>
        <a:xfrm flipV="1">
          <a:off x="11807825" y="19245580"/>
          <a:ext cx="292100" cy="716915"/>
          <a:chOff x="18615" y="26367"/>
          <a:chExt cx="370" cy="604"/>
        </a:xfrm>
      </xdr:grpSpPr>
      <xdr:cxnSp>
        <xdr:nvCxnSpPr>
          <xdr:cNvPr id="26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7" name="Straight Connector 26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774700</xdr:colOff>
      <xdr:row>50</xdr:row>
      <xdr:rowOff>237490</xdr:rowOff>
    </xdr:from>
    <xdr:to>
      <xdr:col>7</xdr:col>
      <xdr:colOff>133350</xdr:colOff>
      <xdr:row>51</xdr:row>
      <xdr:rowOff>194310</xdr:rowOff>
    </xdr:to>
    <xdr:grpSp>
      <xdr:nvGrpSpPr>
        <xdr:cNvPr id="28" name="Group 27"/>
        <xdr:cNvGrpSpPr/>
      </xdr:nvGrpSpPr>
      <xdr:grpSpPr>
        <a:xfrm flipV="1">
          <a:off x="11852275" y="19237960"/>
          <a:ext cx="234950" cy="364490"/>
          <a:chOff x="18615" y="26367"/>
          <a:chExt cx="370" cy="605"/>
        </a:xfrm>
      </xdr:grpSpPr>
      <xdr:cxnSp>
        <xdr:nvCxnSpPr>
          <xdr:cNvPr id="29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0" name="Straight Connector 29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742950</xdr:colOff>
      <xdr:row>72</xdr:row>
      <xdr:rowOff>238125</xdr:rowOff>
    </xdr:from>
    <xdr:to>
      <xdr:col>7</xdr:col>
      <xdr:colOff>101600</xdr:colOff>
      <xdr:row>74</xdr:row>
      <xdr:rowOff>180975</xdr:rowOff>
    </xdr:to>
    <xdr:grpSp>
      <xdr:nvGrpSpPr>
        <xdr:cNvPr id="31" name="Group 30"/>
        <xdr:cNvGrpSpPr/>
      </xdr:nvGrpSpPr>
      <xdr:grpSpPr>
        <a:xfrm>
          <a:off x="11820525" y="28073985"/>
          <a:ext cx="234950" cy="704850"/>
          <a:chOff x="18615" y="26367"/>
          <a:chExt cx="370" cy="604"/>
        </a:xfrm>
      </xdr:grpSpPr>
      <xdr:cxnSp>
        <xdr:nvCxnSpPr>
          <xdr:cNvPr id="32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3" name="Straight Connector 32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742950</xdr:colOff>
      <xdr:row>65</xdr:row>
      <xdr:rowOff>189865</xdr:rowOff>
    </xdr:from>
    <xdr:to>
      <xdr:col>7</xdr:col>
      <xdr:colOff>101600</xdr:colOff>
      <xdr:row>66</xdr:row>
      <xdr:rowOff>106680</xdr:rowOff>
    </xdr:to>
    <xdr:grpSp>
      <xdr:nvGrpSpPr>
        <xdr:cNvPr id="34" name="Group 33"/>
        <xdr:cNvGrpSpPr/>
      </xdr:nvGrpSpPr>
      <xdr:grpSpPr>
        <a:xfrm>
          <a:off x="11820525" y="25305385"/>
          <a:ext cx="234950" cy="324485"/>
          <a:chOff x="18615" y="26367"/>
          <a:chExt cx="370" cy="604"/>
        </a:xfrm>
      </xdr:grpSpPr>
      <xdr:cxnSp>
        <xdr:nvCxnSpPr>
          <xdr:cNvPr id="35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6" name="Straight Connector 35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742950</xdr:colOff>
      <xdr:row>41</xdr:row>
      <xdr:rowOff>216535</xdr:rowOff>
    </xdr:from>
    <xdr:to>
      <xdr:col>7</xdr:col>
      <xdr:colOff>101600</xdr:colOff>
      <xdr:row>42</xdr:row>
      <xdr:rowOff>181610</xdr:rowOff>
    </xdr:to>
    <xdr:grpSp>
      <xdr:nvGrpSpPr>
        <xdr:cNvPr id="3" name="Group 2"/>
        <xdr:cNvGrpSpPr/>
      </xdr:nvGrpSpPr>
      <xdr:grpSpPr>
        <a:xfrm>
          <a:off x="11820525" y="15547975"/>
          <a:ext cx="234950" cy="372745"/>
          <a:chOff x="18615" y="26367"/>
          <a:chExt cx="370" cy="604"/>
        </a:xfrm>
      </xdr:grpSpPr>
      <xdr:cxnSp>
        <xdr:nvCxnSpPr>
          <xdr:cNvPr id="4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5" name="Straight Connector 4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26</xdr:row>
      <xdr:rowOff>173355</xdr:rowOff>
    </xdr:from>
    <xdr:to>
      <xdr:col>7</xdr:col>
      <xdr:colOff>79375</xdr:colOff>
      <xdr:row>28</xdr:row>
      <xdr:rowOff>171450</xdr:rowOff>
    </xdr:to>
    <xdr:grpSp>
      <xdr:nvGrpSpPr>
        <xdr:cNvPr id="6" name="Group 5"/>
        <xdr:cNvGrpSpPr/>
      </xdr:nvGrpSpPr>
      <xdr:grpSpPr>
        <a:xfrm flipV="1">
          <a:off x="11801475" y="9496425"/>
          <a:ext cx="231775" cy="760095"/>
          <a:chOff x="19115" y="13685"/>
          <a:chExt cx="332" cy="660"/>
        </a:xfrm>
      </xdr:grpSpPr>
      <xdr:cxnSp>
        <xdr:nvCxnSpPr>
          <xdr:cNvPr id="7" name="Straight Connector 10"/>
          <xdr:cNvCxnSpPr/>
        </xdr:nvCxnSpPr>
        <xdr:spPr>
          <a:xfrm>
            <a:off x="19115" y="13685"/>
            <a:ext cx="333" cy="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>
        <xdr:nvCxnSpPr>
          <xdr:cNvPr id="8" name="Straight Connector 7"/>
          <xdr:cNvCxnSpPr/>
        </xdr:nvCxnSpPr>
        <xdr:spPr>
          <a:xfrm flipH="1">
            <a:off x="19227" y="13699"/>
            <a:ext cx="213" cy="64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0</xdr:colOff>
      <xdr:row>46</xdr:row>
      <xdr:rowOff>389890</xdr:rowOff>
    </xdr:from>
    <xdr:to>
      <xdr:col>17</xdr:col>
      <xdr:colOff>695325</xdr:colOff>
      <xdr:row>47</xdr:row>
      <xdr:rowOff>313690</xdr:rowOff>
    </xdr:to>
    <xdr:sp>
      <xdr:nvSpPr>
        <xdr:cNvPr id="9" name="Rectangle 29"/>
        <xdr:cNvSpPr/>
      </xdr:nvSpPr>
      <xdr:spPr>
        <a:xfrm>
          <a:off x="19211925" y="1775968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42</xdr:row>
      <xdr:rowOff>0</xdr:rowOff>
    </xdr:from>
    <xdr:to>
      <xdr:col>16</xdr:col>
      <xdr:colOff>429260</xdr:colOff>
      <xdr:row>42</xdr:row>
      <xdr:rowOff>313690</xdr:rowOff>
    </xdr:to>
    <xdr:sp>
      <xdr:nvSpPr>
        <xdr:cNvPr id="10" name="Rectangle 29"/>
        <xdr:cNvSpPr/>
      </xdr:nvSpPr>
      <xdr:spPr>
        <a:xfrm>
          <a:off x="18545175" y="1573911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542925</xdr:colOff>
      <xdr:row>52</xdr:row>
      <xdr:rowOff>313690</xdr:rowOff>
    </xdr:to>
    <xdr:sp>
      <xdr:nvSpPr>
        <xdr:cNvPr id="11" name="Rectangle 19"/>
        <xdr:cNvSpPr/>
      </xdr:nvSpPr>
      <xdr:spPr>
        <a:xfrm>
          <a:off x="19211925" y="1981581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429260</xdr:colOff>
      <xdr:row>54</xdr:row>
      <xdr:rowOff>313690</xdr:rowOff>
    </xdr:to>
    <xdr:sp>
      <xdr:nvSpPr>
        <xdr:cNvPr id="12" name="Rectangle 19"/>
        <xdr:cNvSpPr/>
      </xdr:nvSpPr>
      <xdr:spPr>
        <a:xfrm>
          <a:off x="18545175" y="2063115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429260</xdr:colOff>
      <xdr:row>55</xdr:row>
      <xdr:rowOff>313690</xdr:rowOff>
    </xdr:to>
    <xdr:sp>
      <xdr:nvSpPr>
        <xdr:cNvPr id="13" name="Rectangle 19"/>
        <xdr:cNvSpPr/>
      </xdr:nvSpPr>
      <xdr:spPr>
        <a:xfrm>
          <a:off x="19211925" y="2103882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56</xdr:row>
      <xdr:rowOff>0</xdr:rowOff>
    </xdr:from>
    <xdr:to>
      <xdr:col>17</xdr:col>
      <xdr:colOff>429260</xdr:colOff>
      <xdr:row>56</xdr:row>
      <xdr:rowOff>313690</xdr:rowOff>
    </xdr:to>
    <xdr:sp>
      <xdr:nvSpPr>
        <xdr:cNvPr id="14" name="Rectangle 19"/>
        <xdr:cNvSpPr/>
      </xdr:nvSpPr>
      <xdr:spPr>
        <a:xfrm>
          <a:off x="19211925" y="2144649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17</xdr:col>
      <xdr:colOff>429260</xdr:colOff>
      <xdr:row>60</xdr:row>
      <xdr:rowOff>313690</xdr:rowOff>
    </xdr:to>
    <xdr:sp>
      <xdr:nvSpPr>
        <xdr:cNvPr id="15" name="Rectangle 19"/>
        <xdr:cNvSpPr/>
      </xdr:nvSpPr>
      <xdr:spPr>
        <a:xfrm>
          <a:off x="19211925" y="2307717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711200</xdr:colOff>
      <xdr:row>38</xdr:row>
      <xdr:rowOff>241935</xdr:rowOff>
    </xdr:from>
    <xdr:to>
      <xdr:col>7</xdr:col>
      <xdr:colOff>69850</xdr:colOff>
      <xdr:row>39</xdr:row>
      <xdr:rowOff>207010</xdr:rowOff>
    </xdr:to>
    <xdr:grpSp>
      <xdr:nvGrpSpPr>
        <xdr:cNvPr id="16" name="Group 15"/>
        <xdr:cNvGrpSpPr/>
      </xdr:nvGrpSpPr>
      <xdr:grpSpPr>
        <a:xfrm>
          <a:off x="11788775" y="14350365"/>
          <a:ext cx="234950" cy="372745"/>
          <a:chOff x="18615" y="20697"/>
          <a:chExt cx="370" cy="604"/>
        </a:xfrm>
      </xdr:grpSpPr>
      <xdr:cxnSp>
        <xdr:nvCxnSpPr>
          <xdr:cNvPr id="17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18" name="Straight Connector 17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730250</xdr:colOff>
      <xdr:row>45</xdr:row>
      <xdr:rowOff>210185</xdr:rowOff>
    </xdr:from>
    <xdr:to>
      <xdr:col>7</xdr:col>
      <xdr:colOff>88900</xdr:colOff>
      <xdr:row>46</xdr:row>
      <xdr:rowOff>156210</xdr:rowOff>
    </xdr:to>
    <xdr:grpSp>
      <xdr:nvGrpSpPr>
        <xdr:cNvPr id="19" name="Group 18"/>
        <xdr:cNvGrpSpPr/>
      </xdr:nvGrpSpPr>
      <xdr:grpSpPr>
        <a:xfrm>
          <a:off x="11807825" y="17172305"/>
          <a:ext cx="234950" cy="353695"/>
          <a:chOff x="18615" y="26367"/>
          <a:chExt cx="370" cy="604"/>
        </a:xfrm>
      </xdr:grpSpPr>
      <xdr:cxnSp>
        <xdr:nvCxnSpPr>
          <xdr:cNvPr id="20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1" name="Straight Connector 20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755650</xdr:colOff>
      <xdr:row>54</xdr:row>
      <xdr:rowOff>200025</xdr:rowOff>
    </xdr:from>
    <xdr:to>
      <xdr:col>7</xdr:col>
      <xdr:colOff>114300</xdr:colOff>
      <xdr:row>55</xdr:row>
      <xdr:rowOff>180975</xdr:rowOff>
    </xdr:to>
    <xdr:grpSp>
      <xdr:nvGrpSpPr>
        <xdr:cNvPr id="22" name="Group 21"/>
        <xdr:cNvGrpSpPr/>
      </xdr:nvGrpSpPr>
      <xdr:grpSpPr>
        <a:xfrm>
          <a:off x="11833225" y="20831175"/>
          <a:ext cx="234950" cy="388620"/>
          <a:chOff x="18615" y="26367"/>
          <a:chExt cx="370" cy="671"/>
        </a:xfrm>
      </xdr:grpSpPr>
      <xdr:cxnSp>
        <xdr:nvCxnSpPr>
          <xdr:cNvPr id="23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4" name="Straight Connector 23"/>
          <xdr:cNvCxnSpPr/>
        </xdr:nvCxnSpPr>
        <xdr:spPr>
          <a:xfrm flipH="1">
            <a:off x="18640" y="26367"/>
            <a:ext cx="325" cy="67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730250</xdr:colOff>
      <xdr:row>50</xdr:row>
      <xdr:rowOff>245110</xdr:rowOff>
    </xdr:from>
    <xdr:to>
      <xdr:col>7</xdr:col>
      <xdr:colOff>146050</xdr:colOff>
      <xdr:row>52</xdr:row>
      <xdr:rowOff>146685</xdr:rowOff>
    </xdr:to>
    <xdr:grpSp>
      <xdr:nvGrpSpPr>
        <xdr:cNvPr id="25" name="Group 24"/>
        <xdr:cNvGrpSpPr/>
      </xdr:nvGrpSpPr>
      <xdr:grpSpPr>
        <a:xfrm flipV="1">
          <a:off x="11807825" y="19245580"/>
          <a:ext cx="292100" cy="716915"/>
          <a:chOff x="18615" y="26367"/>
          <a:chExt cx="370" cy="604"/>
        </a:xfrm>
      </xdr:grpSpPr>
      <xdr:cxnSp>
        <xdr:nvCxnSpPr>
          <xdr:cNvPr id="26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7" name="Straight Connector 26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774700</xdr:colOff>
      <xdr:row>50</xdr:row>
      <xdr:rowOff>237490</xdr:rowOff>
    </xdr:from>
    <xdr:to>
      <xdr:col>7</xdr:col>
      <xdr:colOff>133350</xdr:colOff>
      <xdr:row>51</xdr:row>
      <xdr:rowOff>194310</xdr:rowOff>
    </xdr:to>
    <xdr:grpSp>
      <xdr:nvGrpSpPr>
        <xdr:cNvPr id="28" name="Group 27"/>
        <xdr:cNvGrpSpPr/>
      </xdr:nvGrpSpPr>
      <xdr:grpSpPr>
        <a:xfrm flipV="1">
          <a:off x="11852275" y="19237960"/>
          <a:ext cx="234950" cy="364490"/>
          <a:chOff x="18615" y="26367"/>
          <a:chExt cx="370" cy="605"/>
        </a:xfrm>
      </xdr:grpSpPr>
      <xdr:cxnSp>
        <xdr:nvCxnSpPr>
          <xdr:cNvPr id="29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0" name="Straight Connector 29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742950</xdr:colOff>
      <xdr:row>72</xdr:row>
      <xdr:rowOff>238125</xdr:rowOff>
    </xdr:from>
    <xdr:to>
      <xdr:col>7</xdr:col>
      <xdr:colOff>101600</xdr:colOff>
      <xdr:row>74</xdr:row>
      <xdr:rowOff>180975</xdr:rowOff>
    </xdr:to>
    <xdr:grpSp>
      <xdr:nvGrpSpPr>
        <xdr:cNvPr id="31" name="Group 30"/>
        <xdr:cNvGrpSpPr/>
      </xdr:nvGrpSpPr>
      <xdr:grpSpPr>
        <a:xfrm>
          <a:off x="11820525" y="28073985"/>
          <a:ext cx="234950" cy="704850"/>
          <a:chOff x="18615" y="26367"/>
          <a:chExt cx="370" cy="604"/>
        </a:xfrm>
      </xdr:grpSpPr>
      <xdr:cxnSp>
        <xdr:nvCxnSpPr>
          <xdr:cNvPr id="32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3" name="Straight Connector 32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742950</xdr:colOff>
      <xdr:row>65</xdr:row>
      <xdr:rowOff>189865</xdr:rowOff>
    </xdr:from>
    <xdr:to>
      <xdr:col>7</xdr:col>
      <xdr:colOff>101600</xdr:colOff>
      <xdr:row>66</xdr:row>
      <xdr:rowOff>106680</xdr:rowOff>
    </xdr:to>
    <xdr:grpSp>
      <xdr:nvGrpSpPr>
        <xdr:cNvPr id="34" name="Group 33"/>
        <xdr:cNvGrpSpPr/>
      </xdr:nvGrpSpPr>
      <xdr:grpSpPr>
        <a:xfrm>
          <a:off x="11820525" y="25305385"/>
          <a:ext cx="234950" cy="324485"/>
          <a:chOff x="18615" y="26367"/>
          <a:chExt cx="370" cy="604"/>
        </a:xfrm>
      </xdr:grpSpPr>
      <xdr:cxnSp>
        <xdr:nvCxnSpPr>
          <xdr:cNvPr id="35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6" name="Straight Connector 35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0</xdr:colOff>
      <xdr:row>45</xdr:row>
      <xdr:rowOff>389890</xdr:rowOff>
    </xdr:from>
    <xdr:to>
      <xdr:col>17</xdr:col>
      <xdr:colOff>695325</xdr:colOff>
      <xdr:row>46</xdr:row>
      <xdr:rowOff>313690</xdr:rowOff>
    </xdr:to>
    <xdr:sp>
      <xdr:nvSpPr>
        <xdr:cNvPr id="6" name="Rectangle 29"/>
        <xdr:cNvSpPr/>
      </xdr:nvSpPr>
      <xdr:spPr>
        <a:xfrm>
          <a:off x="19211925" y="1861185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41</xdr:row>
      <xdr:rowOff>0</xdr:rowOff>
    </xdr:from>
    <xdr:to>
      <xdr:col>16</xdr:col>
      <xdr:colOff>429260</xdr:colOff>
      <xdr:row>41</xdr:row>
      <xdr:rowOff>313690</xdr:rowOff>
    </xdr:to>
    <xdr:sp>
      <xdr:nvSpPr>
        <xdr:cNvPr id="7" name="Rectangle 29"/>
        <xdr:cNvSpPr/>
      </xdr:nvSpPr>
      <xdr:spPr>
        <a:xfrm>
          <a:off x="18545175" y="1659128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51</xdr:row>
      <xdr:rowOff>0</xdr:rowOff>
    </xdr:from>
    <xdr:to>
      <xdr:col>17</xdr:col>
      <xdr:colOff>542925</xdr:colOff>
      <xdr:row>51</xdr:row>
      <xdr:rowOff>313690</xdr:rowOff>
    </xdr:to>
    <xdr:sp>
      <xdr:nvSpPr>
        <xdr:cNvPr id="8" name="Rectangle 19"/>
        <xdr:cNvSpPr/>
      </xdr:nvSpPr>
      <xdr:spPr>
        <a:xfrm>
          <a:off x="19211925" y="2066798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53</xdr:row>
      <xdr:rowOff>0</xdr:rowOff>
    </xdr:from>
    <xdr:to>
      <xdr:col>16</xdr:col>
      <xdr:colOff>429260</xdr:colOff>
      <xdr:row>53</xdr:row>
      <xdr:rowOff>313690</xdr:rowOff>
    </xdr:to>
    <xdr:sp>
      <xdr:nvSpPr>
        <xdr:cNvPr id="9" name="Rectangle 19"/>
        <xdr:cNvSpPr/>
      </xdr:nvSpPr>
      <xdr:spPr>
        <a:xfrm>
          <a:off x="18545175" y="2148332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17</xdr:col>
      <xdr:colOff>429260</xdr:colOff>
      <xdr:row>54</xdr:row>
      <xdr:rowOff>313690</xdr:rowOff>
    </xdr:to>
    <xdr:sp>
      <xdr:nvSpPr>
        <xdr:cNvPr id="10" name="Rectangle 19"/>
        <xdr:cNvSpPr/>
      </xdr:nvSpPr>
      <xdr:spPr>
        <a:xfrm>
          <a:off x="19211925" y="2189099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429260</xdr:colOff>
      <xdr:row>55</xdr:row>
      <xdr:rowOff>313690</xdr:rowOff>
    </xdr:to>
    <xdr:sp>
      <xdr:nvSpPr>
        <xdr:cNvPr id="11" name="Rectangle 19"/>
        <xdr:cNvSpPr/>
      </xdr:nvSpPr>
      <xdr:spPr>
        <a:xfrm>
          <a:off x="19211925" y="2229866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59</xdr:row>
      <xdr:rowOff>0</xdr:rowOff>
    </xdr:from>
    <xdr:to>
      <xdr:col>17</xdr:col>
      <xdr:colOff>429260</xdr:colOff>
      <xdr:row>59</xdr:row>
      <xdr:rowOff>313690</xdr:rowOff>
    </xdr:to>
    <xdr:sp>
      <xdr:nvSpPr>
        <xdr:cNvPr id="12" name="Rectangle 19"/>
        <xdr:cNvSpPr/>
      </xdr:nvSpPr>
      <xdr:spPr>
        <a:xfrm>
          <a:off x="19211925" y="2392934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723900</xdr:colOff>
      <xdr:row>51</xdr:row>
      <xdr:rowOff>184150</xdr:rowOff>
    </xdr:from>
    <xdr:to>
      <xdr:col>7</xdr:col>
      <xdr:colOff>61595</xdr:colOff>
      <xdr:row>51</xdr:row>
      <xdr:rowOff>193040</xdr:rowOff>
    </xdr:to>
    <xdr:cxnSp>
      <xdr:nvCxnSpPr>
        <xdr:cNvPr id="52" name="Straight Connector 51"/>
        <xdr:cNvCxnSpPr/>
      </xdr:nvCxnSpPr>
      <xdr:spPr>
        <a:xfrm flipV="1">
          <a:off x="11801475" y="2085213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847090</xdr:colOff>
      <xdr:row>50</xdr:row>
      <xdr:rowOff>238125</xdr:rowOff>
    </xdr:from>
    <xdr:to>
      <xdr:col>7</xdr:col>
      <xdr:colOff>81280</xdr:colOff>
      <xdr:row>51</xdr:row>
      <xdr:rowOff>218440</xdr:rowOff>
    </xdr:to>
    <xdr:cxnSp>
      <xdr:nvCxnSpPr>
        <xdr:cNvPr id="53" name="Straight Connector 52"/>
        <xdr:cNvCxnSpPr/>
      </xdr:nvCxnSpPr>
      <xdr:spPr>
        <a:xfrm>
          <a:off x="11924665" y="20498435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26</xdr:row>
      <xdr:rowOff>666750</xdr:rowOff>
    </xdr:from>
    <xdr:to>
      <xdr:col>7</xdr:col>
      <xdr:colOff>71120</xdr:colOff>
      <xdr:row>26</xdr:row>
      <xdr:rowOff>675640</xdr:rowOff>
    </xdr:to>
    <xdr:cxnSp>
      <xdr:nvCxnSpPr>
        <xdr:cNvPr id="54" name="Straight Connector 32"/>
        <xdr:cNvCxnSpPr/>
      </xdr:nvCxnSpPr>
      <xdr:spPr>
        <a:xfrm flipV="1">
          <a:off x="11811000" y="1000379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834390</xdr:colOff>
      <xdr:row>26</xdr:row>
      <xdr:rowOff>681355</xdr:rowOff>
    </xdr:from>
    <xdr:to>
      <xdr:col>7</xdr:col>
      <xdr:colOff>92710</xdr:colOff>
      <xdr:row>27</xdr:row>
      <xdr:rowOff>234315</xdr:rowOff>
    </xdr:to>
    <xdr:cxnSp>
      <xdr:nvCxnSpPr>
        <xdr:cNvPr id="55" name="Straight Connector 33"/>
        <xdr:cNvCxnSpPr/>
      </xdr:nvCxnSpPr>
      <xdr:spPr>
        <a:xfrm flipV="1">
          <a:off x="11911965" y="1001839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28</xdr:row>
      <xdr:rowOff>552450</xdr:rowOff>
    </xdr:from>
    <xdr:to>
      <xdr:col>7</xdr:col>
      <xdr:colOff>52070</xdr:colOff>
      <xdr:row>28</xdr:row>
      <xdr:rowOff>561340</xdr:rowOff>
    </xdr:to>
    <xdr:cxnSp>
      <xdr:nvCxnSpPr>
        <xdr:cNvPr id="56" name="Straight Connector 32"/>
        <xdr:cNvCxnSpPr/>
      </xdr:nvCxnSpPr>
      <xdr:spPr>
        <a:xfrm flipV="1">
          <a:off x="11791950" y="1152779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814705</xdr:colOff>
      <xdr:row>28</xdr:row>
      <xdr:rowOff>566420</xdr:rowOff>
    </xdr:from>
    <xdr:to>
      <xdr:col>7</xdr:col>
      <xdr:colOff>73025</xdr:colOff>
      <xdr:row>29</xdr:row>
      <xdr:rowOff>233680</xdr:rowOff>
    </xdr:to>
    <xdr:cxnSp>
      <xdr:nvCxnSpPr>
        <xdr:cNvPr id="57" name="Straight Connector 33"/>
        <xdr:cNvCxnSpPr/>
      </xdr:nvCxnSpPr>
      <xdr:spPr>
        <a:xfrm flipV="1">
          <a:off x="11892280" y="1154176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814705</xdr:colOff>
      <xdr:row>28</xdr:row>
      <xdr:rowOff>581025</xdr:rowOff>
    </xdr:from>
    <xdr:to>
      <xdr:col>7</xdr:col>
      <xdr:colOff>85725</xdr:colOff>
      <xdr:row>30</xdr:row>
      <xdr:rowOff>207010</xdr:rowOff>
    </xdr:to>
    <xdr:cxnSp>
      <xdr:nvCxnSpPr>
        <xdr:cNvPr id="58" name="Straight Connector 33"/>
        <xdr:cNvCxnSpPr/>
      </xdr:nvCxnSpPr>
      <xdr:spPr>
        <a:xfrm flipV="1">
          <a:off x="11892280" y="11556365"/>
          <a:ext cx="147320" cy="75755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41</xdr:row>
      <xdr:rowOff>228600</xdr:rowOff>
    </xdr:from>
    <xdr:to>
      <xdr:col>7</xdr:col>
      <xdr:colOff>52070</xdr:colOff>
      <xdr:row>41</xdr:row>
      <xdr:rowOff>237490</xdr:rowOff>
    </xdr:to>
    <xdr:cxnSp>
      <xdr:nvCxnSpPr>
        <xdr:cNvPr id="59" name="Straight Connector 32"/>
        <xdr:cNvCxnSpPr/>
      </xdr:nvCxnSpPr>
      <xdr:spPr>
        <a:xfrm flipV="1">
          <a:off x="11791950" y="1681988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814705</xdr:colOff>
      <xdr:row>41</xdr:row>
      <xdr:rowOff>242570</xdr:rowOff>
    </xdr:from>
    <xdr:to>
      <xdr:col>7</xdr:col>
      <xdr:colOff>73025</xdr:colOff>
      <xdr:row>42</xdr:row>
      <xdr:rowOff>226060</xdr:rowOff>
    </xdr:to>
    <xdr:cxnSp>
      <xdr:nvCxnSpPr>
        <xdr:cNvPr id="60" name="Straight Connector 33"/>
        <xdr:cNvCxnSpPr/>
      </xdr:nvCxnSpPr>
      <xdr:spPr>
        <a:xfrm flipV="1">
          <a:off x="11892280" y="1683385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695325</xdr:colOff>
      <xdr:row>43</xdr:row>
      <xdr:rowOff>171450</xdr:rowOff>
    </xdr:from>
    <xdr:to>
      <xdr:col>7</xdr:col>
      <xdr:colOff>33020</xdr:colOff>
      <xdr:row>43</xdr:row>
      <xdr:rowOff>180340</xdr:rowOff>
    </xdr:to>
    <xdr:cxnSp>
      <xdr:nvCxnSpPr>
        <xdr:cNvPr id="61" name="Straight Connector 32"/>
        <xdr:cNvCxnSpPr/>
      </xdr:nvCxnSpPr>
      <xdr:spPr>
        <a:xfrm flipV="1">
          <a:off x="11772900" y="1757807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795655</xdr:colOff>
      <xdr:row>43</xdr:row>
      <xdr:rowOff>185420</xdr:rowOff>
    </xdr:from>
    <xdr:to>
      <xdr:col>7</xdr:col>
      <xdr:colOff>53975</xdr:colOff>
      <xdr:row>44</xdr:row>
      <xdr:rowOff>168910</xdr:rowOff>
    </xdr:to>
    <xdr:cxnSp>
      <xdr:nvCxnSpPr>
        <xdr:cNvPr id="62" name="Straight Connector 33"/>
        <xdr:cNvCxnSpPr/>
      </xdr:nvCxnSpPr>
      <xdr:spPr>
        <a:xfrm flipV="1">
          <a:off x="11873230" y="1759204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695325</xdr:colOff>
      <xdr:row>45</xdr:row>
      <xdr:rowOff>209550</xdr:rowOff>
    </xdr:from>
    <xdr:to>
      <xdr:col>7</xdr:col>
      <xdr:colOff>33020</xdr:colOff>
      <xdr:row>45</xdr:row>
      <xdr:rowOff>218440</xdr:rowOff>
    </xdr:to>
    <xdr:cxnSp>
      <xdr:nvCxnSpPr>
        <xdr:cNvPr id="63" name="Straight Connector 32"/>
        <xdr:cNvCxnSpPr/>
      </xdr:nvCxnSpPr>
      <xdr:spPr>
        <a:xfrm flipV="1">
          <a:off x="11772900" y="1843151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795020</xdr:colOff>
      <xdr:row>45</xdr:row>
      <xdr:rowOff>222885</xdr:rowOff>
    </xdr:from>
    <xdr:to>
      <xdr:col>7</xdr:col>
      <xdr:colOff>53340</xdr:colOff>
      <xdr:row>46</xdr:row>
      <xdr:rowOff>206375</xdr:rowOff>
    </xdr:to>
    <xdr:cxnSp>
      <xdr:nvCxnSpPr>
        <xdr:cNvPr id="64" name="Straight Connector 33"/>
        <xdr:cNvCxnSpPr/>
      </xdr:nvCxnSpPr>
      <xdr:spPr>
        <a:xfrm flipV="1">
          <a:off x="11872595" y="1844484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47</xdr:row>
      <xdr:rowOff>266700</xdr:rowOff>
    </xdr:from>
    <xdr:to>
      <xdr:col>7</xdr:col>
      <xdr:colOff>71120</xdr:colOff>
      <xdr:row>47</xdr:row>
      <xdr:rowOff>275590</xdr:rowOff>
    </xdr:to>
    <xdr:cxnSp>
      <xdr:nvCxnSpPr>
        <xdr:cNvPr id="65" name="Straight Connector 32"/>
        <xdr:cNvCxnSpPr/>
      </xdr:nvCxnSpPr>
      <xdr:spPr>
        <a:xfrm flipV="1">
          <a:off x="11811000" y="1930400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832485</xdr:colOff>
      <xdr:row>47</xdr:row>
      <xdr:rowOff>279400</xdr:rowOff>
    </xdr:from>
    <xdr:to>
      <xdr:col>7</xdr:col>
      <xdr:colOff>90805</xdr:colOff>
      <xdr:row>48</xdr:row>
      <xdr:rowOff>262890</xdr:rowOff>
    </xdr:to>
    <xdr:cxnSp>
      <xdr:nvCxnSpPr>
        <xdr:cNvPr id="66" name="Straight Connector 33"/>
        <xdr:cNvCxnSpPr/>
      </xdr:nvCxnSpPr>
      <xdr:spPr>
        <a:xfrm flipV="1">
          <a:off x="11910060" y="1931670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828040</xdr:colOff>
      <xdr:row>49</xdr:row>
      <xdr:rowOff>200025</xdr:rowOff>
    </xdr:from>
    <xdr:to>
      <xdr:col>7</xdr:col>
      <xdr:colOff>85725</xdr:colOff>
      <xdr:row>51</xdr:row>
      <xdr:rowOff>180975</xdr:rowOff>
    </xdr:to>
    <xdr:cxnSp>
      <xdr:nvCxnSpPr>
        <xdr:cNvPr id="67" name="Straight Connector 66"/>
        <xdr:cNvCxnSpPr/>
      </xdr:nvCxnSpPr>
      <xdr:spPr>
        <a:xfrm>
          <a:off x="11905615" y="20052665"/>
          <a:ext cx="133985" cy="7962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52</xdr:row>
      <xdr:rowOff>190500</xdr:rowOff>
    </xdr:from>
    <xdr:to>
      <xdr:col>7</xdr:col>
      <xdr:colOff>52070</xdr:colOff>
      <xdr:row>52</xdr:row>
      <xdr:rowOff>199390</xdr:rowOff>
    </xdr:to>
    <xdr:cxnSp>
      <xdr:nvCxnSpPr>
        <xdr:cNvPr id="68" name="Straight Connector 32"/>
        <xdr:cNvCxnSpPr/>
      </xdr:nvCxnSpPr>
      <xdr:spPr>
        <a:xfrm flipV="1">
          <a:off x="11791950" y="2126615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814070</xdr:colOff>
      <xdr:row>52</xdr:row>
      <xdr:rowOff>203835</xdr:rowOff>
    </xdr:from>
    <xdr:to>
      <xdr:col>7</xdr:col>
      <xdr:colOff>72390</xdr:colOff>
      <xdr:row>53</xdr:row>
      <xdr:rowOff>187325</xdr:rowOff>
    </xdr:to>
    <xdr:cxnSp>
      <xdr:nvCxnSpPr>
        <xdr:cNvPr id="69" name="Straight Connector 33"/>
        <xdr:cNvCxnSpPr/>
      </xdr:nvCxnSpPr>
      <xdr:spPr>
        <a:xfrm flipV="1">
          <a:off x="11891645" y="2127948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54</xdr:row>
      <xdr:rowOff>190500</xdr:rowOff>
    </xdr:from>
    <xdr:to>
      <xdr:col>7</xdr:col>
      <xdr:colOff>71120</xdr:colOff>
      <xdr:row>54</xdr:row>
      <xdr:rowOff>199390</xdr:rowOff>
    </xdr:to>
    <xdr:cxnSp>
      <xdr:nvCxnSpPr>
        <xdr:cNvPr id="70" name="Straight Connector 32"/>
        <xdr:cNvCxnSpPr/>
      </xdr:nvCxnSpPr>
      <xdr:spPr>
        <a:xfrm flipV="1">
          <a:off x="11811000" y="2208149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832485</xdr:colOff>
      <xdr:row>54</xdr:row>
      <xdr:rowOff>203200</xdr:rowOff>
    </xdr:from>
    <xdr:to>
      <xdr:col>7</xdr:col>
      <xdr:colOff>90805</xdr:colOff>
      <xdr:row>55</xdr:row>
      <xdr:rowOff>186690</xdr:rowOff>
    </xdr:to>
    <xdr:cxnSp>
      <xdr:nvCxnSpPr>
        <xdr:cNvPr id="71" name="Straight Connector 33"/>
        <xdr:cNvCxnSpPr/>
      </xdr:nvCxnSpPr>
      <xdr:spPr>
        <a:xfrm flipV="1">
          <a:off x="11910060" y="2209419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704850</xdr:colOff>
      <xdr:row>57</xdr:row>
      <xdr:rowOff>179705</xdr:rowOff>
    </xdr:from>
    <xdr:to>
      <xdr:col>7</xdr:col>
      <xdr:colOff>42545</xdr:colOff>
      <xdr:row>57</xdr:row>
      <xdr:rowOff>188595</xdr:rowOff>
    </xdr:to>
    <xdr:cxnSp>
      <xdr:nvCxnSpPr>
        <xdr:cNvPr id="72" name="Straight Connector 71"/>
        <xdr:cNvCxnSpPr/>
      </xdr:nvCxnSpPr>
      <xdr:spPr>
        <a:xfrm flipV="1">
          <a:off x="11782425" y="2329370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827405</xdr:colOff>
      <xdr:row>56</xdr:row>
      <xdr:rowOff>226060</xdr:rowOff>
    </xdr:from>
    <xdr:to>
      <xdr:col>7</xdr:col>
      <xdr:colOff>61595</xdr:colOff>
      <xdr:row>57</xdr:row>
      <xdr:rowOff>206375</xdr:rowOff>
    </xdr:to>
    <xdr:cxnSp>
      <xdr:nvCxnSpPr>
        <xdr:cNvPr id="73" name="Straight Connector 72"/>
        <xdr:cNvCxnSpPr/>
      </xdr:nvCxnSpPr>
      <xdr:spPr>
        <a:xfrm>
          <a:off x="11904980" y="2293239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59</xdr:row>
      <xdr:rowOff>190500</xdr:rowOff>
    </xdr:from>
    <xdr:to>
      <xdr:col>7</xdr:col>
      <xdr:colOff>52070</xdr:colOff>
      <xdr:row>59</xdr:row>
      <xdr:rowOff>199390</xdr:rowOff>
    </xdr:to>
    <xdr:cxnSp>
      <xdr:nvCxnSpPr>
        <xdr:cNvPr id="75" name="Straight Connector 32"/>
        <xdr:cNvCxnSpPr/>
      </xdr:nvCxnSpPr>
      <xdr:spPr>
        <a:xfrm flipV="1">
          <a:off x="11791950" y="2411984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812800</xdr:colOff>
      <xdr:row>59</xdr:row>
      <xdr:rowOff>202565</xdr:rowOff>
    </xdr:from>
    <xdr:to>
      <xdr:col>7</xdr:col>
      <xdr:colOff>71120</xdr:colOff>
      <xdr:row>60</xdr:row>
      <xdr:rowOff>186055</xdr:rowOff>
    </xdr:to>
    <xdr:cxnSp>
      <xdr:nvCxnSpPr>
        <xdr:cNvPr id="76" name="Straight Connector 33"/>
        <xdr:cNvCxnSpPr/>
      </xdr:nvCxnSpPr>
      <xdr:spPr>
        <a:xfrm flipV="1">
          <a:off x="11890375" y="2413190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64</xdr:row>
      <xdr:rowOff>209550</xdr:rowOff>
    </xdr:from>
    <xdr:to>
      <xdr:col>7</xdr:col>
      <xdr:colOff>52070</xdr:colOff>
      <xdr:row>64</xdr:row>
      <xdr:rowOff>218440</xdr:rowOff>
    </xdr:to>
    <xdr:cxnSp>
      <xdr:nvCxnSpPr>
        <xdr:cNvPr id="77" name="Straight Connector 32"/>
        <xdr:cNvCxnSpPr/>
      </xdr:nvCxnSpPr>
      <xdr:spPr>
        <a:xfrm flipV="1">
          <a:off x="11791950" y="2617724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812165</xdr:colOff>
      <xdr:row>64</xdr:row>
      <xdr:rowOff>220980</xdr:rowOff>
    </xdr:from>
    <xdr:to>
      <xdr:col>7</xdr:col>
      <xdr:colOff>70485</xdr:colOff>
      <xdr:row>65</xdr:row>
      <xdr:rowOff>204470</xdr:rowOff>
    </xdr:to>
    <xdr:cxnSp>
      <xdr:nvCxnSpPr>
        <xdr:cNvPr id="78" name="Straight Connector 33"/>
        <xdr:cNvCxnSpPr/>
      </xdr:nvCxnSpPr>
      <xdr:spPr>
        <a:xfrm flipV="1">
          <a:off x="11889740" y="2618867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66</xdr:row>
      <xdr:rowOff>171450</xdr:rowOff>
    </xdr:from>
    <xdr:to>
      <xdr:col>7</xdr:col>
      <xdr:colOff>52070</xdr:colOff>
      <xdr:row>66</xdr:row>
      <xdr:rowOff>180340</xdr:rowOff>
    </xdr:to>
    <xdr:cxnSp>
      <xdr:nvCxnSpPr>
        <xdr:cNvPr id="81" name="Straight Connector 32"/>
        <xdr:cNvCxnSpPr/>
      </xdr:nvCxnSpPr>
      <xdr:spPr>
        <a:xfrm flipV="1">
          <a:off x="11791950" y="2695448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812165</xdr:colOff>
      <xdr:row>66</xdr:row>
      <xdr:rowOff>182880</xdr:rowOff>
    </xdr:from>
    <xdr:to>
      <xdr:col>7</xdr:col>
      <xdr:colOff>70485</xdr:colOff>
      <xdr:row>67</xdr:row>
      <xdr:rowOff>166370</xdr:rowOff>
    </xdr:to>
    <xdr:cxnSp>
      <xdr:nvCxnSpPr>
        <xdr:cNvPr id="82" name="Straight Connector 33"/>
        <xdr:cNvCxnSpPr/>
      </xdr:nvCxnSpPr>
      <xdr:spPr>
        <a:xfrm flipV="1">
          <a:off x="11889740" y="26965910"/>
          <a:ext cx="134620" cy="3644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75</xdr:row>
      <xdr:rowOff>152400</xdr:rowOff>
    </xdr:from>
    <xdr:to>
      <xdr:col>7</xdr:col>
      <xdr:colOff>71120</xdr:colOff>
      <xdr:row>75</xdr:row>
      <xdr:rowOff>161290</xdr:rowOff>
    </xdr:to>
    <xdr:cxnSp>
      <xdr:nvCxnSpPr>
        <xdr:cNvPr id="87" name="Straight Connector 32"/>
        <xdr:cNvCxnSpPr/>
      </xdr:nvCxnSpPr>
      <xdr:spPr>
        <a:xfrm flipV="1">
          <a:off x="11811000" y="3036443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829945</xdr:colOff>
      <xdr:row>75</xdr:row>
      <xdr:rowOff>162560</xdr:rowOff>
    </xdr:from>
    <xdr:to>
      <xdr:col>7</xdr:col>
      <xdr:colOff>88265</xdr:colOff>
      <xdr:row>76</xdr:row>
      <xdr:rowOff>172720</xdr:rowOff>
    </xdr:to>
    <xdr:cxnSp>
      <xdr:nvCxnSpPr>
        <xdr:cNvPr id="88" name="Straight Connector 33"/>
        <xdr:cNvCxnSpPr/>
      </xdr:nvCxnSpPr>
      <xdr:spPr>
        <a:xfrm flipV="1">
          <a:off x="11907520" y="3037459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704850</xdr:colOff>
      <xdr:row>77</xdr:row>
      <xdr:rowOff>167005</xdr:rowOff>
    </xdr:from>
    <xdr:to>
      <xdr:col>7</xdr:col>
      <xdr:colOff>42545</xdr:colOff>
      <xdr:row>77</xdr:row>
      <xdr:rowOff>175895</xdr:rowOff>
    </xdr:to>
    <xdr:cxnSp>
      <xdr:nvCxnSpPr>
        <xdr:cNvPr id="89" name="Straight Connector 88"/>
        <xdr:cNvCxnSpPr/>
      </xdr:nvCxnSpPr>
      <xdr:spPr>
        <a:xfrm flipV="1">
          <a:off x="11782425" y="3116770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826135</xdr:colOff>
      <xdr:row>76</xdr:row>
      <xdr:rowOff>187960</xdr:rowOff>
    </xdr:from>
    <xdr:to>
      <xdr:col>7</xdr:col>
      <xdr:colOff>60325</xdr:colOff>
      <xdr:row>77</xdr:row>
      <xdr:rowOff>194945</xdr:rowOff>
    </xdr:to>
    <xdr:cxnSp>
      <xdr:nvCxnSpPr>
        <xdr:cNvPr id="90" name="Straight Connector 89"/>
        <xdr:cNvCxnSpPr/>
      </xdr:nvCxnSpPr>
      <xdr:spPr>
        <a:xfrm>
          <a:off x="11903710" y="30780990"/>
          <a:ext cx="110490" cy="41465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704850</xdr:colOff>
      <xdr:row>84</xdr:row>
      <xdr:rowOff>204470</xdr:rowOff>
    </xdr:from>
    <xdr:to>
      <xdr:col>7</xdr:col>
      <xdr:colOff>42545</xdr:colOff>
      <xdr:row>84</xdr:row>
      <xdr:rowOff>213360</xdr:rowOff>
    </xdr:to>
    <xdr:cxnSp>
      <xdr:nvCxnSpPr>
        <xdr:cNvPr id="91" name="Straight Connector 90"/>
        <xdr:cNvCxnSpPr/>
      </xdr:nvCxnSpPr>
      <xdr:spPr>
        <a:xfrm flipV="1">
          <a:off x="11782425" y="3405886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825500</xdr:colOff>
      <xdr:row>83</xdr:row>
      <xdr:rowOff>245110</xdr:rowOff>
    </xdr:from>
    <xdr:to>
      <xdr:col>7</xdr:col>
      <xdr:colOff>59690</xdr:colOff>
      <xdr:row>84</xdr:row>
      <xdr:rowOff>225425</xdr:rowOff>
    </xdr:to>
    <xdr:cxnSp>
      <xdr:nvCxnSpPr>
        <xdr:cNvPr id="92" name="Straight Connector 91"/>
        <xdr:cNvCxnSpPr/>
      </xdr:nvCxnSpPr>
      <xdr:spPr>
        <a:xfrm>
          <a:off x="11903075" y="3369183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87</xdr:row>
      <xdr:rowOff>209550</xdr:rowOff>
    </xdr:from>
    <xdr:to>
      <xdr:col>7</xdr:col>
      <xdr:colOff>52070</xdr:colOff>
      <xdr:row>87</xdr:row>
      <xdr:rowOff>218440</xdr:rowOff>
    </xdr:to>
    <xdr:cxnSp>
      <xdr:nvCxnSpPr>
        <xdr:cNvPr id="95" name="Straight Connector 32"/>
        <xdr:cNvCxnSpPr/>
      </xdr:nvCxnSpPr>
      <xdr:spPr>
        <a:xfrm flipV="1">
          <a:off x="11791950" y="3528695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810260</xdr:colOff>
      <xdr:row>87</xdr:row>
      <xdr:rowOff>219075</xdr:rowOff>
    </xdr:from>
    <xdr:to>
      <xdr:col>7</xdr:col>
      <xdr:colOff>68580</xdr:colOff>
      <xdr:row>88</xdr:row>
      <xdr:rowOff>202565</xdr:rowOff>
    </xdr:to>
    <xdr:cxnSp>
      <xdr:nvCxnSpPr>
        <xdr:cNvPr id="96" name="Straight Connector 33"/>
        <xdr:cNvCxnSpPr/>
      </xdr:nvCxnSpPr>
      <xdr:spPr>
        <a:xfrm flipV="1">
          <a:off x="11887835" y="3529647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685800</xdr:colOff>
      <xdr:row>86</xdr:row>
      <xdr:rowOff>192405</xdr:rowOff>
    </xdr:from>
    <xdr:to>
      <xdr:col>7</xdr:col>
      <xdr:colOff>23495</xdr:colOff>
      <xdr:row>86</xdr:row>
      <xdr:rowOff>201295</xdr:rowOff>
    </xdr:to>
    <xdr:cxnSp>
      <xdr:nvCxnSpPr>
        <xdr:cNvPr id="97" name="Straight Connector 96"/>
        <xdr:cNvCxnSpPr/>
      </xdr:nvCxnSpPr>
      <xdr:spPr>
        <a:xfrm flipV="1">
          <a:off x="11763375" y="3486213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805815</xdr:colOff>
      <xdr:row>85</xdr:row>
      <xdr:rowOff>226060</xdr:rowOff>
    </xdr:from>
    <xdr:to>
      <xdr:col>7</xdr:col>
      <xdr:colOff>40005</xdr:colOff>
      <xdr:row>86</xdr:row>
      <xdr:rowOff>206375</xdr:rowOff>
    </xdr:to>
    <xdr:cxnSp>
      <xdr:nvCxnSpPr>
        <xdr:cNvPr id="98" name="Straight Connector 97"/>
        <xdr:cNvCxnSpPr/>
      </xdr:nvCxnSpPr>
      <xdr:spPr>
        <a:xfrm>
          <a:off x="11883390" y="3448812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0</xdr:colOff>
      <xdr:row>46</xdr:row>
      <xdr:rowOff>389890</xdr:rowOff>
    </xdr:from>
    <xdr:to>
      <xdr:col>17</xdr:col>
      <xdr:colOff>695325</xdr:colOff>
      <xdr:row>47</xdr:row>
      <xdr:rowOff>313690</xdr:rowOff>
    </xdr:to>
    <xdr:sp>
      <xdr:nvSpPr>
        <xdr:cNvPr id="9" name="Rectangle 29"/>
        <xdr:cNvSpPr/>
      </xdr:nvSpPr>
      <xdr:spPr>
        <a:xfrm>
          <a:off x="19211925" y="1775968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42</xdr:row>
      <xdr:rowOff>0</xdr:rowOff>
    </xdr:from>
    <xdr:to>
      <xdr:col>16</xdr:col>
      <xdr:colOff>429260</xdr:colOff>
      <xdr:row>42</xdr:row>
      <xdr:rowOff>313690</xdr:rowOff>
    </xdr:to>
    <xdr:sp>
      <xdr:nvSpPr>
        <xdr:cNvPr id="10" name="Rectangle 29"/>
        <xdr:cNvSpPr/>
      </xdr:nvSpPr>
      <xdr:spPr>
        <a:xfrm>
          <a:off x="18545175" y="1573911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542925</xdr:colOff>
      <xdr:row>52</xdr:row>
      <xdr:rowOff>313690</xdr:rowOff>
    </xdr:to>
    <xdr:sp>
      <xdr:nvSpPr>
        <xdr:cNvPr id="11" name="Rectangle 19"/>
        <xdr:cNvSpPr/>
      </xdr:nvSpPr>
      <xdr:spPr>
        <a:xfrm>
          <a:off x="19211925" y="1981581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429260</xdr:colOff>
      <xdr:row>54</xdr:row>
      <xdr:rowOff>313690</xdr:rowOff>
    </xdr:to>
    <xdr:sp>
      <xdr:nvSpPr>
        <xdr:cNvPr id="12" name="Rectangle 19"/>
        <xdr:cNvSpPr/>
      </xdr:nvSpPr>
      <xdr:spPr>
        <a:xfrm>
          <a:off x="18545175" y="2063115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429260</xdr:colOff>
      <xdr:row>55</xdr:row>
      <xdr:rowOff>313690</xdr:rowOff>
    </xdr:to>
    <xdr:sp>
      <xdr:nvSpPr>
        <xdr:cNvPr id="13" name="Rectangle 19"/>
        <xdr:cNvSpPr/>
      </xdr:nvSpPr>
      <xdr:spPr>
        <a:xfrm>
          <a:off x="19211925" y="2103882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56</xdr:row>
      <xdr:rowOff>0</xdr:rowOff>
    </xdr:from>
    <xdr:to>
      <xdr:col>17</xdr:col>
      <xdr:colOff>429260</xdr:colOff>
      <xdr:row>56</xdr:row>
      <xdr:rowOff>313690</xdr:rowOff>
    </xdr:to>
    <xdr:sp>
      <xdr:nvSpPr>
        <xdr:cNvPr id="14" name="Rectangle 19"/>
        <xdr:cNvSpPr/>
      </xdr:nvSpPr>
      <xdr:spPr>
        <a:xfrm>
          <a:off x="19211925" y="2144649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17</xdr:col>
      <xdr:colOff>429260</xdr:colOff>
      <xdr:row>60</xdr:row>
      <xdr:rowOff>313690</xdr:rowOff>
    </xdr:to>
    <xdr:sp>
      <xdr:nvSpPr>
        <xdr:cNvPr id="15" name="Rectangle 19"/>
        <xdr:cNvSpPr/>
      </xdr:nvSpPr>
      <xdr:spPr>
        <a:xfrm>
          <a:off x="19211925" y="2307717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726440</xdr:colOff>
      <xdr:row>34</xdr:row>
      <xdr:rowOff>198120</xdr:rowOff>
    </xdr:from>
    <xdr:to>
      <xdr:col>7</xdr:col>
      <xdr:colOff>64135</xdr:colOff>
      <xdr:row>34</xdr:row>
      <xdr:rowOff>207010</xdr:rowOff>
    </xdr:to>
    <xdr:cxnSp>
      <xdr:nvCxnSpPr>
        <xdr:cNvPr id="50" name="Straight Connector 32"/>
        <xdr:cNvCxnSpPr/>
      </xdr:nvCxnSpPr>
      <xdr:spPr>
        <a:xfrm flipV="1">
          <a:off x="11804015" y="1267587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811530</xdr:colOff>
      <xdr:row>34</xdr:row>
      <xdr:rowOff>208280</xdr:rowOff>
    </xdr:from>
    <xdr:to>
      <xdr:col>7</xdr:col>
      <xdr:colOff>69850</xdr:colOff>
      <xdr:row>35</xdr:row>
      <xdr:rowOff>191770</xdr:rowOff>
    </xdr:to>
    <xdr:cxnSp>
      <xdr:nvCxnSpPr>
        <xdr:cNvPr id="51" name="Straight Connector 33"/>
        <xdr:cNvCxnSpPr/>
      </xdr:nvCxnSpPr>
      <xdr:spPr>
        <a:xfrm flipV="1">
          <a:off x="11889105" y="1268603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29</xdr:row>
      <xdr:rowOff>163195</xdr:rowOff>
    </xdr:from>
    <xdr:to>
      <xdr:col>7</xdr:col>
      <xdr:colOff>52070</xdr:colOff>
      <xdr:row>29</xdr:row>
      <xdr:rowOff>172085</xdr:rowOff>
    </xdr:to>
    <xdr:cxnSp>
      <xdr:nvCxnSpPr>
        <xdr:cNvPr id="52" name="Straight Connector 51"/>
        <xdr:cNvCxnSpPr/>
      </xdr:nvCxnSpPr>
      <xdr:spPr>
        <a:xfrm flipV="1">
          <a:off x="11791950" y="1062926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828040</xdr:colOff>
      <xdr:row>28</xdr:row>
      <xdr:rowOff>172720</xdr:rowOff>
    </xdr:from>
    <xdr:to>
      <xdr:col>7</xdr:col>
      <xdr:colOff>62865</xdr:colOff>
      <xdr:row>29</xdr:row>
      <xdr:rowOff>179705</xdr:rowOff>
    </xdr:to>
    <xdr:cxnSp>
      <xdr:nvCxnSpPr>
        <xdr:cNvPr id="53" name="Straight Connector 52"/>
        <xdr:cNvCxnSpPr/>
      </xdr:nvCxnSpPr>
      <xdr:spPr>
        <a:xfrm>
          <a:off x="11905615" y="10257790"/>
          <a:ext cx="111125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695325</xdr:colOff>
      <xdr:row>38</xdr:row>
      <xdr:rowOff>181610</xdr:rowOff>
    </xdr:from>
    <xdr:to>
      <xdr:col>7</xdr:col>
      <xdr:colOff>33020</xdr:colOff>
      <xdr:row>38</xdr:row>
      <xdr:rowOff>190500</xdr:rowOff>
    </xdr:to>
    <xdr:cxnSp>
      <xdr:nvCxnSpPr>
        <xdr:cNvPr id="54" name="Straight Connector 53"/>
        <xdr:cNvCxnSpPr/>
      </xdr:nvCxnSpPr>
      <xdr:spPr>
        <a:xfrm flipV="1">
          <a:off x="11772900" y="1429004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808355</xdr:colOff>
      <xdr:row>37</xdr:row>
      <xdr:rowOff>210820</xdr:rowOff>
    </xdr:from>
    <xdr:to>
      <xdr:col>7</xdr:col>
      <xdr:colOff>43180</xdr:colOff>
      <xdr:row>38</xdr:row>
      <xdr:rowOff>191135</xdr:rowOff>
    </xdr:to>
    <xdr:cxnSp>
      <xdr:nvCxnSpPr>
        <xdr:cNvPr id="55" name="Straight Connector 54"/>
        <xdr:cNvCxnSpPr/>
      </xdr:nvCxnSpPr>
      <xdr:spPr>
        <a:xfrm>
          <a:off x="11885930" y="13911580"/>
          <a:ext cx="111125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707390</xdr:colOff>
      <xdr:row>41</xdr:row>
      <xdr:rowOff>236220</xdr:rowOff>
    </xdr:from>
    <xdr:to>
      <xdr:col>7</xdr:col>
      <xdr:colOff>45085</xdr:colOff>
      <xdr:row>41</xdr:row>
      <xdr:rowOff>245110</xdr:rowOff>
    </xdr:to>
    <xdr:cxnSp>
      <xdr:nvCxnSpPr>
        <xdr:cNvPr id="56" name="Straight Connector 32"/>
        <xdr:cNvCxnSpPr/>
      </xdr:nvCxnSpPr>
      <xdr:spPr>
        <a:xfrm flipV="1">
          <a:off x="11784965" y="1556766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791845</xdr:colOff>
      <xdr:row>41</xdr:row>
      <xdr:rowOff>245745</xdr:rowOff>
    </xdr:from>
    <xdr:to>
      <xdr:col>7</xdr:col>
      <xdr:colOff>50165</xdr:colOff>
      <xdr:row>42</xdr:row>
      <xdr:rowOff>229235</xdr:rowOff>
    </xdr:to>
    <xdr:cxnSp>
      <xdr:nvCxnSpPr>
        <xdr:cNvPr id="57" name="Straight Connector 33"/>
        <xdr:cNvCxnSpPr/>
      </xdr:nvCxnSpPr>
      <xdr:spPr>
        <a:xfrm flipV="1">
          <a:off x="11869420" y="1557718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726440</xdr:colOff>
      <xdr:row>47</xdr:row>
      <xdr:rowOff>217170</xdr:rowOff>
    </xdr:from>
    <xdr:to>
      <xdr:col>7</xdr:col>
      <xdr:colOff>64135</xdr:colOff>
      <xdr:row>47</xdr:row>
      <xdr:rowOff>226060</xdr:rowOff>
    </xdr:to>
    <xdr:cxnSp>
      <xdr:nvCxnSpPr>
        <xdr:cNvPr id="58" name="Straight Connector 32"/>
        <xdr:cNvCxnSpPr/>
      </xdr:nvCxnSpPr>
      <xdr:spPr>
        <a:xfrm flipV="1">
          <a:off x="11804015" y="1799463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810260</xdr:colOff>
      <xdr:row>47</xdr:row>
      <xdr:rowOff>226060</xdr:rowOff>
    </xdr:from>
    <xdr:to>
      <xdr:col>7</xdr:col>
      <xdr:colOff>68580</xdr:colOff>
      <xdr:row>48</xdr:row>
      <xdr:rowOff>209550</xdr:rowOff>
    </xdr:to>
    <xdr:cxnSp>
      <xdr:nvCxnSpPr>
        <xdr:cNvPr id="59" name="Straight Connector 33"/>
        <xdr:cNvCxnSpPr/>
      </xdr:nvCxnSpPr>
      <xdr:spPr>
        <a:xfrm flipV="1">
          <a:off x="11887835" y="1800352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745490</xdr:colOff>
      <xdr:row>50</xdr:row>
      <xdr:rowOff>293370</xdr:rowOff>
    </xdr:from>
    <xdr:to>
      <xdr:col>7</xdr:col>
      <xdr:colOff>83185</xdr:colOff>
      <xdr:row>50</xdr:row>
      <xdr:rowOff>302260</xdr:rowOff>
    </xdr:to>
    <xdr:cxnSp>
      <xdr:nvCxnSpPr>
        <xdr:cNvPr id="60" name="Straight Connector 32"/>
        <xdr:cNvCxnSpPr/>
      </xdr:nvCxnSpPr>
      <xdr:spPr>
        <a:xfrm flipV="1">
          <a:off x="11823065" y="1929384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828675</xdr:colOff>
      <xdr:row>50</xdr:row>
      <xdr:rowOff>302260</xdr:rowOff>
    </xdr:from>
    <xdr:to>
      <xdr:col>7</xdr:col>
      <xdr:colOff>86995</xdr:colOff>
      <xdr:row>52</xdr:row>
      <xdr:rowOff>200025</xdr:rowOff>
    </xdr:to>
    <xdr:cxnSp>
      <xdr:nvCxnSpPr>
        <xdr:cNvPr id="61" name="Straight Connector 33"/>
        <xdr:cNvCxnSpPr/>
      </xdr:nvCxnSpPr>
      <xdr:spPr>
        <a:xfrm flipV="1">
          <a:off x="11906250" y="19302730"/>
          <a:ext cx="134620" cy="71310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726440</xdr:colOff>
      <xdr:row>56</xdr:row>
      <xdr:rowOff>236220</xdr:rowOff>
    </xdr:from>
    <xdr:to>
      <xdr:col>7</xdr:col>
      <xdr:colOff>64135</xdr:colOff>
      <xdr:row>56</xdr:row>
      <xdr:rowOff>245110</xdr:rowOff>
    </xdr:to>
    <xdr:cxnSp>
      <xdr:nvCxnSpPr>
        <xdr:cNvPr id="62" name="Straight Connector 32"/>
        <xdr:cNvCxnSpPr/>
      </xdr:nvCxnSpPr>
      <xdr:spPr>
        <a:xfrm flipV="1">
          <a:off x="11804015" y="2168271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809625</xdr:colOff>
      <xdr:row>56</xdr:row>
      <xdr:rowOff>245110</xdr:rowOff>
    </xdr:from>
    <xdr:to>
      <xdr:col>7</xdr:col>
      <xdr:colOff>67945</xdr:colOff>
      <xdr:row>58</xdr:row>
      <xdr:rowOff>180975</xdr:rowOff>
    </xdr:to>
    <xdr:cxnSp>
      <xdr:nvCxnSpPr>
        <xdr:cNvPr id="63" name="Straight Connector 33"/>
        <xdr:cNvCxnSpPr/>
      </xdr:nvCxnSpPr>
      <xdr:spPr>
        <a:xfrm flipV="1">
          <a:off x="11887200" y="21691600"/>
          <a:ext cx="134620" cy="75120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708025</xdr:colOff>
      <xdr:row>70</xdr:row>
      <xdr:rowOff>213360</xdr:rowOff>
    </xdr:from>
    <xdr:to>
      <xdr:col>7</xdr:col>
      <xdr:colOff>45720</xdr:colOff>
      <xdr:row>70</xdr:row>
      <xdr:rowOff>222250</xdr:rowOff>
    </xdr:to>
    <xdr:cxnSp>
      <xdr:nvCxnSpPr>
        <xdr:cNvPr id="64" name="Straight Connector 63"/>
        <xdr:cNvCxnSpPr/>
      </xdr:nvCxnSpPr>
      <xdr:spPr>
        <a:xfrm flipV="1">
          <a:off x="11785600" y="2728722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821055</xdr:colOff>
      <xdr:row>69</xdr:row>
      <xdr:rowOff>223520</xdr:rowOff>
    </xdr:from>
    <xdr:to>
      <xdr:col>7</xdr:col>
      <xdr:colOff>55880</xdr:colOff>
      <xdr:row>70</xdr:row>
      <xdr:rowOff>230505</xdr:rowOff>
    </xdr:to>
    <xdr:cxnSp>
      <xdr:nvCxnSpPr>
        <xdr:cNvPr id="65" name="Straight Connector 64"/>
        <xdr:cNvCxnSpPr/>
      </xdr:nvCxnSpPr>
      <xdr:spPr>
        <a:xfrm>
          <a:off x="11898630" y="26916380"/>
          <a:ext cx="111125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708025</xdr:colOff>
      <xdr:row>75</xdr:row>
      <xdr:rowOff>174625</xdr:rowOff>
    </xdr:from>
    <xdr:to>
      <xdr:col>7</xdr:col>
      <xdr:colOff>45720</xdr:colOff>
      <xdr:row>75</xdr:row>
      <xdr:rowOff>183515</xdr:rowOff>
    </xdr:to>
    <xdr:cxnSp>
      <xdr:nvCxnSpPr>
        <xdr:cNvPr id="66" name="Straight Connector 65"/>
        <xdr:cNvCxnSpPr/>
      </xdr:nvCxnSpPr>
      <xdr:spPr>
        <a:xfrm flipV="1">
          <a:off x="11785600" y="2915348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820420</xdr:colOff>
      <xdr:row>74</xdr:row>
      <xdr:rowOff>185420</xdr:rowOff>
    </xdr:from>
    <xdr:to>
      <xdr:col>7</xdr:col>
      <xdr:colOff>55245</xdr:colOff>
      <xdr:row>75</xdr:row>
      <xdr:rowOff>192405</xdr:rowOff>
    </xdr:to>
    <xdr:cxnSp>
      <xdr:nvCxnSpPr>
        <xdr:cNvPr id="67" name="Straight Connector 66"/>
        <xdr:cNvCxnSpPr/>
      </xdr:nvCxnSpPr>
      <xdr:spPr>
        <a:xfrm>
          <a:off x="11897995" y="28783280"/>
          <a:ext cx="111125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0</xdr:colOff>
      <xdr:row>47</xdr:row>
      <xdr:rowOff>389890</xdr:rowOff>
    </xdr:from>
    <xdr:to>
      <xdr:col>17</xdr:col>
      <xdr:colOff>695325</xdr:colOff>
      <xdr:row>48</xdr:row>
      <xdr:rowOff>313690</xdr:rowOff>
    </xdr:to>
    <xdr:sp>
      <xdr:nvSpPr>
        <xdr:cNvPr id="3" name="Rectangle 29"/>
        <xdr:cNvSpPr/>
      </xdr:nvSpPr>
      <xdr:spPr>
        <a:xfrm>
          <a:off x="18792825" y="1822323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43</xdr:row>
      <xdr:rowOff>0</xdr:rowOff>
    </xdr:from>
    <xdr:to>
      <xdr:col>16</xdr:col>
      <xdr:colOff>429260</xdr:colOff>
      <xdr:row>43</xdr:row>
      <xdr:rowOff>313690</xdr:rowOff>
    </xdr:to>
    <xdr:sp>
      <xdr:nvSpPr>
        <xdr:cNvPr id="4" name="Rectangle 29"/>
        <xdr:cNvSpPr/>
      </xdr:nvSpPr>
      <xdr:spPr>
        <a:xfrm>
          <a:off x="18126075" y="1620266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542925</xdr:colOff>
      <xdr:row>53</xdr:row>
      <xdr:rowOff>313690</xdr:rowOff>
    </xdr:to>
    <xdr:sp>
      <xdr:nvSpPr>
        <xdr:cNvPr id="5" name="Rectangle 19"/>
        <xdr:cNvSpPr/>
      </xdr:nvSpPr>
      <xdr:spPr>
        <a:xfrm>
          <a:off x="18792825" y="2027936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55</xdr:row>
      <xdr:rowOff>0</xdr:rowOff>
    </xdr:from>
    <xdr:to>
      <xdr:col>16</xdr:col>
      <xdr:colOff>429260</xdr:colOff>
      <xdr:row>55</xdr:row>
      <xdr:rowOff>313690</xdr:rowOff>
    </xdr:to>
    <xdr:sp>
      <xdr:nvSpPr>
        <xdr:cNvPr id="6" name="Rectangle 19"/>
        <xdr:cNvSpPr/>
      </xdr:nvSpPr>
      <xdr:spPr>
        <a:xfrm>
          <a:off x="18126075" y="2109470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56</xdr:row>
      <xdr:rowOff>0</xdr:rowOff>
    </xdr:from>
    <xdr:to>
      <xdr:col>17</xdr:col>
      <xdr:colOff>429260</xdr:colOff>
      <xdr:row>56</xdr:row>
      <xdr:rowOff>313690</xdr:rowOff>
    </xdr:to>
    <xdr:sp>
      <xdr:nvSpPr>
        <xdr:cNvPr id="7" name="Rectangle 19"/>
        <xdr:cNvSpPr/>
      </xdr:nvSpPr>
      <xdr:spPr>
        <a:xfrm>
          <a:off x="18792825" y="2150237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57</xdr:row>
      <xdr:rowOff>0</xdr:rowOff>
    </xdr:from>
    <xdr:to>
      <xdr:col>17</xdr:col>
      <xdr:colOff>429260</xdr:colOff>
      <xdr:row>57</xdr:row>
      <xdr:rowOff>313690</xdr:rowOff>
    </xdr:to>
    <xdr:sp>
      <xdr:nvSpPr>
        <xdr:cNvPr id="8" name="Rectangle 19"/>
        <xdr:cNvSpPr/>
      </xdr:nvSpPr>
      <xdr:spPr>
        <a:xfrm>
          <a:off x="18792825" y="2191004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61</xdr:row>
      <xdr:rowOff>0</xdr:rowOff>
    </xdr:from>
    <xdr:to>
      <xdr:col>17</xdr:col>
      <xdr:colOff>429260</xdr:colOff>
      <xdr:row>61</xdr:row>
      <xdr:rowOff>313690</xdr:rowOff>
    </xdr:to>
    <xdr:sp>
      <xdr:nvSpPr>
        <xdr:cNvPr id="9" name="Rectangle 19"/>
        <xdr:cNvSpPr/>
      </xdr:nvSpPr>
      <xdr:spPr>
        <a:xfrm>
          <a:off x="18792825" y="2354072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323215</xdr:colOff>
      <xdr:row>42</xdr:row>
      <xdr:rowOff>133350</xdr:rowOff>
    </xdr:from>
    <xdr:to>
      <xdr:col>2</xdr:col>
      <xdr:colOff>537210</xdr:colOff>
      <xdr:row>42</xdr:row>
      <xdr:rowOff>142240</xdr:rowOff>
    </xdr:to>
    <xdr:cxnSp>
      <xdr:nvCxnSpPr>
        <xdr:cNvPr id="22" name="Straight Connector 32"/>
        <xdr:cNvCxnSpPr/>
      </xdr:nvCxnSpPr>
      <xdr:spPr>
        <a:xfrm flipV="1">
          <a:off x="7514590" y="1592834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2</xdr:col>
      <xdr:colOff>407670</xdr:colOff>
      <xdr:row>42</xdr:row>
      <xdr:rowOff>150495</xdr:rowOff>
    </xdr:from>
    <xdr:to>
      <xdr:col>2</xdr:col>
      <xdr:colOff>542290</xdr:colOff>
      <xdr:row>43</xdr:row>
      <xdr:rowOff>133985</xdr:rowOff>
    </xdr:to>
    <xdr:cxnSp>
      <xdr:nvCxnSpPr>
        <xdr:cNvPr id="23" name="Straight Connector 33"/>
        <xdr:cNvCxnSpPr/>
      </xdr:nvCxnSpPr>
      <xdr:spPr>
        <a:xfrm flipV="1">
          <a:off x="7599045" y="1594548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2</xdr:col>
      <xdr:colOff>289560</xdr:colOff>
      <xdr:row>44</xdr:row>
      <xdr:rowOff>219710</xdr:rowOff>
    </xdr:from>
    <xdr:to>
      <xdr:col>2</xdr:col>
      <xdr:colOff>503555</xdr:colOff>
      <xdr:row>44</xdr:row>
      <xdr:rowOff>228600</xdr:rowOff>
    </xdr:to>
    <xdr:cxnSp>
      <xdr:nvCxnSpPr>
        <xdr:cNvPr id="35" name="Straight Connector 34"/>
        <xdr:cNvCxnSpPr/>
      </xdr:nvCxnSpPr>
      <xdr:spPr>
        <a:xfrm flipV="1">
          <a:off x="7480935" y="1683004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2</xdr:col>
      <xdr:colOff>393065</xdr:colOff>
      <xdr:row>43</xdr:row>
      <xdr:rowOff>290830</xdr:rowOff>
    </xdr:from>
    <xdr:to>
      <xdr:col>2</xdr:col>
      <xdr:colOff>494030</xdr:colOff>
      <xdr:row>44</xdr:row>
      <xdr:rowOff>223520</xdr:rowOff>
    </xdr:to>
    <xdr:cxnSp>
      <xdr:nvCxnSpPr>
        <xdr:cNvPr id="36" name="Straight Connector 35"/>
        <xdr:cNvCxnSpPr/>
      </xdr:nvCxnSpPr>
      <xdr:spPr>
        <a:xfrm>
          <a:off x="7584440" y="16493490"/>
          <a:ext cx="100965" cy="3403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0</xdr:colOff>
      <xdr:row>44</xdr:row>
      <xdr:rowOff>389890</xdr:rowOff>
    </xdr:from>
    <xdr:to>
      <xdr:col>17</xdr:col>
      <xdr:colOff>695325</xdr:colOff>
      <xdr:row>45</xdr:row>
      <xdr:rowOff>313690</xdr:rowOff>
    </xdr:to>
    <xdr:sp>
      <xdr:nvSpPr>
        <xdr:cNvPr id="3" name="Rectangle 29"/>
        <xdr:cNvSpPr/>
      </xdr:nvSpPr>
      <xdr:spPr>
        <a:xfrm>
          <a:off x="19002375" y="1789557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429260</xdr:colOff>
      <xdr:row>40</xdr:row>
      <xdr:rowOff>313690</xdr:rowOff>
    </xdr:to>
    <xdr:sp>
      <xdr:nvSpPr>
        <xdr:cNvPr id="4" name="Rectangle 29"/>
        <xdr:cNvSpPr/>
      </xdr:nvSpPr>
      <xdr:spPr>
        <a:xfrm>
          <a:off x="18335625" y="1587500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50</xdr:row>
      <xdr:rowOff>0</xdr:rowOff>
    </xdr:from>
    <xdr:to>
      <xdr:col>17</xdr:col>
      <xdr:colOff>542925</xdr:colOff>
      <xdr:row>50</xdr:row>
      <xdr:rowOff>313690</xdr:rowOff>
    </xdr:to>
    <xdr:sp>
      <xdr:nvSpPr>
        <xdr:cNvPr id="5" name="Rectangle 19"/>
        <xdr:cNvSpPr/>
      </xdr:nvSpPr>
      <xdr:spPr>
        <a:xfrm>
          <a:off x="19002375" y="1995170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52</xdr:row>
      <xdr:rowOff>0</xdr:rowOff>
    </xdr:from>
    <xdr:to>
      <xdr:col>16</xdr:col>
      <xdr:colOff>429260</xdr:colOff>
      <xdr:row>52</xdr:row>
      <xdr:rowOff>313690</xdr:rowOff>
    </xdr:to>
    <xdr:sp>
      <xdr:nvSpPr>
        <xdr:cNvPr id="6" name="Rectangle 19"/>
        <xdr:cNvSpPr/>
      </xdr:nvSpPr>
      <xdr:spPr>
        <a:xfrm>
          <a:off x="18335625" y="2076704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429260</xdr:colOff>
      <xdr:row>53</xdr:row>
      <xdr:rowOff>313690</xdr:rowOff>
    </xdr:to>
    <xdr:sp>
      <xdr:nvSpPr>
        <xdr:cNvPr id="7" name="Rectangle 19"/>
        <xdr:cNvSpPr/>
      </xdr:nvSpPr>
      <xdr:spPr>
        <a:xfrm>
          <a:off x="19002375" y="2117471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17</xdr:col>
      <xdr:colOff>429260</xdr:colOff>
      <xdr:row>54</xdr:row>
      <xdr:rowOff>313690</xdr:rowOff>
    </xdr:to>
    <xdr:sp>
      <xdr:nvSpPr>
        <xdr:cNvPr id="8" name="Rectangle 19"/>
        <xdr:cNvSpPr/>
      </xdr:nvSpPr>
      <xdr:spPr>
        <a:xfrm>
          <a:off x="19002375" y="2158238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58</xdr:row>
      <xdr:rowOff>0</xdr:rowOff>
    </xdr:from>
    <xdr:to>
      <xdr:col>17</xdr:col>
      <xdr:colOff>429260</xdr:colOff>
      <xdr:row>58</xdr:row>
      <xdr:rowOff>313690</xdr:rowOff>
    </xdr:to>
    <xdr:sp>
      <xdr:nvSpPr>
        <xdr:cNvPr id="9" name="Rectangle 19"/>
        <xdr:cNvSpPr/>
      </xdr:nvSpPr>
      <xdr:spPr>
        <a:xfrm>
          <a:off x="19002375" y="2321306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704850</xdr:colOff>
      <xdr:row>54</xdr:row>
      <xdr:rowOff>205740</xdr:rowOff>
    </xdr:from>
    <xdr:to>
      <xdr:col>7</xdr:col>
      <xdr:colOff>42545</xdr:colOff>
      <xdr:row>54</xdr:row>
      <xdr:rowOff>214630</xdr:rowOff>
    </xdr:to>
    <xdr:cxnSp>
      <xdr:nvCxnSpPr>
        <xdr:cNvPr id="10" name="Straight Connector 9"/>
        <xdr:cNvCxnSpPr/>
      </xdr:nvCxnSpPr>
      <xdr:spPr>
        <a:xfrm flipV="1">
          <a:off x="11782425" y="2178812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800100</xdr:colOff>
      <xdr:row>53</xdr:row>
      <xdr:rowOff>228600</xdr:rowOff>
    </xdr:from>
    <xdr:to>
      <xdr:col>7</xdr:col>
      <xdr:colOff>34290</xdr:colOff>
      <xdr:row>54</xdr:row>
      <xdr:rowOff>208915</xdr:rowOff>
    </xdr:to>
    <xdr:cxnSp>
      <xdr:nvCxnSpPr>
        <xdr:cNvPr id="11" name="Straight Connector 10"/>
        <xdr:cNvCxnSpPr/>
      </xdr:nvCxnSpPr>
      <xdr:spPr>
        <a:xfrm>
          <a:off x="11877675" y="2140331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35</xdr:row>
      <xdr:rowOff>244475</xdr:rowOff>
    </xdr:from>
    <xdr:to>
      <xdr:col>7</xdr:col>
      <xdr:colOff>71120</xdr:colOff>
      <xdr:row>35</xdr:row>
      <xdr:rowOff>253365</xdr:rowOff>
    </xdr:to>
    <xdr:cxnSp>
      <xdr:nvCxnSpPr>
        <xdr:cNvPr id="12" name="Straight Connector 32"/>
        <xdr:cNvCxnSpPr/>
      </xdr:nvCxnSpPr>
      <xdr:spPr>
        <a:xfrm flipV="1">
          <a:off x="11811000" y="1408112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825500</xdr:colOff>
      <xdr:row>35</xdr:row>
      <xdr:rowOff>259715</xdr:rowOff>
    </xdr:from>
    <xdr:to>
      <xdr:col>7</xdr:col>
      <xdr:colOff>83820</xdr:colOff>
      <xdr:row>36</xdr:row>
      <xdr:rowOff>243205</xdr:rowOff>
    </xdr:to>
    <xdr:cxnSp>
      <xdr:nvCxnSpPr>
        <xdr:cNvPr id="13" name="Straight Connector 33"/>
        <xdr:cNvCxnSpPr/>
      </xdr:nvCxnSpPr>
      <xdr:spPr>
        <a:xfrm flipV="1">
          <a:off x="11903075" y="1409636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44</xdr:row>
      <xdr:rowOff>224155</xdr:rowOff>
    </xdr:from>
    <xdr:to>
      <xdr:col>7</xdr:col>
      <xdr:colOff>61595</xdr:colOff>
      <xdr:row>44</xdr:row>
      <xdr:rowOff>233045</xdr:rowOff>
    </xdr:to>
    <xdr:cxnSp>
      <xdr:nvCxnSpPr>
        <xdr:cNvPr id="14" name="Straight Connector 13"/>
        <xdr:cNvCxnSpPr/>
      </xdr:nvCxnSpPr>
      <xdr:spPr>
        <a:xfrm flipV="1">
          <a:off x="11801475" y="1772983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818515</xdr:colOff>
      <xdr:row>43</xdr:row>
      <xdr:rowOff>247650</xdr:rowOff>
    </xdr:from>
    <xdr:to>
      <xdr:col>7</xdr:col>
      <xdr:colOff>52705</xdr:colOff>
      <xdr:row>44</xdr:row>
      <xdr:rowOff>227965</xdr:rowOff>
    </xdr:to>
    <xdr:cxnSp>
      <xdr:nvCxnSpPr>
        <xdr:cNvPr id="15" name="Straight Connector 14"/>
        <xdr:cNvCxnSpPr/>
      </xdr:nvCxnSpPr>
      <xdr:spPr>
        <a:xfrm>
          <a:off x="11896090" y="1734566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59</xdr:row>
      <xdr:rowOff>187325</xdr:rowOff>
    </xdr:from>
    <xdr:to>
      <xdr:col>7</xdr:col>
      <xdr:colOff>52070</xdr:colOff>
      <xdr:row>59</xdr:row>
      <xdr:rowOff>196215</xdr:rowOff>
    </xdr:to>
    <xdr:cxnSp>
      <xdr:nvCxnSpPr>
        <xdr:cNvPr id="16" name="Straight Connector 32"/>
        <xdr:cNvCxnSpPr/>
      </xdr:nvCxnSpPr>
      <xdr:spPr>
        <a:xfrm flipV="1">
          <a:off x="11791950" y="2380805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804545</xdr:colOff>
      <xdr:row>59</xdr:row>
      <xdr:rowOff>200660</xdr:rowOff>
    </xdr:from>
    <xdr:to>
      <xdr:col>7</xdr:col>
      <xdr:colOff>62865</xdr:colOff>
      <xdr:row>60</xdr:row>
      <xdr:rowOff>184150</xdr:rowOff>
    </xdr:to>
    <xdr:cxnSp>
      <xdr:nvCxnSpPr>
        <xdr:cNvPr id="17" name="Straight Connector 33"/>
        <xdr:cNvCxnSpPr/>
      </xdr:nvCxnSpPr>
      <xdr:spPr>
        <a:xfrm flipV="1">
          <a:off x="11882120" y="2382139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61</xdr:row>
      <xdr:rowOff>225425</xdr:rowOff>
    </xdr:from>
    <xdr:to>
      <xdr:col>7</xdr:col>
      <xdr:colOff>52070</xdr:colOff>
      <xdr:row>61</xdr:row>
      <xdr:rowOff>234315</xdr:rowOff>
    </xdr:to>
    <xdr:cxnSp>
      <xdr:nvCxnSpPr>
        <xdr:cNvPr id="18" name="Straight Connector 32"/>
        <xdr:cNvCxnSpPr/>
      </xdr:nvCxnSpPr>
      <xdr:spPr>
        <a:xfrm flipV="1">
          <a:off x="11791950" y="2466149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803910</xdr:colOff>
      <xdr:row>61</xdr:row>
      <xdr:rowOff>238125</xdr:rowOff>
    </xdr:from>
    <xdr:to>
      <xdr:col>7</xdr:col>
      <xdr:colOff>62230</xdr:colOff>
      <xdr:row>62</xdr:row>
      <xdr:rowOff>221615</xdr:rowOff>
    </xdr:to>
    <xdr:cxnSp>
      <xdr:nvCxnSpPr>
        <xdr:cNvPr id="19" name="Straight Connector 33"/>
        <xdr:cNvCxnSpPr/>
      </xdr:nvCxnSpPr>
      <xdr:spPr>
        <a:xfrm flipV="1">
          <a:off x="11881485" y="2467419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25</xdr:row>
      <xdr:rowOff>549275</xdr:rowOff>
    </xdr:from>
    <xdr:to>
      <xdr:col>7</xdr:col>
      <xdr:colOff>52070</xdr:colOff>
      <xdr:row>25</xdr:row>
      <xdr:rowOff>558165</xdr:rowOff>
    </xdr:to>
    <xdr:cxnSp>
      <xdr:nvCxnSpPr>
        <xdr:cNvPr id="20" name="Straight Connector 32"/>
        <xdr:cNvCxnSpPr/>
      </xdr:nvCxnSpPr>
      <xdr:spPr>
        <a:xfrm flipV="1">
          <a:off x="11791950" y="941387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806450</xdr:colOff>
      <xdr:row>25</xdr:row>
      <xdr:rowOff>564515</xdr:rowOff>
    </xdr:from>
    <xdr:to>
      <xdr:col>7</xdr:col>
      <xdr:colOff>64770</xdr:colOff>
      <xdr:row>26</xdr:row>
      <xdr:rowOff>193675</xdr:rowOff>
    </xdr:to>
    <xdr:cxnSp>
      <xdr:nvCxnSpPr>
        <xdr:cNvPr id="21" name="Straight Connector 33"/>
        <xdr:cNvCxnSpPr/>
      </xdr:nvCxnSpPr>
      <xdr:spPr>
        <a:xfrm flipV="1">
          <a:off x="11884025" y="942911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27</xdr:row>
      <xdr:rowOff>377825</xdr:rowOff>
    </xdr:from>
    <xdr:to>
      <xdr:col>7</xdr:col>
      <xdr:colOff>71120</xdr:colOff>
      <xdr:row>27</xdr:row>
      <xdr:rowOff>386715</xdr:rowOff>
    </xdr:to>
    <xdr:cxnSp>
      <xdr:nvCxnSpPr>
        <xdr:cNvPr id="22" name="Straight Connector 32"/>
        <xdr:cNvCxnSpPr/>
      </xdr:nvCxnSpPr>
      <xdr:spPr>
        <a:xfrm flipV="1">
          <a:off x="11811000" y="1077912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824865</xdr:colOff>
      <xdr:row>27</xdr:row>
      <xdr:rowOff>392430</xdr:rowOff>
    </xdr:from>
    <xdr:to>
      <xdr:col>7</xdr:col>
      <xdr:colOff>83185</xdr:colOff>
      <xdr:row>28</xdr:row>
      <xdr:rowOff>148590</xdr:rowOff>
    </xdr:to>
    <xdr:cxnSp>
      <xdr:nvCxnSpPr>
        <xdr:cNvPr id="23" name="Straight Connector 33"/>
        <xdr:cNvCxnSpPr/>
      </xdr:nvCxnSpPr>
      <xdr:spPr>
        <a:xfrm flipV="1">
          <a:off x="11902440" y="1079373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41</xdr:row>
      <xdr:rowOff>206375</xdr:rowOff>
    </xdr:from>
    <xdr:to>
      <xdr:col>7</xdr:col>
      <xdr:colOff>52070</xdr:colOff>
      <xdr:row>41</xdr:row>
      <xdr:rowOff>215265</xdr:rowOff>
    </xdr:to>
    <xdr:cxnSp>
      <xdr:nvCxnSpPr>
        <xdr:cNvPr id="24" name="Straight Connector 32"/>
        <xdr:cNvCxnSpPr/>
      </xdr:nvCxnSpPr>
      <xdr:spPr>
        <a:xfrm flipV="1">
          <a:off x="11791950" y="1648904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805815</xdr:colOff>
      <xdr:row>41</xdr:row>
      <xdr:rowOff>220980</xdr:rowOff>
    </xdr:from>
    <xdr:to>
      <xdr:col>7</xdr:col>
      <xdr:colOff>64135</xdr:colOff>
      <xdr:row>42</xdr:row>
      <xdr:rowOff>204470</xdr:rowOff>
    </xdr:to>
    <xdr:cxnSp>
      <xdr:nvCxnSpPr>
        <xdr:cNvPr id="25" name="Straight Connector 33"/>
        <xdr:cNvCxnSpPr/>
      </xdr:nvCxnSpPr>
      <xdr:spPr>
        <a:xfrm flipV="1">
          <a:off x="11883390" y="1650365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805815</xdr:colOff>
      <xdr:row>44</xdr:row>
      <xdr:rowOff>259080</xdr:rowOff>
    </xdr:from>
    <xdr:to>
      <xdr:col>7</xdr:col>
      <xdr:colOff>64135</xdr:colOff>
      <xdr:row>45</xdr:row>
      <xdr:rowOff>242570</xdr:rowOff>
    </xdr:to>
    <xdr:cxnSp>
      <xdr:nvCxnSpPr>
        <xdr:cNvPr id="26" name="Straight Connector 33"/>
        <xdr:cNvCxnSpPr/>
      </xdr:nvCxnSpPr>
      <xdr:spPr>
        <a:xfrm flipV="1">
          <a:off x="11883390" y="1776476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47</xdr:row>
      <xdr:rowOff>187325</xdr:rowOff>
    </xdr:from>
    <xdr:to>
      <xdr:col>7</xdr:col>
      <xdr:colOff>71120</xdr:colOff>
      <xdr:row>47</xdr:row>
      <xdr:rowOff>196215</xdr:rowOff>
    </xdr:to>
    <xdr:cxnSp>
      <xdr:nvCxnSpPr>
        <xdr:cNvPr id="27" name="Straight Connector 32"/>
        <xdr:cNvCxnSpPr/>
      </xdr:nvCxnSpPr>
      <xdr:spPr>
        <a:xfrm flipV="1">
          <a:off x="11811000" y="1891601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824230</xdr:colOff>
      <xdr:row>47</xdr:row>
      <xdr:rowOff>201295</xdr:rowOff>
    </xdr:from>
    <xdr:to>
      <xdr:col>7</xdr:col>
      <xdr:colOff>82550</xdr:colOff>
      <xdr:row>48</xdr:row>
      <xdr:rowOff>184785</xdr:rowOff>
    </xdr:to>
    <xdr:cxnSp>
      <xdr:nvCxnSpPr>
        <xdr:cNvPr id="28" name="Straight Connector 33"/>
        <xdr:cNvCxnSpPr/>
      </xdr:nvCxnSpPr>
      <xdr:spPr>
        <a:xfrm flipV="1">
          <a:off x="11901805" y="1892998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74</xdr:row>
      <xdr:rowOff>174625</xdr:rowOff>
    </xdr:from>
    <xdr:to>
      <xdr:col>7</xdr:col>
      <xdr:colOff>61595</xdr:colOff>
      <xdr:row>74</xdr:row>
      <xdr:rowOff>183515</xdr:rowOff>
    </xdr:to>
    <xdr:cxnSp>
      <xdr:nvCxnSpPr>
        <xdr:cNvPr id="29" name="Straight Connector 28"/>
        <xdr:cNvCxnSpPr/>
      </xdr:nvCxnSpPr>
      <xdr:spPr>
        <a:xfrm flipV="1">
          <a:off x="11801475" y="2969704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818515</xdr:colOff>
      <xdr:row>73</xdr:row>
      <xdr:rowOff>171450</xdr:rowOff>
    </xdr:from>
    <xdr:to>
      <xdr:col>7</xdr:col>
      <xdr:colOff>52705</xdr:colOff>
      <xdr:row>74</xdr:row>
      <xdr:rowOff>178435</xdr:rowOff>
    </xdr:to>
    <xdr:cxnSp>
      <xdr:nvCxnSpPr>
        <xdr:cNvPr id="30" name="Straight Connector 29"/>
        <xdr:cNvCxnSpPr/>
      </xdr:nvCxnSpPr>
      <xdr:spPr>
        <a:xfrm>
          <a:off x="11896090" y="2931287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704850</xdr:colOff>
      <xdr:row>80</xdr:row>
      <xdr:rowOff>250190</xdr:rowOff>
    </xdr:from>
    <xdr:to>
      <xdr:col>7</xdr:col>
      <xdr:colOff>42545</xdr:colOff>
      <xdr:row>80</xdr:row>
      <xdr:rowOff>259080</xdr:rowOff>
    </xdr:to>
    <xdr:cxnSp>
      <xdr:nvCxnSpPr>
        <xdr:cNvPr id="31" name="Straight Connector 30"/>
        <xdr:cNvCxnSpPr/>
      </xdr:nvCxnSpPr>
      <xdr:spPr>
        <a:xfrm flipV="1">
          <a:off x="11782425" y="3213862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798830</xdr:colOff>
      <xdr:row>79</xdr:row>
      <xdr:rowOff>266700</xdr:rowOff>
    </xdr:from>
    <xdr:to>
      <xdr:col>7</xdr:col>
      <xdr:colOff>33020</xdr:colOff>
      <xdr:row>80</xdr:row>
      <xdr:rowOff>247015</xdr:rowOff>
    </xdr:to>
    <xdr:cxnSp>
      <xdr:nvCxnSpPr>
        <xdr:cNvPr id="32" name="Straight Connector 31"/>
        <xdr:cNvCxnSpPr/>
      </xdr:nvCxnSpPr>
      <xdr:spPr>
        <a:xfrm>
          <a:off x="11876405" y="3174746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66</xdr:row>
      <xdr:rowOff>244475</xdr:rowOff>
    </xdr:from>
    <xdr:to>
      <xdr:col>7</xdr:col>
      <xdr:colOff>52070</xdr:colOff>
      <xdr:row>66</xdr:row>
      <xdr:rowOff>253365</xdr:rowOff>
    </xdr:to>
    <xdr:cxnSp>
      <xdr:nvCxnSpPr>
        <xdr:cNvPr id="33" name="Straight Connector 32"/>
        <xdr:cNvCxnSpPr/>
      </xdr:nvCxnSpPr>
      <xdr:spPr>
        <a:xfrm flipV="1">
          <a:off x="11791950" y="2671889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803275</xdr:colOff>
      <xdr:row>66</xdr:row>
      <xdr:rowOff>256540</xdr:rowOff>
    </xdr:from>
    <xdr:to>
      <xdr:col>7</xdr:col>
      <xdr:colOff>61595</xdr:colOff>
      <xdr:row>67</xdr:row>
      <xdr:rowOff>240030</xdr:rowOff>
    </xdr:to>
    <xdr:cxnSp>
      <xdr:nvCxnSpPr>
        <xdr:cNvPr id="34" name="Straight Connector 33"/>
        <xdr:cNvCxnSpPr/>
      </xdr:nvCxnSpPr>
      <xdr:spPr>
        <a:xfrm flipV="1">
          <a:off x="11880850" y="26730960"/>
          <a:ext cx="134620" cy="3644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37</xdr:row>
      <xdr:rowOff>244475</xdr:rowOff>
    </xdr:from>
    <xdr:to>
      <xdr:col>7</xdr:col>
      <xdr:colOff>52070</xdr:colOff>
      <xdr:row>37</xdr:row>
      <xdr:rowOff>253365</xdr:rowOff>
    </xdr:to>
    <xdr:cxnSp>
      <xdr:nvCxnSpPr>
        <xdr:cNvPr id="35" name="Straight Connector 32"/>
        <xdr:cNvCxnSpPr/>
      </xdr:nvCxnSpPr>
      <xdr:spPr>
        <a:xfrm flipV="1">
          <a:off x="11791950" y="1489646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805815</xdr:colOff>
      <xdr:row>37</xdr:row>
      <xdr:rowOff>259080</xdr:rowOff>
    </xdr:from>
    <xdr:to>
      <xdr:col>7</xdr:col>
      <xdr:colOff>64135</xdr:colOff>
      <xdr:row>38</xdr:row>
      <xdr:rowOff>242570</xdr:rowOff>
    </xdr:to>
    <xdr:cxnSp>
      <xdr:nvCxnSpPr>
        <xdr:cNvPr id="36" name="Straight Connector 33"/>
        <xdr:cNvCxnSpPr/>
      </xdr:nvCxnSpPr>
      <xdr:spPr>
        <a:xfrm flipV="1">
          <a:off x="11883390" y="1491107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39</xdr:row>
      <xdr:rowOff>269240</xdr:rowOff>
    </xdr:from>
    <xdr:to>
      <xdr:col>7</xdr:col>
      <xdr:colOff>61595</xdr:colOff>
      <xdr:row>39</xdr:row>
      <xdr:rowOff>278130</xdr:rowOff>
    </xdr:to>
    <xdr:cxnSp>
      <xdr:nvCxnSpPr>
        <xdr:cNvPr id="37" name="Straight Connector 36"/>
        <xdr:cNvCxnSpPr/>
      </xdr:nvCxnSpPr>
      <xdr:spPr>
        <a:xfrm flipV="1">
          <a:off x="11801475" y="1573657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817880</xdr:colOff>
      <xdr:row>38</xdr:row>
      <xdr:rowOff>285750</xdr:rowOff>
    </xdr:from>
    <xdr:to>
      <xdr:col>7</xdr:col>
      <xdr:colOff>52070</xdr:colOff>
      <xdr:row>39</xdr:row>
      <xdr:rowOff>266065</xdr:rowOff>
    </xdr:to>
    <xdr:cxnSp>
      <xdr:nvCxnSpPr>
        <xdr:cNvPr id="38" name="Straight Connector 37"/>
        <xdr:cNvCxnSpPr/>
      </xdr:nvCxnSpPr>
      <xdr:spPr>
        <a:xfrm>
          <a:off x="11895455" y="1534541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40</xdr:row>
      <xdr:rowOff>180975</xdr:rowOff>
    </xdr:from>
    <xdr:to>
      <xdr:col>7</xdr:col>
      <xdr:colOff>61595</xdr:colOff>
      <xdr:row>40</xdr:row>
      <xdr:rowOff>189865</xdr:rowOff>
    </xdr:to>
    <xdr:cxnSp>
      <xdr:nvCxnSpPr>
        <xdr:cNvPr id="39" name="Straight Connector 38"/>
        <xdr:cNvCxnSpPr/>
      </xdr:nvCxnSpPr>
      <xdr:spPr>
        <a:xfrm flipV="1">
          <a:off x="11801475" y="1605597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790575</xdr:colOff>
      <xdr:row>38</xdr:row>
      <xdr:rowOff>295275</xdr:rowOff>
    </xdr:from>
    <xdr:to>
      <xdr:col>7</xdr:col>
      <xdr:colOff>51435</xdr:colOff>
      <xdr:row>40</xdr:row>
      <xdr:rowOff>170815</xdr:rowOff>
    </xdr:to>
    <xdr:cxnSp>
      <xdr:nvCxnSpPr>
        <xdr:cNvPr id="40" name="Straight Connector 39"/>
        <xdr:cNvCxnSpPr/>
      </xdr:nvCxnSpPr>
      <xdr:spPr>
        <a:xfrm>
          <a:off x="11868150" y="15354935"/>
          <a:ext cx="137160" cy="69088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51</xdr:row>
      <xdr:rowOff>130175</xdr:rowOff>
    </xdr:from>
    <xdr:to>
      <xdr:col>7</xdr:col>
      <xdr:colOff>52070</xdr:colOff>
      <xdr:row>51</xdr:row>
      <xdr:rowOff>139065</xdr:rowOff>
    </xdr:to>
    <xdr:cxnSp>
      <xdr:nvCxnSpPr>
        <xdr:cNvPr id="41" name="Straight Connector 32"/>
        <xdr:cNvCxnSpPr/>
      </xdr:nvCxnSpPr>
      <xdr:spPr>
        <a:xfrm flipV="1">
          <a:off x="11791950" y="2048954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804545</xdr:colOff>
      <xdr:row>51</xdr:row>
      <xdr:rowOff>143510</xdr:rowOff>
    </xdr:from>
    <xdr:to>
      <xdr:col>7</xdr:col>
      <xdr:colOff>62865</xdr:colOff>
      <xdr:row>52</xdr:row>
      <xdr:rowOff>127000</xdr:rowOff>
    </xdr:to>
    <xdr:cxnSp>
      <xdr:nvCxnSpPr>
        <xdr:cNvPr id="42" name="Straight Connector 33"/>
        <xdr:cNvCxnSpPr/>
      </xdr:nvCxnSpPr>
      <xdr:spPr>
        <a:xfrm flipV="1">
          <a:off x="11882120" y="2050288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742950</xdr:colOff>
      <xdr:row>42</xdr:row>
      <xdr:rowOff>216535</xdr:rowOff>
    </xdr:from>
    <xdr:to>
      <xdr:col>7</xdr:col>
      <xdr:colOff>101600</xdr:colOff>
      <xdr:row>43</xdr:row>
      <xdr:rowOff>181610</xdr:rowOff>
    </xdr:to>
    <xdr:grpSp>
      <xdr:nvGrpSpPr>
        <xdr:cNvPr id="3" name="Group 2"/>
        <xdr:cNvGrpSpPr/>
      </xdr:nvGrpSpPr>
      <xdr:grpSpPr>
        <a:xfrm>
          <a:off x="11820525" y="15955645"/>
          <a:ext cx="234950" cy="372745"/>
          <a:chOff x="18615" y="26367"/>
          <a:chExt cx="370" cy="604"/>
        </a:xfrm>
      </xdr:grpSpPr>
      <xdr:cxnSp>
        <xdr:nvCxnSpPr>
          <xdr:cNvPr id="4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5" name="Straight Connector 4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28</xdr:row>
      <xdr:rowOff>173355</xdr:rowOff>
    </xdr:from>
    <xdr:to>
      <xdr:col>7</xdr:col>
      <xdr:colOff>79375</xdr:colOff>
      <xdr:row>29</xdr:row>
      <xdr:rowOff>171450</xdr:rowOff>
    </xdr:to>
    <xdr:grpSp>
      <xdr:nvGrpSpPr>
        <xdr:cNvPr id="6" name="Group 5"/>
        <xdr:cNvGrpSpPr/>
      </xdr:nvGrpSpPr>
      <xdr:grpSpPr>
        <a:xfrm flipV="1">
          <a:off x="11801475" y="10258425"/>
          <a:ext cx="231775" cy="379095"/>
          <a:chOff x="19115" y="13685"/>
          <a:chExt cx="332" cy="660"/>
        </a:xfrm>
      </xdr:grpSpPr>
      <xdr:cxnSp>
        <xdr:nvCxnSpPr>
          <xdr:cNvPr id="7" name="Straight Connector 10"/>
          <xdr:cNvCxnSpPr/>
        </xdr:nvCxnSpPr>
        <xdr:spPr>
          <a:xfrm>
            <a:off x="19115" y="13685"/>
            <a:ext cx="333" cy="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>
        <xdr:nvCxnSpPr>
          <xdr:cNvPr id="8" name="Straight Connector 7"/>
          <xdr:cNvCxnSpPr/>
        </xdr:nvCxnSpPr>
        <xdr:spPr>
          <a:xfrm flipH="1">
            <a:off x="19227" y="13699"/>
            <a:ext cx="213" cy="64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0</xdr:colOff>
      <xdr:row>46</xdr:row>
      <xdr:rowOff>389890</xdr:rowOff>
    </xdr:from>
    <xdr:to>
      <xdr:col>17</xdr:col>
      <xdr:colOff>695325</xdr:colOff>
      <xdr:row>47</xdr:row>
      <xdr:rowOff>313690</xdr:rowOff>
    </xdr:to>
    <xdr:sp>
      <xdr:nvSpPr>
        <xdr:cNvPr id="9" name="Rectangle 29"/>
        <xdr:cNvSpPr/>
      </xdr:nvSpPr>
      <xdr:spPr>
        <a:xfrm>
          <a:off x="19211925" y="1775968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42</xdr:row>
      <xdr:rowOff>0</xdr:rowOff>
    </xdr:from>
    <xdr:to>
      <xdr:col>16</xdr:col>
      <xdr:colOff>429260</xdr:colOff>
      <xdr:row>42</xdr:row>
      <xdr:rowOff>313690</xdr:rowOff>
    </xdr:to>
    <xdr:sp>
      <xdr:nvSpPr>
        <xdr:cNvPr id="10" name="Rectangle 29"/>
        <xdr:cNvSpPr/>
      </xdr:nvSpPr>
      <xdr:spPr>
        <a:xfrm>
          <a:off x="18545175" y="1573911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542925</xdr:colOff>
      <xdr:row>52</xdr:row>
      <xdr:rowOff>313690</xdr:rowOff>
    </xdr:to>
    <xdr:sp>
      <xdr:nvSpPr>
        <xdr:cNvPr id="11" name="Rectangle 19"/>
        <xdr:cNvSpPr/>
      </xdr:nvSpPr>
      <xdr:spPr>
        <a:xfrm>
          <a:off x="19211925" y="1981581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429260</xdr:colOff>
      <xdr:row>54</xdr:row>
      <xdr:rowOff>313690</xdr:rowOff>
    </xdr:to>
    <xdr:sp>
      <xdr:nvSpPr>
        <xdr:cNvPr id="12" name="Rectangle 19"/>
        <xdr:cNvSpPr/>
      </xdr:nvSpPr>
      <xdr:spPr>
        <a:xfrm>
          <a:off x="18545175" y="2063115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429260</xdr:colOff>
      <xdr:row>55</xdr:row>
      <xdr:rowOff>313690</xdr:rowOff>
    </xdr:to>
    <xdr:sp>
      <xdr:nvSpPr>
        <xdr:cNvPr id="13" name="Rectangle 19"/>
        <xdr:cNvSpPr/>
      </xdr:nvSpPr>
      <xdr:spPr>
        <a:xfrm>
          <a:off x="19211925" y="2103882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56</xdr:row>
      <xdr:rowOff>0</xdr:rowOff>
    </xdr:from>
    <xdr:to>
      <xdr:col>17</xdr:col>
      <xdr:colOff>429260</xdr:colOff>
      <xdr:row>56</xdr:row>
      <xdr:rowOff>313690</xdr:rowOff>
    </xdr:to>
    <xdr:sp>
      <xdr:nvSpPr>
        <xdr:cNvPr id="14" name="Rectangle 19"/>
        <xdr:cNvSpPr/>
      </xdr:nvSpPr>
      <xdr:spPr>
        <a:xfrm>
          <a:off x="19211925" y="2144649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17</xdr:col>
      <xdr:colOff>429260</xdr:colOff>
      <xdr:row>60</xdr:row>
      <xdr:rowOff>313690</xdr:rowOff>
    </xdr:to>
    <xdr:sp>
      <xdr:nvSpPr>
        <xdr:cNvPr id="15" name="Rectangle 19"/>
        <xdr:cNvSpPr/>
      </xdr:nvSpPr>
      <xdr:spPr>
        <a:xfrm>
          <a:off x="19211925" y="2307717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711200</xdr:colOff>
      <xdr:row>39</xdr:row>
      <xdr:rowOff>241935</xdr:rowOff>
    </xdr:from>
    <xdr:to>
      <xdr:col>7</xdr:col>
      <xdr:colOff>69850</xdr:colOff>
      <xdr:row>40</xdr:row>
      <xdr:rowOff>207010</xdr:rowOff>
    </xdr:to>
    <xdr:grpSp>
      <xdr:nvGrpSpPr>
        <xdr:cNvPr id="19" name="Group 18"/>
        <xdr:cNvGrpSpPr/>
      </xdr:nvGrpSpPr>
      <xdr:grpSpPr>
        <a:xfrm>
          <a:off x="11788775" y="14758035"/>
          <a:ext cx="234950" cy="372745"/>
          <a:chOff x="18615" y="20697"/>
          <a:chExt cx="370" cy="604"/>
        </a:xfrm>
      </xdr:grpSpPr>
      <xdr:cxnSp>
        <xdr:nvCxnSpPr>
          <xdr:cNvPr id="20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1" name="Straight Connector 20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730250</xdr:colOff>
      <xdr:row>46</xdr:row>
      <xdr:rowOff>210185</xdr:rowOff>
    </xdr:from>
    <xdr:to>
      <xdr:col>7</xdr:col>
      <xdr:colOff>88900</xdr:colOff>
      <xdr:row>47</xdr:row>
      <xdr:rowOff>156210</xdr:rowOff>
    </xdr:to>
    <xdr:grpSp>
      <xdr:nvGrpSpPr>
        <xdr:cNvPr id="22" name="Group 21"/>
        <xdr:cNvGrpSpPr/>
      </xdr:nvGrpSpPr>
      <xdr:grpSpPr>
        <a:xfrm>
          <a:off x="11807825" y="17579975"/>
          <a:ext cx="234950" cy="353695"/>
          <a:chOff x="18615" y="26367"/>
          <a:chExt cx="370" cy="604"/>
        </a:xfrm>
      </xdr:grpSpPr>
      <xdr:cxnSp>
        <xdr:nvCxnSpPr>
          <xdr:cNvPr id="23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4" name="Straight Connector 23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742950</xdr:colOff>
      <xdr:row>55</xdr:row>
      <xdr:rowOff>123825</xdr:rowOff>
    </xdr:from>
    <xdr:to>
      <xdr:col>7</xdr:col>
      <xdr:colOff>101600</xdr:colOff>
      <xdr:row>56</xdr:row>
      <xdr:rowOff>180975</xdr:rowOff>
    </xdr:to>
    <xdr:grpSp>
      <xdr:nvGrpSpPr>
        <xdr:cNvPr id="25" name="Group 24"/>
        <xdr:cNvGrpSpPr/>
      </xdr:nvGrpSpPr>
      <xdr:grpSpPr>
        <a:xfrm>
          <a:off x="11820525" y="21162645"/>
          <a:ext cx="234950" cy="464820"/>
          <a:chOff x="18615" y="26367"/>
          <a:chExt cx="370" cy="604"/>
        </a:xfrm>
      </xdr:grpSpPr>
      <xdr:cxnSp>
        <xdr:nvCxnSpPr>
          <xdr:cNvPr id="26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7" name="Straight Connector 26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730250</xdr:colOff>
      <xdr:row>51</xdr:row>
      <xdr:rowOff>245110</xdr:rowOff>
    </xdr:from>
    <xdr:to>
      <xdr:col>7</xdr:col>
      <xdr:colOff>88900</xdr:colOff>
      <xdr:row>53</xdr:row>
      <xdr:rowOff>146685</xdr:rowOff>
    </xdr:to>
    <xdr:grpSp>
      <xdr:nvGrpSpPr>
        <xdr:cNvPr id="28" name="Group 27"/>
        <xdr:cNvGrpSpPr/>
      </xdr:nvGrpSpPr>
      <xdr:grpSpPr>
        <a:xfrm flipV="1">
          <a:off x="11807825" y="19653250"/>
          <a:ext cx="234950" cy="716915"/>
          <a:chOff x="18615" y="26367"/>
          <a:chExt cx="370" cy="604"/>
        </a:xfrm>
      </xdr:grpSpPr>
      <xdr:cxnSp>
        <xdr:nvCxnSpPr>
          <xdr:cNvPr id="29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0" name="Straight Connector 29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51</xdr:row>
      <xdr:rowOff>314325</xdr:rowOff>
    </xdr:from>
    <xdr:to>
      <xdr:col>7</xdr:col>
      <xdr:colOff>82550</xdr:colOff>
      <xdr:row>52</xdr:row>
      <xdr:rowOff>346710</xdr:rowOff>
    </xdr:to>
    <xdr:grpSp>
      <xdr:nvGrpSpPr>
        <xdr:cNvPr id="31" name="Group 30"/>
        <xdr:cNvGrpSpPr/>
      </xdr:nvGrpSpPr>
      <xdr:grpSpPr>
        <a:xfrm flipV="1">
          <a:off x="11801475" y="19722465"/>
          <a:ext cx="234950" cy="440055"/>
          <a:chOff x="18615" y="26367"/>
          <a:chExt cx="370" cy="605"/>
        </a:xfrm>
      </xdr:grpSpPr>
      <xdr:cxnSp>
        <xdr:nvCxnSpPr>
          <xdr:cNvPr id="32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3" name="Straight Connector 32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742950</xdr:colOff>
      <xdr:row>73</xdr:row>
      <xdr:rowOff>238125</xdr:rowOff>
    </xdr:from>
    <xdr:to>
      <xdr:col>7</xdr:col>
      <xdr:colOff>101600</xdr:colOff>
      <xdr:row>75</xdr:row>
      <xdr:rowOff>180975</xdr:rowOff>
    </xdr:to>
    <xdr:grpSp>
      <xdr:nvGrpSpPr>
        <xdr:cNvPr id="37" name="Group 36"/>
        <xdr:cNvGrpSpPr/>
      </xdr:nvGrpSpPr>
      <xdr:grpSpPr>
        <a:xfrm>
          <a:off x="11820525" y="28454985"/>
          <a:ext cx="234950" cy="704850"/>
          <a:chOff x="18615" y="26367"/>
          <a:chExt cx="370" cy="604"/>
        </a:xfrm>
      </xdr:grpSpPr>
      <xdr:cxnSp>
        <xdr:nvCxnSpPr>
          <xdr:cNvPr id="38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9" name="Straight Connector 38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742950</xdr:colOff>
      <xdr:row>68</xdr:row>
      <xdr:rowOff>238125</xdr:rowOff>
    </xdr:from>
    <xdr:to>
      <xdr:col>7</xdr:col>
      <xdr:colOff>101600</xdr:colOff>
      <xdr:row>69</xdr:row>
      <xdr:rowOff>181610</xdr:rowOff>
    </xdr:to>
    <xdr:grpSp>
      <xdr:nvGrpSpPr>
        <xdr:cNvPr id="40" name="Group 39"/>
        <xdr:cNvGrpSpPr/>
      </xdr:nvGrpSpPr>
      <xdr:grpSpPr>
        <a:xfrm>
          <a:off x="11820525" y="26549985"/>
          <a:ext cx="234950" cy="324485"/>
          <a:chOff x="18615" y="26367"/>
          <a:chExt cx="370" cy="604"/>
        </a:xfrm>
      </xdr:grpSpPr>
      <xdr:cxnSp>
        <xdr:nvCxnSpPr>
          <xdr:cNvPr id="41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2" name="Straight Connector 41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742950</xdr:colOff>
      <xdr:row>44</xdr:row>
      <xdr:rowOff>216535</xdr:rowOff>
    </xdr:from>
    <xdr:to>
      <xdr:col>7</xdr:col>
      <xdr:colOff>101600</xdr:colOff>
      <xdr:row>45</xdr:row>
      <xdr:rowOff>181610</xdr:rowOff>
    </xdr:to>
    <xdr:grpSp>
      <xdr:nvGrpSpPr>
        <xdr:cNvPr id="3" name="Group 2"/>
        <xdr:cNvGrpSpPr/>
      </xdr:nvGrpSpPr>
      <xdr:grpSpPr>
        <a:xfrm>
          <a:off x="11820525" y="16891635"/>
          <a:ext cx="234950" cy="372745"/>
          <a:chOff x="18615" y="26367"/>
          <a:chExt cx="370" cy="604"/>
        </a:xfrm>
      </xdr:grpSpPr>
      <xdr:cxnSp>
        <xdr:nvCxnSpPr>
          <xdr:cNvPr id="4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5" name="Straight Connector 4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0</xdr:colOff>
      <xdr:row>44</xdr:row>
      <xdr:rowOff>389890</xdr:rowOff>
    </xdr:from>
    <xdr:to>
      <xdr:col>17</xdr:col>
      <xdr:colOff>695325</xdr:colOff>
      <xdr:row>45</xdr:row>
      <xdr:rowOff>313690</xdr:rowOff>
    </xdr:to>
    <xdr:sp>
      <xdr:nvSpPr>
        <xdr:cNvPr id="6" name="Rectangle 29"/>
        <xdr:cNvSpPr/>
      </xdr:nvSpPr>
      <xdr:spPr>
        <a:xfrm>
          <a:off x="19211925" y="1706499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429260</xdr:colOff>
      <xdr:row>40</xdr:row>
      <xdr:rowOff>313690</xdr:rowOff>
    </xdr:to>
    <xdr:sp>
      <xdr:nvSpPr>
        <xdr:cNvPr id="7" name="Rectangle 29"/>
        <xdr:cNvSpPr/>
      </xdr:nvSpPr>
      <xdr:spPr>
        <a:xfrm>
          <a:off x="18545175" y="1504442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50</xdr:row>
      <xdr:rowOff>0</xdr:rowOff>
    </xdr:from>
    <xdr:to>
      <xdr:col>17</xdr:col>
      <xdr:colOff>542925</xdr:colOff>
      <xdr:row>50</xdr:row>
      <xdr:rowOff>313690</xdr:rowOff>
    </xdr:to>
    <xdr:sp>
      <xdr:nvSpPr>
        <xdr:cNvPr id="8" name="Rectangle 19"/>
        <xdr:cNvSpPr/>
      </xdr:nvSpPr>
      <xdr:spPr>
        <a:xfrm>
          <a:off x="19211925" y="1912112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52</xdr:row>
      <xdr:rowOff>0</xdr:rowOff>
    </xdr:from>
    <xdr:to>
      <xdr:col>16</xdr:col>
      <xdr:colOff>429260</xdr:colOff>
      <xdr:row>52</xdr:row>
      <xdr:rowOff>313690</xdr:rowOff>
    </xdr:to>
    <xdr:sp>
      <xdr:nvSpPr>
        <xdr:cNvPr id="9" name="Rectangle 19"/>
        <xdr:cNvSpPr/>
      </xdr:nvSpPr>
      <xdr:spPr>
        <a:xfrm>
          <a:off x="18545175" y="1993646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429260</xdr:colOff>
      <xdr:row>53</xdr:row>
      <xdr:rowOff>313690</xdr:rowOff>
    </xdr:to>
    <xdr:sp>
      <xdr:nvSpPr>
        <xdr:cNvPr id="10" name="Rectangle 19"/>
        <xdr:cNvSpPr/>
      </xdr:nvSpPr>
      <xdr:spPr>
        <a:xfrm>
          <a:off x="19211925" y="2034413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17</xdr:col>
      <xdr:colOff>429260</xdr:colOff>
      <xdr:row>54</xdr:row>
      <xdr:rowOff>313690</xdr:rowOff>
    </xdr:to>
    <xdr:sp>
      <xdr:nvSpPr>
        <xdr:cNvPr id="11" name="Rectangle 19"/>
        <xdr:cNvSpPr/>
      </xdr:nvSpPr>
      <xdr:spPr>
        <a:xfrm>
          <a:off x="19211925" y="2075180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58</xdr:row>
      <xdr:rowOff>0</xdr:rowOff>
    </xdr:from>
    <xdr:to>
      <xdr:col>17</xdr:col>
      <xdr:colOff>429260</xdr:colOff>
      <xdr:row>58</xdr:row>
      <xdr:rowOff>313690</xdr:rowOff>
    </xdr:to>
    <xdr:sp>
      <xdr:nvSpPr>
        <xdr:cNvPr id="12" name="Rectangle 19"/>
        <xdr:cNvSpPr/>
      </xdr:nvSpPr>
      <xdr:spPr>
        <a:xfrm>
          <a:off x="19211925" y="2238248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762000</xdr:colOff>
      <xdr:row>38</xdr:row>
      <xdr:rowOff>235585</xdr:rowOff>
    </xdr:from>
    <xdr:to>
      <xdr:col>7</xdr:col>
      <xdr:colOff>158115</xdr:colOff>
      <xdr:row>39</xdr:row>
      <xdr:rowOff>200025</xdr:rowOff>
    </xdr:to>
    <xdr:grpSp>
      <xdr:nvGrpSpPr>
        <xdr:cNvPr id="13" name="Group 12"/>
        <xdr:cNvGrpSpPr/>
      </xdr:nvGrpSpPr>
      <xdr:grpSpPr>
        <a:xfrm>
          <a:off x="11839575" y="14464665"/>
          <a:ext cx="272415" cy="372110"/>
          <a:chOff x="18615" y="20697"/>
          <a:chExt cx="370" cy="604"/>
        </a:xfrm>
      </xdr:grpSpPr>
      <xdr:cxnSp>
        <xdr:nvCxnSpPr>
          <xdr:cNvPr id="14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15" name="Straight Connector 14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46</xdr:row>
      <xdr:rowOff>238760</xdr:rowOff>
    </xdr:from>
    <xdr:to>
      <xdr:col>7</xdr:col>
      <xdr:colOff>82550</xdr:colOff>
      <xdr:row>47</xdr:row>
      <xdr:rowOff>179070</xdr:rowOff>
    </xdr:to>
    <xdr:grpSp>
      <xdr:nvGrpSpPr>
        <xdr:cNvPr id="16" name="Group 15"/>
        <xdr:cNvGrpSpPr/>
      </xdr:nvGrpSpPr>
      <xdr:grpSpPr>
        <a:xfrm flipV="1">
          <a:off x="11801475" y="17729200"/>
          <a:ext cx="234950" cy="347980"/>
          <a:chOff x="18615" y="26367"/>
          <a:chExt cx="370" cy="604"/>
        </a:xfrm>
      </xdr:grpSpPr>
      <xdr:cxnSp>
        <xdr:nvCxnSpPr>
          <xdr:cNvPr id="17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18" name="Straight Connector 17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742950</xdr:colOff>
      <xdr:row>54</xdr:row>
      <xdr:rowOff>238125</xdr:rowOff>
    </xdr:from>
    <xdr:to>
      <xdr:col>7</xdr:col>
      <xdr:colOff>101600</xdr:colOff>
      <xdr:row>55</xdr:row>
      <xdr:rowOff>180975</xdr:rowOff>
    </xdr:to>
    <xdr:grpSp>
      <xdr:nvGrpSpPr>
        <xdr:cNvPr id="19" name="Group 18"/>
        <xdr:cNvGrpSpPr/>
      </xdr:nvGrpSpPr>
      <xdr:grpSpPr>
        <a:xfrm>
          <a:off x="11820525" y="20989925"/>
          <a:ext cx="234950" cy="350520"/>
          <a:chOff x="18615" y="26367"/>
          <a:chExt cx="370" cy="604"/>
        </a:xfrm>
      </xdr:grpSpPr>
      <xdr:cxnSp>
        <xdr:nvCxnSpPr>
          <xdr:cNvPr id="20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1" name="Straight Connector 20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25</xdr:row>
      <xdr:rowOff>190500</xdr:rowOff>
    </xdr:from>
    <xdr:to>
      <xdr:col>7</xdr:col>
      <xdr:colOff>79375</xdr:colOff>
      <xdr:row>26</xdr:row>
      <xdr:rowOff>173355</xdr:rowOff>
    </xdr:to>
    <xdr:grpSp>
      <xdr:nvGrpSpPr>
        <xdr:cNvPr id="22" name="Group 21"/>
        <xdr:cNvGrpSpPr/>
      </xdr:nvGrpSpPr>
      <xdr:grpSpPr>
        <a:xfrm>
          <a:off x="11801475" y="9119870"/>
          <a:ext cx="231775" cy="390525"/>
          <a:chOff x="19115" y="13685"/>
          <a:chExt cx="332" cy="660"/>
        </a:xfrm>
      </xdr:grpSpPr>
      <xdr:cxnSp>
        <xdr:nvCxnSpPr>
          <xdr:cNvPr id="23" name="Straight Connector 10"/>
          <xdr:cNvCxnSpPr/>
        </xdr:nvCxnSpPr>
        <xdr:spPr>
          <a:xfrm>
            <a:off x="19115" y="13685"/>
            <a:ext cx="333" cy="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>
        <xdr:nvCxnSpPr>
          <xdr:cNvPr id="24" name="Straight Connector 23"/>
          <xdr:cNvCxnSpPr/>
        </xdr:nvCxnSpPr>
        <xdr:spPr>
          <a:xfrm flipH="1">
            <a:off x="19227" y="13699"/>
            <a:ext cx="213" cy="64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736600</xdr:colOff>
      <xdr:row>42</xdr:row>
      <xdr:rowOff>188595</xdr:rowOff>
    </xdr:from>
    <xdr:to>
      <xdr:col>7</xdr:col>
      <xdr:colOff>95250</xdr:colOff>
      <xdr:row>43</xdr:row>
      <xdr:rowOff>153670</xdr:rowOff>
    </xdr:to>
    <xdr:grpSp>
      <xdr:nvGrpSpPr>
        <xdr:cNvPr id="25" name="Group 24"/>
        <xdr:cNvGrpSpPr/>
      </xdr:nvGrpSpPr>
      <xdr:grpSpPr>
        <a:xfrm>
          <a:off x="11814175" y="16048355"/>
          <a:ext cx="234950" cy="372745"/>
          <a:chOff x="18615" y="20697"/>
          <a:chExt cx="370" cy="604"/>
        </a:xfrm>
      </xdr:grpSpPr>
      <xdr:cxnSp>
        <xdr:nvCxnSpPr>
          <xdr:cNvPr id="26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7" name="Straight Connector 26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75</xdr:row>
      <xdr:rowOff>191770</xdr:rowOff>
    </xdr:from>
    <xdr:to>
      <xdr:col>7</xdr:col>
      <xdr:colOff>82550</xdr:colOff>
      <xdr:row>76</xdr:row>
      <xdr:rowOff>194945</xdr:rowOff>
    </xdr:to>
    <xdr:grpSp>
      <xdr:nvGrpSpPr>
        <xdr:cNvPr id="28" name="Group 27"/>
        <xdr:cNvGrpSpPr/>
      </xdr:nvGrpSpPr>
      <xdr:grpSpPr>
        <a:xfrm>
          <a:off x="11801475" y="29264610"/>
          <a:ext cx="234950" cy="384175"/>
          <a:chOff x="18615" y="26367"/>
          <a:chExt cx="370" cy="604"/>
        </a:xfrm>
      </xdr:grpSpPr>
      <xdr:cxnSp>
        <xdr:nvCxnSpPr>
          <xdr:cNvPr id="29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0" name="Straight Connector 29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733425</xdr:colOff>
      <xdr:row>60</xdr:row>
      <xdr:rowOff>179070</xdr:rowOff>
    </xdr:from>
    <xdr:to>
      <xdr:col>7</xdr:col>
      <xdr:colOff>95250</xdr:colOff>
      <xdr:row>62</xdr:row>
      <xdr:rowOff>183515</xdr:rowOff>
    </xdr:to>
    <xdr:grpSp>
      <xdr:nvGrpSpPr>
        <xdr:cNvPr id="31" name="Group 30"/>
        <xdr:cNvGrpSpPr/>
      </xdr:nvGrpSpPr>
      <xdr:grpSpPr>
        <a:xfrm>
          <a:off x="11811000" y="23376890"/>
          <a:ext cx="238125" cy="819785"/>
          <a:chOff x="18610" y="26367"/>
          <a:chExt cx="375" cy="605"/>
        </a:xfrm>
      </xdr:grpSpPr>
      <xdr:cxnSp>
        <xdr:nvCxnSpPr>
          <xdr:cNvPr id="32" name="Straight Connector 48"/>
          <xdr:cNvCxnSpPr/>
        </xdr:nvCxnSpPr>
        <xdr:spPr>
          <a:xfrm>
            <a:off x="18610" y="26368"/>
            <a:ext cx="375" cy="13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3" name="Straight Connector 32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718185</xdr:colOff>
      <xdr:row>24</xdr:row>
      <xdr:rowOff>215900</xdr:rowOff>
    </xdr:from>
    <xdr:to>
      <xdr:col>7</xdr:col>
      <xdr:colOff>130175</xdr:colOff>
      <xdr:row>27</xdr:row>
      <xdr:rowOff>198120</xdr:rowOff>
    </xdr:to>
    <xdr:grpSp>
      <xdr:nvGrpSpPr>
        <xdr:cNvPr id="34" name="Group 33"/>
        <xdr:cNvGrpSpPr/>
      </xdr:nvGrpSpPr>
      <xdr:grpSpPr>
        <a:xfrm>
          <a:off x="11795760" y="8737600"/>
          <a:ext cx="288290" cy="1205230"/>
          <a:chOff x="19115" y="13685"/>
          <a:chExt cx="332" cy="660"/>
        </a:xfrm>
      </xdr:grpSpPr>
      <xdr:cxnSp>
        <xdr:nvCxnSpPr>
          <xdr:cNvPr id="35" name="Straight Connector 10"/>
          <xdr:cNvCxnSpPr/>
        </xdr:nvCxnSpPr>
        <xdr:spPr>
          <a:xfrm>
            <a:off x="19115" y="13685"/>
            <a:ext cx="333" cy="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>
        <xdr:nvCxnSpPr>
          <xdr:cNvPr id="36" name="Straight Connector 35"/>
          <xdr:cNvCxnSpPr/>
        </xdr:nvCxnSpPr>
        <xdr:spPr>
          <a:xfrm flipH="1">
            <a:off x="19227" y="13699"/>
            <a:ext cx="213" cy="64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28</xdr:row>
      <xdr:rowOff>190500</xdr:rowOff>
    </xdr:from>
    <xdr:to>
      <xdr:col>7</xdr:col>
      <xdr:colOff>79375</xdr:colOff>
      <xdr:row>29</xdr:row>
      <xdr:rowOff>173355</xdr:rowOff>
    </xdr:to>
    <xdr:grpSp>
      <xdr:nvGrpSpPr>
        <xdr:cNvPr id="37" name="Group 36"/>
        <xdr:cNvGrpSpPr/>
      </xdr:nvGrpSpPr>
      <xdr:grpSpPr>
        <a:xfrm>
          <a:off x="11801475" y="10342880"/>
          <a:ext cx="231775" cy="390525"/>
          <a:chOff x="19115" y="13685"/>
          <a:chExt cx="332" cy="660"/>
        </a:xfrm>
      </xdr:grpSpPr>
      <xdr:cxnSp>
        <xdr:nvCxnSpPr>
          <xdr:cNvPr id="38" name="Straight Connector 10"/>
          <xdr:cNvCxnSpPr/>
        </xdr:nvCxnSpPr>
        <xdr:spPr>
          <a:xfrm>
            <a:off x="19115" y="13685"/>
            <a:ext cx="333" cy="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>
        <xdr:nvCxnSpPr>
          <xdr:cNvPr id="39" name="Straight Connector 38"/>
          <xdr:cNvCxnSpPr/>
        </xdr:nvCxnSpPr>
        <xdr:spPr>
          <a:xfrm flipH="1">
            <a:off x="19227" y="13699"/>
            <a:ext cx="213" cy="64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29</xdr:row>
      <xdr:rowOff>212725</xdr:rowOff>
    </xdr:from>
    <xdr:to>
      <xdr:col>7</xdr:col>
      <xdr:colOff>120015</xdr:colOff>
      <xdr:row>30</xdr:row>
      <xdr:rowOff>172085</xdr:rowOff>
    </xdr:to>
    <xdr:grpSp>
      <xdr:nvGrpSpPr>
        <xdr:cNvPr id="40" name="Group 39"/>
        <xdr:cNvGrpSpPr/>
      </xdr:nvGrpSpPr>
      <xdr:grpSpPr>
        <a:xfrm flipV="1">
          <a:off x="11801475" y="10772775"/>
          <a:ext cx="272415" cy="367030"/>
          <a:chOff x="18615" y="20697"/>
          <a:chExt cx="370" cy="604"/>
        </a:xfrm>
      </xdr:grpSpPr>
      <xdr:cxnSp>
        <xdr:nvCxnSpPr>
          <xdr:cNvPr id="41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2" name="Straight Connector 41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49</xdr:row>
      <xdr:rowOff>239395</xdr:rowOff>
    </xdr:from>
    <xdr:to>
      <xdr:col>7</xdr:col>
      <xdr:colOff>120015</xdr:colOff>
      <xdr:row>50</xdr:row>
      <xdr:rowOff>198755</xdr:rowOff>
    </xdr:to>
    <xdr:grpSp>
      <xdr:nvGrpSpPr>
        <xdr:cNvPr id="43" name="Group 42"/>
        <xdr:cNvGrpSpPr/>
      </xdr:nvGrpSpPr>
      <xdr:grpSpPr>
        <a:xfrm flipV="1">
          <a:off x="11801475" y="18952845"/>
          <a:ext cx="272415" cy="367030"/>
          <a:chOff x="18615" y="20697"/>
          <a:chExt cx="370" cy="604"/>
        </a:xfrm>
      </xdr:grpSpPr>
      <xdr:cxnSp>
        <xdr:nvCxnSpPr>
          <xdr:cNvPr id="44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5" name="Straight Connector 44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72</xdr:row>
      <xdr:rowOff>212725</xdr:rowOff>
    </xdr:from>
    <xdr:to>
      <xdr:col>7</xdr:col>
      <xdr:colOff>120015</xdr:colOff>
      <xdr:row>73</xdr:row>
      <xdr:rowOff>172085</xdr:rowOff>
    </xdr:to>
    <xdr:grpSp>
      <xdr:nvGrpSpPr>
        <xdr:cNvPr id="46" name="Group 45"/>
        <xdr:cNvGrpSpPr/>
      </xdr:nvGrpSpPr>
      <xdr:grpSpPr>
        <a:xfrm flipV="1">
          <a:off x="11801475" y="28142565"/>
          <a:ext cx="272415" cy="340360"/>
          <a:chOff x="18615" y="20697"/>
          <a:chExt cx="370" cy="604"/>
        </a:xfrm>
      </xdr:grpSpPr>
      <xdr:cxnSp>
        <xdr:nvCxnSpPr>
          <xdr:cNvPr id="47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8" name="Straight Connector 47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31</xdr:row>
      <xdr:rowOff>190500</xdr:rowOff>
    </xdr:from>
    <xdr:to>
      <xdr:col>7</xdr:col>
      <xdr:colOff>79375</xdr:colOff>
      <xdr:row>32</xdr:row>
      <xdr:rowOff>173355</xdr:rowOff>
    </xdr:to>
    <xdr:grpSp>
      <xdr:nvGrpSpPr>
        <xdr:cNvPr id="49" name="Group 48"/>
        <xdr:cNvGrpSpPr/>
      </xdr:nvGrpSpPr>
      <xdr:grpSpPr>
        <a:xfrm>
          <a:off x="11801475" y="11565890"/>
          <a:ext cx="231775" cy="390525"/>
          <a:chOff x="19115" y="13685"/>
          <a:chExt cx="332" cy="660"/>
        </a:xfrm>
      </xdr:grpSpPr>
      <xdr:cxnSp>
        <xdr:nvCxnSpPr>
          <xdr:cNvPr id="50" name="Straight Connector 10"/>
          <xdr:cNvCxnSpPr/>
        </xdr:nvCxnSpPr>
        <xdr:spPr>
          <a:xfrm>
            <a:off x="19115" y="13685"/>
            <a:ext cx="333" cy="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>
        <xdr:nvCxnSpPr>
          <xdr:cNvPr id="51" name="Straight Connector 50"/>
          <xdr:cNvCxnSpPr/>
        </xdr:nvCxnSpPr>
        <xdr:spPr>
          <a:xfrm flipH="1">
            <a:off x="19227" y="13699"/>
            <a:ext cx="213" cy="64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723900</xdr:colOff>
      <xdr:row>25</xdr:row>
      <xdr:rowOff>236220</xdr:rowOff>
    </xdr:from>
    <xdr:to>
      <xdr:col>7</xdr:col>
      <xdr:colOff>82550</xdr:colOff>
      <xdr:row>26</xdr:row>
      <xdr:rowOff>219710</xdr:rowOff>
    </xdr:to>
    <xdr:grpSp>
      <xdr:nvGrpSpPr>
        <xdr:cNvPr id="3" name="Group 2"/>
        <xdr:cNvGrpSpPr/>
      </xdr:nvGrpSpPr>
      <xdr:grpSpPr>
        <a:xfrm>
          <a:off x="11801475" y="9100820"/>
          <a:ext cx="234950" cy="391160"/>
          <a:chOff x="18585" y="13557"/>
          <a:chExt cx="370" cy="604"/>
        </a:xfrm>
      </xdr:grpSpPr>
      <xdr:cxnSp>
        <xdr:nvCxnSpPr>
          <xdr:cNvPr id="4" name="Straight Connector 48"/>
          <xdr:cNvCxnSpPr/>
        </xdr:nvCxnSpPr>
        <xdr:spPr>
          <a:xfrm>
            <a:off x="18585" y="1355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5" name="Straight Connector 4"/>
          <xdr:cNvCxnSpPr/>
        </xdr:nvCxnSpPr>
        <xdr:spPr>
          <a:xfrm flipH="1">
            <a:off x="18712" y="1355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742950</xdr:colOff>
      <xdr:row>43</xdr:row>
      <xdr:rowOff>143510</xdr:rowOff>
    </xdr:from>
    <xdr:to>
      <xdr:col>7</xdr:col>
      <xdr:colOff>101600</xdr:colOff>
      <xdr:row>44</xdr:row>
      <xdr:rowOff>64135</xdr:rowOff>
    </xdr:to>
    <xdr:grpSp>
      <xdr:nvGrpSpPr>
        <xdr:cNvPr id="6" name="Group 5"/>
        <xdr:cNvGrpSpPr/>
      </xdr:nvGrpSpPr>
      <xdr:grpSpPr>
        <a:xfrm flipV="1">
          <a:off x="11820525" y="16520160"/>
          <a:ext cx="234950" cy="328295"/>
          <a:chOff x="18615" y="26367"/>
          <a:chExt cx="370" cy="604"/>
        </a:xfrm>
      </xdr:grpSpPr>
      <xdr:cxnSp>
        <xdr:nvCxnSpPr>
          <xdr:cNvPr id="7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8" name="Straight Connector 7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57</xdr:row>
      <xdr:rowOff>141605</xdr:rowOff>
    </xdr:from>
    <xdr:to>
      <xdr:col>7</xdr:col>
      <xdr:colOff>82550</xdr:colOff>
      <xdr:row>59</xdr:row>
      <xdr:rowOff>238760</xdr:rowOff>
    </xdr:to>
    <xdr:grpSp>
      <xdr:nvGrpSpPr>
        <xdr:cNvPr id="9" name="Group 8"/>
        <xdr:cNvGrpSpPr/>
      </xdr:nvGrpSpPr>
      <xdr:grpSpPr>
        <a:xfrm>
          <a:off x="11801475" y="22225635"/>
          <a:ext cx="234950" cy="912495"/>
          <a:chOff x="18585" y="37047"/>
          <a:chExt cx="370" cy="604"/>
        </a:xfrm>
      </xdr:grpSpPr>
      <xdr:cxnSp>
        <xdr:nvCxnSpPr>
          <xdr:cNvPr id="10" name="Straight Connector 48"/>
          <xdr:cNvCxnSpPr/>
        </xdr:nvCxnSpPr>
        <xdr:spPr>
          <a:xfrm>
            <a:off x="18585" y="3704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11" name="Straight Connector 10"/>
          <xdr:cNvCxnSpPr/>
        </xdr:nvCxnSpPr>
        <xdr:spPr>
          <a:xfrm flipH="1">
            <a:off x="18709" y="3704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66</xdr:row>
      <xdr:rowOff>255270</xdr:rowOff>
    </xdr:from>
    <xdr:to>
      <xdr:col>7</xdr:col>
      <xdr:colOff>82550</xdr:colOff>
      <xdr:row>67</xdr:row>
      <xdr:rowOff>334010</xdr:rowOff>
    </xdr:to>
    <xdr:grpSp>
      <xdr:nvGrpSpPr>
        <xdr:cNvPr id="12" name="Group 11"/>
        <xdr:cNvGrpSpPr/>
      </xdr:nvGrpSpPr>
      <xdr:grpSpPr>
        <a:xfrm>
          <a:off x="11801475" y="26008330"/>
          <a:ext cx="234950" cy="486410"/>
          <a:chOff x="18585" y="41517"/>
          <a:chExt cx="370" cy="574"/>
        </a:xfrm>
      </xdr:grpSpPr>
      <xdr:cxnSp>
        <xdr:nvCxnSpPr>
          <xdr:cNvPr id="13" name="Straight Connector 48"/>
          <xdr:cNvCxnSpPr/>
        </xdr:nvCxnSpPr>
        <xdr:spPr>
          <a:xfrm>
            <a:off x="18585" y="4151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14" name="Straight Connector 13"/>
          <xdr:cNvCxnSpPr/>
        </xdr:nvCxnSpPr>
        <xdr:spPr>
          <a:xfrm flipH="1">
            <a:off x="18707" y="41517"/>
            <a:ext cx="225" cy="5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73</xdr:row>
      <xdr:rowOff>198755</xdr:rowOff>
    </xdr:from>
    <xdr:to>
      <xdr:col>7</xdr:col>
      <xdr:colOff>82550</xdr:colOff>
      <xdr:row>76</xdr:row>
      <xdr:rowOff>162560</xdr:rowOff>
    </xdr:to>
    <xdr:grpSp>
      <xdr:nvGrpSpPr>
        <xdr:cNvPr id="15" name="Group 14"/>
        <xdr:cNvGrpSpPr/>
      </xdr:nvGrpSpPr>
      <xdr:grpSpPr>
        <a:xfrm>
          <a:off x="11801475" y="28645485"/>
          <a:ext cx="234950" cy="1106805"/>
          <a:chOff x="18555" y="43137"/>
          <a:chExt cx="370" cy="604"/>
        </a:xfrm>
      </xdr:grpSpPr>
      <xdr:cxnSp>
        <xdr:nvCxnSpPr>
          <xdr:cNvPr id="16" name="Straight Connector 48"/>
          <xdr:cNvCxnSpPr/>
        </xdr:nvCxnSpPr>
        <xdr:spPr>
          <a:xfrm>
            <a:off x="18555" y="4313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17" name="Straight Connector 16"/>
          <xdr:cNvCxnSpPr/>
        </xdr:nvCxnSpPr>
        <xdr:spPr>
          <a:xfrm flipH="1">
            <a:off x="18676" y="4313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30</xdr:row>
      <xdr:rowOff>190500</xdr:rowOff>
    </xdr:from>
    <xdr:to>
      <xdr:col>7</xdr:col>
      <xdr:colOff>79375</xdr:colOff>
      <xdr:row>31</xdr:row>
      <xdr:rowOff>173355</xdr:rowOff>
    </xdr:to>
    <xdr:grpSp>
      <xdr:nvGrpSpPr>
        <xdr:cNvPr id="18" name="Group 17"/>
        <xdr:cNvGrpSpPr/>
      </xdr:nvGrpSpPr>
      <xdr:grpSpPr>
        <a:xfrm>
          <a:off x="11801475" y="11267440"/>
          <a:ext cx="231775" cy="390525"/>
          <a:chOff x="19115" y="13685"/>
          <a:chExt cx="332" cy="660"/>
        </a:xfrm>
      </xdr:grpSpPr>
      <xdr:cxnSp>
        <xdr:nvCxnSpPr>
          <xdr:cNvPr id="19" name="Straight Connector 10"/>
          <xdr:cNvCxnSpPr/>
        </xdr:nvCxnSpPr>
        <xdr:spPr>
          <a:xfrm>
            <a:off x="19115" y="13685"/>
            <a:ext cx="333" cy="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>
        <xdr:nvCxnSpPr>
          <xdr:cNvPr id="20" name="Straight Connector 19"/>
          <xdr:cNvCxnSpPr/>
        </xdr:nvCxnSpPr>
        <xdr:spPr>
          <a:xfrm flipH="1">
            <a:off x="19227" y="13699"/>
            <a:ext cx="213" cy="64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0</xdr:colOff>
      <xdr:row>45</xdr:row>
      <xdr:rowOff>389890</xdr:rowOff>
    </xdr:from>
    <xdr:to>
      <xdr:col>17</xdr:col>
      <xdr:colOff>695325</xdr:colOff>
      <xdr:row>46</xdr:row>
      <xdr:rowOff>313690</xdr:rowOff>
    </xdr:to>
    <xdr:sp>
      <xdr:nvSpPr>
        <xdr:cNvPr id="21" name="Rectangle 29"/>
        <xdr:cNvSpPr/>
      </xdr:nvSpPr>
      <xdr:spPr>
        <a:xfrm>
          <a:off x="19211925" y="1758188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41</xdr:row>
      <xdr:rowOff>0</xdr:rowOff>
    </xdr:from>
    <xdr:to>
      <xdr:col>16</xdr:col>
      <xdr:colOff>429260</xdr:colOff>
      <xdr:row>41</xdr:row>
      <xdr:rowOff>313690</xdr:rowOff>
    </xdr:to>
    <xdr:sp>
      <xdr:nvSpPr>
        <xdr:cNvPr id="22" name="Rectangle 29"/>
        <xdr:cNvSpPr/>
      </xdr:nvSpPr>
      <xdr:spPr>
        <a:xfrm>
          <a:off x="18545175" y="1556131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51</xdr:row>
      <xdr:rowOff>0</xdr:rowOff>
    </xdr:from>
    <xdr:to>
      <xdr:col>17</xdr:col>
      <xdr:colOff>542925</xdr:colOff>
      <xdr:row>51</xdr:row>
      <xdr:rowOff>313690</xdr:rowOff>
    </xdr:to>
    <xdr:sp>
      <xdr:nvSpPr>
        <xdr:cNvPr id="23" name="Rectangle 19"/>
        <xdr:cNvSpPr/>
      </xdr:nvSpPr>
      <xdr:spPr>
        <a:xfrm>
          <a:off x="19211925" y="1963801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53</xdr:row>
      <xdr:rowOff>0</xdr:rowOff>
    </xdr:from>
    <xdr:to>
      <xdr:col>16</xdr:col>
      <xdr:colOff>429260</xdr:colOff>
      <xdr:row>53</xdr:row>
      <xdr:rowOff>313690</xdr:rowOff>
    </xdr:to>
    <xdr:sp>
      <xdr:nvSpPr>
        <xdr:cNvPr id="24" name="Rectangle 19"/>
        <xdr:cNvSpPr/>
      </xdr:nvSpPr>
      <xdr:spPr>
        <a:xfrm>
          <a:off x="18545175" y="2045335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17</xdr:col>
      <xdr:colOff>429260</xdr:colOff>
      <xdr:row>54</xdr:row>
      <xdr:rowOff>313690</xdr:rowOff>
    </xdr:to>
    <xdr:sp>
      <xdr:nvSpPr>
        <xdr:cNvPr id="25" name="Rectangle 19"/>
        <xdr:cNvSpPr/>
      </xdr:nvSpPr>
      <xdr:spPr>
        <a:xfrm>
          <a:off x="19211925" y="2086102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429260</xdr:colOff>
      <xdr:row>55</xdr:row>
      <xdr:rowOff>313690</xdr:rowOff>
    </xdr:to>
    <xdr:sp>
      <xdr:nvSpPr>
        <xdr:cNvPr id="26" name="Rectangle 19"/>
        <xdr:cNvSpPr/>
      </xdr:nvSpPr>
      <xdr:spPr>
        <a:xfrm>
          <a:off x="19211925" y="2126869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59</xdr:row>
      <xdr:rowOff>0</xdr:rowOff>
    </xdr:from>
    <xdr:to>
      <xdr:col>17</xdr:col>
      <xdr:colOff>429260</xdr:colOff>
      <xdr:row>59</xdr:row>
      <xdr:rowOff>313690</xdr:rowOff>
    </xdr:to>
    <xdr:sp>
      <xdr:nvSpPr>
        <xdr:cNvPr id="27" name="Rectangle 19"/>
        <xdr:cNvSpPr/>
      </xdr:nvSpPr>
      <xdr:spPr>
        <a:xfrm>
          <a:off x="19211925" y="2289937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717550</xdr:colOff>
      <xdr:row>36</xdr:row>
      <xdr:rowOff>267335</xdr:rowOff>
    </xdr:from>
    <xdr:to>
      <xdr:col>7</xdr:col>
      <xdr:colOff>76200</xdr:colOff>
      <xdr:row>37</xdr:row>
      <xdr:rowOff>270510</xdr:rowOff>
    </xdr:to>
    <xdr:grpSp>
      <xdr:nvGrpSpPr>
        <xdr:cNvPr id="28" name="Group 27"/>
        <xdr:cNvGrpSpPr/>
      </xdr:nvGrpSpPr>
      <xdr:grpSpPr>
        <a:xfrm>
          <a:off x="11795125" y="13790295"/>
          <a:ext cx="234950" cy="410845"/>
          <a:chOff x="18615" y="20697"/>
          <a:chExt cx="370" cy="604"/>
        </a:xfrm>
      </xdr:grpSpPr>
      <xdr:cxnSp>
        <xdr:nvCxnSpPr>
          <xdr:cNvPr id="29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0" name="Straight Connector 29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711200</xdr:colOff>
      <xdr:row>36</xdr:row>
      <xdr:rowOff>260985</xdr:rowOff>
    </xdr:from>
    <xdr:to>
      <xdr:col>7</xdr:col>
      <xdr:colOff>69850</xdr:colOff>
      <xdr:row>38</xdr:row>
      <xdr:rowOff>130175</xdr:rowOff>
    </xdr:to>
    <xdr:grpSp>
      <xdr:nvGrpSpPr>
        <xdr:cNvPr id="31" name="Group 30"/>
        <xdr:cNvGrpSpPr/>
      </xdr:nvGrpSpPr>
      <xdr:grpSpPr>
        <a:xfrm>
          <a:off x="11788775" y="13783945"/>
          <a:ext cx="234950" cy="684530"/>
          <a:chOff x="18615" y="20697"/>
          <a:chExt cx="370" cy="604"/>
        </a:xfrm>
      </xdr:grpSpPr>
      <xdr:cxnSp>
        <xdr:nvCxnSpPr>
          <xdr:cNvPr id="32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3" name="Straight Connector 32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755650</xdr:colOff>
      <xdr:row>39</xdr:row>
      <xdr:rowOff>267335</xdr:rowOff>
    </xdr:from>
    <xdr:to>
      <xdr:col>7</xdr:col>
      <xdr:colOff>114300</xdr:colOff>
      <xdr:row>40</xdr:row>
      <xdr:rowOff>232410</xdr:rowOff>
    </xdr:to>
    <xdr:grpSp>
      <xdr:nvGrpSpPr>
        <xdr:cNvPr id="34" name="Group 33"/>
        <xdr:cNvGrpSpPr/>
      </xdr:nvGrpSpPr>
      <xdr:grpSpPr>
        <a:xfrm>
          <a:off x="11833225" y="15013305"/>
          <a:ext cx="234950" cy="372745"/>
          <a:chOff x="18615" y="20697"/>
          <a:chExt cx="370" cy="604"/>
        </a:xfrm>
      </xdr:grpSpPr>
      <xdr:cxnSp>
        <xdr:nvCxnSpPr>
          <xdr:cNvPr id="35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6" name="Straight Connector 35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711200</xdr:colOff>
      <xdr:row>41</xdr:row>
      <xdr:rowOff>241935</xdr:rowOff>
    </xdr:from>
    <xdr:to>
      <xdr:col>7</xdr:col>
      <xdr:colOff>69850</xdr:colOff>
      <xdr:row>42</xdr:row>
      <xdr:rowOff>207010</xdr:rowOff>
    </xdr:to>
    <xdr:grpSp>
      <xdr:nvGrpSpPr>
        <xdr:cNvPr id="37" name="Group 36"/>
        <xdr:cNvGrpSpPr/>
      </xdr:nvGrpSpPr>
      <xdr:grpSpPr>
        <a:xfrm>
          <a:off x="11788775" y="15803245"/>
          <a:ext cx="234950" cy="372745"/>
          <a:chOff x="18615" y="20697"/>
          <a:chExt cx="370" cy="604"/>
        </a:xfrm>
      </xdr:grpSpPr>
      <xdr:cxnSp>
        <xdr:nvCxnSpPr>
          <xdr:cNvPr id="38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9" name="Straight Connector 38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755650</xdr:colOff>
      <xdr:row>45</xdr:row>
      <xdr:rowOff>287020</xdr:rowOff>
    </xdr:from>
    <xdr:to>
      <xdr:col>7</xdr:col>
      <xdr:colOff>114300</xdr:colOff>
      <xdr:row>46</xdr:row>
      <xdr:rowOff>270510</xdr:rowOff>
    </xdr:to>
    <xdr:grpSp>
      <xdr:nvGrpSpPr>
        <xdr:cNvPr id="40" name="Group 39"/>
        <xdr:cNvGrpSpPr/>
      </xdr:nvGrpSpPr>
      <xdr:grpSpPr>
        <a:xfrm>
          <a:off x="11833225" y="17479010"/>
          <a:ext cx="234950" cy="391160"/>
          <a:chOff x="18615" y="26367"/>
          <a:chExt cx="370" cy="604"/>
        </a:xfrm>
      </xdr:grpSpPr>
      <xdr:cxnSp>
        <xdr:nvCxnSpPr>
          <xdr:cNvPr id="41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2" name="Straight Connector 41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717550</xdr:colOff>
      <xdr:row>68</xdr:row>
      <xdr:rowOff>175260</xdr:rowOff>
    </xdr:from>
    <xdr:to>
      <xdr:col>7</xdr:col>
      <xdr:colOff>76200</xdr:colOff>
      <xdr:row>69</xdr:row>
      <xdr:rowOff>172720</xdr:rowOff>
    </xdr:to>
    <xdr:grpSp>
      <xdr:nvGrpSpPr>
        <xdr:cNvPr id="43" name="Group 42"/>
        <xdr:cNvGrpSpPr/>
      </xdr:nvGrpSpPr>
      <xdr:grpSpPr>
        <a:xfrm flipV="1">
          <a:off x="11795125" y="26716990"/>
          <a:ext cx="234950" cy="378460"/>
          <a:chOff x="18585" y="41517"/>
          <a:chExt cx="370" cy="574"/>
        </a:xfrm>
      </xdr:grpSpPr>
      <xdr:cxnSp>
        <xdr:nvCxnSpPr>
          <xdr:cNvPr id="44" name="Straight Connector 48"/>
          <xdr:cNvCxnSpPr/>
        </xdr:nvCxnSpPr>
        <xdr:spPr>
          <a:xfrm>
            <a:off x="18585" y="4151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5" name="Straight Connector 44"/>
          <xdr:cNvCxnSpPr/>
        </xdr:nvCxnSpPr>
        <xdr:spPr>
          <a:xfrm flipH="1">
            <a:off x="18707" y="41517"/>
            <a:ext cx="225" cy="5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751840</xdr:colOff>
      <xdr:row>78</xdr:row>
      <xdr:rowOff>296545</xdr:rowOff>
    </xdr:from>
    <xdr:to>
      <xdr:col>7</xdr:col>
      <xdr:colOff>88900</xdr:colOff>
      <xdr:row>79</xdr:row>
      <xdr:rowOff>276225</xdr:rowOff>
    </xdr:to>
    <xdr:grpSp>
      <xdr:nvGrpSpPr>
        <xdr:cNvPr id="46" name="Group 45"/>
        <xdr:cNvGrpSpPr/>
      </xdr:nvGrpSpPr>
      <xdr:grpSpPr>
        <a:xfrm>
          <a:off x="11829415" y="30648275"/>
          <a:ext cx="213360" cy="387350"/>
          <a:chOff x="18599" y="45180"/>
          <a:chExt cx="336" cy="689"/>
        </a:xfrm>
      </xdr:grpSpPr>
      <xdr:cxnSp>
        <xdr:nvCxnSpPr>
          <xdr:cNvPr id="47" name="Straight Connector 10"/>
          <xdr:cNvCxnSpPr/>
        </xdr:nvCxnSpPr>
        <xdr:spPr>
          <a:xfrm>
            <a:off x="18599" y="45863"/>
            <a:ext cx="336" cy="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>
        <xdr:nvCxnSpPr>
          <xdr:cNvPr id="48" name="Straight Connector 47"/>
          <xdr:cNvCxnSpPr/>
        </xdr:nvCxnSpPr>
        <xdr:spPr>
          <a:xfrm flipH="1" flipV="1">
            <a:off x="18740" y="45180"/>
            <a:ext cx="180" cy="67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711200</xdr:colOff>
      <xdr:row>48</xdr:row>
      <xdr:rowOff>280670</xdr:rowOff>
    </xdr:from>
    <xdr:to>
      <xdr:col>7</xdr:col>
      <xdr:colOff>69850</xdr:colOff>
      <xdr:row>50</xdr:row>
      <xdr:rowOff>207010</xdr:rowOff>
    </xdr:to>
    <xdr:grpSp>
      <xdr:nvGrpSpPr>
        <xdr:cNvPr id="49" name="Group 48"/>
        <xdr:cNvGrpSpPr/>
      </xdr:nvGrpSpPr>
      <xdr:grpSpPr>
        <a:xfrm>
          <a:off x="11788775" y="18695670"/>
          <a:ext cx="234950" cy="741680"/>
          <a:chOff x="18615" y="26367"/>
          <a:chExt cx="370" cy="604"/>
        </a:xfrm>
      </xdr:grpSpPr>
      <xdr:cxnSp>
        <xdr:nvCxnSpPr>
          <xdr:cNvPr id="50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51" name="Straight Connector 50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717550</xdr:colOff>
      <xdr:row>27</xdr:row>
      <xdr:rowOff>362585</xdr:rowOff>
    </xdr:from>
    <xdr:to>
      <xdr:col>7</xdr:col>
      <xdr:colOff>76200</xdr:colOff>
      <xdr:row>28</xdr:row>
      <xdr:rowOff>93980</xdr:rowOff>
    </xdr:to>
    <xdr:grpSp>
      <xdr:nvGrpSpPr>
        <xdr:cNvPr id="52" name="Group 51"/>
        <xdr:cNvGrpSpPr/>
      </xdr:nvGrpSpPr>
      <xdr:grpSpPr>
        <a:xfrm>
          <a:off x="11795125" y="10042525"/>
          <a:ext cx="234950" cy="366395"/>
          <a:chOff x="18585" y="13557"/>
          <a:chExt cx="370" cy="604"/>
        </a:xfrm>
      </xdr:grpSpPr>
      <xdr:cxnSp>
        <xdr:nvCxnSpPr>
          <xdr:cNvPr id="53" name="Straight Connector 48"/>
          <xdr:cNvCxnSpPr/>
        </xdr:nvCxnSpPr>
        <xdr:spPr>
          <a:xfrm>
            <a:off x="18585" y="1355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54" name="Straight Connector 53"/>
          <xdr:cNvCxnSpPr/>
        </xdr:nvCxnSpPr>
        <xdr:spPr>
          <a:xfrm flipH="1">
            <a:off x="18712" y="1355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717550</xdr:colOff>
      <xdr:row>51</xdr:row>
      <xdr:rowOff>175260</xdr:rowOff>
    </xdr:from>
    <xdr:to>
      <xdr:col>7</xdr:col>
      <xdr:colOff>76200</xdr:colOff>
      <xdr:row>52</xdr:row>
      <xdr:rowOff>95885</xdr:rowOff>
    </xdr:to>
    <xdr:grpSp>
      <xdr:nvGrpSpPr>
        <xdr:cNvPr id="55" name="Group 54"/>
        <xdr:cNvGrpSpPr/>
      </xdr:nvGrpSpPr>
      <xdr:grpSpPr>
        <a:xfrm flipV="1">
          <a:off x="11795125" y="19813270"/>
          <a:ext cx="234950" cy="328295"/>
          <a:chOff x="18615" y="26367"/>
          <a:chExt cx="370" cy="604"/>
        </a:xfrm>
      </xdr:grpSpPr>
      <xdr:cxnSp>
        <xdr:nvCxnSpPr>
          <xdr:cNvPr id="56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57" name="Straight Connector 56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717550</xdr:colOff>
      <xdr:row>58</xdr:row>
      <xdr:rowOff>212725</xdr:rowOff>
    </xdr:from>
    <xdr:to>
      <xdr:col>7</xdr:col>
      <xdr:colOff>76200</xdr:colOff>
      <xdr:row>60</xdr:row>
      <xdr:rowOff>193040</xdr:rowOff>
    </xdr:to>
    <xdr:grpSp>
      <xdr:nvGrpSpPr>
        <xdr:cNvPr id="58" name="Group 57"/>
        <xdr:cNvGrpSpPr/>
      </xdr:nvGrpSpPr>
      <xdr:grpSpPr>
        <a:xfrm>
          <a:off x="11795125" y="22704425"/>
          <a:ext cx="234950" cy="795655"/>
          <a:chOff x="18615" y="26367"/>
          <a:chExt cx="370" cy="604"/>
        </a:xfrm>
      </xdr:grpSpPr>
      <xdr:cxnSp>
        <xdr:nvCxnSpPr>
          <xdr:cNvPr id="59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60" name="Straight Connector 59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730250</xdr:colOff>
      <xdr:row>55</xdr:row>
      <xdr:rowOff>226060</xdr:rowOff>
    </xdr:from>
    <xdr:to>
      <xdr:col>7</xdr:col>
      <xdr:colOff>88900</xdr:colOff>
      <xdr:row>56</xdr:row>
      <xdr:rowOff>146685</xdr:rowOff>
    </xdr:to>
    <xdr:grpSp>
      <xdr:nvGrpSpPr>
        <xdr:cNvPr id="61" name="Group 60"/>
        <xdr:cNvGrpSpPr/>
      </xdr:nvGrpSpPr>
      <xdr:grpSpPr>
        <a:xfrm flipV="1">
          <a:off x="11807825" y="21494750"/>
          <a:ext cx="234950" cy="328295"/>
          <a:chOff x="18615" y="26367"/>
          <a:chExt cx="370" cy="604"/>
        </a:xfrm>
      </xdr:grpSpPr>
      <xdr:cxnSp>
        <xdr:nvCxnSpPr>
          <xdr:cNvPr id="62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63" name="Straight Connector 62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723900</xdr:colOff>
      <xdr:row>54</xdr:row>
      <xdr:rowOff>236220</xdr:rowOff>
    </xdr:from>
    <xdr:to>
      <xdr:col>7</xdr:col>
      <xdr:colOff>82550</xdr:colOff>
      <xdr:row>55</xdr:row>
      <xdr:rowOff>219710</xdr:rowOff>
    </xdr:to>
    <xdr:grpSp>
      <xdr:nvGrpSpPr>
        <xdr:cNvPr id="64" name="Group 63"/>
        <xdr:cNvGrpSpPr/>
      </xdr:nvGrpSpPr>
      <xdr:grpSpPr>
        <a:xfrm>
          <a:off x="11801475" y="21097240"/>
          <a:ext cx="234950" cy="391160"/>
          <a:chOff x="18615" y="26367"/>
          <a:chExt cx="370" cy="604"/>
        </a:xfrm>
      </xdr:grpSpPr>
      <xdr:cxnSp>
        <xdr:nvCxnSpPr>
          <xdr:cNvPr id="65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66" name="Straight Connector 65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114300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581025"/>
        </a:xfrm>
        <a:prstGeom prst="rect">
          <a:avLst/>
        </a:prstGeom>
        <a:solidFill>
          <a:schemeClr val="dk1"/>
        </a:solidFill>
        <a:ln w="9525">
          <a:solidFill>
            <a:schemeClr val="dk1"/>
          </a:solidFill>
        </a:ln>
      </xdr:spPr>
    </xdr:pic>
    <xdr:clientData/>
  </xdr:twoCellAnchor>
  <xdr:twoCellAnchor>
    <xdr:from>
      <xdr:col>17</xdr:col>
      <xdr:colOff>0</xdr:colOff>
      <xdr:row>43</xdr:row>
      <xdr:rowOff>389890</xdr:rowOff>
    </xdr:from>
    <xdr:to>
      <xdr:col>17</xdr:col>
      <xdr:colOff>695325</xdr:colOff>
      <xdr:row>44</xdr:row>
      <xdr:rowOff>313690</xdr:rowOff>
    </xdr:to>
    <xdr:sp>
      <xdr:nvSpPr>
        <xdr:cNvPr id="3" name="Rectangle 29"/>
        <xdr:cNvSpPr/>
      </xdr:nvSpPr>
      <xdr:spPr>
        <a:xfrm>
          <a:off x="19059525" y="16416020"/>
          <a:ext cx="695325" cy="331470"/>
        </a:xfrm>
        <a:prstGeom prst="rect">
          <a:avLst/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dk1"/>
              </a:solidFill>
            </a14:hiddenFill>
          </a:ext>
        </a:extLst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39</xdr:row>
      <xdr:rowOff>0</xdr:rowOff>
    </xdr:from>
    <xdr:to>
      <xdr:col>16</xdr:col>
      <xdr:colOff>429260</xdr:colOff>
      <xdr:row>39</xdr:row>
      <xdr:rowOff>313690</xdr:rowOff>
    </xdr:to>
    <xdr:sp>
      <xdr:nvSpPr>
        <xdr:cNvPr id="4" name="Rectangle 29"/>
        <xdr:cNvSpPr/>
      </xdr:nvSpPr>
      <xdr:spPr>
        <a:xfrm>
          <a:off x="18221325" y="14395450"/>
          <a:ext cx="429260" cy="313690"/>
        </a:xfrm>
        <a:prstGeom prst="rect">
          <a:avLst/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dk1"/>
              </a:solidFill>
            </a14:hiddenFill>
          </a:ext>
        </a:extLst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49</xdr:row>
      <xdr:rowOff>0</xdr:rowOff>
    </xdr:from>
    <xdr:to>
      <xdr:col>17</xdr:col>
      <xdr:colOff>542925</xdr:colOff>
      <xdr:row>49</xdr:row>
      <xdr:rowOff>313690</xdr:rowOff>
    </xdr:to>
    <xdr:sp>
      <xdr:nvSpPr>
        <xdr:cNvPr id="5" name="Rectangle 19"/>
        <xdr:cNvSpPr/>
      </xdr:nvSpPr>
      <xdr:spPr>
        <a:xfrm>
          <a:off x="19059525" y="18472150"/>
          <a:ext cx="542925" cy="313690"/>
        </a:xfrm>
        <a:prstGeom prst="rect">
          <a:avLst/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dk1"/>
              </a:solidFill>
            </a14:hiddenFill>
          </a:ext>
        </a:extLst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51</xdr:row>
      <xdr:rowOff>0</xdr:rowOff>
    </xdr:from>
    <xdr:to>
      <xdr:col>16</xdr:col>
      <xdr:colOff>429260</xdr:colOff>
      <xdr:row>51</xdr:row>
      <xdr:rowOff>313690</xdr:rowOff>
    </xdr:to>
    <xdr:sp>
      <xdr:nvSpPr>
        <xdr:cNvPr id="6" name="Rectangle 19"/>
        <xdr:cNvSpPr/>
      </xdr:nvSpPr>
      <xdr:spPr>
        <a:xfrm>
          <a:off x="18221325" y="19287490"/>
          <a:ext cx="429260" cy="313690"/>
        </a:xfrm>
        <a:prstGeom prst="rect">
          <a:avLst/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dk1"/>
              </a:solidFill>
            </a14:hiddenFill>
          </a:ext>
        </a:extLst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429260</xdr:colOff>
      <xdr:row>52</xdr:row>
      <xdr:rowOff>313690</xdr:rowOff>
    </xdr:to>
    <xdr:sp>
      <xdr:nvSpPr>
        <xdr:cNvPr id="7" name="Rectangle 19"/>
        <xdr:cNvSpPr/>
      </xdr:nvSpPr>
      <xdr:spPr>
        <a:xfrm>
          <a:off x="19059525" y="19695160"/>
          <a:ext cx="429260" cy="313690"/>
        </a:xfrm>
        <a:prstGeom prst="rect">
          <a:avLst/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dk1"/>
              </a:solidFill>
            </a14:hiddenFill>
          </a:ext>
        </a:extLst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429260</xdr:colOff>
      <xdr:row>53</xdr:row>
      <xdr:rowOff>313690</xdr:rowOff>
    </xdr:to>
    <xdr:sp>
      <xdr:nvSpPr>
        <xdr:cNvPr id="8" name="Rectangle 19"/>
        <xdr:cNvSpPr/>
      </xdr:nvSpPr>
      <xdr:spPr>
        <a:xfrm>
          <a:off x="19059525" y="20102830"/>
          <a:ext cx="429260" cy="313690"/>
        </a:xfrm>
        <a:prstGeom prst="rect">
          <a:avLst/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dk1"/>
              </a:solidFill>
            </a14:hiddenFill>
          </a:ext>
        </a:extLst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57</xdr:row>
      <xdr:rowOff>0</xdr:rowOff>
    </xdr:from>
    <xdr:to>
      <xdr:col>17</xdr:col>
      <xdr:colOff>429260</xdr:colOff>
      <xdr:row>57</xdr:row>
      <xdr:rowOff>313690</xdr:rowOff>
    </xdr:to>
    <xdr:sp>
      <xdr:nvSpPr>
        <xdr:cNvPr id="9" name="Rectangle 19"/>
        <xdr:cNvSpPr/>
      </xdr:nvSpPr>
      <xdr:spPr>
        <a:xfrm>
          <a:off x="19059525" y="21733510"/>
          <a:ext cx="429260" cy="313690"/>
        </a:xfrm>
        <a:prstGeom prst="rect">
          <a:avLst/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dk1"/>
              </a:solidFill>
            </a14:hiddenFill>
          </a:ext>
        </a:extLst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762000</xdr:colOff>
      <xdr:row>30</xdr:row>
      <xdr:rowOff>198120</xdr:rowOff>
    </xdr:from>
    <xdr:to>
      <xdr:col>7</xdr:col>
      <xdr:colOff>90170</xdr:colOff>
      <xdr:row>30</xdr:row>
      <xdr:rowOff>205105</xdr:rowOff>
    </xdr:to>
    <xdr:cxnSp>
      <xdr:nvCxnSpPr>
        <xdr:cNvPr id="10" name="Straight Connector 32"/>
        <xdr:cNvCxnSpPr/>
      </xdr:nvCxnSpPr>
      <xdr:spPr>
        <a:xfrm>
          <a:off x="11630025" y="10924540"/>
          <a:ext cx="223520" cy="6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815975</xdr:colOff>
      <xdr:row>30</xdr:row>
      <xdr:rowOff>198120</xdr:rowOff>
    </xdr:from>
    <xdr:to>
      <xdr:col>7</xdr:col>
      <xdr:colOff>83820</xdr:colOff>
      <xdr:row>31</xdr:row>
      <xdr:rowOff>141605</xdr:rowOff>
    </xdr:to>
    <xdr:cxnSp>
      <xdr:nvCxnSpPr>
        <xdr:cNvPr id="11" name="Straight Connector 33"/>
        <xdr:cNvCxnSpPr/>
      </xdr:nvCxnSpPr>
      <xdr:spPr>
        <a:xfrm flipV="1">
          <a:off x="11684000" y="10924540"/>
          <a:ext cx="163195" cy="35115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762000</xdr:colOff>
      <xdr:row>56</xdr:row>
      <xdr:rowOff>269875</xdr:rowOff>
    </xdr:from>
    <xdr:to>
      <xdr:col>7</xdr:col>
      <xdr:colOff>90170</xdr:colOff>
      <xdr:row>56</xdr:row>
      <xdr:rowOff>276225</xdr:rowOff>
    </xdr:to>
    <xdr:cxnSp>
      <xdr:nvCxnSpPr>
        <xdr:cNvPr id="12" name="Straight Connector 32"/>
        <xdr:cNvCxnSpPr/>
      </xdr:nvCxnSpPr>
      <xdr:spPr>
        <a:xfrm>
          <a:off x="11630025" y="21595715"/>
          <a:ext cx="223520" cy="635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847725</xdr:colOff>
      <xdr:row>54</xdr:row>
      <xdr:rowOff>200025</xdr:rowOff>
    </xdr:from>
    <xdr:to>
      <xdr:col>7</xdr:col>
      <xdr:colOff>74930</xdr:colOff>
      <xdr:row>56</xdr:row>
      <xdr:rowOff>274955</xdr:rowOff>
    </xdr:to>
    <xdr:cxnSp>
      <xdr:nvCxnSpPr>
        <xdr:cNvPr id="13" name="Straight Connector 33"/>
        <xdr:cNvCxnSpPr/>
      </xdr:nvCxnSpPr>
      <xdr:spPr>
        <a:xfrm>
          <a:off x="11715750" y="20710525"/>
          <a:ext cx="122555" cy="89027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742950</xdr:colOff>
      <xdr:row>24</xdr:row>
      <xdr:rowOff>200660</xdr:rowOff>
    </xdr:from>
    <xdr:to>
      <xdr:col>7</xdr:col>
      <xdr:colOff>71120</xdr:colOff>
      <xdr:row>24</xdr:row>
      <xdr:rowOff>207010</xdr:rowOff>
    </xdr:to>
    <xdr:cxnSp>
      <xdr:nvCxnSpPr>
        <xdr:cNvPr id="14" name="Straight Connector 32"/>
        <xdr:cNvCxnSpPr/>
      </xdr:nvCxnSpPr>
      <xdr:spPr>
        <a:xfrm>
          <a:off x="11610975" y="8481060"/>
          <a:ext cx="223520" cy="635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847725</xdr:colOff>
      <xdr:row>22</xdr:row>
      <xdr:rowOff>257175</xdr:rowOff>
    </xdr:from>
    <xdr:to>
      <xdr:col>7</xdr:col>
      <xdr:colOff>55245</xdr:colOff>
      <xdr:row>24</xdr:row>
      <xdr:rowOff>198755</xdr:rowOff>
    </xdr:to>
    <xdr:cxnSp>
      <xdr:nvCxnSpPr>
        <xdr:cNvPr id="15" name="Straight Connector 33"/>
        <xdr:cNvCxnSpPr/>
      </xdr:nvCxnSpPr>
      <xdr:spPr>
        <a:xfrm>
          <a:off x="11715750" y="7722235"/>
          <a:ext cx="102870" cy="75692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762000</xdr:colOff>
      <xdr:row>37</xdr:row>
      <xdr:rowOff>236220</xdr:rowOff>
    </xdr:from>
    <xdr:to>
      <xdr:col>7</xdr:col>
      <xdr:colOff>90170</xdr:colOff>
      <xdr:row>37</xdr:row>
      <xdr:rowOff>243205</xdr:rowOff>
    </xdr:to>
    <xdr:cxnSp>
      <xdr:nvCxnSpPr>
        <xdr:cNvPr id="16" name="Straight Connector 32"/>
        <xdr:cNvCxnSpPr/>
      </xdr:nvCxnSpPr>
      <xdr:spPr>
        <a:xfrm>
          <a:off x="11630025" y="13816330"/>
          <a:ext cx="223520" cy="6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815340</xdr:colOff>
      <xdr:row>37</xdr:row>
      <xdr:rowOff>236220</xdr:rowOff>
    </xdr:from>
    <xdr:to>
      <xdr:col>7</xdr:col>
      <xdr:colOff>83185</xdr:colOff>
      <xdr:row>38</xdr:row>
      <xdr:rowOff>179705</xdr:rowOff>
    </xdr:to>
    <xdr:cxnSp>
      <xdr:nvCxnSpPr>
        <xdr:cNvPr id="17" name="Straight Connector 33"/>
        <xdr:cNvCxnSpPr/>
      </xdr:nvCxnSpPr>
      <xdr:spPr>
        <a:xfrm flipV="1">
          <a:off x="11683365" y="13816330"/>
          <a:ext cx="163195" cy="35115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742950</xdr:colOff>
      <xdr:row>58</xdr:row>
      <xdr:rowOff>198120</xdr:rowOff>
    </xdr:from>
    <xdr:to>
      <xdr:col>7</xdr:col>
      <xdr:colOff>71120</xdr:colOff>
      <xdr:row>58</xdr:row>
      <xdr:rowOff>205105</xdr:rowOff>
    </xdr:to>
    <xdr:cxnSp>
      <xdr:nvCxnSpPr>
        <xdr:cNvPr id="18" name="Straight Connector 32"/>
        <xdr:cNvCxnSpPr/>
      </xdr:nvCxnSpPr>
      <xdr:spPr>
        <a:xfrm>
          <a:off x="11610975" y="22339300"/>
          <a:ext cx="223520" cy="6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795655</xdr:colOff>
      <xdr:row>58</xdr:row>
      <xdr:rowOff>198120</xdr:rowOff>
    </xdr:from>
    <xdr:to>
      <xdr:col>7</xdr:col>
      <xdr:colOff>63500</xdr:colOff>
      <xdr:row>59</xdr:row>
      <xdr:rowOff>141605</xdr:rowOff>
    </xdr:to>
    <xdr:cxnSp>
      <xdr:nvCxnSpPr>
        <xdr:cNvPr id="19" name="Straight Connector 33"/>
        <xdr:cNvCxnSpPr/>
      </xdr:nvCxnSpPr>
      <xdr:spPr>
        <a:xfrm flipV="1">
          <a:off x="11663680" y="22339300"/>
          <a:ext cx="163195" cy="35115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762000</xdr:colOff>
      <xdr:row>50</xdr:row>
      <xdr:rowOff>224155</xdr:rowOff>
    </xdr:from>
    <xdr:to>
      <xdr:col>7</xdr:col>
      <xdr:colOff>120650</xdr:colOff>
      <xdr:row>52</xdr:row>
      <xdr:rowOff>168910</xdr:rowOff>
    </xdr:to>
    <xdr:grpSp>
      <xdr:nvGrpSpPr>
        <xdr:cNvPr id="3" name="Group 2"/>
        <xdr:cNvGrpSpPr/>
      </xdr:nvGrpSpPr>
      <xdr:grpSpPr>
        <a:xfrm>
          <a:off x="11839575" y="19280505"/>
          <a:ext cx="234950" cy="760095"/>
          <a:chOff x="18615" y="26367"/>
          <a:chExt cx="370" cy="604"/>
        </a:xfrm>
      </xdr:grpSpPr>
      <xdr:cxnSp>
        <xdr:nvCxnSpPr>
          <xdr:cNvPr id="4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5" name="Straight Connector 4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711200</xdr:colOff>
      <xdr:row>54</xdr:row>
      <xdr:rowOff>217805</xdr:rowOff>
    </xdr:from>
    <xdr:to>
      <xdr:col>7</xdr:col>
      <xdr:colOff>145415</xdr:colOff>
      <xdr:row>56</xdr:row>
      <xdr:rowOff>125095</xdr:rowOff>
    </xdr:to>
    <xdr:grpSp>
      <xdr:nvGrpSpPr>
        <xdr:cNvPr id="6" name="Group 5"/>
        <xdr:cNvGrpSpPr/>
      </xdr:nvGrpSpPr>
      <xdr:grpSpPr>
        <a:xfrm>
          <a:off x="11788775" y="20904835"/>
          <a:ext cx="310515" cy="722630"/>
          <a:chOff x="18585" y="37047"/>
          <a:chExt cx="370" cy="604"/>
        </a:xfrm>
      </xdr:grpSpPr>
      <xdr:cxnSp>
        <xdr:nvCxnSpPr>
          <xdr:cNvPr id="7" name="Straight Connector 48"/>
          <xdr:cNvCxnSpPr/>
        </xdr:nvCxnSpPr>
        <xdr:spPr>
          <a:xfrm>
            <a:off x="18585" y="3704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8" name="Straight Connector 7"/>
          <xdr:cNvCxnSpPr/>
        </xdr:nvCxnSpPr>
        <xdr:spPr>
          <a:xfrm flipH="1">
            <a:off x="18709" y="3704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742950</xdr:colOff>
      <xdr:row>25</xdr:row>
      <xdr:rowOff>274320</xdr:rowOff>
    </xdr:from>
    <xdr:to>
      <xdr:col>7</xdr:col>
      <xdr:colOff>98425</xdr:colOff>
      <xdr:row>26</xdr:row>
      <xdr:rowOff>209550</xdr:rowOff>
    </xdr:to>
    <xdr:grpSp>
      <xdr:nvGrpSpPr>
        <xdr:cNvPr id="9" name="Group 8"/>
        <xdr:cNvGrpSpPr/>
      </xdr:nvGrpSpPr>
      <xdr:grpSpPr>
        <a:xfrm flipV="1">
          <a:off x="11820525" y="9138920"/>
          <a:ext cx="231775" cy="342900"/>
          <a:chOff x="19115" y="13685"/>
          <a:chExt cx="332" cy="660"/>
        </a:xfrm>
      </xdr:grpSpPr>
      <xdr:cxnSp>
        <xdr:nvCxnSpPr>
          <xdr:cNvPr id="10" name="Straight Connector 10"/>
          <xdr:cNvCxnSpPr/>
        </xdr:nvCxnSpPr>
        <xdr:spPr>
          <a:xfrm>
            <a:off x="19115" y="13685"/>
            <a:ext cx="333" cy="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>
        <xdr:nvCxnSpPr>
          <xdr:cNvPr id="11" name="Straight Connector 10"/>
          <xdr:cNvCxnSpPr/>
        </xdr:nvCxnSpPr>
        <xdr:spPr>
          <a:xfrm flipH="1">
            <a:off x="19227" y="13699"/>
            <a:ext cx="213" cy="64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0</xdr:colOff>
      <xdr:row>45</xdr:row>
      <xdr:rowOff>389890</xdr:rowOff>
    </xdr:from>
    <xdr:to>
      <xdr:col>17</xdr:col>
      <xdr:colOff>695325</xdr:colOff>
      <xdr:row>46</xdr:row>
      <xdr:rowOff>313690</xdr:rowOff>
    </xdr:to>
    <xdr:sp>
      <xdr:nvSpPr>
        <xdr:cNvPr id="12" name="Rectangle 29"/>
        <xdr:cNvSpPr/>
      </xdr:nvSpPr>
      <xdr:spPr>
        <a:xfrm>
          <a:off x="19211925" y="1740789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41</xdr:row>
      <xdr:rowOff>0</xdr:rowOff>
    </xdr:from>
    <xdr:to>
      <xdr:col>16</xdr:col>
      <xdr:colOff>429260</xdr:colOff>
      <xdr:row>41</xdr:row>
      <xdr:rowOff>313690</xdr:rowOff>
    </xdr:to>
    <xdr:sp>
      <xdr:nvSpPr>
        <xdr:cNvPr id="13" name="Rectangle 29"/>
        <xdr:cNvSpPr/>
      </xdr:nvSpPr>
      <xdr:spPr>
        <a:xfrm>
          <a:off x="18545175" y="1538732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51</xdr:row>
      <xdr:rowOff>0</xdr:rowOff>
    </xdr:from>
    <xdr:to>
      <xdr:col>17</xdr:col>
      <xdr:colOff>542925</xdr:colOff>
      <xdr:row>51</xdr:row>
      <xdr:rowOff>313690</xdr:rowOff>
    </xdr:to>
    <xdr:sp>
      <xdr:nvSpPr>
        <xdr:cNvPr id="14" name="Rectangle 19"/>
        <xdr:cNvSpPr/>
      </xdr:nvSpPr>
      <xdr:spPr>
        <a:xfrm>
          <a:off x="19211925" y="1946402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53</xdr:row>
      <xdr:rowOff>0</xdr:rowOff>
    </xdr:from>
    <xdr:to>
      <xdr:col>16</xdr:col>
      <xdr:colOff>429260</xdr:colOff>
      <xdr:row>53</xdr:row>
      <xdr:rowOff>313690</xdr:rowOff>
    </xdr:to>
    <xdr:sp>
      <xdr:nvSpPr>
        <xdr:cNvPr id="15" name="Rectangle 19"/>
        <xdr:cNvSpPr/>
      </xdr:nvSpPr>
      <xdr:spPr>
        <a:xfrm>
          <a:off x="18545175" y="2027936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17</xdr:col>
      <xdr:colOff>429260</xdr:colOff>
      <xdr:row>54</xdr:row>
      <xdr:rowOff>313690</xdr:rowOff>
    </xdr:to>
    <xdr:sp>
      <xdr:nvSpPr>
        <xdr:cNvPr id="16" name="Rectangle 19"/>
        <xdr:cNvSpPr/>
      </xdr:nvSpPr>
      <xdr:spPr>
        <a:xfrm>
          <a:off x="19211925" y="2068703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429260</xdr:colOff>
      <xdr:row>55</xdr:row>
      <xdr:rowOff>313690</xdr:rowOff>
    </xdr:to>
    <xdr:sp>
      <xdr:nvSpPr>
        <xdr:cNvPr id="17" name="Rectangle 19"/>
        <xdr:cNvSpPr/>
      </xdr:nvSpPr>
      <xdr:spPr>
        <a:xfrm>
          <a:off x="19211925" y="2109470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59</xdr:row>
      <xdr:rowOff>0</xdr:rowOff>
    </xdr:from>
    <xdr:to>
      <xdr:col>17</xdr:col>
      <xdr:colOff>429260</xdr:colOff>
      <xdr:row>59</xdr:row>
      <xdr:rowOff>313690</xdr:rowOff>
    </xdr:to>
    <xdr:sp>
      <xdr:nvSpPr>
        <xdr:cNvPr id="18" name="Rectangle 19"/>
        <xdr:cNvSpPr/>
      </xdr:nvSpPr>
      <xdr:spPr>
        <a:xfrm>
          <a:off x="19211925" y="2272538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762000</xdr:colOff>
      <xdr:row>34</xdr:row>
      <xdr:rowOff>187960</xdr:rowOff>
    </xdr:from>
    <xdr:to>
      <xdr:col>7</xdr:col>
      <xdr:colOff>120650</xdr:colOff>
      <xdr:row>35</xdr:row>
      <xdr:rowOff>165735</xdr:rowOff>
    </xdr:to>
    <xdr:grpSp>
      <xdr:nvGrpSpPr>
        <xdr:cNvPr id="19" name="Group 18"/>
        <xdr:cNvGrpSpPr/>
      </xdr:nvGrpSpPr>
      <xdr:grpSpPr>
        <a:xfrm flipV="1">
          <a:off x="11839575" y="12721590"/>
          <a:ext cx="234950" cy="385445"/>
          <a:chOff x="18615" y="20697"/>
          <a:chExt cx="370" cy="604"/>
        </a:xfrm>
      </xdr:grpSpPr>
      <xdr:cxnSp>
        <xdr:nvCxnSpPr>
          <xdr:cNvPr id="20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1" name="Straight Connector 20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727075</xdr:colOff>
      <xdr:row>46</xdr:row>
      <xdr:rowOff>199390</xdr:rowOff>
    </xdr:from>
    <xdr:to>
      <xdr:col>7</xdr:col>
      <xdr:colOff>133350</xdr:colOff>
      <xdr:row>48</xdr:row>
      <xdr:rowOff>242570</xdr:rowOff>
    </xdr:to>
    <xdr:grpSp>
      <xdr:nvGrpSpPr>
        <xdr:cNvPr id="22" name="Group 21"/>
        <xdr:cNvGrpSpPr/>
      </xdr:nvGrpSpPr>
      <xdr:grpSpPr>
        <a:xfrm flipV="1">
          <a:off x="11804650" y="17625060"/>
          <a:ext cx="282575" cy="858520"/>
          <a:chOff x="18540" y="26367"/>
          <a:chExt cx="445" cy="596"/>
        </a:xfrm>
      </xdr:grpSpPr>
      <xdr:cxnSp>
        <xdr:nvCxnSpPr>
          <xdr:cNvPr id="23" name="Straight Connector 48"/>
          <xdr:cNvCxnSpPr/>
        </xdr:nvCxnSpPr>
        <xdr:spPr>
          <a:xfrm flipV="1">
            <a:off x="18540" y="26382"/>
            <a:ext cx="445" cy="2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4" name="Straight Connector 23"/>
          <xdr:cNvCxnSpPr/>
        </xdr:nvCxnSpPr>
        <xdr:spPr>
          <a:xfrm flipH="1">
            <a:off x="18610" y="26367"/>
            <a:ext cx="355" cy="59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717550</xdr:colOff>
      <xdr:row>38</xdr:row>
      <xdr:rowOff>200025</xdr:rowOff>
    </xdr:from>
    <xdr:to>
      <xdr:col>7</xdr:col>
      <xdr:colOff>133350</xdr:colOff>
      <xdr:row>39</xdr:row>
      <xdr:rowOff>178435</xdr:rowOff>
    </xdr:to>
    <xdr:grpSp>
      <xdr:nvGrpSpPr>
        <xdr:cNvPr id="25" name="Group 24"/>
        <xdr:cNvGrpSpPr/>
      </xdr:nvGrpSpPr>
      <xdr:grpSpPr>
        <a:xfrm flipV="1">
          <a:off x="11795125" y="14364335"/>
          <a:ext cx="292100" cy="386080"/>
          <a:chOff x="18615" y="20697"/>
          <a:chExt cx="370" cy="604"/>
        </a:xfrm>
      </xdr:grpSpPr>
      <xdr:cxnSp>
        <xdr:nvCxnSpPr>
          <xdr:cNvPr id="26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7" name="Straight Connector 26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704850</xdr:colOff>
      <xdr:row>46</xdr:row>
      <xdr:rowOff>250825</xdr:rowOff>
    </xdr:from>
    <xdr:to>
      <xdr:col>7</xdr:col>
      <xdr:colOff>120650</xdr:colOff>
      <xdr:row>47</xdr:row>
      <xdr:rowOff>210185</xdr:rowOff>
    </xdr:to>
    <xdr:grpSp>
      <xdr:nvGrpSpPr>
        <xdr:cNvPr id="28" name="Group 27"/>
        <xdr:cNvGrpSpPr/>
      </xdr:nvGrpSpPr>
      <xdr:grpSpPr>
        <a:xfrm flipV="1">
          <a:off x="11782425" y="17676495"/>
          <a:ext cx="292100" cy="367030"/>
          <a:chOff x="18615" y="20697"/>
          <a:chExt cx="370" cy="604"/>
        </a:xfrm>
      </xdr:grpSpPr>
      <xdr:cxnSp>
        <xdr:nvCxnSpPr>
          <xdr:cNvPr id="29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0" name="Straight Connector 29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762000</xdr:colOff>
      <xdr:row>55</xdr:row>
      <xdr:rowOff>235585</xdr:rowOff>
    </xdr:from>
    <xdr:to>
      <xdr:col>7</xdr:col>
      <xdr:colOff>120650</xdr:colOff>
      <xdr:row>56</xdr:row>
      <xdr:rowOff>219075</xdr:rowOff>
    </xdr:to>
    <xdr:grpSp>
      <xdr:nvGrpSpPr>
        <xdr:cNvPr id="31" name="Group 30"/>
        <xdr:cNvGrpSpPr/>
      </xdr:nvGrpSpPr>
      <xdr:grpSpPr>
        <a:xfrm>
          <a:off x="11839575" y="21330285"/>
          <a:ext cx="234950" cy="391160"/>
          <a:chOff x="18615" y="26367"/>
          <a:chExt cx="370" cy="604"/>
        </a:xfrm>
      </xdr:grpSpPr>
      <xdr:cxnSp>
        <xdr:nvCxnSpPr>
          <xdr:cNvPr id="32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3" name="Straight Connector 32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762000</xdr:colOff>
      <xdr:row>21</xdr:row>
      <xdr:rowOff>142875</xdr:rowOff>
    </xdr:from>
    <xdr:to>
      <xdr:col>7</xdr:col>
      <xdr:colOff>120650</xdr:colOff>
      <xdr:row>23</xdr:row>
      <xdr:rowOff>216535</xdr:rowOff>
    </xdr:to>
    <xdr:grpSp>
      <xdr:nvGrpSpPr>
        <xdr:cNvPr id="34" name="Group 33"/>
        <xdr:cNvGrpSpPr/>
      </xdr:nvGrpSpPr>
      <xdr:grpSpPr>
        <a:xfrm flipV="1">
          <a:off x="11839575" y="7390765"/>
          <a:ext cx="234950" cy="889000"/>
          <a:chOff x="18615" y="20697"/>
          <a:chExt cx="370" cy="604"/>
        </a:xfrm>
      </xdr:grpSpPr>
      <xdr:cxnSp>
        <xdr:nvCxnSpPr>
          <xdr:cNvPr id="35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6" name="Straight Connector 35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717550</xdr:colOff>
      <xdr:row>43</xdr:row>
      <xdr:rowOff>200025</xdr:rowOff>
    </xdr:from>
    <xdr:to>
      <xdr:col>7</xdr:col>
      <xdr:colOff>133350</xdr:colOff>
      <xdr:row>44</xdr:row>
      <xdr:rowOff>178435</xdr:rowOff>
    </xdr:to>
    <xdr:grpSp>
      <xdr:nvGrpSpPr>
        <xdr:cNvPr id="37" name="Group 36"/>
        <xdr:cNvGrpSpPr/>
      </xdr:nvGrpSpPr>
      <xdr:grpSpPr>
        <a:xfrm flipV="1">
          <a:off x="11795125" y="16402685"/>
          <a:ext cx="292100" cy="386080"/>
          <a:chOff x="18615" y="20697"/>
          <a:chExt cx="370" cy="604"/>
        </a:xfrm>
      </xdr:grpSpPr>
      <xdr:cxnSp>
        <xdr:nvCxnSpPr>
          <xdr:cNvPr id="38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9" name="Straight Connector 38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762000</xdr:colOff>
      <xdr:row>67</xdr:row>
      <xdr:rowOff>235585</xdr:rowOff>
    </xdr:from>
    <xdr:to>
      <xdr:col>7</xdr:col>
      <xdr:colOff>120650</xdr:colOff>
      <xdr:row>68</xdr:row>
      <xdr:rowOff>219075</xdr:rowOff>
    </xdr:to>
    <xdr:grpSp>
      <xdr:nvGrpSpPr>
        <xdr:cNvPr id="40" name="Group 39"/>
        <xdr:cNvGrpSpPr/>
      </xdr:nvGrpSpPr>
      <xdr:grpSpPr>
        <a:xfrm>
          <a:off x="11839575" y="26222325"/>
          <a:ext cx="234950" cy="364490"/>
          <a:chOff x="18615" y="26367"/>
          <a:chExt cx="370" cy="604"/>
        </a:xfrm>
      </xdr:grpSpPr>
      <xdr:cxnSp>
        <xdr:nvCxnSpPr>
          <xdr:cNvPr id="41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2" name="Straight Connector 41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730250</xdr:colOff>
      <xdr:row>61</xdr:row>
      <xdr:rowOff>235585</xdr:rowOff>
    </xdr:from>
    <xdr:to>
      <xdr:col>7</xdr:col>
      <xdr:colOff>146050</xdr:colOff>
      <xdr:row>63</xdr:row>
      <xdr:rowOff>142240</xdr:rowOff>
    </xdr:to>
    <xdr:grpSp>
      <xdr:nvGrpSpPr>
        <xdr:cNvPr id="43" name="Group 42"/>
        <xdr:cNvGrpSpPr/>
      </xdr:nvGrpSpPr>
      <xdr:grpSpPr>
        <a:xfrm>
          <a:off x="11807825" y="23776305"/>
          <a:ext cx="292100" cy="721995"/>
          <a:chOff x="18615" y="26367"/>
          <a:chExt cx="370" cy="604"/>
        </a:xfrm>
      </xdr:grpSpPr>
      <xdr:cxnSp>
        <xdr:nvCxnSpPr>
          <xdr:cNvPr id="44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5" name="Straight Connector 44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717550</xdr:colOff>
      <xdr:row>70</xdr:row>
      <xdr:rowOff>200025</xdr:rowOff>
    </xdr:from>
    <xdr:to>
      <xdr:col>7</xdr:col>
      <xdr:colOff>133350</xdr:colOff>
      <xdr:row>71</xdr:row>
      <xdr:rowOff>178435</xdr:rowOff>
    </xdr:to>
    <xdr:grpSp>
      <xdr:nvGrpSpPr>
        <xdr:cNvPr id="46" name="Group 45"/>
        <xdr:cNvGrpSpPr/>
      </xdr:nvGrpSpPr>
      <xdr:grpSpPr>
        <a:xfrm flipV="1">
          <a:off x="11795125" y="27329765"/>
          <a:ext cx="292100" cy="359410"/>
          <a:chOff x="18615" y="20697"/>
          <a:chExt cx="370" cy="604"/>
        </a:xfrm>
      </xdr:grpSpPr>
      <xdr:cxnSp>
        <xdr:nvCxnSpPr>
          <xdr:cNvPr id="47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8" name="Straight Connector 47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762000</xdr:colOff>
      <xdr:row>23</xdr:row>
      <xdr:rowOff>222885</xdr:rowOff>
    </xdr:from>
    <xdr:to>
      <xdr:col>7</xdr:col>
      <xdr:colOff>120650</xdr:colOff>
      <xdr:row>24</xdr:row>
      <xdr:rowOff>206375</xdr:rowOff>
    </xdr:to>
    <xdr:grpSp>
      <xdr:nvGrpSpPr>
        <xdr:cNvPr id="49" name="Group 48"/>
        <xdr:cNvGrpSpPr/>
      </xdr:nvGrpSpPr>
      <xdr:grpSpPr>
        <a:xfrm>
          <a:off x="11839575" y="8286115"/>
          <a:ext cx="234950" cy="391160"/>
          <a:chOff x="18615" y="26367"/>
          <a:chExt cx="370" cy="604"/>
        </a:xfrm>
      </xdr:grpSpPr>
      <xdr:cxnSp>
        <xdr:nvCxnSpPr>
          <xdr:cNvPr id="50" name="Straight Connector 48"/>
          <xdr:cNvCxnSpPr/>
        </xdr:nvCxnSpPr>
        <xdr:spPr>
          <a:xfrm>
            <a:off x="18615" y="2636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51" name="Straight Connector 50"/>
          <xdr:cNvCxnSpPr/>
        </xdr:nvCxnSpPr>
        <xdr:spPr>
          <a:xfrm flipH="1">
            <a:off x="18740" y="2636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717550</xdr:colOff>
      <xdr:row>49</xdr:row>
      <xdr:rowOff>181610</xdr:rowOff>
    </xdr:from>
    <xdr:to>
      <xdr:col>7</xdr:col>
      <xdr:colOff>133350</xdr:colOff>
      <xdr:row>51</xdr:row>
      <xdr:rowOff>178435</xdr:rowOff>
    </xdr:to>
    <xdr:grpSp>
      <xdr:nvGrpSpPr>
        <xdr:cNvPr id="52" name="Group 51"/>
        <xdr:cNvGrpSpPr/>
      </xdr:nvGrpSpPr>
      <xdr:grpSpPr>
        <a:xfrm flipV="1">
          <a:off x="11795125" y="18830290"/>
          <a:ext cx="292100" cy="812165"/>
          <a:chOff x="18615" y="20697"/>
          <a:chExt cx="370" cy="604"/>
        </a:xfrm>
      </xdr:grpSpPr>
      <xdr:cxnSp>
        <xdr:nvCxnSpPr>
          <xdr:cNvPr id="53" name="Straight Connector 48"/>
          <xdr:cNvCxnSpPr/>
        </xdr:nvCxnSpPr>
        <xdr:spPr>
          <a:xfrm>
            <a:off x="18615" y="2069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54" name="Straight Connector 53"/>
          <xdr:cNvCxnSpPr/>
        </xdr:nvCxnSpPr>
        <xdr:spPr>
          <a:xfrm flipH="1">
            <a:off x="18743" y="2069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18</xdr:col>
      <xdr:colOff>473075</xdr:colOff>
      <xdr:row>7</xdr:row>
      <xdr:rowOff>179070</xdr:rowOff>
    </xdr:from>
    <xdr:ext cx="152400" cy="311785"/>
    <xdr:sp>
      <xdr:nvSpPr>
        <xdr:cNvPr id="2" name="Text 23"/>
        <xdr:cNvSpPr txBox="1">
          <a:spLocks noChangeArrowheads="1"/>
        </xdr:cNvSpPr>
      </xdr:nvSpPr>
      <xdr:spPr>
        <a:xfrm>
          <a:off x="18930620" y="2495550"/>
          <a:ext cx="152400" cy="311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20160" tIns="20160" rIns="20160" bIns="2016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600" b="1" i="0" u="none" strike="noStrike" baseline="0">
              <a:solidFill>
                <a:srgbClr val="333333"/>
              </a:solidFill>
              <a:latin typeface="Arial" panose="020B0604020202020204" pitchFamily="7" charset="0"/>
              <a:cs typeface="Arial" panose="020B0604020202020204" pitchFamily="7" charset="0"/>
            </a:rPr>
            <a:t>1</a:t>
          </a:r>
          <a:endParaRPr lang="en-US" sz="1600" b="1" i="0" u="none" strike="noStrike" baseline="0">
            <a:solidFill>
              <a:srgbClr val="333333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  <xdr:twoCellAnchor>
    <xdr:from>
      <xdr:col>0</xdr:col>
      <xdr:colOff>9525</xdr:colOff>
      <xdr:row>0</xdr:row>
      <xdr:rowOff>9525</xdr:rowOff>
    </xdr:from>
    <xdr:to>
      <xdr:col>1</xdr:col>
      <xdr:colOff>640080</xdr:colOff>
      <xdr:row>1</xdr:row>
      <xdr:rowOff>181610</xdr:rowOff>
    </xdr:to>
    <xdr:pic>
      <xdr:nvPicPr>
        <xdr:cNvPr id="3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97280" cy="657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26</xdr:col>
      <xdr:colOff>285750</xdr:colOff>
      <xdr:row>109</xdr:row>
      <xdr:rowOff>307340</xdr:rowOff>
    </xdr:from>
    <xdr:to>
      <xdr:col>27</xdr:col>
      <xdr:colOff>160655</xdr:colOff>
      <xdr:row>110</xdr:row>
      <xdr:rowOff>28575</xdr:rowOff>
    </xdr:to>
    <xdr:sp>
      <xdr:nvSpPr>
        <xdr:cNvPr id="4" name="Straight Connector 13"/>
        <xdr:cNvSpPr/>
      </xdr:nvSpPr>
      <xdr:spPr>
        <a:xfrm>
          <a:off x="22362795" y="40684450"/>
          <a:ext cx="254635" cy="54610"/>
        </a:xfrm>
        <a:prstGeom prst="line">
          <a:avLst/>
        </a:prstGeom>
        <a:ln w="6480" cap="sq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724535</xdr:colOff>
      <xdr:row>64</xdr:row>
      <xdr:rowOff>180975</xdr:rowOff>
    </xdr:from>
    <xdr:to>
      <xdr:col>7</xdr:col>
      <xdr:colOff>118110</xdr:colOff>
      <xdr:row>65</xdr:row>
      <xdr:rowOff>159385</xdr:rowOff>
    </xdr:to>
    <xdr:grpSp>
      <xdr:nvGrpSpPr>
        <xdr:cNvPr id="5" name="Group 4"/>
        <xdr:cNvGrpSpPr/>
      </xdr:nvGrpSpPr>
      <xdr:grpSpPr>
        <a:xfrm>
          <a:off x="10544810" y="23698835"/>
          <a:ext cx="250825" cy="359410"/>
          <a:chOff x="17865" y="17970"/>
          <a:chExt cx="336" cy="656"/>
        </a:xfrm>
      </xdr:grpSpPr>
      <xdr:cxnSp>
        <xdr:nvCxnSpPr>
          <xdr:cNvPr id="6" name="Straight Connector 32"/>
          <xdr:cNvCxnSpPr/>
        </xdr:nvCxnSpPr>
        <xdr:spPr>
          <a:xfrm flipV="1">
            <a:off x="17865" y="18611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7" name="Straight Connector 33"/>
          <xdr:cNvCxnSpPr/>
        </xdr:nvCxnSpPr>
        <xdr:spPr>
          <a:xfrm>
            <a:off x="18000" y="17970"/>
            <a:ext cx="192" cy="65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6</xdr:col>
      <xdr:colOff>749300</xdr:colOff>
      <xdr:row>73</xdr:row>
      <xdr:rowOff>204470</xdr:rowOff>
    </xdr:from>
    <xdr:to>
      <xdr:col>7</xdr:col>
      <xdr:colOff>107950</xdr:colOff>
      <xdr:row>74</xdr:row>
      <xdr:rowOff>149860</xdr:rowOff>
    </xdr:to>
    <xdr:grpSp>
      <xdr:nvGrpSpPr>
        <xdr:cNvPr id="8" name="Group 7"/>
        <xdr:cNvGrpSpPr/>
      </xdr:nvGrpSpPr>
      <xdr:grpSpPr>
        <a:xfrm>
          <a:off x="10569575" y="27151330"/>
          <a:ext cx="215900" cy="326390"/>
          <a:chOff x="18585" y="41517"/>
          <a:chExt cx="370" cy="574"/>
        </a:xfrm>
      </xdr:grpSpPr>
      <xdr:cxnSp>
        <xdr:nvCxnSpPr>
          <xdr:cNvPr id="9" name="Straight Connector 48"/>
          <xdr:cNvCxnSpPr/>
        </xdr:nvCxnSpPr>
        <xdr:spPr>
          <a:xfrm>
            <a:off x="18585" y="4151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10" name="Straight Connector 9"/>
          <xdr:cNvCxnSpPr/>
        </xdr:nvCxnSpPr>
        <xdr:spPr>
          <a:xfrm flipH="1">
            <a:off x="18707" y="41517"/>
            <a:ext cx="225" cy="5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717550</xdr:colOff>
      <xdr:row>75</xdr:row>
      <xdr:rowOff>175260</xdr:rowOff>
    </xdr:from>
    <xdr:to>
      <xdr:col>7</xdr:col>
      <xdr:colOff>76200</xdr:colOff>
      <xdr:row>76</xdr:row>
      <xdr:rowOff>172720</xdr:rowOff>
    </xdr:to>
    <xdr:grpSp>
      <xdr:nvGrpSpPr>
        <xdr:cNvPr id="11" name="Group 10"/>
        <xdr:cNvGrpSpPr/>
      </xdr:nvGrpSpPr>
      <xdr:grpSpPr>
        <a:xfrm flipV="1">
          <a:off x="10537825" y="27884120"/>
          <a:ext cx="215900" cy="378460"/>
          <a:chOff x="18585" y="41517"/>
          <a:chExt cx="370" cy="574"/>
        </a:xfrm>
      </xdr:grpSpPr>
      <xdr:cxnSp>
        <xdr:nvCxnSpPr>
          <xdr:cNvPr id="12" name="Straight Connector 48"/>
          <xdr:cNvCxnSpPr/>
        </xdr:nvCxnSpPr>
        <xdr:spPr>
          <a:xfrm>
            <a:off x="18585" y="4151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13" name="Straight Connector 12"/>
          <xdr:cNvCxnSpPr/>
        </xdr:nvCxnSpPr>
        <xdr:spPr>
          <a:xfrm flipH="1">
            <a:off x="18707" y="41517"/>
            <a:ext cx="225" cy="5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704850</xdr:colOff>
      <xdr:row>53</xdr:row>
      <xdr:rowOff>158115</xdr:rowOff>
    </xdr:from>
    <xdr:to>
      <xdr:col>7</xdr:col>
      <xdr:colOff>137160</xdr:colOff>
      <xdr:row>55</xdr:row>
      <xdr:rowOff>218440</xdr:rowOff>
    </xdr:to>
    <xdr:grpSp>
      <xdr:nvGrpSpPr>
        <xdr:cNvPr id="14" name="Group 13"/>
        <xdr:cNvGrpSpPr/>
      </xdr:nvGrpSpPr>
      <xdr:grpSpPr>
        <a:xfrm flipV="1">
          <a:off x="10525125" y="19484975"/>
          <a:ext cx="289560" cy="822325"/>
          <a:chOff x="17865" y="17970"/>
          <a:chExt cx="336" cy="656"/>
        </a:xfrm>
      </xdr:grpSpPr>
      <xdr:cxnSp>
        <xdr:nvCxnSpPr>
          <xdr:cNvPr id="15" name="Straight Connector 14"/>
          <xdr:cNvCxnSpPr/>
        </xdr:nvCxnSpPr>
        <xdr:spPr>
          <a:xfrm flipV="1">
            <a:off x="17865" y="18611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16" name="Straight Connector 15"/>
          <xdr:cNvCxnSpPr/>
        </xdr:nvCxnSpPr>
        <xdr:spPr>
          <a:xfrm>
            <a:off x="18000" y="17970"/>
            <a:ext cx="192" cy="65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1</xdr:col>
      <xdr:colOff>5343525</xdr:colOff>
      <xdr:row>32</xdr:row>
      <xdr:rowOff>200025</xdr:rowOff>
    </xdr:from>
    <xdr:to>
      <xdr:col>3</xdr:col>
      <xdr:colOff>1017905</xdr:colOff>
      <xdr:row>38</xdr:row>
      <xdr:rowOff>218440</xdr:rowOff>
    </xdr:to>
    <xdr:grpSp>
      <xdr:nvGrpSpPr>
        <xdr:cNvPr id="17" name="Group 16"/>
        <xdr:cNvGrpSpPr/>
      </xdr:nvGrpSpPr>
      <xdr:grpSpPr>
        <a:xfrm>
          <a:off x="5810250" y="11525885"/>
          <a:ext cx="2170430" cy="2304415"/>
          <a:chOff x="9570" y="16290"/>
          <a:chExt cx="3418" cy="2910"/>
        </a:xfrm>
      </xdr:grpSpPr>
      <xdr:sp>
        <xdr:nvSpPr>
          <xdr:cNvPr id="18" name="Right Brace 17"/>
          <xdr:cNvSpPr/>
        </xdr:nvSpPr>
        <xdr:spPr>
          <a:xfrm>
            <a:off x="9570" y="16290"/>
            <a:ext cx="780" cy="2910"/>
          </a:xfrm>
          <a:prstGeom prst="rightBrace">
            <a:avLst>
              <a:gd name="adj1" fmla="val 31410"/>
              <a:gd name="adj2" fmla="val 48969"/>
            </a:avLst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9" name="Rounded Rectangle 18"/>
          <xdr:cNvSpPr/>
        </xdr:nvSpPr>
        <xdr:spPr>
          <a:xfrm>
            <a:off x="10410" y="16600"/>
            <a:ext cx="2579" cy="2220"/>
          </a:xfrm>
          <a:prstGeom prst="roundRect">
            <a:avLst>
              <a:gd name="adj" fmla="val 19369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000" b="1">
                <a:solidFill>
                  <a:sysClr val="windowText" lastClr="000000"/>
                </a:solidFill>
              </a:rPr>
              <a:t>BODY</a:t>
            </a:r>
            <a:endParaRPr lang="en-US" sz="2000" b="1">
              <a:solidFill>
                <a:sysClr val="windowText" lastClr="000000"/>
              </a:solidFill>
            </a:endParaRPr>
          </a:p>
          <a:p>
            <a:pPr algn="ctr"/>
            <a:r>
              <a:rPr lang="en-US" sz="2000" b="1">
                <a:solidFill>
                  <a:sysClr val="windowText" lastClr="000000"/>
                </a:solidFill>
              </a:rPr>
              <a:t>LINING</a:t>
            </a:r>
            <a:endParaRPr lang="en-US" sz="2000" b="1">
              <a:solidFill>
                <a:sysClr val="windowText" lastClr="000000"/>
              </a:solidFill>
            </a:endParaRPr>
          </a:p>
          <a:p>
            <a:pPr algn="ctr"/>
            <a:r>
              <a:rPr lang="en-US" sz="2000" b="1">
                <a:solidFill>
                  <a:sysClr val="windowText" lastClr="000000"/>
                </a:solidFill>
              </a:rPr>
              <a:t>OPERATION</a:t>
            </a:r>
            <a:endParaRPr lang="en-US" sz="20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6</xdr:col>
      <xdr:colOff>730250</xdr:colOff>
      <xdr:row>49</xdr:row>
      <xdr:rowOff>158750</xdr:rowOff>
    </xdr:from>
    <xdr:to>
      <xdr:col>7</xdr:col>
      <xdr:colOff>143510</xdr:colOff>
      <xdr:row>50</xdr:row>
      <xdr:rowOff>200025</xdr:rowOff>
    </xdr:to>
    <xdr:grpSp>
      <xdr:nvGrpSpPr>
        <xdr:cNvPr id="20" name="Group 19"/>
        <xdr:cNvGrpSpPr/>
      </xdr:nvGrpSpPr>
      <xdr:grpSpPr>
        <a:xfrm flipV="1">
          <a:off x="10550525" y="17961610"/>
          <a:ext cx="270510" cy="422275"/>
          <a:chOff x="17865" y="17939"/>
          <a:chExt cx="337" cy="686"/>
        </a:xfrm>
      </xdr:grpSpPr>
      <xdr:cxnSp>
        <xdr:nvCxnSpPr>
          <xdr:cNvPr id="21" name="Straight Connector 32"/>
          <xdr:cNvCxnSpPr/>
        </xdr:nvCxnSpPr>
        <xdr:spPr>
          <a:xfrm flipV="1">
            <a:off x="17865" y="18611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22" name="Straight Connector 33"/>
          <xdr:cNvCxnSpPr/>
        </xdr:nvCxnSpPr>
        <xdr:spPr>
          <a:xfrm>
            <a:off x="17964" y="17939"/>
            <a:ext cx="229" cy="667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6</xdr:col>
      <xdr:colOff>749300</xdr:colOff>
      <xdr:row>71</xdr:row>
      <xdr:rowOff>204470</xdr:rowOff>
    </xdr:from>
    <xdr:to>
      <xdr:col>7</xdr:col>
      <xdr:colOff>107950</xdr:colOff>
      <xdr:row>72</xdr:row>
      <xdr:rowOff>149860</xdr:rowOff>
    </xdr:to>
    <xdr:grpSp>
      <xdr:nvGrpSpPr>
        <xdr:cNvPr id="23" name="Group 22"/>
        <xdr:cNvGrpSpPr/>
      </xdr:nvGrpSpPr>
      <xdr:grpSpPr>
        <a:xfrm>
          <a:off x="10569575" y="26389330"/>
          <a:ext cx="215900" cy="326390"/>
          <a:chOff x="18585" y="41517"/>
          <a:chExt cx="370" cy="574"/>
        </a:xfrm>
      </xdr:grpSpPr>
      <xdr:cxnSp>
        <xdr:nvCxnSpPr>
          <xdr:cNvPr id="24" name="Straight Connector 48"/>
          <xdr:cNvCxnSpPr/>
        </xdr:nvCxnSpPr>
        <xdr:spPr>
          <a:xfrm>
            <a:off x="18585" y="4151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5" name="Straight Connector 24"/>
          <xdr:cNvCxnSpPr/>
        </xdr:nvCxnSpPr>
        <xdr:spPr>
          <a:xfrm flipH="1">
            <a:off x="18707" y="41517"/>
            <a:ext cx="225" cy="5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749300</xdr:colOff>
      <xdr:row>79</xdr:row>
      <xdr:rowOff>204470</xdr:rowOff>
    </xdr:from>
    <xdr:to>
      <xdr:col>7</xdr:col>
      <xdr:colOff>107950</xdr:colOff>
      <xdr:row>80</xdr:row>
      <xdr:rowOff>149860</xdr:rowOff>
    </xdr:to>
    <xdr:grpSp>
      <xdr:nvGrpSpPr>
        <xdr:cNvPr id="26" name="Group 25"/>
        <xdr:cNvGrpSpPr/>
      </xdr:nvGrpSpPr>
      <xdr:grpSpPr>
        <a:xfrm>
          <a:off x="10569575" y="29437330"/>
          <a:ext cx="215900" cy="326390"/>
          <a:chOff x="18585" y="41517"/>
          <a:chExt cx="370" cy="574"/>
        </a:xfrm>
      </xdr:grpSpPr>
      <xdr:cxnSp>
        <xdr:nvCxnSpPr>
          <xdr:cNvPr id="27" name="Straight Connector 48"/>
          <xdr:cNvCxnSpPr/>
        </xdr:nvCxnSpPr>
        <xdr:spPr>
          <a:xfrm>
            <a:off x="18585" y="4151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28" name="Straight Connector 27"/>
          <xdr:cNvCxnSpPr/>
        </xdr:nvCxnSpPr>
        <xdr:spPr>
          <a:xfrm flipH="1">
            <a:off x="18707" y="41517"/>
            <a:ext cx="225" cy="5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749300</xdr:colOff>
      <xdr:row>82</xdr:row>
      <xdr:rowOff>204470</xdr:rowOff>
    </xdr:from>
    <xdr:to>
      <xdr:col>7</xdr:col>
      <xdr:colOff>107950</xdr:colOff>
      <xdr:row>84</xdr:row>
      <xdr:rowOff>149860</xdr:rowOff>
    </xdr:to>
    <xdr:grpSp>
      <xdr:nvGrpSpPr>
        <xdr:cNvPr id="29" name="Group 28"/>
        <xdr:cNvGrpSpPr/>
      </xdr:nvGrpSpPr>
      <xdr:grpSpPr>
        <a:xfrm>
          <a:off x="10569575" y="30580330"/>
          <a:ext cx="215900" cy="707390"/>
          <a:chOff x="18585" y="41517"/>
          <a:chExt cx="370" cy="574"/>
        </a:xfrm>
      </xdr:grpSpPr>
      <xdr:cxnSp>
        <xdr:nvCxnSpPr>
          <xdr:cNvPr id="30" name="Straight Connector 48"/>
          <xdr:cNvCxnSpPr/>
        </xdr:nvCxnSpPr>
        <xdr:spPr>
          <a:xfrm>
            <a:off x="18585" y="4151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1" name="Straight Connector 30"/>
          <xdr:cNvCxnSpPr/>
        </xdr:nvCxnSpPr>
        <xdr:spPr>
          <a:xfrm flipH="1">
            <a:off x="18707" y="41517"/>
            <a:ext cx="225" cy="5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699135</xdr:colOff>
      <xdr:row>32</xdr:row>
      <xdr:rowOff>186690</xdr:rowOff>
    </xdr:from>
    <xdr:to>
      <xdr:col>7</xdr:col>
      <xdr:colOff>167005</xdr:colOff>
      <xdr:row>34</xdr:row>
      <xdr:rowOff>146050</xdr:rowOff>
    </xdr:to>
    <xdr:grpSp>
      <xdr:nvGrpSpPr>
        <xdr:cNvPr id="32" name="Group 31"/>
        <xdr:cNvGrpSpPr/>
      </xdr:nvGrpSpPr>
      <xdr:grpSpPr>
        <a:xfrm flipV="1">
          <a:off x="10519410" y="11512550"/>
          <a:ext cx="325120" cy="721360"/>
          <a:chOff x="18585" y="37047"/>
          <a:chExt cx="370" cy="604"/>
        </a:xfrm>
      </xdr:grpSpPr>
      <xdr:cxnSp>
        <xdr:nvCxnSpPr>
          <xdr:cNvPr id="33" name="Straight Connector 48"/>
          <xdr:cNvCxnSpPr/>
        </xdr:nvCxnSpPr>
        <xdr:spPr>
          <a:xfrm>
            <a:off x="18585" y="3704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34" name="Straight Connector 33"/>
          <xdr:cNvCxnSpPr/>
        </xdr:nvCxnSpPr>
        <xdr:spPr>
          <a:xfrm flipH="1">
            <a:off x="18709" y="3704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737235</xdr:colOff>
      <xdr:row>47</xdr:row>
      <xdr:rowOff>171450</xdr:rowOff>
    </xdr:from>
    <xdr:to>
      <xdr:col>7</xdr:col>
      <xdr:colOff>102235</xdr:colOff>
      <xdr:row>48</xdr:row>
      <xdr:rowOff>242570</xdr:rowOff>
    </xdr:to>
    <xdr:grpSp>
      <xdr:nvGrpSpPr>
        <xdr:cNvPr id="35" name="Group 34"/>
        <xdr:cNvGrpSpPr/>
      </xdr:nvGrpSpPr>
      <xdr:grpSpPr>
        <a:xfrm>
          <a:off x="10557510" y="17212310"/>
          <a:ext cx="222250" cy="452120"/>
          <a:chOff x="17895" y="16755"/>
          <a:chExt cx="350" cy="673"/>
        </a:xfrm>
      </xdr:grpSpPr>
      <xdr:cxnSp>
        <xdr:nvCxnSpPr>
          <xdr:cNvPr id="36" name="Straight Connector 32"/>
          <xdr:cNvCxnSpPr/>
        </xdr:nvCxnSpPr>
        <xdr:spPr>
          <a:xfrm flipV="1">
            <a:off x="17895" y="16755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37" name="Straight Connector 33"/>
          <xdr:cNvCxnSpPr/>
        </xdr:nvCxnSpPr>
        <xdr:spPr>
          <a:xfrm flipV="1">
            <a:off x="17999" y="16788"/>
            <a:ext cx="247" cy="641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6</xdr:col>
      <xdr:colOff>680085</xdr:colOff>
      <xdr:row>51</xdr:row>
      <xdr:rowOff>167005</xdr:rowOff>
    </xdr:from>
    <xdr:to>
      <xdr:col>7</xdr:col>
      <xdr:colOff>147955</xdr:colOff>
      <xdr:row>52</xdr:row>
      <xdr:rowOff>146050</xdr:rowOff>
    </xdr:to>
    <xdr:grpSp>
      <xdr:nvGrpSpPr>
        <xdr:cNvPr id="38" name="Group 37"/>
        <xdr:cNvGrpSpPr/>
      </xdr:nvGrpSpPr>
      <xdr:grpSpPr>
        <a:xfrm flipV="1">
          <a:off x="10500360" y="18731865"/>
          <a:ext cx="325120" cy="360045"/>
          <a:chOff x="18585" y="37047"/>
          <a:chExt cx="370" cy="604"/>
        </a:xfrm>
      </xdr:grpSpPr>
      <xdr:cxnSp>
        <xdr:nvCxnSpPr>
          <xdr:cNvPr id="39" name="Straight Connector 48"/>
          <xdr:cNvCxnSpPr/>
        </xdr:nvCxnSpPr>
        <xdr:spPr>
          <a:xfrm>
            <a:off x="18585" y="3704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0" name="Straight Connector 39"/>
          <xdr:cNvCxnSpPr/>
        </xdr:nvCxnSpPr>
        <xdr:spPr>
          <a:xfrm flipH="1">
            <a:off x="18709" y="3704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680085</xdr:colOff>
      <xdr:row>60</xdr:row>
      <xdr:rowOff>167005</xdr:rowOff>
    </xdr:from>
    <xdr:to>
      <xdr:col>7</xdr:col>
      <xdr:colOff>147955</xdr:colOff>
      <xdr:row>61</xdr:row>
      <xdr:rowOff>146050</xdr:rowOff>
    </xdr:to>
    <xdr:grpSp>
      <xdr:nvGrpSpPr>
        <xdr:cNvPr id="41" name="Group 40"/>
        <xdr:cNvGrpSpPr/>
      </xdr:nvGrpSpPr>
      <xdr:grpSpPr>
        <a:xfrm flipV="1">
          <a:off x="10500360" y="22160865"/>
          <a:ext cx="325120" cy="360045"/>
          <a:chOff x="18585" y="37047"/>
          <a:chExt cx="370" cy="604"/>
        </a:xfrm>
      </xdr:grpSpPr>
      <xdr:cxnSp>
        <xdr:nvCxnSpPr>
          <xdr:cNvPr id="42" name="Straight Connector 48"/>
          <xdr:cNvCxnSpPr/>
        </xdr:nvCxnSpPr>
        <xdr:spPr>
          <a:xfrm>
            <a:off x="18585" y="3704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3" name="Straight Connector 42"/>
          <xdr:cNvCxnSpPr/>
        </xdr:nvCxnSpPr>
        <xdr:spPr>
          <a:xfrm flipH="1">
            <a:off x="18709" y="3704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737235</xdr:colOff>
      <xdr:row>35</xdr:row>
      <xdr:rowOff>171450</xdr:rowOff>
    </xdr:from>
    <xdr:to>
      <xdr:col>7</xdr:col>
      <xdr:colOff>102235</xdr:colOff>
      <xdr:row>36</xdr:row>
      <xdr:rowOff>242570</xdr:rowOff>
    </xdr:to>
    <xdr:grpSp>
      <xdr:nvGrpSpPr>
        <xdr:cNvPr id="44" name="Group 43"/>
        <xdr:cNvGrpSpPr/>
      </xdr:nvGrpSpPr>
      <xdr:grpSpPr>
        <a:xfrm>
          <a:off x="10557510" y="12640310"/>
          <a:ext cx="222250" cy="452120"/>
          <a:chOff x="17895" y="16755"/>
          <a:chExt cx="350" cy="673"/>
        </a:xfrm>
      </xdr:grpSpPr>
      <xdr:cxnSp>
        <xdr:nvCxnSpPr>
          <xdr:cNvPr id="45" name="Straight Connector 32"/>
          <xdr:cNvCxnSpPr/>
        </xdr:nvCxnSpPr>
        <xdr:spPr>
          <a:xfrm flipV="1">
            <a:off x="17895" y="16755"/>
            <a:ext cx="337" cy="1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  <xdr:cxnSp>
        <xdr:nvCxnSpPr>
          <xdr:cNvPr id="46" name="Straight Connector 33"/>
          <xdr:cNvCxnSpPr/>
        </xdr:nvCxnSpPr>
        <xdr:spPr>
          <a:xfrm flipV="1">
            <a:off x="17999" y="16788"/>
            <a:ext cx="247" cy="641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bevel/>
            <a:headEnd type="none" w="med" len="med"/>
            <a:tailEnd type="none" w="med" len="med"/>
          </a:ln>
        </xdr:spPr>
      </xdr:cxnSp>
    </xdr:grpSp>
    <xdr:clientData/>
  </xdr:twoCellAnchor>
  <xdr:twoCellAnchor>
    <xdr:from>
      <xdr:col>6</xdr:col>
      <xdr:colOff>699135</xdr:colOff>
      <xdr:row>26</xdr:row>
      <xdr:rowOff>167640</xdr:rowOff>
    </xdr:from>
    <xdr:to>
      <xdr:col>7</xdr:col>
      <xdr:colOff>167005</xdr:colOff>
      <xdr:row>29</xdr:row>
      <xdr:rowOff>146050</xdr:rowOff>
    </xdr:to>
    <xdr:grpSp>
      <xdr:nvGrpSpPr>
        <xdr:cNvPr id="47" name="Group 46"/>
        <xdr:cNvGrpSpPr/>
      </xdr:nvGrpSpPr>
      <xdr:grpSpPr>
        <a:xfrm flipV="1">
          <a:off x="10519410" y="9207500"/>
          <a:ext cx="325120" cy="1121410"/>
          <a:chOff x="18585" y="37047"/>
          <a:chExt cx="370" cy="604"/>
        </a:xfrm>
      </xdr:grpSpPr>
      <xdr:cxnSp>
        <xdr:nvCxnSpPr>
          <xdr:cNvPr id="48" name="Straight Connector 48"/>
          <xdr:cNvCxnSpPr/>
        </xdr:nvCxnSpPr>
        <xdr:spPr>
          <a:xfrm>
            <a:off x="18585" y="37047"/>
            <a:ext cx="370" cy="15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  <xdr:cxnSp>
        <xdr:nvCxnSpPr>
          <xdr:cNvPr id="49" name="Straight Connector 48"/>
          <xdr:cNvCxnSpPr/>
        </xdr:nvCxnSpPr>
        <xdr:spPr>
          <a:xfrm flipH="1">
            <a:off x="18709" y="37047"/>
            <a:ext cx="225" cy="6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0</xdr:colOff>
      <xdr:row>44</xdr:row>
      <xdr:rowOff>389890</xdr:rowOff>
    </xdr:from>
    <xdr:to>
      <xdr:col>17</xdr:col>
      <xdr:colOff>695325</xdr:colOff>
      <xdr:row>45</xdr:row>
      <xdr:rowOff>313690</xdr:rowOff>
    </xdr:to>
    <xdr:sp>
      <xdr:nvSpPr>
        <xdr:cNvPr id="21" name="Rectangle 29"/>
        <xdr:cNvSpPr/>
      </xdr:nvSpPr>
      <xdr:spPr>
        <a:xfrm>
          <a:off x="19002375" y="1690497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429260</xdr:colOff>
      <xdr:row>40</xdr:row>
      <xdr:rowOff>313690</xdr:rowOff>
    </xdr:to>
    <xdr:sp>
      <xdr:nvSpPr>
        <xdr:cNvPr id="22" name="Rectangle 29"/>
        <xdr:cNvSpPr/>
      </xdr:nvSpPr>
      <xdr:spPr>
        <a:xfrm>
          <a:off x="18335625" y="1488440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50</xdr:row>
      <xdr:rowOff>0</xdr:rowOff>
    </xdr:from>
    <xdr:to>
      <xdr:col>17</xdr:col>
      <xdr:colOff>542925</xdr:colOff>
      <xdr:row>50</xdr:row>
      <xdr:rowOff>313690</xdr:rowOff>
    </xdr:to>
    <xdr:sp>
      <xdr:nvSpPr>
        <xdr:cNvPr id="23" name="Rectangle 19"/>
        <xdr:cNvSpPr/>
      </xdr:nvSpPr>
      <xdr:spPr>
        <a:xfrm>
          <a:off x="19002375" y="1896110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52</xdr:row>
      <xdr:rowOff>0</xdr:rowOff>
    </xdr:from>
    <xdr:to>
      <xdr:col>16</xdr:col>
      <xdr:colOff>429260</xdr:colOff>
      <xdr:row>52</xdr:row>
      <xdr:rowOff>313690</xdr:rowOff>
    </xdr:to>
    <xdr:sp>
      <xdr:nvSpPr>
        <xdr:cNvPr id="24" name="Rectangle 19"/>
        <xdr:cNvSpPr/>
      </xdr:nvSpPr>
      <xdr:spPr>
        <a:xfrm>
          <a:off x="18335625" y="1977644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429260</xdr:colOff>
      <xdr:row>53</xdr:row>
      <xdr:rowOff>313690</xdr:rowOff>
    </xdr:to>
    <xdr:sp>
      <xdr:nvSpPr>
        <xdr:cNvPr id="25" name="Rectangle 19"/>
        <xdr:cNvSpPr/>
      </xdr:nvSpPr>
      <xdr:spPr>
        <a:xfrm>
          <a:off x="19002375" y="2018411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17</xdr:col>
      <xdr:colOff>429260</xdr:colOff>
      <xdr:row>54</xdr:row>
      <xdr:rowOff>313690</xdr:rowOff>
    </xdr:to>
    <xdr:sp>
      <xdr:nvSpPr>
        <xdr:cNvPr id="26" name="Rectangle 19"/>
        <xdr:cNvSpPr/>
      </xdr:nvSpPr>
      <xdr:spPr>
        <a:xfrm>
          <a:off x="19002375" y="2059178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58</xdr:row>
      <xdr:rowOff>0</xdr:rowOff>
    </xdr:from>
    <xdr:to>
      <xdr:col>17</xdr:col>
      <xdr:colOff>429260</xdr:colOff>
      <xdr:row>58</xdr:row>
      <xdr:rowOff>313690</xdr:rowOff>
    </xdr:to>
    <xdr:sp>
      <xdr:nvSpPr>
        <xdr:cNvPr id="27" name="Rectangle 19"/>
        <xdr:cNvSpPr/>
      </xdr:nvSpPr>
      <xdr:spPr>
        <a:xfrm>
          <a:off x="19002375" y="2222246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704850</xdr:colOff>
      <xdr:row>48</xdr:row>
      <xdr:rowOff>205740</xdr:rowOff>
    </xdr:from>
    <xdr:to>
      <xdr:col>7</xdr:col>
      <xdr:colOff>42545</xdr:colOff>
      <xdr:row>48</xdr:row>
      <xdr:rowOff>214630</xdr:rowOff>
    </xdr:to>
    <xdr:cxnSp>
      <xdr:nvCxnSpPr>
        <xdr:cNvPr id="3" name="Straight Connector 2"/>
        <xdr:cNvCxnSpPr/>
      </xdr:nvCxnSpPr>
      <xdr:spPr>
        <a:xfrm flipV="1">
          <a:off x="11782425" y="1835150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800100</xdr:colOff>
      <xdr:row>47</xdr:row>
      <xdr:rowOff>228600</xdr:rowOff>
    </xdr:from>
    <xdr:to>
      <xdr:col>7</xdr:col>
      <xdr:colOff>34290</xdr:colOff>
      <xdr:row>48</xdr:row>
      <xdr:rowOff>208915</xdr:rowOff>
    </xdr:to>
    <xdr:cxnSp>
      <xdr:nvCxnSpPr>
        <xdr:cNvPr id="4" name="Straight Connector 3"/>
        <xdr:cNvCxnSpPr/>
      </xdr:nvCxnSpPr>
      <xdr:spPr>
        <a:xfrm>
          <a:off x="11877675" y="1796669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29</xdr:row>
      <xdr:rowOff>244475</xdr:rowOff>
    </xdr:from>
    <xdr:to>
      <xdr:col>7</xdr:col>
      <xdr:colOff>71120</xdr:colOff>
      <xdr:row>29</xdr:row>
      <xdr:rowOff>253365</xdr:rowOff>
    </xdr:to>
    <xdr:cxnSp>
      <xdr:nvCxnSpPr>
        <xdr:cNvPr id="9" name="Straight Connector 32"/>
        <xdr:cNvCxnSpPr/>
      </xdr:nvCxnSpPr>
      <xdr:spPr>
        <a:xfrm flipV="1">
          <a:off x="11811000" y="1067117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825500</xdr:colOff>
      <xdr:row>29</xdr:row>
      <xdr:rowOff>259715</xdr:rowOff>
    </xdr:from>
    <xdr:to>
      <xdr:col>7</xdr:col>
      <xdr:colOff>83820</xdr:colOff>
      <xdr:row>30</xdr:row>
      <xdr:rowOff>243205</xdr:rowOff>
    </xdr:to>
    <xdr:cxnSp>
      <xdr:nvCxnSpPr>
        <xdr:cNvPr id="10" name="Straight Connector 33"/>
        <xdr:cNvCxnSpPr/>
      </xdr:nvCxnSpPr>
      <xdr:spPr>
        <a:xfrm flipV="1">
          <a:off x="11903075" y="10686415"/>
          <a:ext cx="134620" cy="3644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38</xdr:row>
      <xdr:rowOff>224155</xdr:rowOff>
    </xdr:from>
    <xdr:to>
      <xdr:col>7</xdr:col>
      <xdr:colOff>61595</xdr:colOff>
      <xdr:row>38</xdr:row>
      <xdr:rowOff>233045</xdr:rowOff>
    </xdr:to>
    <xdr:cxnSp>
      <xdr:nvCxnSpPr>
        <xdr:cNvPr id="11" name="Straight Connector 10"/>
        <xdr:cNvCxnSpPr/>
      </xdr:nvCxnSpPr>
      <xdr:spPr>
        <a:xfrm flipV="1">
          <a:off x="11801475" y="1429321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818515</xdr:colOff>
      <xdr:row>37</xdr:row>
      <xdr:rowOff>247650</xdr:rowOff>
    </xdr:from>
    <xdr:to>
      <xdr:col>7</xdr:col>
      <xdr:colOff>52705</xdr:colOff>
      <xdr:row>38</xdr:row>
      <xdr:rowOff>227965</xdr:rowOff>
    </xdr:to>
    <xdr:cxnSp>
      <xdr:nvCxnSpPr>
        <xdr:cNvPr id="12" name="Straight Connector 11"/>
        <xdr:cNvCxnSpPr/>
      </xdr:nvCxnSpPr>
      <xdr:spPr>
        <a:xfrm>
          <a:off x="11896090" y="1390904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53</xdr:row>
      <xdr:rowOff>187325</xdr:rowOff>
    </xdr:from>
    <xdr:to>
      <xdr:col>7</xdr:col>
      <xdr:colOff>52070</xdr:colOff>
      <xdr:row>53</xdr:row>
      <xdr:rowOff>196215</xdr:rowOff>
    </xdr:to>
    <xdr:cxnSp>
      <xdr:nvCxnSpPr>
        <xdr:cNvPr id="32" name="Straight Connector 32"/>
        <xdr:cNvCxnSpPr/>
      </xdr:nvCxnSpPr>
      <xdr:spPr>
        <a:xfrm flipV="1">
          <a:off x="11791950" y="2037143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804545</xdr:colOff>
      <xdr:row>53</xdr:row>
      <xdr:rowOff>200660</xdr:rowOff>
    </xdr:from>
    <xdr:to>
      <xdr:col>7</xdr:col>
      <xdr:colOff>62865</xdr:colOff>
      <xdr:row>54</xdr:row>
      <xdr:rowOff>184150</xdr:rowOff>
    </xdr:to>
    <xdr:cxnSp>
      <xdr:nvCxnSpPr>
        <xdr:cNvPr id="33" name="Straight Connector 33"/>
        <xdr:cNvCxnSpPr/>
      </xdr:nvCxnSpPr>
      <xdr:spPr>
        <a:xfrm flipV="1">
          <a:off x="11882120" y="2038477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55</xdr:row>
      <xdr:rowOff>225425</xdr:rowOff>
    </xdr:from>
    <xdr:to>
      <xdr:col>7</xdr:col>
      <xdr:colOff>52070</xdr:colOff>
      <xdr:row>55</xdr:row>
      <xdr:rowOff>234315</xdr:rowOff>
    </xdr:to>
    <xdr:cxnSp>
      <xdr:nvCxnSpPr>
        <xdr:cNvPr id="34" name="Straight Connector 32"/>
        <xdr:cNvCxnSpPr/>
      </xdr:nvCxnSpPr>
      <xdr:spPr>
        <a:xfrm flipV="1">
          <a:off x="11791950" y="2122487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803910</xdr:colOff>
      <xdr:row>55</xdr:row>
      <xdr:rowOff>238125</xdr:rowOff>
    </xdr:from>
    <xdr:to>
      <xdr:col>7</xdr:col>
      <xdr:colOff>62230</xdr:colOff>
      <xdr:row>56</xdr:row>
      <xdr:rowOff>221615</xdr:rowOff>
    </xdr:to>
    <xdr:cxnSp>
      <xdr:nvCxnSpPr>
        <xdr:cNvPr id="35" name="Straight Connector 33"/>
        <xdr:cNvCxnSpPr/>
      </xdr:nvCxnSpPr>
      <xdr:spPr>
        <a:xfrm flipV="1">
          <a:off x="11881485" y="2123757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35</xdr:row>
      <xdr:rowOff>206375</xdr:rowOff>
    </xdr:from>
    <xdr:to>
      <xdr:col>7</xdr:col>
      <xdr:colOff>52070</xdr:colOff>
      <xdr:row>35</xdr:row>
      <xdr:rowOff>215265</xdr:rowOff>
    </xdr:to>
    <xdr:cxnSp>
      <xdr:nvCxnSpPr>
        <xdr:cNvPr id="7" name="Straight Connector 32"/>
        <xdr:cNvCxnSpPr/>
      </xdr:nvCxnSpPr>
      <xdr:spPr>
        <a:xfrm flipV="1">
          <a:off x="11791950" y="1305242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805815</xdr:colOff>
      <xdr:row>35</xdr:row>
      <xdr:rowOff>220980</xdr:rowOff>
    </xdr:from>
    <xdr:to>
      <xdr:col>7</xdr:col>
      <xdr:colOff>64135</xdr:colOff>
      <xdr:row>36</xdr:row>
      <xdr:rowOff>204470</xdr:rowOff>
    </xdr:to>
    <xdr:cxnSp>
      <xdr:nvCxnSpPr>
        <xdr:cNvPr id="8" name="Straight Connector 33"/>
        <xdr:cNvCxnSpPr/>
      </xdr:nvCxnSpPr>
      <xdr:spPr>
        <a:xfrm flipV="1">
          <a:off x="11883390" y="1306703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805815</xdr:colOff>
      <xdr:row>38</xdr:row>
      <xdr:rowOff>259080</xdr:rowOff>
    </xdr:from>
    <xdr:to>
      <xdr:col>7</xdr:col>
      <xdr:colOff>64135</xdr:colOff>
      <xdr:row>39</xdr:row>
      <xdr:rowOff>242570</xdr:rowOff>
    </xdr:to>
    <xdr:cxnSp>
      <xdr:nvCxnSpPr>
        <xdr:cNvPr id="13" name="Straight Connector 33"/>
        <xdr:cNvCxnSpPr/>
      </xdr:nvCxnSpPr>
      <xdr:spPr>
        <a:xfrm flipV="1">
          <a:off x="11883390" y="1432814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41</xdr:row>
      <xdr:rowOff>187325</xdr:rowOff>
    </xdr:from>
    <xdr:to>
      <xdr:col>7</xdr:col>
      <xdr:colOff>71120</xdr:colOff>
      <xdr:row>41</xdr:row>
      <xdr:rowOff>196215</xdr:rowOff>
    </xdr:to>
    <xdr:cxnSp>
      <xdr:nvCxnSpPr>
        <xdr:cNvPr id="14" name="Straight Connector 32"/>
        <xdr:cNvCxnSpPr/>
      </xdr:nvCxnSpPr>
      <xdr:spPr>
        <a:xfrm flipV="1">
          <a:off x="11811000" y="1547939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824230</xdr:colOff>
      <xdr:row>41</xdr:row>
      <xdr:rowOff>201295</xdr:rowOff>
    </xdr:from>
    <xdr:to>
      <xdr:col>7</xdr:col>
      <xdr:colOff>82550</xdr:colOff>
      <xdr:row>42</xdr:row>
      <xdr:rowOff>184785</xdr:rowOff>
    </xdr:to>
    <xdr:cxnSp>
      <xdr:nvCxnSpPr>
        <xdr:cNvPr id="15" name="Straight Connector 33"/>
        <xdr:cNvCxnSpPr/>
      </xdr:nvCxnSpPr>
      <xdr:spPr>
        <a:xfrm flipV="1">
          <a:off x="11901805" y="1549336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69</xdr:row>
      <xdr:rowOff>174625</xdr:rowOff>
    </xdr:from>
    <xdr:to>
      <xdr:col>7</xdr:col>
      <xdr:colOff>61595</xdr:colOff>
      <xdr:row>69</xdr:row>
      <xdr:rowOff>183515</xdr:rowOff>
    </xdr:to>
    <xdr:cxnSp>
      <xdr:nvCxnSpPr>
        <xdr:cNvPr id="16" name="Straight Connector 15"/>
        <xdr:cNvCxnSpPr/>
      </xdr:nvCxnSpPr>
      <xdr:spPr>
        <a:xfrm flipV="1">
          <a:off x="11801475" y="2680144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818515</xdr:colOff>
      <xdr:row>68</xdr:row>
      <xdr:rowOff>171450</xdr:rowOff>
    </xdr:from>
    <xdr:to>
      <xdr:col>7</xdr:col>
      <xdr:colOff>52705</xdr:colOff>
      <xdr:row>69</xdr:row>
      <xdr:rowOff>178435</xdr:rowOff>
    </xdr:to>
    <xdr:cxnSp>
      <xdr:nvCxnSpPr>
        <xdr:cNvPr id="19" name="Straight Connector 18"/>
        <xdr:cNvCxnSpPr/>
      </xdr:nvCxnSpPr>
      <xdr:spPr>
        <a:xfrm>
          <a:off x="11896090" y="2641727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704850</xdr:colOff>
      <xdr:row>75</xdr:row>
      <xdr:rowOff>250190</xdr:rowOff>
    </xdr:from>
    <xdr:to>
      <xdr:col>7</xdr:col>
      <xdr:colOff>42545</xdr:colOff>
      <xdr:row>75</xdr:row>
      <xdr:rowOff>259080</xdr:rowOff>
    </xdr:to>
    <xdr:cxnSp>
      <xdr:nvCxnSpPr>
        <xdr:cNvPr id="20" name="Straight Connector 19"/>
        <xdr:cNvCxnSpPr/>
      </xdr:nvCxnSpPr>
      <xdr:spPr>
        <a:xfrm flipV="1">
          <a:off x="11782425" y="2916301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798830</xdr:colOff>
      <xdr:row>74</xdr:row>
      <xdr:rowOff>266700</xdr:rowOff>
    </xdr:from>
    <xdr:to>
      <xdr:col>7</xdr:col>
      <xdr:colOff>33020</xdr:colOff>
      <xdr:row>75</xdr:row>
      <xdr:rowOff>247015</xdr:rowOff>
    </xdr:to>
    <xdr:cxnSp>
      <xdr:nvCxnSpPr>
        <xdr:cNvPr id="28" name="Straight Connector 27"/>
        <xdr:cNvCxnSpPr/>
      </xdr:nvCxnSpPr>
      <xdr:spPr>
        <a:xfrm>
          <a:off x="11876405" y="28798520"/>
          <a:ext cx="110490" cy="36131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60</xdr:row>
      <xdr:rowOff>244475</xdr:rowOff>
    </xdr:from>
    <xdr:to>
      <xdr:col>7</xdr:col>
      <xdr:colOff>52070</xdr:colOff>
      <xdr:row>60</xdr:row>
      <xdr:rowOff>253365</xdr:rowOff>
    </xdr:to>
    <xdr:cxnSp>
      <xdr:nvCxnSpPr>
        <xdr:cNvPr id="29" name="Straight Connector 32"/>
        <xdr:cNvCxnSpPr/>
      </xdr:nvCxnSpPr>
      <xdr:spPr>
        <a:xfrm flipV="1">
          <a:off x="11791950" y="2328227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803275</xdr:colOff>
      <xdr:row>60</xdr:row>
      <xdr:rowOff>256540</xdr:rowOff>
    </xdr:from>
    <xdr:to>
      <xdr:col>7</xdr:col>
      <xdr:colOff>61595</xdr:colOff>
      <xdr:row>61</xdr:row>
      <xdr:rowOff>240030</xdr:rowOff>
    </xdr:to>
    <xdr:cxnSp>
      <xdr:nvCxnSpPr>
        <xdr:cNvPr id="30" name="Straight Connector 33"/>
        <xdr:cNvCxnSpPr/>
      </xdr:nvCxnSpPr>
      <xdr:spPr>
        <a:xfrm flipV="1">
          <a:off x="11880850" y="2329434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31</xdr:row>
      <xdr:rowOff>244475</xdr:rowOff>
    </xdr:from>
    <xdr:to>
      <xdr:col>7</xdr:col>
      <xdr:colOff>52070</xdr:colOff>
      <xdr:row>31</xdr:row>
      <xdr:rowOff>253365</xdr:rowOff>
    </xdr:to>
    <xdr:cxnSp>
      <xdr:nvCxnSpPr>
        <xdr:cNvPr id="31" name="Straight Connector 32"/>
        <xdr:cNvCxnSpPr/>
      </xdr:nvCxnSpPr>
      <xdr:spPr>
        <a:xfrm flipV="1">
          <a:off x="11791950" y="1145984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805815</xdr:colOff>
      <xdr:row>31</xdr:row>
      <xdr:rowOff>259080</xdr:rowOff>
    </xdr:from>
    <xdr:to>
      <xdr:col>7</xdr:col>
      <xdr:colOff>64135</xdr:colOff>
      <xdr:row>32</xdr:row>
      <xdr:rowOff>242570</xdr:rowOff>
    </xdr:to>
    <xdr:cxnSp>
      <xdr:nvCxnSpPr>
        <xdr:cNvPr id="64" name="Straight Connector 33"/>
        <xdr:cNvCxnSpPr/>
      </xdr:nvCxnSpPr>
      <xdr:spPr>
        <a:xfrm flipV="1">
          <a:off x="11883390" y="1147445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33</xdr:row>
      <xdr:rowOff>269240</xdr:rowOff>
    </xdr:from>
    <xdr:to>
      <xdr:col>7</xdr:col>
      <xdr:colOff>61595</xdr:colOff>
      <xdr:row>33</xdr:row>
      <xdr:rowOff>278130</xdr:rowOff>
    </xdr:to>
    <xdr:cxnSp>
      <xdr:nvCxnSpPr>
        <xdr:cNvPr id="65" name="Straight Connector 64"/>
        <xdr:cNvCxnSpPr/>
      </xdr:nvCxnSpPr>
      <xdr:spPr>
        <a:xfrm flipV="1">
          <a:off x="11801475" y="1229995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817880</xdr:colOff>
      <xdr:row>32</xdr:row>
      <xdr:rowOff>285750</xdr:rowOff>
    </xdr:from>
    <xdr:to>
      <xdr:col>7</xdr:col>
      <xdr:colOff>52070</xdr:colOff>
      <xdr:row>33</xdr:row>
      <xdr:rowOff>266065</xdr:rowOff>
    </xdr:to>
    <xdr:cxnSp>
      <xdr:nvCxnSpPr>
        <xdr:cNvPr id="66" name="Straight Connector 65"/>
        <xdr:cNvCxnSpPr/>
      </xdr:nvCxnSpPr>
      <xdr:spPr>
        <a:xfrm>
          <a:off x="11895455" y="1190879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34</xdr:row>
      <xdr:rowOff>180975</xdr:rowOff>
    </xdr:from>
    <xdr:to>
      <xdr:col>7</xdr:col>
      <xdr:colOff>61595</xdr:colOff>
      <xdr:row>34</xdr:row>
      <xdr:rowOff>189865</xdr:rowOff>
    </xdr:to>
    <xdr:cxnSp>
      <xdr:nvCxnSpPr>
        <xdr:cNvPr id="67" name="Straight Connector 66"/>
        <xdr:cNvCxnSpPr/>
      </xdr:nvCxnSpPr>
      <xdr:spPr>
        <a:xfrm flipV="1">
          <a:off x="11801475" y="1261935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790575</xdr:colOff>
      <xdr:row>32</xdr:row>
      <xdr:rowOff>295275</xdr:rowOff>
    </xdr:from>
    <xdr:to>
      <xdr:col>7</xdr:col>
      <xdr:colOff>51435</xdr:colOff>
      <xdr:row>34</xdr:row>
      <xdr:rowOff>170815</xdr:rowOff>
    </xdr:to>
    <xdr:cxnSp>
      <xdr:nvCxnSpPr>
        <xdr:cNvPr id="68" name="Straight Connector 67"/>
        <xdr:cNvCxnSpPr/>
      </xdr:nvCxnSpPr>
      <xdr:spPr>
        <a:xfrm>
          <a:off x="11868150" y="11918315"/>
          <a:ext cx="137160" cy="69088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45</xdr:row>
      <xdr:rowOff>130175</xdr:rowOff>
    </xdr:from>
    <xdr:to>
      <xdr:col>7</xdr:col>
      <xdr:colOff>52070</xdr:colOff>
      <xdr:row>45</xdr:row>
      <xdr:rowOff>139065</xdr:rowOff>
    </xdr:to>
    <xdr:cxnSp>
      <xdr:nvCxnSpPr>
        <xdr:cNvPr id="5" name="Straight Connector 32"/>
        <xdr:cNvCxnSpPr/>
      </xdr:nvCxnSpPr>
      <xdr:spPr>
        <a:xfrm flipV="1">
          <a:off x="11791950" y="1705292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804545</xdr:colOff>
      <xdr:row>45</xdr:row>
      <xdr:rowOff>143510</xdr:rowOff>
    </xdr:from>
    <xdr:to>
      <xdr:col>7</xdr:col>
      <xdr:colOff>62865</xdr:colOff>
      <xdr:row>46</xdr:row>
      <xdr:rowOff>127000</xdr:rowOff>
    </xdr:to>
    <xdr:cxnSp>
      <xdr:nvCxnSpPr>
        <xdr:cNvPr id="6" name="Straight Connector 33"/>
        <xdr:cNvCxnSpPr/>
      </xdr:nvCxnSpPr>
      <xdr:spPr>
        <a:xfrm flipV="1">
          <a:off x="11882120" y="1706626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665480</xdr:colOff>
      <xdr:row>1</xdr:row>
      <xdr:rowOff>247650</xdr:rowOff>
    </xdr:to>
    <xdr:pic>
      <xdr:nvPicPr>
        <xdr:cNvPr id="2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8458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0</xdr:colOff>
      <xdr:row>44</xdr:row>
      <xdr:rowOff>389890</xdr:rowOff>
    </xdr:from>
    <xdr:to>
      <xdr:col>17</xdr:col>
      <xdr:colOff>695325</xdr:colOff>
      <xdr:row>45</xdr:row>
      <xdr:rowOff>313690</xdr:rowOff>
    </xdr:to>
    <xdr:sp>
      <xdr:nvSpPr>
        <xdr:cNvPr id="3" name="Rectangle 29"/>
        <xdr:cNvSpPr/>
      </xdr:nvSpPr>
      <xdr:spPr>
        <a:xfrm>
          <a:off x="19002375" y="16904970"/>
          <a:ext cx="695325" cy="33147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JSTITCH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429260</xdr:colOff>
      <xdr:row>40</xdr:row>
      <xdr:rowOff>313690</xdr:rowOff>
    </xdr:to>
    <xdr:sp>
      <xdr:nvSpPr>
        <xdr:cNvPr id="4" name="Rectangle 29"/>
        <xdr:cNvSpPr/>
      </xdr:nvSpPr>
      <xdr:spPr>
        <a:xfrm>
          <a:off x="18335625" y="1488440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50</xdr:row>
      <xdr:rowOff>0</xdr:rowOff>
    </xdr:from>
    <xdr:to>
      <xdr:col>17</xdr:col>
      <xdr:colOff>542925</xdr:colOff>
      <xdr:row>50</xdr:row>
      <xdr:rowOff>313690</xdr:rowOff>
    </xdr:to>
    <xdr:sp>
      <xdr:nvSpPr>
        <xdr:cNvPr id="5" name="Rectangle 19"/>
        <xdr:cNvSpPr/>
      </xdr:nvSpPr>
      <xdr:spPr>
        <a:xfrm>
          <a:off x="19002375" y="18961100"/>
          <a:ext cx="542925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OL4O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0</xdr:colOff>
      <xdr:row>52</xdr:row>
      <xdr:rowOff>0</xdr:rowOff>
    </xdr:from>
    <xdr:to>
      <xdr:col>16</xdr:col>
      <xdr:colOff>429260</xdr:colOff>
      <xdr:row>52</xdr:row>
      <xdr:rowOff>313690</xdr:rowOff>
    </xdr:to>
    <xdr:sp>
      <xdr:nvSpPr>
        <xdr:cNvPr id="6" name="Rectangle 19"/>
        <xdr:cNvSpPr/>
      </xdr:nvSpPr>
      <xdr:spPr>
        <a:xfrm>
          <a:off x="18335625" y="1977644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429260</xdr:colOff>
      <xdr:row>53</xdr:row>
      <xdr:rowOff>313690</xdr:rowOff>
    </xdr:to>
    <xdr:sp>
      <xdr:nvSpPr>
        <xdr:cNvPr id="7" name="Rectangle 19"/>
        <xdr:cNvSpPr/>
      </xdr:nvSpPr>
      <xdr:spPr>
        <a:xfrm>
          <a:off x="19002375" y="2018411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BTC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17</xdr:col>
      <xdr:colOff>429260</xdr:colOff>
      <xdr:row>54</xdr:row>
      <xdr:rowOff>313690</xdr:rowOff>
    </xdr:to>
    <xdr:sp>
      <xdr:nvSpPr>
        <xdr:cNvPr id="8" name="Rectangle 19"/>
        <xdr:cNvSpPr/>
      </xdr:nvSpPr>
      <xdr:spPr>
        <a:xfrm>
          <a:off x="19002375" y="2059178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SNO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0</xdr:colOff>
      <xdr:row>58</xdr:row>
      <xdr:rowOff>0</xdr:rowOff>
    </xdr:from>
    <xdr:to>
      <xdr:col>17</xdr:col>
      <xdr:colOff>429260</xdr:colOff>
      <xdr:row>58</xdr:row>
      <xdr:rowOff>313690</xdr:rowOff>
    </xdr:to>
    <xdr:sp>
      <xdr:nvSpPr>
        <xdr:cNvPr id="9" name="Rectangle 19"/>
        <xdr:cNvSpPr/>
      </xdr:nvSpPr>
      <xdr:spPr>
        <a:xfrm>
          <a:off x="19002375" y="22222460"/>
          <a:ext cx="429260" cy="31369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360" tIns="18000" rIns="0" bIns="0" anchor="t" anchorCtr="0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HLO</a:t>
          </a:r>
          <a:endParaRPr lang="zh-CN" altLang="en-US" sz="14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704850</xdr:colOff>
      <xdr:row>49</xdr:row>
      <xdr:rowOff>205740</xdr:rowOff>
    </xdr:from>
    <xdr:to>
      <xdr:col>7</xdr:col>
      <xdr:colOff>42545</xdr:colOff>
      <xdr:row>49</xdr:row>
      <xdr:rowOff>214630</xdr:rowOff>
    </xdr:to>
    <xdr:cxnSp>
      <xdr:nvCxnSpPr>
        <xdr:cNvPr id="10" name="Straight Connector 9"/>
        <xdr:cNvCxnSpPr/>
      </xdr:nvCxnSpPr>
      <xdr:spPr>
        <a:xfrm flipV="1">
          <a:off x="11782425" y="1875917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800100</xdr:colOff>
      <xdr:row>48</xdr:row>
      <xdr:rowOff>228600</xdr:rowOff>
    </xdr:from>
    <xdr:to>
      <xdr:col>7</xdr:col>
      <xdr:colOff>34290</xdr:colOff>
      <xdr:row>49</xdr:row>
      <xdr:rowOff>208915</xdr:rowOff>
    </xdr:to>
    <xdr:cxnSp>
      <xdr:nvCxnSpPr>
        <xdr:cNvPr id="11" name="Straight Connector 10"/>
        <xdr:cNvCxnSpPr/>
      </xdr:nvCxnSpPr>
      <xdr:spPr>
        <a:xfrm>
          <a:off x="11877675" y="1837436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29</xdr:row>
      <xdr:rowOff>244475</xdr:rowOff>
    </xdr:from>
    <xdr:to>
      <xdr:col>7</xdr:col>
      <xdr:colOff>71120</xdr:colOff>
      <xdr:row>29</xdr:row>
      <xdr:rowOff>253365</xdr:rowOff>
    </xdr:to>
    <xdr:cxnSp>
      <xdr:nvCxnSpPr>
        <xdr:cNvPr id="12" name="Straight Connector 32"/>
        <xdr:cNvCxnSpPr/>
      </xdr:nvCxnSpPr>
      <xdr:spPr>
        <a:xfrm flipV="1">
          <a:off x="11811000" y="1067117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825500</xdr:colOff>
      <xdr:row>29</xdr:row>
      <xdr:rowOff>259715</xdr:rowOff>
    </xdr:from>
    <xdr:to>
      <xdr:col>7</xdr:col>
      <xdr:colOff>83820</xdr:colOff>
      <xdr:row>30</xdr:row>
      <xdr:rowOff>243205</xdr:rowOff>
    </xdr:to>
    <xdr:cxnSp>
      <xdr:nvCxnSpPr>
        <xdr:cNvPr id="13" name="Straight Connector 33"/>
        <xdr:cNvCxnSpPr/>
      </xdr:nvCxnSpPr>
      <xdr:spPr>
        <a:xfrm flipV="1">
          <a:off x="11903075" y="10686415"/>
          <a:ext cx="134620" cy="3644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39</xdr:row>
      <xdr:rowOff>224155</xdr:rowOff>
    </xdr:from>
    <xdr:to>
      <xdr:col>7</xdr:col>
      <xdr:colOff>61595</xdr:colOff>
      <xdr:row>39</xdr:row>
      <xdr:rowOff>233045</xdr:rowOff>
    </xdr:to>
    <xdr:cxnSp>
      <xdr:nvCxnSpPr>
        <xdr:cNvPr id="14" name="Straight Connector 13"/>
        <xdr:cNvCxnSpPr/>
      </xdr:nvCxnSpPr>
      <xdr:spPr>
        <a:xfrm flipV="1">
          <a:off x="11801475" y="1470088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818515</xdr:colOff>
      <xdr:row>38</xdr:row>
      <xdr:rowOff>247650</xdr:rowOff>
    </xdr:from>
    <xdr:to>
      <xdr:col>7</xdr:col>
      <xdr:colOff>52705</xdr:colOff>
      <xdr:row>39</xdr:row>
      <xdr:rowOff>227965</xdr:rowOff>
    </xdr:to>
    <xdr:cxnSp>
      <xdr:nvCxnSpPr>
        <xdr:cNvPr id="15" name="Straight Connector 14"/>
        <xdr:cNvCxnSpPr/>
      </xdr:nvCxnSpPr>
      <xdr:spPr>
        <a:xfrm>
          <a:off x="11896090" y="1431671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54</xdr:row>
      <xdr:rowOff>187325</xdr:rowOff>
    </xdr:from>
    <xdr:to>
      <xdr:col>7</xdr:col>
      <xdr:colOff>52070</xdr:colOff>
      <xdr:row>54</xdr:row>
      <xdr:rowOff>196215</xdr:rowOff>
    </xdr:to>
    <xdr:cxnSp>
      <xdr:nvCxnSpPr>
        <xdr:cNvPr id="16" name="Straight Connector 32"/>
        <xdr:cNvCxnSpPr/>
      </xdr:nvCxnSpPr>
      <xdr:spPr>
        <a:xfrm flipV="1">
          <a:off x="11791950" y="2077910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804545</xdr:colOff>
      <xdr:row>54</xdr:row>
      <xdr:rowOff>200660</xdr:rowOff>
    </xdr:from>
    <xdr:to>
      <xdr:col>7</xdr:col>
      <xdr:colOff>62865</xdr:colOff>
      <xdr:row>55</xdr:row>
      <xdr:rowOff>184150</xdr:rowOff>
    </xdr:to>
    <xdr:cxnSp>
      <xdr:nvCxnSpPr>
        <xdr:cNvPr id="17" name="Straight Connector 33"/>
        <xdr:cNvCxnSpPr/>
      </xdr:nvCxnSpPr>
      <xdr:spPr>
        <a:xfrm flipV="1">
          <a:off x="11882120" y="2079244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56</xdr:row>
      <xdr:rowOff>225425</xdr:rowOff>
    </xdr:from>
    <xdr:to>
      <xdr:col>7</xdr:col>
      <xdr:colOff>52070</xdr:colOff>
      <xdr:row>56</xdr:row>
      <xdr:rowOff>234315</xdr:rowOff>
    </xdr:to>
    <xdr:cxnSp>
      <xdr:nvCxnSpPr>
        <xdr:cNvPr id="18" name="Straight Connector 32"/>
        <xdr:cNvCxnSpPr/>
      </xdr:nvCxnSpPr>
      <xdr:spPr>
        <a:xfrm flipV="1">
          <a:off x="11791950" y="2163254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803910</xdr:colOff>
      <xdr:row>56</xdr:row>
      <xdr:rowOff>238125</xdr:rowOff>
    </xdr:from>
    <xdr:to>
      <xdr:col>7</xdr:col>
      <xdr:colOff>62230</xdr:colOff>
      <xdr:row>57</xdr:row>
      <xdr:rowOff>221615</xdr:rowOff>
    </xdr:to>
    <xdr:cxnSp>
      <xdr:nvCxnSpPr>
        <xdr:cNvPr id="19" name="Straight Connector 33"/>
        <xdr:cNvCxnSpPr/>
      </xdr:nvCxnSpPr>
      <xdr:spPr>
        <a:xfrm flipV="1">
          <a:off x="11881485" y="2164524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805815</xdr:colOff>
      <xdr:row>39</xdr:row>
      <xdr:rowOff>259080</xdr:rowOff>
    </xdr:from>
    <xdr:to>
      <xdr:col>7</xdr:col>
      <xdr:colOff>64135</xdr:colOff>
      <xdr:row>40</xdr:row>
      <xdr:rowOff>242570</xdr:rowOff>
    </xdr:to>
    <xdr:cxnSp>
      <xdr:nvCxnSpPr>
        <xdr:cNvPr id="22" name="Straight Connector 33"/>
        <xdr:cNvCxnSpPr/>
      </xdr:nvCxnSpPr>
      <xdr:spPr>
        <a:xfrm flipV="1">
          <a:off x="11883390" y="1473581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42</xdr:row>
      <xdr:rowOff>187325</xdr:rowOff>
    </xdr:from>
    <xdr:to>
      <xdr:col>7</xdr:col>
      <xdr:colOff>71120</xdr:colOff>
      <xdr:row>42</xdr:row>
      <xdr:rowOff>196215</xdr:rowOff>
    </xdr:to>
    <xdr:cxnSp>
      <xdr:nvCxnSpPr>
        <xdr:cNvPr id="23" name="Straight Connector 32"/>
        <xdr:cNvCxnSpPr/>
      </xdr:nvCxnSpPr>
      <xdr:spPr>
        <a:xfrm flipV="1">
          <a:off x="11811000" y="1588706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790575</xdr:colOff>
      <xdr:row>41</xdr:row>
      <xdr:rowOff>238125</xdr:rowOff>
    </xdr:from>
    <xdr:to>
      <xdr:col>7</xdr:col>
      <xdr:colOff>82550</xdr:colOff>
      <xdr:row>42</xdr:row>
      <xdr:rowOff>201295</xdr:rowOff>
    </xdr:to>
    <xdr:cxnSp>
      <xdr:nvCxnSpPr>
        <xdr:cNvPr id="24" name="Straight Connector 33"/>
        <xdr:cNvCxnSpPr/>
      </xdr:nvCxnSpPr>
      <xdr:spPr>
        <a:xfrm>
          <a:off x="11868150" y="15530195"/>
          <a:ext cx="168275" cy="37084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723900</xdr:colOff>
      <xdr:row>70</xdr:row>
      <xdr:rowOff>174625</xdr:rowOff>
    </xdr:from>
    <xdr:to>
      <xdr:col>7</xdr:col>
      <xdr:colOff>61595</xdr:colOff>
      <xdr:row>70</xdr:row>
      <xdr:rowOff>183515</xdr:rowOff>
    </xdr:to>
    <xdr:cxnSp>
      <xdr:nvCxnSpPr>
        <xdr:cNvPr id="25" name="Straight Connector 24"/>
        <xdr:cNvCxnSpPr/>
      </xdr:nvCxnSpPr>
      <xdr:spPr>
        <a:xfrm flipV="1">
          <a:off x="11801475" y="2718244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818515</xdr:colOff>
      <xdr:row>69</xdr:row>
      <xdr:rowOff>171450</xdr:rowOff>
    </xdr:from>
    <xdr:to>
      <xdr:col>7</xdr:col>
      <xdr:colOff>52705</xdr:colOff>
      <xdr:row>70</xdr:row>
      <xdr:rowOff>178435</xdr:rowOff>
    </xdr:to>
    <xdr:cxnSp>
      <xdr:nvCxnSpPr>
        <xdr:cNvPr id="26" name="Straight Connector 25"/>
        <xdr:cNvCxnSpPr/>
      </xdr:nvCxnSpPr>
      <xdr:spPr>
        <a:xfrm>
          <a:off x="11896090" y="26798270"/>
          <a:ext cx="110490" cy="38798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704850</xdr:colOff>
      <xdr:row>76</xdr:row>
      <xdr:rowOff>250190</xdr:rowOff>
    </xdr:from>
    <xdr:to>
      <xdr:col>7</xdr:col>
      <xdr:colOff>42545</xdr:colOff>
      <xdr:row>76</xdr:row>
      <xdr:rowOff>259080</xdr:rowOff>
    </xdr:to>
    <xdr:cxnSp>
      <xdr:nvCxnSpPr>
        <xdr:cNvPr id="27" name="Straight Connector 26"/>
        <xdr:cNvCxnSpPr/>
      </xdr:nvCxnSpPr>
      <xdr:spPr>
        <a:xfrm flipV="1">
          <a:off x="11782425" y="2954401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798830</xdr:colOff>
      <xdr:row>75</xdr:row>
      <xdr:rowOff>266700</xdr:rowOff>
    </xdr:from>
    <xdr:to>
      <xdr:col>7</xdr:col>
      <xdr:colOff>33020</xdr:colOff>
      <xdr:row>76</xdr:row>
      <xdr:rowOff>247015</xdr:rowOff>
    </xdr:to>
    <xdr:cxnSp>
      <xdr:nvCxnSpPr>
        <xdr:cNvPr id="28" name="Straight Connector 27"/>
        <xdr:cNvCxnSpPr/>
      </xdr:nvCxnSpPr>
      <xdr:spPr>
        <a:xfrm>
          <a:off x="11876405" y="29179520"/>
          <a:ext cx="110490" cy="36131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61</xdr:row>
      <xdr:rowOff>244475</xdr:rowOff>
    </xdr:from>
    <xdr:to>
      <xdr:col>7</xdr:col>
      <xdr:colOff>52070</xdr:colOff>
      <xdr:row>61</xdr:row>
      <xdr:rowOff>253365</xdr:rowOff>
    </xdr:to>
    <xdr:cxnSp>
      <xdr:nvCxnSpPr>
        <xdr:cNvPr id="29" name="Straight Connector 32"/>
        <xdr:cNvCxnSpPr/>
      </xdr:nvCxnSpPr>
      <xdr:spPr>
        <a:xfrm flipV="1">
          <a:off x="11791950" y="2368994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803275</xdr:colOff>
      <xdr:row>61</xdr:row>
      <xdr:rowOff>256540</xdr:rowOff>
    </xdr:from>
    <xdr:to>
      <xdr:col>7</xdr:col>
      <xdr:colOff>61595</xdr:colOff>
      <xdr:row>62</xdr:row>
      <xdr:rowOff>240030</xdr:rowOff>
    </xdr:to>
    <xdr:cxnSp>
      <xdr:nvCxnSpPr>
        <xdr:cNvPr id="30" name="Straight Connector 33"/>
        <xdr:cNvCxnSpPr/>
      </xdr:nvCxnSpPr>
      <xdr:spPr>
        <a:xfrm flipV="1">
          <a:off x="11880850" y="2370201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31</xdr:row>
      <xdr:rowOff>244475</xdr:rowOff>
    </xdr:from>
    <xdr:to>
      <xdr:col>7</xdr:col>
      <xdr:colOff>52070</xdr:colOff>
      <xdr:row>31</xdr:row>
      <xdr:rowOff>253365</xdr:rowOff>
    </xdr:to>
    <xdr:cxnSp>
      <xdr:nvCxnSpPr>
        <xdr:cNvPr id="31" name="Straight Connector 32"/>
        <xdr:cNvCxnSpPr/>
      </xdr:nvCxnSpPr>
      <xdr:spPr>
        <a:xfrm flipV="1">
          <a:off x="11791950" y="1145984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805815</xdr:colOff>
      <xdr:row>31</xdr:row>
      <xdr:rowOff>259080</xdr:rowOff>
    </xdr:from>
    <xdr:to>
      <xdr:col>7</xdr:col>
      <xdr:colOff>64135</xdr:colOff>
      <xdr:row>32</xdr:row>
      <xdr:rowOff>242570</xdr:rowOff>
    </xdr:to>
    <xdr:cxnSp>
      <xdr:nvCxnSpPr>
        <xdr:cNvPr id="32" name="Straight Connector 33"/>
        <xdr:cNvCxnSpPr/>
      </xdr:nvCxnSpPr>
      <xdr:spPr>
        <a:xfrm flipV="1">
          <a:off x="11883390" y="1147445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46</xdr:row>
      <xdr:rowOff>130175</xdr:rowOff>
    </xdr:from>
    <xdr:to>
      <xdr:col>7</xdr:col>
      <xdr:colOff>52070</xdr:colOff>
      <xdr:row>46</xdr:row>
      <xdr:rowOff>139065</xdr:rowOff>
    </xdr:to>
    <xdr:cxnSp>
      <xdr:nvCxnSpPr>
        <xdr:cNvPr id="37" name="Straight Connector 32"/>
        <xdr:cNvCxnSpPr/>
      </xdr:nvCxnSpPr>
      <xdr:spPr>
        <a:xfrm flipV="1">
          <a:off x="11791950" y="1746059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804545</xdr:colOff>
      <xdr:row>46</xdr:row>
      <xdr:rowOff>143510</xdr:rowOff>
    </xdr:from>
    <xdr:to>
      <xdr:col>7</xdr:col>
      <xdr:colOff>62865</xdr:colOff>
      <xdr:row>47</xdr:row>
      <xdr:rowOff>127000</xdr:rowOff>
    </xdr:to>
    <xdr:cxnSp>
      <xdr:nvCxnSpPr>
        <xdr:cNvPr id="38" name="Straight Connector 33"/>
        <xdr:cNvCxnSpPr/>
      </xdr:nvCxnSpPr>
      <xdr:spPr>
        <a:xfrm flipV="1">
          <a:off x="11882120" y="17473930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733425</xdr:colOff>
      <xdr:row>36</xdr:row>
      <xdr:rowOff>206375</xdr:rowOff>
    </xdr:from>
    <xdr:to>
      <xdr:col>7</xdr:col>
      <xdr:colOff>71120</xdr:colOff>
      <xdr:row>36</xdr:row>
      <xdr:rowOff>215265</xdr:rowOff>
    </xdr:to>
    <xdr:cxnSp>
      <xdr:nvCxnSpPr>
        <xdr:cNvPr id="39" name="Straight Connector 32"/>
        <xdr:cNvCxnSpPr/>
      </xdr:nvCxnSpPr>
      <xdr:spPr>
        <a:xfrm flipV="1">
          <a:off x="11811000" y="1346009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824230</xdr:colOff>
      <xdr:row>36</xdr:row>
      <xdr:rowOff>220345</xdr:rowOff>
    </xdr:from>
    <xdr:to>
      <xdr:col>7</xdr:col>
      <xdr:colOff>82550</xdr:colOff>
      <xdr:row>37</xdr:row>
      <xdr:rowOff>203835</xdr:rowOff>
    </xdr:to>
    <xdr:cxnSp>
      <xdr:nvCxnSpPr>
        <xdr:cNvPr id="40" name="Straight Connector 33"/>
        <xdr:cNvCxnSpPr/>
      </xdr:nvCxnSpPr>
      <xdr:spPr>
        <a:xfrm flipV="1">
          <a:off x="11901805" y="1347406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752475</xdr:colOff>
      <xdr:row>44</xdr:row>
      <xdr:rowOff>175260</xdr:rowOff>
    </xdr:from>
    <xdr:to>
      <xdr:col>7</xdr:col>
      <xdr:colOff>90170</xdr:colOff>
      <xdr:row>44</xdr:row>
      <xdr:rowOff>184150</xdr:rowOff>
    </xdr:to>
    <xdr:cxnSp>
      <xdr:nvCxnSpPr>
        <xdr:cNvPr id="41" name="Straight Connector 32"/>
        <xdr:cNvCxnSpPr/>
      </xdr:nvCxnSpPr>
      <xdr:spPr>
        <a:xfrm flipV="1">
          <a:off x="11830050" y="16690340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808990</xdr:colOff>
      <xdr:row>43</xdr:row>
      <xdr:rowOff>219075</xdr:rowOff>
    </xdr:from>
    <xdr:to>
      <xdr:col>7</xdr:col>
      <xdr:colOff>100965</xdr:colOff>
      <xdr:row>44</xdr:row>
      <xdr:rowOff>182245</xdr:rowOff>
    </xdr:to>
    <xdr:cxnSp>
      <xdr:nvCxnSpPr>
        <xdr:cNvPr id="42" name="Straight Connector 33"/>
        <xdr:cNvCxnSpPr/>
      </xdr:nvCxnSpPr>
      <xdr:spPr>
        <a:xfrm>
          <a:off x="11886565" y="16326485"/>
          <a:ext cx="168275" cy="37084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34</xdr:row>
      <xdr:rowOff>225425</xdr:rowOff>
    </xdr:from>
    <xdr:to>
      <xdr:col>7</xdr:col>
      <xdr:colOff>52070</xdr:colOff>
      <xdr:row>34</xdr:row>
      <xdr:rowOff>234315</xdr:rowOff>
    </xdr:to>
    <xdr:cxnSp>
      <xdr:nvCxnSpPr>
        <xdr:cNvPr id="43" name="Straight Connector 32"/>
        <xdr:cNvCxnSpPr/>
      </xdr:nvCxnSpPr>
      <xdr:spPr>
        <a:xfrm flipV="1">
          <a:off x="11791950" y="1266380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805180</xdr:colOff>
      <xdr:row>34</xdr:row>
      <xdr:rowOff>239395</xdr:rowOff>
    </xdr:from>
    <xdr:to>
      <xdr:col>7</xdr:col>
      <xdr:colOff>63500</xdr:colOff>
      <xdr:row>35</xdr:row>
      <xdr:rowOff>222885</xdr:rowOff>
    </xdr:to>
    <xdr:cxnSp>
      <xdr:nvCxnSpPr>
        <xdr:cNvPr id="44" name="Straight Connector 33"/>
        <xdr:cNvCxnSpPr/>
      </xdr:nvCxnSpPr>
      <xdr:spPr>
        <a:xfrm flipV="1">
          <a:off x="11882755" y="12677775"/>
          <a:ext cx="134620" cy="39116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714375</xdr:colOff>
      <xdr:row>33</xdr:row>
      <xdr:rowOff>225425</xdr:rowOff>
    </xdr:from>
    <xdr:to>
      <xdr:col>7</xdr:col>
      <xdr:colOff>52070</xdr:colOff>
      <xdr:row>33</xdr:row>
      <xdr:rowOff>234315</xdr:rowOff>
    </xdr:to>
    <xdr:cxnSp>
      <xdr:nvCxnSpPr>
        <xdr:cNvPr id="45" name="Straight Connector 32"/>
        <xdr:cNvCxnSpPr/>
      </xdr:nvCxnSpPr>
      <xdr:spPr>
        <a:xfrm flipV="1">
          <a:off x="11791950" y="12256135"/>
          <a:ext cx="213995" cy="8890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  <xdr:twoCellAnchor>
    <xdr:from>
      <xdr:col>6</xdr:col>
      <xdr:colOff>790575</xdr:colOff>
      <xdr:row>33</xdr:row>
      <xdr:rowOff>238760</xdr:rowOff>
    </xdr:from>
    <xdr:to>
      <xdr:col>7</xdr:col>
      <xdr:colOff>62865</xdr:colOff>
      <xdr:row>35</xdr:row>
      <xdr:rowOff>257175</xdr:rowOff>
    </xdr:to>
    <xdr:cxnSp>
      <xdr:nvCxnSpPr>
        <xdr:cNvPr id="46" name="Straight Connector 33"/>
        <xdr:cNvCxnSpPr/>
      </xdr:nvCxnSpPr>
      <xdr:spPr>
        <a:xfrm flipV="1">
          <a:off x="11868150" y="12269470"/>
          <a:ext cx="148590" cy="833755"/>
        </a:xfrm>
        <a:prstGeom prst="line">
          <a:avLst/>
        </a:prstGeom>
        <a:ln w="6350" cap="flat" cmpd="sng">
          <a:solidFill>
            <a:srgbClr val="000000"/>
          </a:solidFill>
          <a:prstDash val="solid"/>
          <a:bevel/>
          <a:headEnd type="none" w="med" len="med"/>
          <a:tailEnd type="none" w="med" len="med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1.3\SEWING\SEWING%20ENGINEERING\ENG%20SHEET%20SEWING%20UPDATE\ENGG%202018\SEWING\SEWING%20ENGINEERING\ENG%20SHEET%20SEWING%20UPDATE\ENGG%202017%20LAWAS\File%20Eng%20Sheet\POLO\File%20Eng%20Shee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VAN\AppData\Local\Temp\190923%20MANPOWER%20MAPPING%20OVERALL%20FACTORY%202023Update%2018%20Sep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.12\RESUL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.12\WIP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WING\SEWING%20ENGINEERING\ENG%20SHEET%20SEWING%20UPDATE\ENGG%202018\run\user\1001\gvfs\smb-share:server=192.168.51.3,share=gsd\SEWING\SEWING%20ENGINEERING\ENG%20SHEET%20SEWIN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e3\d$\Data\256936%20denim%20trench%20coat%20(7.22%20fm%20NY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de648\SEWING%20FILE\GMO%20SHEET\GMO%20SHEET%202020\C: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n\user\1001\gvfs\smb-share:server=192.168.51.3,share=gsd\SEWING\SEWING%20ENGINEERING\ENG%20SHEET%20SEWING%20UPDATE\ENGG%202017%20LAWAS\File%20Eng%20Sheet\ANN%20TAYLOR\703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.13\SEWING\SEWING%20ENGINEERING\ENG%20SHEET%20SEWING%20UPDATE\ENGG%202018\SEWING\SEWING%20ENGINEERING\ENG%20SHEET%20SEWING%20UPDATE\ENGG%202017%20LAWAS\File%20Eng%20Sheet\POLO\File%20Eng%20Shee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5.124\sewing%20file\atha\EngSheet%20Sewing\ENGG%202014\data\Drive%20D\01%20--%20NODE%20407\GMO%20SHEET\GMO%20J%20CREW%2020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1.3\My%20Documents\VFA%20workshee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overedExternalLin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OH"/>
      <sheetName val="Different"/>
      <sheetName val="New Cmt"/>
      <sheetName val="762 update"/>
      <sheetName val="09"/>
      <sheetName val="10"/>
      <sheetName val="75"/>
      <sheetName val="105"/>
      <sheetName val="113"/>
      <sheetName val="114"/>
      <sheetName val="121"/>
      <sheetName val="122"/>
      <sheetName val="124"/>
      <sheetName val="130"/>
      <sheetName val="130 (NEW)"/>
      <sheetName val="131"/>
      <sheetName val="131 (NEW)"/>
      <sheetName val="173"/>
      <sheetName val="173 (NEW)"/>
      <sheetName val="174"/>
      <sheetName val="237."/>
      <sheetName val="237"/>
      <sheetName val="246"/>
      <sheetName val="278."/>
      <sheetName val="278"/>
      <sheetName val="278 (NEW)"/>
      <sheetName val="279"/>
      <sheetName val="298"/>
      <sheetName val="299"/>
      <sheetName val="300"/>
      <sheetName val="411"/>
      <sheetName val="412"/>
      <sheetName val="414"/>
      <sheetName val="507"/>
      <sheetName val="559"/>
      <sheetName val="560"/>
      <sheetName val="810"/>
      <sheetName val="822"/>
      <sheetName val="822 (NEW)"/>
      <sheetName val="833"/>
      <sheetName val="855"/>
      <sheetName val="855 (NEW)"/>
      <sheetName val="859"/>
      <sheetName val="859 (NEW)"/>
      <sheetName val="866"/>
      <sheetName val="867"/>
      <sheetName val="868"/>
      <sheetName val="876"/>
      <sheetName val="877"/>
      <sheetName val="970"/>
      <sheetName val="970 (2)"/>
      <sheetName val="1001."/>
      <sheetName val="1001"/>
      <sheetName val="1001 (2)"/>
      <sheetName val="1006"/>
      <sheetName val="1017"/>
      <sheetName val="1017 (2)"/>
      <sheetName val="1094"/>
      <sheetName val="1103"/>
      <sheetName val="1104"/>
      <sheetName val="1104 (REV)"/>
      <sheetName val="1114"/>
      <sheetName val="1137"/>
      <sheetName val="1137 (NEW)"/>
      <sheetName val="1231"/>
      <sheetName val="1235"/>
      <sheetName val="TRIAL"/>
      <sheetName val="Sheet1"/>
      <sheetName val="1131Normal"/>
      <sheetName val="1131Normal line"/>
      <sheetName val="1131Auto"/>
      <sheetName val="1131Auto line"/>
      <sheetName val="1132Normal line"/>
      <sheetName val="1132Auto line"/>
      <sheetName val="Sheet2"/>
      <sheetName val="Sheet3"/>
      <sheetName val="21"/>
      <sheetName val="21 (2)"/>
      <sheetName val="65"/>
      <sheetName val="65 (2)"/>
      <sheetName val="185"/>
      <sheetName val="185 (2)"/>
      <sheetName val="186"/>
      <sheetName val="186 (2)"/>
      <sheetName val="186 (3)"/>
      <sheetName val="281"/>
      <sheetName val="403"/>
      <sheetName val="403 (2)"/>
      <sheetName val="403 (3)"/>
      <sheetName val="475"/>
      <sheetName val="475 (2)"/>
      <sheetName val="495"/>
      <sheetName val="495 ( OPTION 1 ) "/>
      <sheetName val="495 ( OPTION 2 )"/>
      <sheetName val="589"/>
      <sheetName val="589 (2)"/>
      <sheetName val="589 (3)"/>
      <sheetName val="589 (4)"/>
      <sheetName val="589 (5)"/>
      <sheetName val="589 (7)"/>
      <sheetName val="589 (8)"/>
      <sheetName val="598"/>
      <sheetName val="598 (2)"/>
      <sheetName val="598 (4)"/>
      <sheetName val="598 (5)"/>
      <sheetName val="606"/>
      <sheetName val="606 (2)"/>
      <sheetName val="607"/>
      <sheetName val="607 (3)"/>
      <sheetName val="607 (2)"/>
      <sheetName val="607 (4)"/>
      <sheetName val="607 (5)"/>
      <sheetName val="607 (6)"/>
      <sheetName val="610"/>
      <sheetName val="610 (2)"/>
      <sheetName val="630"/>
      <sheetName val="630 (2)"/>
      <sheetName val="759"/>
      <sheetName val="742"/>
      <sheetName val="742 (3)"/>
      <sheetName val="758"/>
      <sheetName val="758 (2)"/>
      <sheetName val="758 (3)"/>
      <sheetName val="758 (4)"/>
      <sheetName val="825"/>
      <sheetName val="840"/>
      <sheetName val="840 (2)"/>
      <sheetName val="843"/>
      <sheetName val="843 (2)"/>
      <sheetName val="916"/>
      <sheetName val="916 (2)"/>
      <sheetName val="916 (3)"/>
      <sheetName val="918"/>
      <sheetName val="918 (2)"/>
      <sheetName val="918 (3)"/>
      <sheetName val="919"/>
      <sheetName val="919 (2)"/>
      <sheetName val="919 (3)"/>
      <sheetName val="938"/>
      <sheetName val="954 option 1"/>
      <sheetName val="954 option 1 (2)"/>
      <sheetName val="954 option 2"/>
      <sheetName val="954 option 2 (2)"/>
      <sheetName val="964"/>
      <sheetName val="964 (2)"/>
      <sheetName val="1019"/>
      <sheetName val="1019 (2)"/>
      <sheetName val="1107"/>
      <sheetName val="1107 (2)"/>
      <sheetName val="1108"/>
      <sheetName val="1109"/>
      <sheetName val="1109 (2)"/>
      <sheetName val="1110"/>
      <sheetName val="1110 (3)"/>
      <sheetName val="1118"/>
      <sheetName val="1148 (2)"/>
      <sheetName val="455 ( 2 ) "/>
      <sheetName val="1110 (2)"/>
      <sheetName val="1148"/>
      <sheetName val="608"/>
      <sheetName val="971"/>
      <sheetName val="558 (2)"/>
      <sheetName val="3"/>
      <sheetName val="5"/>
      <sheetName val="11"/>
      <sheetName val="11 (2)"/>
      <sheetName val="4"/>
      <sheetName val="934 (3)"/>
      <sheetName val="30"/>
      <sheetName val="24"/>
      <sheetName val="688 (5)"/>
      <sheetName val="73"/>
      <sheetName val="135"/>
      <sheetName val="106"/>
      <sheetName val="82"/>
      <sheetName val="108"/>
      <sheetName val="1018 (2)"/>
      <sheetName val="104 (2)"/>
      <sheetName val="24 (2)"/>
      <sheetName val="23"/>
      <sheetName val="87"/>
      <sheetName val="558 (3)"/>
      <sheetName val="38 (2)"/>
      <sheetName val="40 (2)"/>
      <sheetName val="31 (4)"/>
      <sheetName val="115 (2)"/>
      <sheetName val="994 (3)"/>
      <sheetName val="917 (2)"/>
      <sheetName val="1061 (4)"/>
      <sheetName val="940 (2)"/>
      <sheetName val="869 (5)"/>
      <sheetName val="894 (5)"/>
      <sheetName val="933 (4)"/>
      <sheetName val="258"/>
      <sheetName val="4P1900"/>
      <sheetName val="4B1900"/>
      <sheetName val="4B1902"/>
      <sheetName val="4B1901"/>
      <sheetName val="225"/>
      <sheetName val="263"/>
      <sheetName val="596 (2)"/>
      <sheetName val="599 (2)"/>
      <sheetName val="24 (3)"/>
      <sheetName val="256 (4)"/>
      <sheetName val="26 (3)"/>
      <sheetName val="255 (3)"/>
      <sheetName val="254 (4)"/>
      <sheetName val="TOP COPY"/>
      <sheetName val="BOM"/>
      <sheetName val="IMAGE"/>
      <sheetName val="REPORT ACTIVITY NI2S"/>
      <sheetName val="GSD ANALYSIS NI2S"/>
      <sheetName val="717 (2)"/>
      <sheetName val="800"/>
      <sheetName val="718 (2)"/>
      <sheetName val="811"/>
      <sheetName val="834"/>
      <sheetName val="834 (2)"/>
      <sheetName val="743 (2)"/>
      <sheetName val="897"/>
      <sheetName val="727(5)"/>
      <sheetName val="WB MANUAL"/>
      <sheetName val="1086"/>
      <sheetName val="832 (5)"/>
      <sheetName val="931 (2)"/>
      <sheetName val="1087 (3)"/>
      <sheetName val="490(VENICE TRUNK ) (4)"/>
      <sheetName val="1086 (2)"/>
      <sheetName val="1112"/>
      <sheetName val="947"/>
      <sheetName val="1074 (2)"/>
      <sheetName val="1233"/>
      <sheetName val="734 (2)"/>
      <sheetName val="1072 (3)"/>
      <sheetName val="1074 (4)"/>
      <sheetName val="1087 (4)"/>
      <sheetName val="1269"/>
      <sheetName val="746 (3)"/>
      <sheetName val="1271 (2)"/>
      <sheetName val="1072 (2)"/>
      <sheetName val="1130 (2)"/>
      <sheetName val="937"/>
      <sheetName val="759 (2)"/>
      <sheetName val="598 (3)"/>
      <sheetName val="90 (3)"/>
      <sheetName val="240"/>
      <sheetName val="1023 (3)"/>
      <sheetName val="680"/>
      <sheetName val="1077 (2)"/>
      <sheetName val="1086 (4)"/>
      <sheetName val="1115"/>
      <sheetName val="1024"/>
      <sheetName val="401(4)"/>
      <sheetName val="1261"/>
      <sheetName val="737 (2)"/>
      <sheetName val="176"/>
      <sheetName val="178"/>
      <sheetName val="179"/>
      <sheetName val="251"/>
      <sheetName val="251 (2)"/>
      <sheetName val="251 (3)"/>
      <sheetName val="251 (4)"/>
      <sheetName val="251 (5)"/>
      <sheetName val="252"/>
      <sheetName val="252 (2)"/>
      <sheetName val="252 (3)"/>
      <sheetName val="252 (4)"/>
      <sheetName val="252 (5)"/>
      <sheetName val="252 (6)"/>
      <sheetName val="253"/>
      <sheetName val="253 (2)"/>
      <sheetName val="253 (3)"/>
      <sheetName val="253 (4)"/>
      <sheetName val="253 (5)"/>
      <sheetName val="293"/>
      <sheetName val="293 (2)"/>
      <sheetName val="294"/>
      <sheetName val="294 (2)"/>
      <sheetName val="331"/>
      <sheetName val="331 (2)"/>
      <sheetName val="352"/>
      <sheetName val="353"/>
      <sheetName val="353 (2)"/>
      <sheetName val="353 (3)"/>
      <sheetName val="354"/>
      <sheetName val="359"/>
      <sheetName val="359 (2)"/>
      <sheetName val="359 (3)"/>
      <sheetName val="360"/>
      <sheetName val="360 (2)"/>
      <sheetName val="360 (3)"/>
      <sheetName val="360 (4)"/>
      <sheetName val="396"/>
      <sheetName val="396 (2)"/>
      <sheetName val="397"/>
      <sheetName val="397 (2)"/>
      <sheetName val="397 (3)"/>
      <sheetName val="459"/>
      <sheetName val="459 (2)"/>
      <sheetName val="459 (3)"/>
      <sheetName val="459 (4)"/>
      <sheetName val="1195 + 1563"/>
      <sheetName val="461"/>
      <sheetName val="461 (2)"/>
      <sheetName val="643"/>
      <sheetName val="644"/>
      <sheetName val="644 (2)"/>
      <sheetName val="646"/>
      <sheetName val="646 (2)"/>
      <sheetName val="812"/>
      <sheetName val="813"/>
      <sheetName val="833 (2)"/>
      <sheetName val="833 (3)"/>
      <sheetName val="934"/>
      <sheetName val="934 (2)"/>
      <sheetName val="934 (4)"/>
      <sheetName val="949"/>
      <sheetName val="949 (2)"/>
      <sheetName val="958"/>
      <sheetName val="959"/>
      <sheetName val="960"/>
      <sheetName val="961"/>
      <sheetName val="969"/>
      <sheetName val="972"/>
      <sheetName val="1009"/>
      <sheetName val="1439"/>
      <sheetName val="1440"/>
      <sheetName val="1441"/>
      <sheetName val="1441 (2)"/>
      <sheetName val="1442"/>
      <sheetName val="1442 (2)"/>
      <sheetName val="1445"/>
      <sheetName val="1446"/>
      <sheetName val="1769"/>
      <sheetName val="1770"/>
      <sheetName val="1771"/>
      <sheetName val="1772"/>
      <sheetName val="1773"/>
      <sheetName val="1773 (2)"/>
      <sheetName val="1773 (3)"/>
      <sheetName val="1774"/>
      <sheetName val="1125"/>
      <sheetName val="MP"/>
      <sheetName val="DATA"/>
      <sheetName val="1"/>
      <sheetName val="2"/>
      <sheetName val="6"/>
      <sheetName val="7"/>
      <sheetName val="8"/>
      <sheetName val="12"/>
      <sheetName val="13"/>
      <sheetName val="14"/>
      <sheetName val="15"/>
      <sheetName val="16"/>
      <sheetName val="17"/>
      <sheetName val="18"/>
      <sheetName val="19"/>
      <sheetName val="20"/>
      <sheetName val="22"/>
      <sheetName val="25"/>
      <sheetName val="26"/>
      <sheetName val="27"/>
      <sheetName val="28"/>
      <sheetName val="29"/>
      <sheetName val="31"/>
      <sheetName val="R46SC22 VARICK 5 PKT PANT SZ 36"/>
      <sheetName val="1156"/>
      <sheetName val="123"/>
      <sheetName val="606 (3)"/>
      <sheetName val="606 (4)"/>
      <sheetName val="R154IC20"/>
      <sheetName val="R1541C13"/>
      <sheetName val="R156SS02 SANDLEWOOD"/>
      <sheetName val="R156SS01 SHORT"/>
      <sheetName val="R156SS01 PANT"/>
      <sheetName val="R156SS02 MARITIM"/>
      <sheetName val="R156SC13 VARICK 5 PKT"/>
      <sheetName val="R156SC13 VARICK 5 PKT (2)"/>
      <sheetName val="R156SC13 HUDSON"/>
      <sheetName val="MR156H40"/>
      <sheetName val="116"/>
      <sheetName val="MR 156H44"/>
      <sheetName val="R156SC27"/>
      <sheetName val="R156SC27 "/>
      <sheetName val="R156SC27  (2)"/>
      <sheetName val="R154RB30 (SKETCH)"/>
      <sheetName val="R154RB30 (ORGL)"/>
      <sheetName val="W1561S05"/>
      <sheetName val="R154RB30 (ORGL EMAIL 17 MAR"/>
      <sheetName val="W1561S05 (2)"/>
      <sheetName val="W1561S05 (3)"/>
      <sheetName val="R151SC06"/>
      <sheetName val="R151SC06 (ORG)"/>
      <sheetName val="R152SC24"/>
      <sheetName val="R152SC24 (ORG)"/>
      <sheetName val="R152SC24 (ORG DEC)"/>
      <sheetName val="R152SC24 (ORG NO LOOP)"/>
      <sheetName val="MR161S52 SHORT"/>
      <sheetName val="MR161S52 PANT"/>
      <sheetName val="R151SC10"/>
      <sheetName val="R151SC10 (ORGL)"/>
      <sheetName val="MR161S03"/>
      <sheetName val="MR161S37"/>
      <sheetName val="MR 161S51 BASKET BALL"/>
      <sheetName val="MR 161S51 BASKET BALL (2)"/>
      <sheetName val="MR 161S51 OVER ALL"/>
      <sheetName val="MR 161S49 OVER ALL"/>
      <sheetName val="MR161S49"/>
      <sheetName val="291 (2)"/>
      <sheetName val="MR161S13"/>
      <sheetName val="MR161S17"/>
      <sheetName val="R161SC13 HUDSON"/>
      <sheetName val="R161SC13 HUDSON (short)"/>
      <sheetName val="R161SC13 SUFFIELD"/>
      <sheetName val="R161SC13 SUFFIELD ( B &amp; T )"/>
      <sheetName val="R161SC13 SUFFIELD (short)"/>
      <sheetName val="R161SC13 SULLIVAN"/>
      <sheetName val="R161SC13 VARICK"/>
      <sheetName val="R161SC13 VARICK ( B &amp; T)"/>
      <sheetName val="R161SL05 BEDFORD "/>
      <sheetName val="R161SL05 HUDSON"/>
      <sheetName val="R161SB03"/>
      <sheetName val="R161SL01 HUDSON SHORT"/>
      <sheetName val="R161SL01 Hudson  short"/>
      <sheetName val="R161SL05 HUDSON  PANT"/>
      <sheetName val="MR161S90 PANT"/>
      <sheetName val="MR161S90 SHORT"/>
      <sheetName val="WR 161S51 OVER ALL "/>
      <sheetName val="MR 156H25"/>
      <sheetName val="FOE W152SP01 REG"/>
      <sheetName val="FOE W152SP01 B &amp;T"/>
      <sheetName val="MR162U17 CARGO"/>
      <sheetName val="R161SL07 PANT"/>
      <sheetName val="R161SL07 HUDSON  PANT (2)"/>
      <sheetName val="R161SL07 SHORT"/>
      <sheetName val="R161SL07 Hudson  short (2)"/>
      <sheetName val="W161SM04 PALM ISLAND"/>
      <sheetName val="W161SM04 TRAVEL"/>
      <sheetName val="W161SM01"/>
      <sheetName val="WR 161S98"/>
      <sheetName val="WR 161S17"/>
      <sheetName val="R1611007 SHORT (B&amp;T)"/>
      <sheetName val="MR162U17 SHORT"/>
      <sheetName val="MR162U31 PANT"/>
      <sheetName val="MR162U40 PANT"/>
      <sheetName val="MR 162U40 CARGO"/>
      <sheetName val="R162SC11 BRITON SHORT"/>
      <sheetName val="R162SC11 BRITON PANT"/>
      <sheetName val="R161IL05"/>
      <sheetName val="R161IL05 (2)"/>
      <sheetName val="R161IL05 (3)"/>
      <sheetName val="R162SM02"/>
      <sheetName val="R162SM03"/>
      <sheetName val="R162ST08"/>
      <sheetName val="R162IC11 B &amp; T SHORT"/>
      <sheetName val="R162IC11 B &amp; T SHORT (2)"/>
      <sheetName val="R162IC11 B&amp;T BRITON PANT "/>
      <sheetName val="R162SC13 HUDSON SHORT"/>
      <sheetName val="R162SC13 HUDSON PANT"/>
      <sheetName val="MR 164F16"/>
      <sheetName val="733"/>
      <sheetName val="MR 164F16 (2)"/>
      <sheetName val=" Pattern Info &amp; Chg L"/>
      <sheetName val="Maintenance2000 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HEADCOUNT"/>
      <sheetName val="Headcount Sept 18, 2023"/>
      <sheetName val="Warehouse"/>
      <sheetName val="Propose Warehouse &amp; Cutting MP"/>
      <sheetName val="Store"/>
      <sheetName val="Sample"/>
      <sheetName val="Cutting"/>
      <sheetName val="Sewing G1"/>
      <sheetName val="Sewing G3"/>
      <sheetName val="Washing"/>
      <sheetName val="Finishing G1 G3"/>
      <sheetName val="F1"/>
      <sheetName val="F3"/>
      <sheetName val="Mechanic"/>
      <sheetName val="Mechanic (OLD)"/>
      <sheetName val="REKAP EMIL"/>
      <sheetName val="Utility"/>
      <sheetName val="IE"/>
      <sheetName val="Technical"/>
      <sheetName val="mc"/>
      <sheetName val="clossing MP"/>
      <sheetName val="printing MP"/>
      <sheetName val="Printing"/>
      <sheetName val="CLOSSING"/>
      <sheetName val="GM 1 EMIL"/>
      <sheetName val="GM 2 EMIL"/>
      <sheetName val="GM 3 EMIL"/>
      <sheetName val="electrical EMIL"/>
      <sheetName val="UTILITY MP"/>
      <sheetName val="LAUNDRY MAINTENANCE"/>
      <sheetName val="POWER HOUSE shift"/>
      <sheetName val="Sheet2"/>
      <sheetName val="Sheet3"/>
      <sheetName val="TOP COPY"/>
      <sheetName val="Man Power"/>
      <sheetName val=" Construction"/>
      <sheetName val="Auto - Cutter Costing Yearly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WIT_Saving"/>
      <sheetName val="Monthly_saving"/>
      <sheetName val="progress_final"/>
      <sheetName val="progress_others"/>
      <sheetName val="Sheet1"/>
      <sheetName val="Sheet2"/>
      <sheetName val="Iswara_to_Jaguh"/>
      <sheetName val="Hello Kitty"/>
      <sheetName val="Q_file"/>
      <sheetName val="Maintenance2000 No"/>
      <sheetName val="ActionII"/>
      <sheetName val="Express"/>
      <sheetName val="Minimal fabric surplus (No)"/>
      <sheetName val="Speed_fund"/>
      <sheetName val="Y2K"/>
      <sheetName val="Focus Link"/>
      <sheetName val="Innovator"/>
      <sheetName val="Excess_cost"/>
      <sheetName val="Purchasing (No)"/>
      <sheetName val="Reformation (No)"/>
      <sheetName val="Interlining reduction"/>
      <sheetName val="ISO"/>
      <sheetName val="Clear"/>
      <sheetName val="TIME"/>
      <sheetName val="meda"/>
      <sheetName val="Mr.Amir"/>
      <sheetName val="SPRok.ORGNL"/>
      <sheetName val="FDPCB"/>
      <sheetName val="ES"/>
      <sheetName val="PREPok"/>
      <sheetName val="GtAT"/>
      <sheetName val="GtPR"/>
      <sheetName val="FNSH"/>
      <sheetName val="SAT"/>
      <sheetName val="SPR"/>
      <sheetName val="STS"/>
      <sheetName val="SATok"/>
      <sheetName val="SPRok"/>
      <sheetName val="sumAT"/>
      <sheetName val="Sheet4"/>
      <sheetName val="Sheet3"/>
      <sheetName val="Sheet4 (2)"/>
      <sheetName val="sumPR (poc) (A)"/>
      <sheetName val="STPR1 ( POCK )"/>
      <sheetName val="STPR2 ( POCK)"/>
      <sheetName val="sumPR (poc)NEW(1)"/>
      <sheetName val="sumPR (poc)NEW(2)"/>
      <sheetName val="sumPRNEW50(1)"/>
      <sheetName val="sumPRNEW50(2)"/>
      <sheetName val="sumPRNEW50(3)"/>
      <sheetName val="STPR1 ribbing"/>
      <sheetName val="STPR2 ribbing"/>
      <sheetName val="sumribbing"/>
      <sheetName val="STPR1 ( INTER )"/>
      <sheetName val="STPR2 ( INTER)"/>
      <sheetName val="sumPR LINING(NEW)1"/>
      <sheetName val="sumPR LINING(NEW)2"/>
      <sheetName val="sumPR LINING(NEW)3"/>
      <sheetName val="STPR1 ( DENIM ) "/>
      <sheetName val="STPR2 (DENIM)"/>
      <sheetName val="sumPR"/>
      <sheetName val="summaryPR"/>
      <sheetName val="sumPR (new)"/>
      <sheetName val="STPR1"/>
      <sheetName val="STPR2"/>
      <sheetName val="sumPR (new)2"/>
      <sheetName val="STAT1 ( TWILL ) (1)"/>
      <sheetName val="STAT2 (TWILL) (2)"/>
      <sheetName val="sumAT (new) (3)"/>
      <sheetName val="STAT1"/>
      <sheetName val="STAT2"/>
      <sheetName val="STAT2 (2)"/>
      <sheetName val="sumAT (new)"/>
      <sheetName val="sumAT (new) (2)"/>
      <sheetName val="sumAT (new) (4)"/>
      <sheetName val="STATtwill SPEED MC"/>
      <sheetName val="STprDNM SPEED MC (3)"/>
      <sheetName val="STATdnm SPEED MC (2)"/>
      <sheetName val="sumAT(DNM)speed"/>
      <sheetName val="sumAT(DNM)speed (2)"/>
      <sheetName val="AVERAGE YY"/>
      <sheetName val="AVERAGE YY (2)"/>
      <sheetName val="STAT1 DNM RLS"/>
      <sheetName val="STAT2 DNM RLS"/>
      <sheetName val="sumAT(DNM RLS)"/>
      <sheetName val="sumAT(DNM RLS) (2)"/>
      <sheetName val="STAT1 TWILL RLS"/>
      <sheetName val="STAT2 TWILL RLS"/>
      <sheetName val="sumAT(TW RLS) (2)"/>
      <sheetName val="sumAT(TW RLS)"/>
      <sheetName val="sumAT(TW RLS) (3)"/>
      <sheetName val="STAT1 CDR"/>
      <sheetName val="STAT2 CDR NW"/>
      <sheetName val="sumAT(CDR)"/>
      <sheetName val="sumAT(CDR) (2)"/>
      <sheetName val="SAM + TGT"/>
      <sheetName val="SAM + TGT(old)"/>
      <sheetName val="SAM (body)"/>
      <sheetName val="SMV (pockIntrlng)"/>
      <sheetName val="SAM new"/>
      <sheetName val="ALL "/>
      <sheetName val="SAM+1,37"/>
      <sheetName val="SAM (USE)"/>
      <sheetName val="SAM (pockIntrlng) (USE)"/>
      <sheetName val="SAM (USE) (2)"/>
      <sheetName val="SAM (USE) (3)"/>
      <sheetName val=" Construction"/>
      <sheetName val="debit notes  settle"/>
      <sheetName val="sxs not yet raised into dn usg"/>
      <sheetName val="rate"/>
      <sheetName val="TOP COPY"/>
      <sheetName val="Man P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P"/>
      <sheetName val="DATA"/>
      <sheetName val="1"/>
      <sheetName val="2"/>
      <sheetName val="3"/>
      <sheetName val="4"/>
      <sheetName val="5"/>
      <sheetName val="6"/>
      <sheetName val="7"/>
      <sheetName val="8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TOP COPY"/>
      <sheetName val="651"/>
      <sheetName val="Q_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AB"/>
      <sheetName val="Neraca"/>
      <sheetName val="Laba"/>
      <sheetName val="Kas"/>
      <sheetName val="Sales"/>
      <sheetName val="Cost"/>
      <sheetName val="Susut"/>
      <sheetName val="Bank"/>
      <sheetName val="Rasio"/>
      <sheetName val="Analisis"/>
      <sheetName val="Realisasi"/>
      <sheetName val="TPK"/>
      <sheetName val="Gaji"/>
      <sheetName val="Revenue"/>
      <sheetName val="FINISHING"/>
      <sheetName val="PLUMBING"/>
      <sheetName val="STRUKTUR"/>
      <sheetName val="JSiar"/>
      <sheetName val="Cashflow"/>
      <sheetName val="ISIAN"/>
      <sheetName val="Nilai Tanah"/>
      <sheetName val="Data Tan"/>
      <sheetName val="Rekap Nilai Tan"/>
      <sheetName val="5 yr val"/>
      <sheetName val="Graphs"/>
      <sheetName val="Input"/>
      <sheetName val="Financials"/>
      <sheetName val=" Summ fin."/>
      <sheetName val="PP"/>
      <sheetName val="BULAN-RC"/>
      <sheetName val="DATA LTW"/>
      <sheetName val="Nilai_Tanah"/>
      <sheetName val="Data_Tan"/>
      <sheetName val="Rekap_Nilai_Tan"/>
      <sheetName val="10 yr val"/>
      <sheetName val="Prod- Plasma"/>
      <sheetName val="As"/>
      <sheetName val="Foto 5-Alt"/>
      <sheetName val="JKT"/>
      <sheetName val="BAP2"/>
      <sheetName val="F1771-2"/>
      <sheetName val="LR"/>
      <sheetName val="WP RUKO"/>
      <sheetName val=" PETA RUKO"/>
      <sheetName val="PETA DATA PEMBANDING"/>
      <sheetName val="IKK"/>
      <sheetName val="List"/>
      <sheetName val="Data"/>
      <sheetName val="Ring"/>
      <sheetName val="Export"/>
      <sheetName val="12"/>
      <sheetName val="Equity"/>
      <sheetName val="Perhitungan"/>
      <sheetName val="Data Psr Tanah"/>
      <sheetName val="REKAP OMZET KAPAL"/>
      <sheetName val="Premi Iuran"/>
      <sheetName val="Dumtk"/>
      <sheetName val="Atur"/>
      <sheetName val="TM"/>
      <sheetName val="Daftar No MAPPI"/>
      <sheetName val="BTB"/>
      <sheetName val="AC"/>
      <sheetName val="FORM"/>
      <sheetName val="Fixset"/>
      <sheetName val="An. Beton"/>
      <sheetName val="kki"/>
      <sheetName val="fin pro centers"/>
      <sheetName val="SUMMARY"/>
      <sheetName val="Hit. Tanah"/>
      <sheetName val="00 START"/>
      <sheetName val="Produksi Tanaman-Rencana"/>
      <sheetName val="RESIDU-3"/>
      <sheetName val="Bang-Non-St"/>
      <sheetName val="daf-3(OK)"/>
      <sheetName val="daf-7(OK)"/>
      <sheetName val="Analisa"/>
      <sheetName val="DETIL PKS"/>
      <sheetName val="SAP"/>
      <sheetName val="FORM-X-1"/>
      <sheetName val="Mobilisasi"/>
      <sheetName val="RAB AR&amp;STR"/>
      <sheetName val="RUPS"/>
      <sheetName val="BAG-2"/>
      <sheetName val="BAG_2"/>
      <sheetName val="BUT"/>
      <sheetName val="EE-PROP"/>
      <sheetName val="Marshal"/>
      <sheetName val="Permanent info"/>
      <sheetName val="SAT-BHN"/>
      <sheetName val="HRG BHN"/>
      <sheetName val="Biaya"/>
      <sheetName val="tt-biaya"/>
      <sheetName val="Cash-print"/>
      <sheetName val="sensitivity"/>
      <sheetName val="RATE"/>
      <sheetName val="Exc. Rate"/>
      <sheetName val="REKAP"/>
      <sheetName val="FIXED"/>
      <sheetName val="VARIABLE"/>
      <sheetName val="PKRAWAT"/>
      <sheetName val="PORAWAT"/>
      <sheetName val="PK RM KEBUN"/>
      <sheetName val="PO RM KEBUN"/>
      <sheetName val="PK UMUM"/>
      <sheetName val="OVERHEAD"/>
      <sheetName val="PK PANEN"/>
      <sheetName val="PO PANEN"/>
      <sheetName val="TRANSPOR"/>
      <sheetName val="PK OLAH"/>
      <sheetName val="PO OLAH"/>
      <sheetName val="PK RM PAB"/>
      <sheetName val="PO RM PABR"/>
      <sheetName val="PK O"/>
      <sheetName val="PO O"/>
      <sheetName val="PK RM"/>
      <sheetName val="PO RM PAB"/>
      <sheetName val="Mapping Kode"/>
      <sheetName val="START"/>
      <sheetName val="OLDMAP"/>
      <sheetName val="MGR-12"/>
      <sheetName val="% Lbr vs GP"/>
      <sheetName val="BGN"/>
      <sheetName val="Data SRL"/>
      <sheetName val="Data Prod_Graf"/>
      <sheetName val="Daftar Hutang"/>
      <sheetName val="OE"/>
      <sheetName val="Des"/>
      <sheetName val="HB "/>
      <sheetName val="PPC"/>
      <sheetName val="COVER"/>
      <sheetName val="1200"/>
      <sheetName val="Gmd3"/>
      <sheetName val="RELAS"/>
      <sheetName val="KEUANGAN"/>
      <sheetName val="CAT_HRG"/>
      <sheetName val="FAK"/>
      <sheetName val="Mesin"/>
      <sheetName val="Sheet1"/>
      <sheetName val="Reklpj"/>
      <sheetName val="LPJ-Bm"/>
      <sheetName val="RBSB"/>
      <sheetName val="Transport "/>
      <sheetName val="Perleng &amp; Peralt "/>
      <sheetName val="Io_N"/>
      <sheetName val="FORM-B1"/>
      <sheetName val="MASTER_INPUT"/>
      <sheetName val="Rincian Iuran"/>
      <sheetName val="WBS2"/>
      <sheetName val="kode Baru "/>
      <sheetName val="A.4.2"/>
      <sheetName val="SUMFORMAT"/>
      <sheetName val="MBR"/>
      <sheetName val="Q_file"/>
      <sheetName val="Man Power"/>
      <sheetName val=" Construction"/>
      <sheetName val="651"/>
      <sheetName val="Auto - Cutter Costing Yearly."/>
      <sheetName val="TOP CO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 (2)"/>
      <sheetName val="65"/>
      <sheetName val="65 (2)"/>
      <sheetName val="185"/>
      <sheetName val="185 (2)"/>
      <sheetName val="186"/>
      <sheetName val="186 (2)"/>
      <sheetName val="186 (3)"/>
      <sheetName val="281"/>
      <sheetName val="403"/>
      <sheetName val="403 (2)"/>
      <sheetName val="403 (3)"/>
      <sheetName val="455 ( 2 ) "/>
      <sheetName val="475"/>
      <sheetName val="475 (2)"/>
      <sheetName val="495"/>
      <sheetName val="495 ( OPTION 1 ) "/>
      <sheetName val="495 ( OPTION 2 )"/>
      <sheetName val="589"/>
      <sheetName val="589 (2)"/>
      <sheetName val="589 (3)"/>
      <sheetName val="589 (4)"/>
      <sheetName val="589 (5)"/>
      <sheetName val="589 (7)"/>
      <sheetName val="598"/>
      <sheetName val="598 (2)"/>
      <sheetName val="598 (4)"/>
      <sheetName val="598 (5)"/>
      <sheetName val="606"/>
      <sheetName val="606 (2)"/>
      <sheetName val="607"/>
      <sheetName val="607 (3)"/>
      <sheetName val="607 (2)"/>
      <sheetName val="607 (4)"/>
      <sheetName val="607 (5)"/>
      <sheetName val="610"/>
      <sheetName val="610 (2)"/>
      <sheetName val="630"/>
      <sheetName val="630 (2)"/>
      <sheetName val="759"/>
      <sheetName val="742"/>
      <sheetName val="742 (3)"/>
      <sheetName val="758"/>
      <sheetName val="758 (2)"/>
      <sheetName val="825"/>
      <sheetName val="840"/>
      <sheetName val="840 (2)"/>
      <sheetName val="843"/>
      <sheetName val="843 (2)"/>
      <sheetName val="916"/>
      <sheetName val="916 (2)"/>
      <sheetName val="918"/>
      <sheetName val="918 (2)"/>
      <sheetName val="919"/>
      <sheetName val="919 (2)"/>
      <sheetName val="938"/>
      <sheetName val="954 option 1"/>
      <sheetName val="954 option 1 (2)"/>
      <sheetName val="954 option 2"/>
      <sheetName val="954 option 2 (2)"/>
      <sheetName val="964"/>
      <sheetName val="964 (2)"/>
      <sheetName val="1019"/>
      <sheetName val="1107"/>
      <sheetName val="1109"/>
      <sheetName val="1109 (2)"/>
      <sheetName val="1110"/>
      <sheetName val="1118"/>
      <sheetName val="Sheet1"/>
      <sheetName val="608"/>
      <sheetName val="971"/>
      <sheetName val="558 (2)"/>
      <sheetName val="3"/>
      <sheetName val="5"/>
      <sheetName val="11"/>
      <sheetName val="11 (2)"/>
      <sheetName val="4"/>
      <sheetName val="934 (3)"/>
      <sheetName val="30"/>
      <sheetName val="24"/>
      <sheetName val="688 (5)"/>
      <sheetName val="73"/>
      <sheetName val="135"/>
      <sheetName val="106"/>
      <sheetName val="82"/>
      <sheetName val="108"/>
      <sheetName val="1018 (2)"/>
      <sheetName val="104 (2)"/>
      <sheetName val="24 (2)"/>
      <sheetName val="23"/>
      <sheetName val="87"/>
      <sheetName val="558 (3)"/>
      <sheetName val="38 (2)"/>
      <sheetName val="40 (2)"/>
      <sheetName val="31 (4)"/>
      <sheetName val="115 (2)"/>
      <sheetName val="994 (3)"/>
      <sheetName val="917 (2)"/>
      <sheetName val="1061 (4)"/>
      <sheetName val="940 (2)"/>
      <sheetName val="869 (5)"/>
      <sheetName val="894 (5)"/>
      <sheetName val="933 (4)"/>
      <sheetName val="258"/>
      <sheetName val="4P1900"/>
      <sheetName val="4B1900"/>
      <sheetName val="4B1902"/>
      <sheetName val="4B1901"/>
      <sheetName val="225"/>
      <sheetName val="263"/>
      <sheetName val="596 (2)"/>
      <sheetName val="599 (2)"/>
      <sheetName val="24 (3)"/>
      <sheetName val="256 (4)"/>
      <sheetName val="26 (3)"/>
      <sheetName val="255 (3)"/>
      <sheetName val="254 (4)"/>
      <sheetName val="TOP COPY"/>
      <sheetName val="BOM"/>
      <sheetName val="IMAGE"/>
      <sheetName val="REPORT ACTIVITY NI2S"/>
      <sheetName val="GSD ANALYSIS NI2S"/>
      <sheetName val="717 (2)"/>
      <sheetName val="800"/>
      <sheetName val="718 (2)"/>
      <sheetName val="811"/>
      <sheetName val="833"/>
      <sheetName val="834"/>
      <sheetName val="834 (2)"/>
      <sheetName val="743 (2)"/>
      <sheetName val="897"/>
      <sheetName val="727(5)"/>
      <sheetName val="WB MANUAL"/>
      <sheetName val="1086"/>
      <sheetName val="832 (5)"/>
      <sheetName val="931 (2)"/>
      <sheetName val="1087 (3)"/>
      <sheetName val="1108"/>
      <sheetName val="490(VENICE TRUNK ) (4)"/>
      <sheetName val="1086 (2)"/>
      <sheetName val="1112"/>
      <sheetName val="947"/>
      <sheetName val="1074 (2)"/>
      <sheetName val="758 (3)"/>
      <sheetName val="1233"/>
      <sheetName val="734 (2)"/>
      <sheetName val="918 (3)"/>
      <sheetName val="916 (3)"/>
      <sheetName val="1072 (3)"/>
      <sheetName val="1074 (4)"/>
      <sheetName val="1087 (4)"/>
      <sheetName val="1269"/>
      <sheetName val="746 (3)"/>
      <sheetName val="1271 (2)"/>
      <sheetName val="1072 (2)"/>
      <sheetName val="1019 (2)"/>
      <sheetName val="1130 (2)"/>
      <sheetName val="937"/>
      <sheetName val="759 (2)"/>
      <sheetName val="598 (3)"/>
      <sheetName val="90 (3)"/>
      <sheetName val="240"/>
      <sheetName val="1023 (3)"/>
      <sheetName val="680"/>
      <sheetName val="1077 (2)"/>
      <sheetName val="1086 (4)"/>
      <sheetName val="1115"/>
      <sheetName val="1024"/>
      <sheetName val="401(4)"/>
      <sheetName val="1261"/>
      <sheetName val="Sheet2"/>
      <sheetName val="737 (2)"/>
      <sheetName val="1110 (2)"/>
      <sheetName val="1148"/>
      <sheetName val="176"/>
      <sheetName val="178"/>
      <sheetName val="179"/>
      <sheetName val="251"/>
      <sheetName val="251 (2)"/>
      <sheetName val="251 (3)"/>
      <sheetName val="251 (4)"/>
      <sheetName val="251 (5)"/>
      <sheetName val="252"/>
      <sheetName val="252 (2)"/>
      <sheetName val="252 (3)"/>
      <sheetName val="252 (4)"/>
      <sheetName val="252 (5)"/>
      <sheetName val="252 (6)"/>
      <sheetName val="253"/>
      <sheetName val="253 (2)"/>
      <sheetName val="253 (3)"/>
      <sheetName val="253 (4)"/>
      <sheetName val="253 (5)"/>
      <sheetName val="293"/>
      <sheetName val="293 (2)"/>
      <sheetName val="294"/>
      <sheetName val="294 (2)"/>
      <sheetName val="331"/>
      <sheetName val="331 (2)"/>
      <sheetName val="352"/>
      <sheetName val="353"/>
      <sheetName val="353 (2)"/>
      <sheetName val="353 (3)"/>
      <sheetName val="354"/>
      <sheetName val="359"/>
      <sheetName val="359 (2)"/>
      <sheetName val="359 (3)"/>
      <sheetName val="360"/>
      <sheetName val="360 (2)"/>
      <sheetName val="360 (3)"/>
      <sheetName val="360 (4)"/>
      <sheetName val="396"/>
      <sheetName val="396 (2)"/>
      <sheetName val="397"/>
      <sheetName val="397 (2)"/>
      <sheetName val="397 (3)"/>
      <sheetName val="459"/>
      <sheetName val="459 (2)"/>
      <sheetName val="459 (3)"/>
      <sheetName val="459 (4)"/>
      <sheetName val="1195 + 1563"/>
      <sheetName val="461"/>
      <sheetName val="461 (2)"/>
      <sheetName val="643"/>
      <sheetName val="644"/>
      <sheetName val="644 (2)"/>
      <sheetName val="646"/>
      <sheetName val="646 (2)"/>
      <sheetName val="812"/>
      <sheetName val="813"/>
      <sheetName val="833 (2)"/>
      <sheetName val="833 (3)"/>
      <sheetName val="934"/>
      <sheetName val="934 (2)"/>
      <sheetName val="934 (4)"/>
      <sheetName val="949"/>
      <sheetName val="949 (2)"/>
      <sheetName val="958"/>
      <sheetName val="959"/>
      <sheetName val="960"/>
      <sheetName val="961"/>
      <sheetName val="969"/>
      <sheetName val="970"/>
      <sheetName val="972"/>
      <sheetName val="1009"/>
      <sheetName val="1439"/>
      <sheetName val="1440"/>
      <sheetName val="1441"/>
      <sheetName val="1441 (2)"/>
      <sheetName val="1442"/>
      <sheetName val="1442 (2)"/>
      <sheetName val="1445"/>
      <sheetName val="1446"/>
      <sheetName val="1769"/>
      <sheetName val="1770"/>
      <sheetName val="1771"/>
      <sheetName val="1772"/>
      <sheetName val="1773"/>
      <sheetName val="1773 (2)"/>
      <sheetName val="1773 (3)"/>
      <sheetName val="1774"/>
      <sheetName val="1125"/>
      <sheetName val="1131Normal"/>
      <sheetName val="1131Normal line"/>
      <sheetName val="1131Auto"/>
      <sheetName val="1131Auto line"/>
      <sheetName val="1132Normal line"/>
      <sheetName val="1132Auto line"/>
      <sheetName val="Sheet3"/>
      <sheetName val="MP"/>
      <sheetName val="DATA"/>
      <sheetName val="1"/>
      <sheetName val="2"/>
      <sheetName val="6"/>
      <sheetName val="7"/>
      <sheetName val="8"/>
      <sheetName val="10"/>
      <sheetName val="12"/>
      <sheetName val="13"/>
      <sheetName val="14"/>
      <sheetName val="15"/>
      <sheetName val="16"/>
      <sheetName val="17"/>
      <sheetName val="18"/>
      <sheetName val="19"/>
      <sheetName val="20"/>
      <sheetName val="22"/>
      <sheetName val="25"/>
      <sheetName val="26"/>
      <sheetName val="27"/>
      <sheetName val="28"/>
      <sheetName val="29"/>
      <sheetName val="31"/>
      <sheetName val="R46SC22 VARICK 5 PKT PANT SZ 36"/>
      <sheetName val="607 (6)"/>
      <sheetName val="919 (3)"/>
      <sheetName val="1107 (2)"/>
      <sheetName val="1110 (3)"/>
      <sheetName val="1148 (2)"/>
      <sheetName val="589 (8)"/>
      <sheetName val="758 (4)"/>
      <sheetName val="1156"/>
      <sheetName val="123"/>
      <sheetName val="606 (3)"/>
      <sheetName val="606 (4)"/>
      <sheetName val="R154IC20"/>
      <sheetName val="R1541C13"/>
      <sheetName val="R156SS02 SANDLEWOOD"/>
      <sheetName val="R156SS01 SHORT"/>
      <sheetName val="R156SS01 PANT"/>
      <sheetName val="R156SS02 MARITIM"/>
      <sheetName val="R156SC13 VARICK 5 PKT"/>
      <sheetName val="R156SC13 VARICK 5 PKT (2)"/>
      <sheetName val="R156SC13 HUDSON"/>
      <sheetName val="MR156H40"/>
      <sheetName val="116"/>
      <sheetName val="MR 156H44"/>
      <sheetName val="R156SC27"/>
      <sheetName val="R156SC27 "/>
      <sheetName val="R156SC27  (2)"/>
      <sheetName val="R154RB30 (SKETCH)"/>
      <sheetName val="R154RB30 (ORGL)"/>
      <sheetName val="W1561S05"/>
      <sheetName val="R154RB30 (ORGL EMAIL 17 MAR"/>
      <sheetName val="W1561S05 (2)"/>
      <sheetName val="W1561S05 (3)"/>
      <sheetName val="R151SC06"/>
      <sheetName val="R151SC06 (ORG)"/>
      <sheetName val="R152SC24"/>
      <sheetName val="R152SC24 (ORG)"/>
      <sheetName val="R152SC24 (ORG DEC)"/>
      <sheetName val="R152SC24 (ORG NO LOOP)"/>
      <sheetName val="MR161S52 SHORT"/>
      <sheetName val="MR161S52 PANT"/>
      <sheetName val="R151SC10"/>
      <sheetName val="R151SC10 (ORGL)"/>
      <sheetName val="MR161S03"/>
      <sheetName val="MR161S37"/>
      <sheetName val="MR 161S51 BASKET BALL"/>
      <sheetName val="MR 161S51 BASKET BALL (2)"/>
      <sheetName val="MR 161S51 OVER ALL"/>
      <sheetName val="MR 161S49 OVER ALL"/>
      <sheetName val="MR161S49"/>
      <sheetName val="291 (2)"/>
      <sheetName val="MR161S13"/>
      <sheetName val="MR161S17"/>
      <sheetName val="R161SC13 HUDSON"/>
      <sheetName val="R161SC13 HUDSON (short)"/>
      <sheetName val="R161SC13 SUFFIELD"/>
      <sheetName val="R161SC13 SUFFIELD ( B &amp; T )"/>
      <sheetName val="R161SC13 SUFFIELD (short)"/>
      <sheetName val="R161SC13 SULLIVAN"/>
      <sheetName val="R161SC13 VARICK"/>
      <sheetName val="R161SC13 VARICK ( B &amp; T)"/>
      <sheetName val="R161SL05 BEDFORD "/>
      <sheetName val="R161SL05 HUDSON"/>
      <sheetName val="R161SB03"/>
      <sheetName val="R161SL01 HUDSON SHORT"/>
      <sheetName val="R161SL01 Hudson  short"/>
      <sheetName val="R161SL05 HUDSON  PANT"/>
      <sheetName val="MR161S90 PANT"/>
      <sheetName val="MR161S90 SHORT"/>
      <sheetName val="WR 161S51 OVER ALL "/>
      <sheetName val="MR 156H25"/>
      <sheetName val="FOE W152SP01 REG"/>
      <sheetName val="FOE W152SP01 B &amp;T"/>
      <sheetName val="MR162U17 CARGO"/>
      <sheetName val="R161SL07 PANT"/>
      <sheetName val="R161SL07 HUDSON  PANT (2)"/>
      <sheetName val="R161SL07 SHORT"/>
      <sheetName val="R161SL07 Hudson  short (2)"/>
      <sheetName val="W161SM04 PALM ISLAND"/>
      <sheetName val="W161SM04 TRAVEL"/>
      <sheetName val="W161SM01"/>
      <sheetName val="WR 161S98"/>
      <sheetName val="WR 161S17"/>
      <sheetName val="R1611007 SHORT (B&amp;T)"/>
      <sheetName val="MR162U17 SHORT"/>
      <sheetName val="MR162U31 PANT"/>
      <sheetName val="MR162U40 PANT"/>
      <sheetName val="MR 162U40 CARGO"/>
      <sheetName val="R162SC11 BRITON SHORT"/>
      <sheetName val="R162SC11 BRITON PANT"/>
      <sheetName val="R161IL05"/>
      <sheetName val="R161IL05 (2)"/>
      <sheetName val="R161IL05 (3)"/>
      <sheetName val="R162SM02"/>
      <sheetName val="R162SM03"/>
      <sheetName val="R162ST08"/>
      <sheetName val="R162IC11 B &amp; T SHORT"/>
      <sheetName val="R162IC11 B &amp; T SHORT (2)"/>
      <sheetName val="R162IC11 B&amp;T BRITON PANT "/>
      <sheetName val="R162SC13 HUDSON SHORT"/>
      <sheetName val="R162SC13 HUDSON PANT"/>
      <sheetName val="MR 164F16"/>
      <sheetName val="733"/>
      <sheetName val="MR 164F16 (2)"/>
      <sheetName val="MR164F17 HIKING"/>
      <sheetName val="R162IC27 B &amp; T"/>
      <sheetName val="MR 164F17"/>
      <sheetName val="_Recovered_SheetName_305_"/>
      <sheetName val="1428"/>
      <sheetName val="83"/>
      <sheetName val="83 (3)"/>
      <sheetName val="83 (4)"/>
      <sheetName val="84 (2)"/>
      <sheetName val="84 (3)"/>
      <sheetName val="84 (4)"/>
      <sheetName val="85"/>
      <sheetName val="85 (2)"/>
      <sheetName val="86"/>
      <sheetName val="88"/>
      <sheetName val="88 (2)"/>
      <sheetName val="102 (2)"/>
      <sheetName val="102 (3)"/>
      <sheetName val="102 (4)"/>
      <sheetName val="102 (5)"/>
      <sheetName val="103 (2)"/>
      <sheetName val="103 (3)"/>
      <sheetName val="105 (2)"/>
      <sheetName val="122 (2)"/>
      <sheetName val="105 (3)"/>
      <sheetName val="116 (2)"/>
      <sheetName val="116 (3)"/>
      <sheetName val="116 (4)"/>
      <sheetName val="122 (3)"/>
      <sheetName val="131"/>
      <sheetName val="131 (2)"/>
      <sheetName val="146 (2)"/>
      <sheetName val="146 (4)"/>
      <sheetName val="146 (3)"/>
      <sheetName val="202"/>
      <sheetName val="225 (fell)"/>
      <sheetName val="225 (obras)"/>
      <sheetName val="225 (option)"/>
      <sheetName val="225 (2)"/>
      <sheetName val="232"/>
      <sheetName val="232 (2)"/>
      <sheetName val="232 (3)"/>
      <sheetName val="232 (OPTION)"/>
      <sheetName val="240 (2)"/>
      <sheetName val="247"/>
      <sheetName val="247 (3)"/>
      <sheetName val="247 (2)"/>
      <sheetName val="247 (obras)"/>
      <sheetName val="09"/>
      <sheetName val="75"/>
      <sheetName val="105"/>
      <sheetName val="113"/>
      <sheetName val="114"/>
      <sheetName val="121"/>
      <sheetName val="122"/>
      <sheetName val="124"/>
      <sheetName val="130"/>
      <sheetName val="130 (NEW)"/>
      <sheetName val="131 (NEW)"/>
      <sheetName val="173"/>
      <sheetName val="173 (NEW)"/>
      <sheetName val="174"/>
      <sheetName val="237."/>
      <sheetName val="237"/>
      <sheetName val="246"/>
      <sheetName val="278."/>
      <sheetName val="278"/>
      <sheetName val="278 (NEW)"/>
      <sheetName val="279"/>
      <sheetName val="298"/>
      <sheetName val="299"/>
      <sheetName val="300"/>
      <sheetName val="411"/>
      <sheetName val="412"/>
      <sheetName val="414"/>
      <sheetName val="507"/>
      <sheetName val="559"/>
      <sheetName val="560"/>
      <sheetName val="810"/>
      <sheetName val="822"/>
      <sheetName val="822 (NEW)"/>
      <sheetName val="855"/>
      <sheetName val="855 (NEW)"/>
      <sheetName val="859"/>
      <sheetName val="859 (NEW)"/>
      <sheetName val="866"/>
      <sheetName val="867"/>
      <sheetName val="868"/>
      <sheetName val="876"/>
      <sheetName val="877"/>
      <sheetName val="970 (2)"/>
      <sheetName val="1001."/>
      <sheetName val="1001"/>
      <sheetName val="1001 (2)"/>
      <sheetName val="1006"/>
      <sheetName val="1017"/>
      <sheetName val="1017 (2)"/>
      <sheetName val="1094"/>
      <sheetName val="1103"/>
      <sheetName val="1104"/>
      <sheetName val="1104 (REV)"/>
      <sheetName val="1114"/>
      <sheetName val="1137"/>
      <sheetName val="1137 (NEW)"/>
      <sheetName val="1231"/>
      <sheetName val="1235"/>
      <sheetName val="TRIAL"/>
      <sheetName val=" Cover"/>
      <sheetName val="Material"/>
      <sheetName val=" Material 2"/>
      <sheetName val=" Construction"/>
      <sheetName val=" Pattern Info &amp; Chg L"/>
      <sheetName val="_Cover"/>
      <sheetName val="_Material_2"/>
      <sheetName val="_Construction"/>
      <sheetName val="_Pattern_Info_&amp;_Chg_L"/>
      <sheetName val="WIT_Saving"/>
      <sheetName val="Monthly_saving"/>
      <sheetName val="progress_final"/>
      <sheetName val="progress_others"/>
      <sheetName val="Iswara_to_Jaguh"/>
      <sheetName val="Hello Kitty"/>
      <sheetName val="Q_file"/>
      <sheetName val="Maintenance2000 No"/>
      <sheetName val="ActionII"/>
      <sheetName val="Express"/>
      <sheetName val="Minimal fabric surplus (No)"/>
      <sheetName val="Speed_fund"/>
      <sheetName val="Y2K"/>
      <sheetName val="Focus Link"/>
      <sheetName val="Innovator"/>
      <sheetName val="Excess_cost"/>
      <sheetName val="Purchasing (No)"/>
      <sheetName val="Reformation (No)"/>
      <sheetName val="Interlining reduction"/>
      <sheetName val="ISO"/>
      <sheetName val="Clear"/>
      <sheetName val="TIME"/>
      <sheetName val="meda"/>
      <sheetName val="Mr.Amir"/>
      <sheetName val="SPRok.ORGNL"/>
      <sheetName val="FDPCB"/>
      <sheetName val="ES"/>
      <sheetName val="PREPok"/>
      <sheetName val="GtAT"/>
      <sheetName val="GtPR"/>
      <sheetName val="FNSH"/>
      <sheetName val="SAT"/>
      <sheetName val="SPR"/>
      <sheetName val="STS"/>
      <sheetName val="SATok"/>
      <sheetName val="SPRok"/>
      <sheetName val="sumAT"/>
      <sheetName val="Sheet4"/>
      <sheetName val="Sheet4 (2)"/>
      <sheetName val="sumPR (poc) (A)"/>
      <sheetName val="STPR1 ( POCK )"/>
      <sheetName val="STPR2 ( POCK)"/>
      <sheetName val="sumPR (poc)NEW(1)"/>
      <sheetName val="sumPR (poc)NEW(2)"/>
      <sheetName val="sumPRNEW50(1)"/>
      <sheetName val="sumPRNEW50(2)"/>
      <sheetName val="sumPRNEW50(3)"/>
      <sheetName val="STPR1 ribbing"/>
      <sheetName val="STPR2 ribbing"/>
      <sheetName val="sumribbing"/>
      <sheetName val="STPR1 ( INTER )"/>
      <sheetName val="STPR2 ( INTER)"/>
      <sheetName val="sumPR LINING(NEW)1"/>
      <sheetName val="sumPR LINING(NEW)2"/>
      <sheetName val="sumPR LINING(NEW)3"/>
      <sheetName val="STPR1 ( DENIM ) "/>
      <sheetName val="STPR2 (DENIM)"/>
      <sheetName val="sumPR"/>
      <sheetName val="summaryPR"/>
      <sheetName val="sumPR (new)"/>
      <sheetName val="STPR1"/>
      <sheetName val="STPR2"/>
      <sheetName val="sumPR (new)2"/>
      <sheetName val="STAT1 ( TWILL ) (1)"/>
      <sheetName val="STAT2 (TWILL) (2)"/>
      <sheetName val="sumAT (new) (3)"/>
      <sheetName val="STAT1"/>
      <sheetName val="STAT2"/>
      <sheetName val="STAT2 (2)"/>
      <sheetName val="sumAT (new)"/>
      <sheetName val="sumAT (new) (2)"/>
      <sheetName val="sumAT (new) (4)"/>
      <sheetName val="STATtwill SPEED MC"/>
      <sheetName val="STprDNM SPEED MC (3)"/>
      <sheetName val="STATdnm SPEED MC (2)"/>
      <sheetName val="sumAT(DNM)speed"/>
      <sheetName val="sumAT(DNM)speed (2)"/>
      <sheetName val="AVERAGE YY"/>
      <sheetName val="AVERAGE YY (2)"/>
      <sheetName val="STAT1 DNM RLS"/>
      <sheetName val="STAT2 DNM RLS"/>
      <sheetName val="sumAT(DNM RLS)"/>
      <sheetName val="sumAT(DNM RLS) (2)"/>
      <sheetName val="STAT1 TWILL RLS"/>
      <sheetName val="STAT2 TWILL RLS"/>
      <sheetName val="sumAT(TW RLS) (2)"/>
      <sheetName val="sumAT(TW RLS)"/>
      <sheetName val="sumAT(TW RLS) (3)"/>
      <sheetName val="STAT1 CDR"/>
      <sheetName val="STAT2 CDR NW"/>
      <sheetName val="sumAT(CDR)"/>
      <sheetName val="sumAT(CDR) (2)"/>
      <sheetName val="SAM + TGT"/>
      <sheetName val="SAM + TGT(old)"/>
      <sheetName val="SAM (body)"/>
      <sheetName val="SMV (pockIntrlng)"/>
      <sheetName val="SAM new"/>
      <sheetName val="ALL "/>
      <sheetName val="SAM+1,37"/>
      <sheetName val="SAM (USE)"/>
      <sheetName val="SAM (pockIntrlng) (USE)"/>
      <sheetName val="SAM (USE) (2)"/>
      <sheetName val="SAM (USE) (3)"/>
      <sheetName val="OOH"/>
      <sheetName val="Different"/>
      <sheetName val="New Cmt"/>
      <sheetName val="762 update"/>
      <sheetName val="7 (OL)"/>
      <sheetName val="38"/>
      <sheetName val="39"/>
      <sheetName val="40"/>
      <sheetName val="41"/>
      <sheetName val="42"/>
      <sheetName val="49"/>
      <sheetName val="49 New"/>
      <sheetName val="55"/>
      <sheetName val="55 New"/>
      <sheetName val="59"/>
      <sheetName val="92"/>
      <sheetName val="131 New"/>
      <sheetName val="156"/>
      <sheetName val="172"/>
      <sheetName val="172 New"/>
      <sheetName val="172 OP"/>
      <sheetName val="175"/>
      <sheetName val="177"/>
      <sheetName val="178 OP"/>
      <sheetName val="180"/>
      <sheetName val="180 NEW"/>
      <sheetName val="180 OP"/>
      <sheetName val="181"/>
      <sheetName val="193_"/>
      <sheetName val="193"/>
      <sheetName val="194_"/>
      <sheetName val="194"/>
      <sheetName val="195"/>
      <sheetName val="204"/>
      <sheetName val="204 New"/>
      <sheetName val="235"/>
      <sheetName val="235 New"/>
      <sheetName val="248"/>
      <sheetName val="249"/>
      <sheetName val="262"/>
      <sheetName val="262 New"/>
      <sheetName val="339 opsi"/>
      <sheetName val="339"/>
      <sheetName val="343"/>
      <sheetName val="344 opsi"/>
      <sheetName val="344"/>
      <sheetName val="381"/>
      <sheetName val="432"/>
      <sheetName val="433"/>
      <sheetName val="455"/>
      <sheetName val="457"/>
      <sheetName val="471"/>
      <sheetName val="526"/>
      <sheetName val="561"/>
      <sheetName val="586"/>
      <sheetName val="586 New"/>
      <sheetName val="655"/>
      <sheetName val="655 BS"/>
      <sheetName val="665"/>
      <sheetName val="667"/>
      <sheetName val="673"/>
      <sheetName val="674"/>
      <sheetName val="677"/>
      <sheetName val="704"/>
      <sheetName val="706"/>
      <sheetName val="708"/>
      <sheetName val="709"/>
      <sheetName val="710"/>
      <sheetName val="711"/>
      <sheetName val="712"/>
      <sheetName val="713"/>
      <sheetName val="722"/>
      <sheetName val="723"/>
      <sheetName val="727"/>
      <sheetName val="730"/>
      <sheetName val="732"/>
      <sheetName val="738"/>
      <sheetName val="741"/>
      <sheetName val="760"/>
      <sheetName val="777"/>
      <sheetName val="815"/>
      <sheetName val="857"/>
      <sheetName val="890"/>
      <sheetName val="887"/>
      <sheetName val="6 (OL)"/>
      <sheetName val="6 (NEW)"/>
      <sheetName val="7(OL)"/>
      <sheetName val="7 (NEW)"/>
      <sheetName val="7 (UPDATE)"/>
      <sheetName val="84"/>
      <sheetName val="89"/>
      <sheetName val="91"/>
      <sheetName val="255"/>
      <sheetName val="259 W LBL"/>
      <sheetName val="259"/>
      <sheetName val="263 (NEW)"/>
      <sheetName val="266"/>
      <sheetName val="268"/>
      <sheetName val="268 (new)"/>
      <sheetName val="287"/>
      <sheetName val="308"/>
      <sheetName val="309"/>
      <sheetName val="312"/>
      <sheetName val="312 (NEW)"/>
      <sheetName val="OP"/>
      <sheetName val="315"/>
      <sheetName val="322"/>
      <sheetName val="365"/>
      <sheetName val="365 (NEW)"/>
      <sheetName val="369"/>
      <sheetName val="369 (NEW)"/>
      <sheetName val="376"/>
      <sheetName val="376 (NEW)"/>
      <sheetName val="386"/>
      <sheetName val="393"/>
      <sheetName val="393 (FLDR)"/>
      <sheetName val="393 (NEW)"/>
      <sheetName val="396 (NEW)"/>
      <sheetName val="398"/>
      <sheetName val="401"/>
      <sheetName val="405 W LBL"/>
      <sheetName val="405"/>
      <sheetName val="409"/>
      <sheetName val="428"/>
      <sheetName val="446"/>
      <sheetName val="446 (NEW)"/>
      <sheetName val="447"/>
      <sheetName val="448"/>
      <sheetName val="457 (NEW)"/>
      <sheetName val="581"/>
      <sheetName val="581 (NEW)"/>
      <sheetName val="592"/>
      <sheetName val="620"/>
      <sheetName val="642"/>
      <sheetName val="656"/>
      <sheetName val="664"/>
      <sheetName val="668"/>
      <sheetName val="678"/>
      <sheetName val="684"/>
      <sheetName val="684 (NEW)"/>
      <sheetName val="688 W LBL"/>
      <sheetName val="688"/>
      <sheetName val="688 (NEW)"/>
      <sheetName val="692"/>
      <sheetName val="692 (NEW)"/>
      <sheetName val="694"/>
      <sheetName val="694 (UPDATE)"/>
      <sheetName val="727 (OL)"/>
      <sheetName val="727 (SL)"/>
      <sheetName val="727 (BTN)"/>
      <sheetName val="727 (BTN) (2)"/>
      <sheetName val="744"/>
      <sheetName val="745"/>
      <sheetName val="756 (OL)"/>
      <sheetName val="756 (SL)"/>
      <sheetName val="756 (NEW)"/>
      <sheetName val="789"/>
      <sheetName val="801"/>
      <sheetName val="803"/>
      <sheetName val="814"/>
      <sheetName val="814 (NEW)"/>
      <sheetName val="823"/>
      <sheetName val="823 (NEW)"/>
      <sheetName val="829"/>
      <sheetName val="829 (NEW)"/>
      <sheetName val="849"/>
      <sheetName val="894"/>
      <sheetName val="908"/>
      <sheetName val="998"/>
      <sheetName val="1071"/>
      <sheetName val="1071 (NEW) (2)"/>
      <sheetName val="1071 (NEW)"/>
      <sheetName val="1097"/>
      <sheetName val="1097 (NEW)"/>
      <sheetName val="1104 (NEW)"/>
      <sheetName val="1108 Patch"/>
      <sheetName val="1108 Patch (new)"/>
      <sheetName val="1108 (OL)"/>
      <sheetName val="1108."/>
      <sheetName val="1116"/>
      <sheetName val="1117 Patch"/>
      <sheetName val="1117"/>
      <sheetName val="1120"/>
      <sheetName val="1125 (2)"/>
      <sheetName val="1127"/>
      <sheetName val="1127 (NEW)"/>
      <sheetName val="1128"/>
      <sheetName val="1135"/>
      <sheetName val="1152"/>
      <sheetName val="1157"/>
      <sheetName val="1158"/>
      <sheetName val="1158 (NEW)"/>
      <sheetName val="1174"/>
      <sheetName val="1175"/>
      <sheetName val="1176"/>
      <sheetName val="1176 (NEW)"/>
      <sheetName val="1193"/>
      <sheetName val="1194"/>
      <sheetName val="1198"/>
      <sheetName val="1199"/>
      <sheetName val="1215"/>
      <sheetName val="1215 (new)"/>
      <sheetName val="1250"/>
      <sheetName val="1394"/>
      <sheetName val="1394 (OL)"/>
      <sheetName val="1394 New"/>
      <sheetName val="1396"/>
      <sheetName val="1459"/>
      <sheetName val="1460"/>
      <sheetName val="1462"/>
      <sheetName val="1463"/>
      <sheetName val="1465"/>
      <sheetName val="1467"/>
      <sheetName val="1470"/>
      <sheetName val="1470 (new)"/>
      <sheetName val="1472"/>
      <sheetName val="1472 (new)"/>
      <sheetName val="1474"/>
      <sheetName val="1474 (NEW)"/>
      <sheetName val="1474 (BS)"/>
      <sheetName val="1475"/>
      <sheetName val="."/>
      <sheetName val="1475 (NEW)"/>
      <sheetName val="1476"/>
      <sheetName val="1476 (new)"/>
      <sheetName val="1483"/>
      <sheetName val="1483 (New)"/>
      <sheetName val="1485"/>
      <sheetName val="1485 (new)"/>
      <sheetName val="1494"/>
      <sheetName val="1494 (New)"/>
      <sheetName val="1505"/>
      <sheetName val="1506"/>
      <sheetName val="703"/>
      <sheetName val="703 BL"/>
      <sheetName val="703 (2)"/>
      <sheetName val="491 BL (246) OP2"/>
      <sheetName val="1123"/>
      <sheetName val="_Recovered_SheetName_194_"/>
      <sheetName val="_Recovered_SheetName_195_"/>
      <sheetName val="_Recovered_SheetName_189_"/>
      <sheetName val="_Recovered_SheetName_857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OP COPY"/>
      <sheetName val="BOM"/>
      <sheetName val="IMAGE"/>
      <sheetName val="825"/>
      <sheetName val="R162ST08"/>
      <sheetName val="919"/>
      <sheetName val="758 (4)"/>
      <sheetName val="758 (3)"/>
      <sheetName val=" Pattern Info &amp; Chg L"/>
      <sheetName val="Maintenance2000 No"/>
      <sheetName val="717 (2)"/>
      <sheetName val="703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76"/>
      <sheetName val="178"/>
      <sheetName val="179"/>
      <sheetName val="251"/>
      <sheetName val="251 (2)"/>
      <sheetName val="251 (3)"/>
      <sheetName val="251 (4)"/>
      <sheetName val="251 (5)"/>
      <sheetName val="252"/>
      <sheetName val="252 (2)"/>
      <sheetName val="252 (3)"/>
      <sheetName val="252 (4)"/>
      <sheetName val="252 (5)"/>
      <sheetName val="252 (6)"/>
      <sheetName val="253"/>
      <sheetName val="253 (2)"/>
      <sheetName val="253 (3)"/>
      <sheetName val="253 (4)"/>
      <sheetName val="253 (5)"/>
      <sheetName val="293"/>
      <sheetName val="293 (2)"/>
      <sheetName val="294"/>
      <sheetName val="294 (2)"/>
      <sheetName val="331"/>
      <sheetName val="331 (2)"/>
      <sheetName val="352"/>
      <sheetName val="353"/>
      <sheetName val="353 (2)"/>
      <sheetName val="353 (3)"/>
      <sheetName val="354"/>
      <sheetName val="359"/>
      <sheetName val="359 (2)"/>
      <sheetName val="359 (3)"/>
      <sheetName val="360"/>
      <sheetName val="360 (2)"/>
      <sheetName val="360 (3)"/>
      <sheetName val="360 (4)"/>
      <sheetName val="396"/>
      <sheetName val="397"/>
      <sheetName val="397 (2)"/>
      <sheetName val="459"/>
      <sheetName val="459 (2)"/>
      <sheetName val="459 (3)"/>
      <sheetName val="459 (4)"/>
      <sheetName val="1195 + 1563"/>
      <sheetName val="461"/>
      <sheetName val="461 (2)"/>
      <sheetName val="606"/>
      <sheetName val="606 (2)"/>
      <sheetName val="607"/>
      <sheetName val="643"/>
      <sheetName val="644"/>
      <sheetName val="644 (2)"/>
      <sheetName val="646"/>
      <sheetName val="646 (2)"/>
      <sheetName val="811"/>
      <sheetName val="812"/>
      <sheetName val="813"/>
      <sheetName val="833"/>
      <sheetName val="833 (2)"/>
      <sheetName val="833 (3)"/>
      <sheetName val="934"/>
      <sheetName val="934 (2)"/>
      <sheetName val="934 (3)"/>
      <sheetName val="949"/>
      <sheetName val="949 (2)"/>
      <sheetName val="958"/>
      <sheetName val="959"/>
      <sheetName val="960"/>
      <sheetName val="961"/>
      <sheetName val="969"/>
      <sheetName val="970"/>
      <sheetName val="971"/>
      <sheetName val="972"/>
      <sheetName val="1009"/>
      <sheetName val="1439"/>
      <sheetName val="1440"/>
      <sheetName val="1441"/>
      <sheetName val="1441 (2)"/>
      <sheetName val="1442"/>
      <sheetName val="1442 (2)"/>
      <sheetName val="1445"/>
      <sheetName val="1446"/>
      <sheetName val="1769"/>
      <sheetName val="1770"/>
      <sheetName val="1771"/>
      <sheetName val="1772"/>
      <sheetName val="1773"/>
      <sheetName val="1773 (2)"/>
      <sheetName val="1773 (3)"/>
      <sheetName val="1774"/>
      <sheetName val="934 (4)"/>
      <sheetName val="397 (3)"/>
      <sheetName val="396 (2)"/>
      <sheetName val="Sheet1"/>
      <sheetName val="1131Normal"/>
      <sheetName val="1131Normal line"/>
      <sheetName val="1131Auto"/>
      <sheetName val="1131Auto line"/>
      <sheetName val="1132Normal line"/>
      <sheetName val="1132Auto line"/>
      <sheetName val="Sheet2"/>
      <sheetName val="Sheet3"/>
      <sheetName val="21"/>
      <sheetName val="21 (2)"/>
      <sheetName val="65"/>
      <sheetName val="65 (2)"/>
      <sheetName val="185"/>
      <sheetName val="185 (2)"/>
      <sheetName val="186"/>
      <sheetName val="186 (2)"/>
      <sheetName val="186 (3)"/>
      <sheetName val="281"/>
      <sheetName val="403"/>
      <sheetName val="403 (2)"/>
      <sheetName val="403 (3)"/>
      <sheetName val="475"/>
      <sheetName val="475 (2)"/>
      <sheetName val="495"/>
      <sheetName val="495 ( OPTION 1 ) "/>
      <sheetName val="495 ( OPTION 2 )"/>
      <sheetName val="589"/>
      <sheetName val="589 (2)"/>
      <sheetName val="589 (3)"/>
      <sheetName val="589 (4)"/>
      <sheetName val="589 (5)"/>
      <sheetName val="589 (7)"/>
      <sheetName val="598"/>
      <sheetName val="598 (2)"/>
      <sheetName val="598 (4)"/>
      <sheetName val="598 (5)"/>
      <sheetName val="607 (3)"/>
      <sheetName val="607 (2)"/>
      <sheetName val="607 (4)"/>
      <sheetName val="607 (5)"/>
      <sheetName val="607 (6)"/>
      <sheetName val="610"/>
      <sheetName val="610 (2)"/>
      <sheetName val="630"/>
      <sheetName val="630 (2)"/>
      <sheetName val="759"/>
      <sheetName val="742"/>
      <sheetName val="742 (3)"/>
      <sheetName val="758"/>
      <sheetName val="758 (2)"/>
      <sheetName val="758 (3)"/>
      <sheetName val="825"/>
      <sheetName val="840"/>
      <sheetName val="840 (2)"/>
      <sheetName val="843"/>
      <sheetName val="843 (2)"/>
      <sheetName val="916"/>
      <sheetName val="916 (2)"/>
      <sheetName val="916 (3)"/>
      <sheetName val="918"/>
      <sheetName val="918 (2)"/>
      <sheetName val="918 (3)"/>
      <sheetName val="919"/>
      <sheetName val="919 (2)"/>
      <sheetName val="919 (3)"/>
      <sheetName val="938"/>
      <sheetName val="954 option 1"/>
      <sheetName val="954 option 1 (2)"/>
      <sheetName val="954 option 2"/>
      <sheetName val="954 option 2 (2)"/>
      <sheetName val="964"/>
      <sheetName val="964 (2)"/>
      <sheetName val="1019"/>
      <sheetName val="1019 (2)"/>
      <sheetName val="1107"/>
      <sheetName val="1107 (2)"/>
      <sheetName val="1108"/>
      <sheetName val="1109"/>
      <sheetName val="1109 (2)"/>
      <sheetName val="1110"/>
      <sheetName val="1110 (3)"/>
      <sheetName val="1118"/>
      <sheetName val="1148 (2)"/>
      <sheetName val="455 ( 2 ) "/>
      <sheetName val="1110 (2)"/>
      <sheetName val="1148"/>
      <sheetName val="589 (8)"/>
      <sheetName val="758 (4)"/>
      <sheetName val="MP"/>
      <sheetName val="DATA"/>
      <sheetName val="1"/>
      <sheetName val="2"/>
      <sheetName val="3"/>
      <sheetName val="4"/>
      <sheetName val="5"/>
      <sheetName val="6"/>
      <sheetName val="7"/>
      <sheetName val="8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TOP COPY"/>
      <sheetName val="BOM"/>
      <sheetName val="IMAGE"/>
      <sheetName val="REPORT ACTIVITY NI2S"/>
      <sheetName val="GSD ANALYSIS NI2S"/>
      <sheetName val="608"/>
      <sheetName val="558 (2)"/>
      <sheetName val="11 (2)"/>
      <sheetName val="688 (5)"/>
      <sheetName val="73"/>
      <sheetName val="135"/>
      <sheetName val="106"/>
      <sheetName val="82"/>
      <sheetName val="108"/>
      <sheetName val="1018 (2)"/>
      <sheetName val="104 (2)"/>
      <sheetName val="24 (2)"/>
      <sheetName val="87"/>
      <sheetName val="558 (3)"/>
      <sheetName val="38 (2)"/>
      <sheetName val="40 (2)"/>
      <sheetName val="31 (4)"/>
      <sheetName val="115 (2)"/>
      <sheetName val="994 (3)"/>
      <sheetName val="917 (2)"/>
      <sheetName val="1061 (4)"/>
      <sheetName val="940 (2)"/>
      <sheetName val="869 (5)"/>
      <sheetName val="894 (5)"/>
      <sheetName val="933 (4)"/>
      <sheetName val="258"/>
      <sheetName val="4P1900"/>
      <sheetName val="4B1900"/>
      <sheetName val="4B1902"/>
      <sheetName val="4B1901"/>
      <sheetName val="225"/>
      <sheetName val="263"/>
      <sheetName val="596 (2)"/>
      <sheetName val="599 (2)"/>
      <sheetName val="24 (3)"/>
      <sheetName val="256 (4)"/>
      <sheetName val="26 (3)"/>
      <sheetName val="255 (3)"/>
      <sheetName val="254 (4)"/>
      <sheetName val="717 (2)"/>
      <sheetName val="800"/>
      <sheetName val="718 (2)"/>
      <sheetName val="834"/>
      <sheetName val="834 (2)"/>
      <sheetName val="743 (2)"/>
      <sheetName val="897"/>
      <sheetName val="727(5)"/>
      <sheetName val="WB MANUAL"/>
      <sheetName val="1086"/>
      <sheetName val="832 (5)"/>
      <sheetName val="931 (2)"/>
      <sheetName val="1087 (3)"/>
      <sheetName val="490(VENICE TRUNK ) (4)"/>
      <sheetName val="1086 (2)"/>
      <sheetName val="1112"/>
      <sheetName val="947"/>
      <sheetName val="1074 (2)"/>
      <sheetName val="1233"/>
      <sheetName val="734 (2)"/>
      <sheetName val="1072 (3)"/>
      <sheetName val="1074 (4)"/>
      <sheetName val="1087 (4)"/>
      <sheetName val="1269"/>
      <sheetName val="746 (3)"/>
      <sheetName val="1271 (2)"/>
      <sheetName val="1072 (2)"/>
      <sheetName val="1130 (2)"/>
      <sheetName val="937"/>
      <sheetName val="759 (2)"/>
      <sheetName val="598 (3)"/>
      <sheetName val="90 (3)"/>
      <sheetName val="240"/>
      <sheetName val="1023 (3)"/>
      <sheetName val="680"/>
      <sheetName val="1077 (2)"/>
      <sheetName val="1086 (4)"/>
      <sheetName val="1115"/>
      <sheetName val="1024"/>
      <sheetName val="401(4)"/>
      <sheetName val="1261"/>
      <sheetName val="737 (2)"/>
      <sheetName val="1125"/>
      <sheetName val="1156"/>
      <sheetName val="123"/>
      <sheetName val="606 (3)"/>
      <sheetName val="606 (4)"/>
      <sheetName val="R46SC22 VARICK 5 PKT PANT SZ 36"/>
      <sheetName val="R154IC20"/>
      <sheetName val="R1541C13"/>
      <sheetName val="R156SS02 SANDLEWOOD"/>
      <sheetName val="R156SS01 SHORT"/>
      <sheetName val="R156SS01 PANT"/>
      <sheetName val="R156SS02 MARITIM"/>
      <sheetName val="R156SC13 VARICK 5 PKT"/>
      <sheetName val="R156SC13 VARICK 5 PKT (2)"/>
      <sheetName val="R156SC13 HUDSON"/>
      <sheetName val="MR156H40"/>
      <sheetName val="116"/>
      <sheetName val="MR 156H44"/>
      <sheetName val="R156SC27"/>
      <sheetName val="R156SC27 "/>
      <sheetName val="R156SC27  (2)"/>
      <sheetName val="R154RB30 (SKETCH)"/>
      <sheetName val="R154RB30 (ORGL)"/>
      <sheetName val="W1561S05"/>
      <sheetName val="R154RB30 (ORGL EMAIL 17 MAR"/>
      <sheetName val="W1561S05 (2)"/>
      <sheetName val="W1561S05 (3)"/>
      <sheetName val="R151SC06"/>
      <sheetName val="R151SC06 (ORG)"/>
      <sheetName val="R152SC24"/>
      <sheetName val="R152SC24 (ORG)"/>
      <sheetName val="R152SC24 (ORG DEC)"/>
      <sheetName val="R152SC24 (ORG NO LOOP)"/>
      <sheetName val="MR161S52 SHORT"/>
      <sheetName val="MR161S52 PANT"/>
      <sheetName val="R151SC10"/>
      <sheetName val="R151SC10 (ORGL)"/>
      <sheetName val="MR161S03"/>
      <sheetName val="MR161S37"/>
      <sheetName val="MR 161S51 BASKET BALL"/>
      <sheetName val="MR 161S51 BASKET BALL (2)"/>
      <sheetName val="MR 161S51 OVER ALL"/>
      <sheetName val="MR 161S49 OVER ALL"/>
      <sheetName val="MR161S49"/>
      <sheetName val="291 (2)"/>
      <sheetName val="MR161S13"/>
      <sheetName val="MR161S17"/>
      <sheetName val="R161SC13 HUDSON"/>
      <sheetName val="R161SC13 HUDSON (short)"/>
      <sheetName val="R161SC13 SUFFIELD"/>
      <sheetName val="R161SC13 SUFFIELD ( B &amp; T )"/>
      <sheetName val="R161SC13 SUFFIELD (short)"/>
      <sheetName val="R161SC13 SULLIVAN"/>
      <sheetName val="R161SC13 VARICK"/>
      <sheetName val="R161SC13 VARICK ( B &amp; T)"/>
      <sheetName val="R161SL05 BEDFORD "/>
      <sheetName val="R161SL05 HUDSON"/>
      <sheetName val="R161SB03"/>
      <sheetName val="R161SL01 HUDSON SHORT"/>
      <sheetName val="R161SL01 Hudson  short"/>
      <sheetName val="R161SL05 HUDSON  PANT"/>
      <sheetName val="MR161S90 PANT"/>
      <sheetName val="MR161S90 SHORT"/>
      <sheetName val="WR 161S51 OVER ALL "/>
      <sheetName val="MR 156H25"/>
      <sheetName val="FOE W152SP01 REG"/>
      <sheetName val="FOE W152SP01 B &amp;T"/>
      <sheetName val="MR162U17 CARGO"/>
      <sheetName val="R161SL07 PANT"/>
      <sheetName val="R161SL07 HUDSON  PANT (2)"/>
      <sheetName val="R161SL07 SHORT"/>
      <sheetName val="R161SL07 Hudson  short (2)"/>
      <sheetName val="W161SM04 PALM ISLAND"/>
      <sheetName val="W161SM04 TRAVEL"/>
      <sheetName val="W161SM01"/>
      <sheetName val="WR 161S98"/>
      <sheetName val="WR 161S17"/>
      <sheetName val="R1611007 SHORT (B&amp;T)"/>
      <sheetName val="MR162U17 SHORT"/>
      <sheetName val="MR162U31 PANT"/>
      <sheetName val="MR162U40 PANT"/>
      <sheetName val="MR 162U40 CARGO"/>
      <sheetName val="R162SC11 BRITON SHORT"/>
      <sheetName val="R162SC11 BRITON PANT"/>
      <sheetName val="R161IL05"/>
      <sheetName val="R161IL05 (2)"/>
      <sheetName val="R161IL05 (3)"/>
      <sheetName val="R162SM02"/>
      <sheetName val="R162SM03"/>
      <sheetName val="R162ST08"/>
      <sheetName val="R162IC11 B &amp; T SHORT"/>
      <sheetName val="R162IC11 B &amp; T SHORT (2)"/>
      <sheetName val="R162IC11 B&amp;T BRITON PANT "/>
      <sheetName val="R162SC13 HUDSON SHORT"/>
      <sheetName val="R162SC13 HUDSON PANT"/>
      <sheetName val="MR 164F16"/>
      <sheetName val="733"/>
      <sheetName val="MR 164F16 (2)"/>
      <sheetName val="MR164F17 HIKING"/>
      <sheetName val="R162IC27 B &amp; T"/>
      <sheetName val="MR 164F17"/>
      <sheetName val="_Recovered_SheetName_305_"/>
      <sheetName val="1428"/>
      <sheetName val="83"/>
      <sheetName val="83 (3)"/>
      <sheetName val="83 (4)"/>
      <sheetName val="84 (2)"/>
      <sheetName val="84 (3)"/>
      <sheetName val="84 (4)"/>
      <sheetName val="85"/>
      <sheetName val="85 (2)"/>
      <sheetName val="86"/>
      <sheetName val="88"/>
      <sheetName val="88 (2)"/>
      <sheetName val="102 (2)"/>
      <sheetName val="102 (3)"/>
      <sheetName val="102 (4)"/>
      <sheetName val="102 (5)"/>
      <sheetName val="103 (2)"/>
      <sheetName val="103 (3)"/>
      <sheetName val="105 (2)"/>
      <sheetName val="122 (2)"/>
      <sheetName val="105 (3)"/>
      <sheetName val="116 (2)"/>
      <sheetName val="116 (3)"/>
      <sheetName val="116 (4)"/>
      <sheetName val="122 (3)"/>
      <sheetName val="131"/>
      <sheetName val="131 (2)"/>
      <sheetName val="146 (2)"/>
      <sheetName val="146 (4)"/>
      <sheetName val="146 (3)"/>
      <sheetName val="202"/>
      <sheetName val="225 (fell)"/>
      <sheetName val="225 (obras)"/>
      <sheetName val="225 (option)"/>
      <sheetName val="225 (2)"/>
      <sheetName val="232"/>
      <sheetName val="232 (2)"/>
      <sheetName val="232 (3)"/>
      <sheetName val="232 (OPTION)"/>
      <sheetName val="240 (2)"/>
      <sheetName val="247"/>
      <sheetName val="247 (3)"/>
      <sheetName val="247 (2)"/>
      <sheetName val="247 (obras)"/>
      <sheetName val="09"/>
      <sheetName val="75"/>
      <sheetName val="105"/>
      <sheetName val="113"/>
      <sheetName val="114"/>
      <sheetName val="121"/>
      <sheetName val="122"/>
      <sheetName val="124"/>
      <sheetName val="130"/>
      <sheetName val="130 (NEW)"/>
      <sheetName val="131 (NEW)"/>
      <sheetName val="173"/>
      <sheetName val="173 (NEW)"/>
      <sheetName val="174"/>
      <sheetName val="237."/>
      <sheetName val="237"/>
      <sheetName val="246"/>
      <sheetName val="278."/>
      <sheetName val="278"/>
      <sheetName val="278 (NEW)"/>
      <sheetName val="279"/>
      <sheetName val="298"/>
      <sheetName val="299"/>
      <sheetName val="300"/>
      <sheetName val="411"/>
      <sheetName val="412"/>
      <sheetName val="414"/>
      <sheetName val="507"/>
      <sheetName val="559"/>
      <sheetName val="560"/>
      <sheetName val="810"/>
      <sheetName val="822"/>
      <sheetName val="822 (NEW)"/>
      <sheetName val="855"/>
      <sheetName val="855 (NEW)"/>
      <sheetName val="859"/>
      <sheetName val="859 (NEW)"/>
      <sheetName val="866"/>
      <sheetName val="867"/>
      <sheetName val="868"/>
      <sheetName val="876"/>
      <sheetName val="877"/>
      <sheetName val="970 (2)"/>
      <sheetName val="1001."/>
      <sheetName val="1001"/>
      <sheetName val="1001 (2)"/>
      <sheetName val="1006"/>
      <sheetName val="1017"/>
      <sheetName val="1017 (2)"/>
      <sheetName val="1094"/>
      <sheetName val="1103"/>
      <sheetName val="1104"/>
      <sheetName val="1104 (REV)"/>
      <sheetName val="1114"/>
      <sheetName val="1137"/>
      <sheetName val="1137 (NEW)"/>
      <sheetName val="1231"/>
      <sheetName val="1235"/>
      <sheetName val="TRIAL"/>
      <sheetName val=" Cover"/>
      <sheetName val="Material"/>
      <sheetName val=" Material 2"/>
      <sheetName val=" Construction"/>
      <sheetName val=" Pattern Info &amp; Chg L"/>
      <sheetName val="_Cover"/>
      <sheetName val="_Material_2"/>
      <sheetName val="_Construction"/>
      <sheetName val="_Pattern_Info_&amp;_Chg_L"/>
      <sheetName val="WIT_Saving"/>
      <sheetName val="Monthly_saving"/>
      <sheetName val="progress_final"/>
      <sheetName val="progress_others"/>
      <sheetName val="Iswara_to_Jaguh"/>
      <sheetName val="Hello Kitty"/>
      <sheetName val="Q_file"/>
      <sheetName val="Maintenance2000 No"/>
      <sheetName val="ActionII"/>
      <sheetName val="Express"/>
      <sheetName val="Minimal fabric surplus (No)"/>
      <sheetName val="Speed_fund"/>
      <sheetName val="Y2K"/>
      <sheetName val="Focus Link"/>
      <sheetName val="Innovator"/>
      <sheetName val="Excess_cost"/>
      <sheetName val="Purchasing (No)"/>
      <sheetName val="Reformation (No)"/>
      <sheetName val="Interlining reduction"/>
      <sheetName val="ISO"/>
      <sheetName val="Clear"/>
      <sheetName val="TIME"/>
      <sheetName val="meda"/>
      <sheetName val="Mr.Amir"/>
      <sheetName val="SPRok.ORGNL"/>
      <sheetName val="FDPCB"/>
      <sheetName val="ES"/>
      <sheetName val="PREPok"/>
      <sheetName val="GtAT"/>
      <sheetName val="GtPR"/>
      <sheetName val="FNSH"/>
      <sheetName val="SAT"/>
      <sheetName val="SPR"/>
      <sheetName val="STS"/>
      <sheetName val="SATok"/>
      <sheetName val="SPRok"/>
      <sheetName val="sumAT"/>
      <sheetName val="Sheet4"/>
      <sheetName val="Sheet4 (2)"/>
      <sheetName val="sumPR (poc) (A)"/>
      <sheetName val="STPR1 ( POCK )"/>
      <sheetName val="STPR2 ( POCK)"/>
      <sheetName val="sumPR (poc)NEW(1)"/>
      <sheetName val="sumPR (poc)NEW(2)"/>
      <sheetName val="sumPRNEW50(1)"/>
      <sheetName val="sumPRNEW50(2)"/>
      <sheetName val="sumPRNEW50(3)"/>
      <sheetName val="STPR1 ribbing"/>
      <sheetName val="STPR2 ribbing"/>
      <sheetName val="sumribbing"/>
      <sheetName val="STPR1 ( INTER )"/>
      <sheetName val="STPR2 ( INTER)"/>
      <sheetName val="sumPR LINING(NEW)1"/>
      <sheetName val="sumPR LINING(NEW)2"/>
      <sheetName val="sumPR LINING(NEW)3"/>
      <sheetName val="STPR1 ( DENIM ) "/>
      <sheetName val="STPR2 (DENIM)"/>
      <sheetName val="sumPR"/>
      <sheetName val="summaryPR"/>
      <sheetName val="sumPR (new)"/>
      <sheetName val="STPR1"/>
      <sheetName val="STPR2"/>
      <sheetName val="sumPR (new)2"/>
      <sheetName val="STAT1 ( TWILL ) (1)"/>
      <sheetName val="STAT2 (TWILL) (2)"/>
      <sheetName val="sumAT (new) (3)"/>
      <sheetName val="STAT1"/>
      <sheetName val="STAT2"/>
      <sheetName val="STAT2 (2)"/>
      <sheetName val="sumAT (new)"/>
      <sheetName val="sumAT (new) (2)"/>
      <sheetName val="sumAT (new) (4)"/>
      <sheetName val="STATtwill SPEED MC"/>
      <sheetName val="STprDNM SPEED MC (3)"/>
      <sheetName val="STATdnm SPEED MC (2)"/>
      <sheetName val="sumAT(DNM)speed"/>
      <sheetName val="sumAT(DNM)speed (2)"/>
      <sheetName val="AVERAGE YY"/>
      <sheetName val="AVERAGE YY (2)"/>
      <sheetName val="STAT1 DNM RLS"/>
      <sheetName val="STAT2 DNM RLS"/>
      <sheetName val="sumAT(DNM RLS)"/>
      <sheetName val="sumAT(DNM RLS) (2)"/>
      <sheetName val="STAT1 TWILL RLS"/>
      <sheetName val="STAT2 TWILL RLS"/>
      <sheetName val="sumAT(TW RLS) (2)"/>
      <sheetName val="sumAT(TW RLS)"/>
      <sheetName val="sumAT(TW RLS) (3)"/>
      <sheetName val="STAT1 CDR"/>
      <sheetName val="STAT2 CDR NW"/>
      <sheetName val="sumAT(CDR)"/>
      <sheetName val="sumAT(CDR) (2)"/>
      <sheetName val="SAM + TGT"/>
      <sheetName val="SAM + TGT(old)"/>
      <sheetName val="SAM (body)"/>
      <sheetName val="SMV (pockIntrlng)"/>
      <sheetName val="SAM new"/>
      <sheetName val="ALL "/>
      <sheetName val="SAM+1,37"/>
      <sheetName val="SAM (USE)"/>
      <sheetName val="SAM (pockIntrlng) (USE)"/>
      <sheetName val="SAM (USE) (2)"/>
      <sheetName val="SAM (USE) (3)"/>
      <sheetName val="OOH"/>
      <sheetName val="Different"/>
      <sheetName val="New Cmt"/>
      <sheetName val="762 update"/>
      <sheetName val="7 (OL)"/>
      <sheetName val="38"/>
      <sheetName val="39"/>
      <sheetName val="40"/>
      <sheetName val="41"/>
      <sheetName val="42"/>
      <sheetName val="49"/>
      <sheetName val="49 New"/>
      <sheetName val="55"/>
      <sheetName val="55 New"/>
      <sheetName val="59"/>
      <sheetName val="92"/>
      <sheetName val="131 New"/>
      <sheetName val="156"/>
      <sheetName val="172"/>
      <sheetName val="172 New"/>
      <sheetName val="172 OP"/>
      <sheetName val="175"/>
      <sheetName val="177"/>
      <sheetName val="178 OP"/>
      <sheetName val="180"/>
      <sheetName val="180 NEW"/>
      <sheetName val="180 OP"/>
      <sheetName val="181"/>
      <sheetName val="193_"/>
      <sheetName val="193"/>
      <sheetName val="194_"/>
      <sheetName val="194"/>
      <sheetName val="195"/>
      <sheetName val="204"/>
      <sheetName val="204 New"/>
      <sheetName val="235"/>
      <sheetName val="235 New"/>
      <sheetName val="248"/>
      <sheetName val="249"/>
      <sheetName val="262"/>
      <sheetName val="262 New"/>
      <sheetName val="339 opsi"/>
      <sheetName val="339"/>
      <sheetName val="343"/>
      <sheetName val="344 opsi"/>
      <sheetName val="344"/>
      <sheetName val="381"/>
      <sheetName val="432"/>
      <sheetName val="433"/>
      <sheetName val="455"/>
      <sheetName val="457"/>
      <sheetName val="471"/>
      <sheetName val="526"/>
      <sheetName val="561"/>
      <sheetName val="586"/>
      <sheetName val="586 New"/>
      <sheetName val="655"/>
      <sheetName val="655 BS"/>
      <sheetName val="665"/>
      <sheetName val="667"/>
      <sheetName val="673"/>
      <sheetName val="674"/>
      <sheetName val="677"/>
      <sheetName val="704"/>
      <sheetName val="706"/>
      <sheetName val="708"/>
      <sheetName val="709"/>
      <sheetName val="710"/>
      <sheetName val="711"/>
      <sheetName val="712"/>
      <sheetName val="713"/>
      <sheetName val="722"/>
      <sheetName val="723"/>
      <sheetName val="727"/>
      <sheetName val="730"/>
      <sheetName val="732"/>
      <sheetName val="738"/>
      <sheetName val="741"/>
      <sheetName val="760"/>
      <sheetName val="777"/>
      <sheetName val="815"/>
      <sheetName val="857"/>
      <sheetName val="890"/>
      <sheetName val="887"/>
      <sheetName val="6 (OL)"/>
      <sheetName val="6 (NEW)"/>
      <sheetName val="7(OL)"/>
      <sheetName val="7 (NEW)"/>
      <sheetName val="7 (UPDATE)"/>
      <sheetName val="84"/>
      <sheetName val="89"/>
      <sheetName val="91"/>
      <sheetName val="255"/>
      <sheetName val="259 W LBL"/>
      <sheetName val="259"/>
      <sheetName val="263 (NEW)"/>
      <sheetName val="266"/>
      <sheetName val="268"/>
      <sheetName val="268 (new)"/>
      <sheetName val="287"/>
      <sheetName val="308"/>
      <sheetName val="309"/>
      <sheetName val="312"/>
      <sheetName val="312 (NEW)"/>
      <sheetName val="OP"/>
      <sheetName val="315"/>
      <sheetName val="322"/>
      <sheetName val="365"/>
      <sheetName val="365 (NEW)"/>
      <sheetName val="369"/>
      <sheetName val="369 (NEW)"/>
      <sheetName val="376"/>
      <sheetName val="376 (NEW)"/>
      <sheetName val="386"/>
      <sheetName val="393"/>
      <sheetName val="393 (FLDR)"/>
      <sheetName val="393 (NEW)"/>
      <sheetName val="396 (NEW)"/>
      <sheetName val="398"/>
      <sheetName val="401"/>
      <sheetName val="405 W LBL"/>
      <sheetName val="405"/>
      <sheetName val="409"/>
      <sheetName val="428"/>
      <sheetName val="446"/>
      <sheetName val="446 (NEW)"/>
      <sheetName val="447"/>
      <sheetName val="448"/>
      <sheetName val="457 (NEW)"/>
      <sheetName val="581"/>
      <sheetName val="581 (NEW)"/>
      <sheetName val="592"/>
      <sheetName val="620"/>
      <sheetName val="642"/>
      <sheetName val="656"/>
      <sheetName val="664"/>
      <sheetName val="668"/>
      <sheetName val="678"/>
      <sheetName val="684"/>
      <sheetName val="684 (NEW)"/>
      <sheetName val="688 W LBL"/>
      <sheetName val="688"/>
      <sheetName val="688 (NEW)"/>
      <sheetName val="692"/>
      <sheetName val="692 (NEW)"/>
      <sheetName val="694"/>
      <sheetName val="694 (UPDATE)"/>
      <sheetName val="727 (OL)"/>
      <sheetName val="727 (SL)"/>
      <sheetName val="727 (BTN)"/>
      <sheetName val="727 (BTN) (2)"/>
      <sheetName val="744"/>
      <sheetName val="745"/>
      <sheetName val="756 (OL)"/>
      <sheetName val="756 (SL)"/>
      <sheetName val="756 (NEW)"/>
      <sheetName val="789"/>
      <sheetName val="801"/>
      <sheetName val="803"/>
      <sheetName val="814"/>
      <sheetName val="814 (NEW)"/>
      <sheetName val="823"/>
      <sheetName val="823 (NEW)"/>
      <sheetName val="829"/>
      <sheetName val="829 (NEW)"/>
      <sheetName val="849"/>
      <sheetName val="894"/>
      <sheetName val="908"/>
      <sheetName val="998"/>
      <sheetName val="1071"/>
      <sheetName val="1071 (NEW) (2)"/>
      <sheetName val="1071 (NEW)"/>
      <sheetName val="1097"/>
      <sheetName val="1097 (NEW)"/>
      <sheetName val="1104 (NEW)"/>
      <sheetName val="1108 Patch"/>
      <sheetName val="1108 Patch (new)"/>
      <sheetName val="1108 (OL)"/>
      <sheetName val="1108."/>
      <sheetName val="1116"/>
      <sheetName val="1117 Patch"/>
      <sheetName val="1117"/>
      <sheetName val="1120"/>
      <sheetName val="1125 (2)"/>
      <sheetName val="1127"/>
      <sheetName val="1127 (NEW)"/>
      <sheetName val="1128"/>
      <sheetName val="1135"/>
      <sheetName val="1152"/>
      <sheetName val="1157"/>
      <sheetName val="1158"/>
      <sheetName val="1158 (NEW)"/>
      <sheetName val="1174"/>
      <sheetName val="1175"/>
      <sheetName val="1176"/>
      <sheetName val="1176 (NEW)"/>
      <sheetName val="1193"/>
      <sheetName val="1194"/>
      <sheetName val="1198"/>
      <sheetName val="1199"/>
      <sheetName val="1215"/>
      <sheetName val="1215 (new)"/>
      <sheetName val="1250"/>
      <sheetName val="1394"/>
      <sheetName val="1394 (OL)"/>
      <sheetName val="1394 New"/>
      <sheetName val="1396"/>
      <sheetName val="1459"/>
      <sheetName val="1460"/>
      <sheetName val="1462"/>
      <sheetName val="1463"/>
      <sheetName val="1465"/>
      <sheetName val="1467"/>
      <sheetName val="1470"/>
      <sheetName val="1470 (new)"/>
      <sheetName val="1472"/>
      <sheetName val="1472 (new)"/>
      <sheetName val="1474"/>
      <sheetName val="1474 (NEW)"/>
      <sheetName val="1474 (BS)"/>
      <sheetName val="1475"/>
      <sheetName val="."/>
      <sheetName val="1475 (NEW)"/>
      <sheetName val="1476"/>
      <sheetName val="1476 (new)"/>
      <sheetName val="1483"/>
      <sheetName val="1483 (New)"/>
      <sheetName val="1485"/>
      <sheetName val="1485 (new)"/>
      <sheetName val="1494"/>
      <sheetName val="1494 (New)"/>
      <sheetName val="1505"/>
      <sheetName val="1506"/>
      <sheetName val="703"/>
      <sheetName val="703 BL"/>
      <sheetName val="703 (2)"/>
      <sheetName val="491 BL (246) OP2"/>
      <sheetName val="1123"/>
      <sheetName val="_Recovered_SheetName_194_"/>
      <sheetName val="_Recovered_SheetName_195_"/>
      <sheetName val="_Recovered_SheetName_189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703 BL"/>
      <sheetName val="703 (2)"/>
      <sheetName val="491 BL (246) OP2"/>
      <sheetName val="1123"/>
      <sheetName val="962"/>
      <sheetName val="963"/>
      <sheetName val="964"/>
      <sheetName val="965"/>
      <sheetName val="966"/>
      <sheetName val="967"/>
      <sheetName val="968"/>
      <sheetName val="162"/>
      <sheetName val="714"/>
      <sheetName val="782"/>
      <sheetName val="948"/>
      <sheetName val="975"/>
      <sheetName val="_Recovered_SheetName_16_"/>
      <sheetName val="1004"/>
      <sheetName val="12"/>
      <sheetName val="_Recovered_SheetName_18_"/>
      <sheetName val="TOP COPY"/>
      <sheetName val="825"/>
      <sheetName val="R162ST08"/>
      <sheetName val="919"/>
      <sheetName val="758 (4)"/>
      <sheetName val="758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OOH"/>
      <sheetName val="Different"/>
      <sheetName val="New Cmt"/>
      <sheetName val="762 update"/>
      <sheetName val="09"/>
      <sheetName val="10"/>
      <sheetName val="75"/>
      <sheetName val="105"/>
      <sheetName val="113"/>
      <sheetName val="114"/>
      <sheetName val="121"/>
      <sheetName val="122"/>
      <sheetName val="124"/>
      <sheetName val="130"/>
      <sheetName val="130 (NEW)"/>
      <sheetName val="131"/>
      <sheetName val="131 (NEW)"/>
      <sheetName val="173"/>
      <sheetName val="173 (NEW)"/>
      <sheetName val="174"/>
      <sheetName val="237."/>
      <sheetName val="237"/>
      <sheetName val="246"/>
      <sheetName val="278."/>
      <sheetName val="278"/>
      <sheetName val="278 (NEW)"/>
      <sheetName val="279"/>
      <sheetName val="298"/>
      <sheetName val="299"/>
      <sheetName val="300"/>
      <sheetName val="411"/>
      <sheetName val="412"/>
      <sheetName val="414"/>
      <sheetName val="507"/>
      <sheetName val="559"/>
      <sheetName val="560"/>
      <sheetName val="810"/>
      <sheetName val="822"/>
      <sheetName val="822 (NEW)"/>
      <sheetName val="833"/>
      <sheetName val="855"/>
      <sheetName val="855 (NEW)"/>
      <sheetName val="859"/>
      <sheetName val="859 (NEW)"/>
      <sheetName val="866"/>
      <sheetName val="867"/>
      <sheetName val="868"/>
      <sheetName val="876"/>
      <sheetName val="877"/>
      <sheetName val="970"/>
      <sheetName val="970 (2)"/>
      <sheetName val="1001."/>
      <sheetName val="1001"/>
      <sheetName val="1001 (2)"/>
      <sheetName val="1006"/>
      <sheetName val="1017"/>
      <sheetName val="1017 (2)"/>
      <sheetName val="1094"/>
      <sheetName val="1103"/>
      <sheetName val="1104"/>
      <sheetName val="1104 (REV)"/>
      <sheetName val="1114"/>
      <sheetName val="1137"/>
      <sheetName val="1137 (NEW)"/>
      <sheetName val="1231"/>
      <sheetName val="1235"/>
      <sheetName val="TRIAL"/>
      <sheetName val="Sheet1"/>
      <sheetName val="1131Normal"/>
      <sheetName val="1131Normal line"/>
      <sheetName val="1131Auto"/>
      <sheetName val="1131Auto line"/>
      <sheetName val="1132Normal line"/>
      <sheetName val="1132Auto line"/>
      <sheetName val="Sheet2"/>
      <sheetName val="Sheet3"/>
      <sheetName val="21"/>
      <sheetName val="21 (2)"/>
      <sheetName val="65"/>
      <sheetName val="65 (2)"/>
      <sheetName val="185"/>
      <sheetName val="185 (2)"/>
      <sheetName val="186"/>
      <sheetName val="186 (2)"/>
      <sheetName val="186 (3)"/>
      <sheetName val="281"/>
      <sheetName val="403"/>
      <sheetName val="403 (2)"/>
      <sheetName val="403 (3)"/>
      <sheetName val="475"/>
      <sheetName val="475 (2)"/>
      <sheetName val="495"/>
      <sheetName val="495 ( OPTION 1 ) "/>
      <sheetName val="495 ( OPTION 2 )"/>
      <sheetName val="589"/>
      <sheetName val="589 (2)"/>
      <sheetName val="589 (3)"/>
      <sheetName val="589 (4)"/>
      <sheetName val="589 (5)"/>
      <sheetName val="589 (7)"/>
      <sheetName val="589 (8)"/>
      <sheetName val="598"/>
      <sheetName val="598 (2)"/>
      <sheetName val="598 (4)"/>
      <sheetName val="598 (5)"/>
      <sheetName val="606"/>
      <sheetName val="606 (2)"/>
      <sheetName val="607"/>
      <sheetName val="607 (3)"/>
      <sheetName val="607 (2)"/>
      <sheetName val="607 (4)"/>
      <sheetName val="607 (5)"/>
      <sheetName val="607 (6)"/>
      <sheetName val="610"/>
      <sheetName val="610 (2)"/>
      <sheetName val="630"/>
      <sheetName val="630 (2)"/>
      <sheetName val="759"/>
      <sheetName val="742"/>
      <sheetName val="742 (3)"/>
      <sheetName val="758"/>
      <sheetName val="758 (2)"/>
      <sheetName val="758 (3)"/>
      <sheetName val="758 (4)"/>
      <sheetName val="825"/>
      <sheetName val="840"/>
      <sheetName val="840 (2)"/>
      <sheetName val="843"/>
      <sheetName val="843 (2)"/>
      <sheetName val="916"/>
      <sheetName val="916 (2)"/>
      <sheetName val="916 (3)"/>
      <sheetName val="918"/>
      <sheetName val="918 (2)"/>
      <sheetName val="918 (3)"/>
      <sheetName val="919"/>
      <sheetName val="919 (2)"/>
      <sheetName val="919 (3)"/>
      <sheetName val="938"/>
      <sheetName val="954 option 1"/>
      <sheetName val="954 option 1 (2)"/>
      <sheetName val="954 option 2"/>
      <sheetName val="954 option 2 (2)"/>
      <sheetName val="964"/>
      <sheetName val="964 (2)"/>
      <sheetName val="1019"/>
      <sheetName val="1019 (2)"/>
      <sheetName val="1107"/>
      <sheetName val="1107 (2)"/>
      <sheetName val="1108"/>
      <sheetName val="1109"/>
      <sheetName val="1109 (2)"/>
      <sheetName val="1110"/>
      <sheetName val="1110 (3)"/>
      <sheetName val="1118"/>
      <sheetName val="1148 (2)"/>
      <sheetName val="455 ( 2 ) "/>
      <sheetName val="1110 (2)"/>
      <sheetName val="1148"/>
      <sheetName val="608"/>
      <sheetName val="971"/>
      <sheetName val="558 (2)"/>
      <sheetName val="3"/>
      <sheetName val="5"/>
      <sheetName val="11"/>
      <sheetName val="11 (2)"/>
      <sheetName val="4"/>
      <sheetName val="934 (3)"/>
      <sheetName val="30"/>
      <sheetName val="24"/>
      <sheetName val="688 (5)"/>
      <sheetName val="73"/>
      <sheetName val="135"/>
      <sheetName val="106"/>
      <sheetName val="82"/>
      <sheetName val="108"/>
      <sheetName val="1018 (2)"/>
      <sheetName val="104 (2)"/>
      <sheetName val="24 (2)"/>
      <sheetName val="23"/>
      <sheetName val="87"/>
      <sheetName val="558 (3)"/>
      <sheetName val="38 (2)"/>
      <sheetName val="40 (2)"/>
      <sheetName val="31 (4)"/>
      <sheetName val="115 (2)"/>
      <sheetName val="994 (3)"/>
      <sheetName val="917 (2)"/>
      <sheetName val="1061 (4)"/>
      <sheetName val="940 (2)"/>
      <sheetName val="869 (5)"/>
      <sheetName val="894 (5)"/>
      <sheetName val="933 (4)"/>
      <sheetName val="258"/>
      <sheetName val="4P1900"/>
      <sheetName val="4B1900"/>
      <sheetName val="4B1902"/>
      <sheetName val="4B1901"/>
      <sheetName val="225"/>
      <sheetName val="263"/>
      <sheetName val="596 (2)"/>
      <sheetName val="599 (2)"/>
      <sheetName val="24 (3)"/>
      <sheetName val="256 (4)"/>
      <sheetName val="26 (3)"/>
      <sheetName val="255 (3)"/>
      <sheetName val="254 (4)"/>
      <sheetName val="TOP COPY"/>
      <sheetName val="BOM"/>
      <sheetName val="IMAGE"/>
      <sheetName val="REPORT ACTIVITY NI2S"/>
      <sheetName val="GSD ANALYSIS NI2S"/>
      <sheetName val="717 (2)"/>
      <sheetName val="800"/>
      <sheetName val="718 (2)"/>
      <sheetName val="811"/>
      <sheetName val="834"/>
      <sheetName val="834 (2)"/>
      <sheetName val="743 (2)"/>
      <sheetName val="897"/>
      <sheetName val="727(5)"/>
      <sheetName val="WB MANUAL"/>
      <sheetName val="1086"/>
      <sheetName val="832 (5)"/>
      <sheetName val="931 (2)"/>
      <sheetName val="1087 (3)"/>
      <sheetName val="490(VENICE TRUNK ) (4)"/>
      <sheetName val="1086 (2)"/>
      <sheetName val="1112"/>
      <sheetName val="947"/>
      <sheetName val="1074 (2)"/>
      <sheetName val="1233"/>
      <sheetName val="734 (2)"/>
      <sheetName val="1072 (3)"/>
      <sheetName val="1074 (4)"/>
      <sheetName val="1087 (4)"/>
      <sheetName val="1269"/>
      <sheetName val="746 (3)"/>
      <sheetName val="1271 (2)"/>
      <sheetName val="1072 (2)"/>
      <sheetName val="1130 (2)"/>
      <sheetName val="937"/>
      <sheetName val="759 (2)"/>
      <sheetName val="598 (3)"/>
      <sheetName val="90 (3)"/>
      <sheetName val="240"/>
      <sheetName val="1023 (3)"/>
      <sheetName val="680"/>
      <sheetName val="1077 (2)"/>
      <sheetName val="1086 (4)"/>
      <sheetName val="1115"/>
      <sheetName val="1024"/>
      <sheetName val="401(4)"/>
      <sheetName val="1261"/>
      <sheetName val="737 (2)"/>
      <sheetName val="176"/>
      <sheetName val="178"/>
      <sheetName val="179"/>
      <sheetName val="251"/>
      <sheetName val="251 (2)"/>
      <sheetName val="251 (3)"/>
      <sheetName val="251 (4)"/>
      <sheetName val="251 (5)"/>
      <sheetName val="252"/>
      <sheetName val="252 (2)"/>
      <sheetName val="252 (3)"/>
      <sheetName val="252 (4)"/>
      <sheetName val="252 (5)"/>
      <sheetName val="252 (6)"/>
      <sheetName val="253"/>
      <sheetName val="253 (2)"/>
      <sheetName val="253 (3)"/>
      <sheetName val="253 (4)"/>
      <sheetName val="253 (5)"/>
      <sheetName val="293"/>
      <sheetName val="293 (2)"/>
      <sheetName val="294"/>
      <sheetName val="294 (2)"/>
      <sheetName val="331"/>
      <sheetName val="331 (2)"/>
      <sheetName val="352"/>
      <sheetName val="353"/>
      <sheetName val="353 (2)"/>
      <sheetName val="353 (3)"/>
      <sheetName val="354"/>
      <sheetName val="359"/>
      <sheetName val="359 (2)"/>
      <sheetName val="359 (3)"/>
      <sheetName val="360"/>
      <sheetName val="360 (2)"/>
      <sheetName val="360 (3)"/>
      <sheetName val="360 (4)"/>
      <sheetName val="396"/>
      <sheetName val="396 (2)"/>
      <sheetName val="397"/>
      <sheetName val="397 (2)"/>
      <sheetName val="397 (3)"/>
      <sheetName val="459"/>
      <sheetName val="459 (2)"/>
      <sheetName val="459 (3)"/>
      <sheetName val="459 (4)"/>
      <sheetName val="1195 + 1563"/>
      <sheetName val="461"/>
      <sheetName val="461 (2)"/>
      <sheetName val="643"/>
      <sheetName val="644"/>
      <sheetName val="644 (2)"/>
      <sheetName val="646"/>
      <sheetName val="646 (2)"/>
      <sheetName val="812"/>
      <sheetName val="813"/>
      <sheetName val="833 (2)"/>
      <sheetName val="833 (3)"/>
      <sheetName val="934"/>
      <sheetName val="934 (2)"/>
      <sheetName val="934 (4)"/>
      <sheetName val="949"/>
      <sheetName val="949 (2)"/>
      <sheetName val="958"/>
      <sheetName val="959"/>
      <sheetName val="960"/>
      <sheetName val="961"/>
      <sheetName val="969"/>
      <sheetName val="972"/>
      <sheetName val="1009"/>
      <sheetName val="1439"/>
      <sheetName val="1440"/>
      <sheetName val="1441"/>
      <sheetName val="1441 (2)"/>
      <sheetName val="1442"/>
      <sheetName val="1442 (2)"/>
      <sheetName val="1445"/>
      <sheetName val="1446"/>
      <sheetName val="1769"/>
      <sheetName val="1770"/>
      <sheetName val="1771"/>
      <sheetName val="1772"/>
      <sheetName val="1773"/>
      <sheetName val="1773 (2)"/>
      <sheetName val="1773 (3)"/>
      <sheetName val="1774"/>
      <sheetName val="1125"/>
      <sheetName val="MP"/>
      <sheetName val="DATA"/>
      <sheetName val="1"/>
      <sheetName val="2"/>
      <sheetName val="6"/>
      <sheetName val="7"/>
      <sheetName val="8"/>
      <sheetName val="12"/>
      <sheetName val="13"/>
      <sheetName val="14"/>
      <sheetName val="15"/>
      <sheetName val="16"/>
      <sheetName val="17"/>
      <sheetName val="18"/>
      <sheetName val="19"/>
      <sheetName val="20"/>
      <sheetName val="22"/>
      <sheetName val="25"/>
      <sheetName val="26"/>
      <sheetName val="27"/>
      <sheetName val="28"/>
      <sheetName val="29"/>
      <sheetName val="31"/>
      <sheetName val="R46SC22 VARICK 5 PKT PANT SZ 36"/>
      <sheetName val="1156"/>
      <sheetName val="123"/>
      <sheetName val="606 (3)"/>
      <sheetName val="606 (4)"/>
      <sheetName val="R154IC20"/>
      <sheetName val="R1541C13"/>
      <sheetName val="R156SS02 SANDLEWOOD"/>
      <sheetName val="R156SS01 SHORT"/>
      <sheetName val="R156SS01 PANT"/>
      <sheetName val="R156SS02 MARITIM"/>
      <sheetName val="R156SC13 VARICK 5 PKT"/>
      <sheetName val="R156SC13 VARICK 5 PKT (2)"/>
      <sheetName val="R156SC13 HUDSON"/>
      <sheetName val="MR156H40"/>
      <sheetName val="116"/>
      <sheetName val="MR 156H44"/>
      <sheetName val="R156SC27"/>
      <sheetName val="R156SC27 "/>
      <sheetName val="R156SC27  (2)"/>
      <sheetName val="R154RB30 (SKETCH)"/>
      <sheetName val="R154RB30 (ORGL)"/>
      <sheetName val="W1561S05"/>
      <sheetName val="R154RB30 (ORGL EMAIL 17 MAR"/>
      <sheetName val="W1561S05 (2)"/>
      <sheetName val="W1561S05 (3)"/>
      <sheetName val="R151SC06"/>
      <sheetName val="R151SC06 (ORG)"/>
      <sheetName val="R152SC24"/>
      <sheetName val="R152SC24 (ORG)"/>
      <sheetName val="R152SC24 (ORG DEC)"/>
      <sheetName val="R152SC24 (ORG NO LOOP)"/>
      <sheetName val="MR161S52 SHORT"/>
      <sheetName val="MR161S52 PANT"/>
      <sheetName val="R151SC10"/>
      <sheetName val="R151SC10 (ORGL)"/>
      <sheetName val="MR161S03"/>
      <sheetName val="MR161S37"/>
      <sheetName val="MR 161S51 BASKET BALL"/>
      <sheetName val="MR 161S51 BASKET BALL (2)"/>
      <sheetName val="MR 161S51 OVER ALL"/>
      <sheetName val="MR 161S49 OVER ALL"/>
      <sheetName val="MR161S49"/>
      <sheetName val="291 (2)"/>
      <sheetName val="MR161S13"/>
      <sheetName val="MR161S17"/>
      <sheetName val="R161SC13 HUDSON"/>
      <sheetName val="R161SC13 HUDSON (short)"/>
      <sheetName val="R161SC13 SUFFIELD"/>
      <sheetName val="R161SC13 SUFFIELD ( B &amp; T )"/>
      <sheetName val="R161SC13 SUFFIELD (short)"/>
      <sheetName val="R161SC13 SULLIVAN"/>
      <sheetName val="R161SC13 VARICK"/>
      <sheetName val="R161SC13 VARICK ( B &amp; T)"/>
      <sheetName val="R161SL05 BEDFORD "/>
      <sheetName val="R161SL05 HUDSON"/>
      <sheetName val="R161SB03"/>
      <sheetName val="R161SL01 HUDSON SHORT"/>
      <sheetName val="R161SL01 Hudson  short"/>
      <sheetName val="R161SL05 HUDSON  PANT"/>
      <sheetName val="MR161S90 PANT"/>
      <sheetName val="MR161S90 SHORT"/>
      <sheetName val="WR 161S51 OVER ALL "/>
      <sheetName val="MR 156H25"/>
      <sheetName val="FOE W152SP01 REG"/>
      <sheetName val="FOE W152SP01 B &amp;T"/>
      <sheetName val="MR162U17 CARGO"/>
      <sheetName val="R161SL07 PANT"/>
      <sheetName val="R161SL07 HUDSON  PANT (2)"/>
      <sheetName val="R161SL07 SHORT"/>
      <sheetName val="R161SL07 Hudson  short (2)"/>
      <sheetName val="W161SM04 PALM ISLAND"/>
      <sheetName val="W161SM04 TRAVEL"/>
      <sheetName val="W161SM01"/>
      <sheetName val="WR 161S98"/>
      <sheetName val="WR 161S17"/>
      <sheetName val="R1611007 SHORT (B&amp;T)"/>
      <sheetName val="MR162U17 SHORT"/>
      <sheetName val="MR162U31 PANT"/>
      <sheetName val="MR162U40 PANT"/>
      <sheetName val="MR 162U40 CARGO"/>
      <sheetName val="R162SC11 BRITON SHORT"/>
      <sheetName val="R162SC11 BRITON PANT"/>
      <sheetName val="R161IL05"/>
      <sheetName val="R161IL05 (2)"/>
      <sheetName val="R161IL05 (3)"/>
      <sheetName val="R162SM02"/>
      <sheetName val="R162SM03"/>
      <sheetName val="R162ST08"/>
      <sheetName val="R162IC11 B &amp; T SHORT"/>
      <sheetName val="R162IC11 B &amp; T SHORT (2)"/>
      <sheetName val="R162IC11 B&amp;T BRITON PANT "/>
      <sheetName val="R162SC13 HUDSON SHORT"/>
      <sheetName val="R162SC13 HUDSON PANT"/>
      <sheetName val="MR 164F16"/>
      <sheetName val="733"/>
      <sheetName val="MR 164F16 (2)"/>
      <sheetName val="703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1131Normal"/>
      <sheetName val="1131Normal line"/>
      <sheetName val="1131Auto"/>
      <sheetName val="1131Auto line"/>
      <sheetName val="1132Normal line"/>
      <sheetName val="1132Auto line"/>
      <sheetName val="Sheet2"/>
      <sheetName val="Sheet3"/>
      <sheetName val="703 BL"/>
      <sheetName val="651"/>
      <sheetName val="825"/>
      <sheetName val="R162ST08"/>
      <sheetName val="919"/>
      <sheetName val="758 (4)"/>
      <sheetName val="758 (3)"/>
      <sheetName val="703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 Cover"/>
      <sheetName val="Material"/>
      <sheetName val=" Material 2"/>
      <sheetName val=" Construction"/>
      <sheetName val=" Pattern Info &amp; Chg L"/>
      <sheetName val="_Cover"/>
      <sheetName val="_Material_2"/>
      <sheetName val="_Construction"/>
      <sheetName val="_Pattern_Info_&amp;_Chg_L"/>
      <sheetName val="703 BL"/>
      <sheetName val="938"/>
      <sheetName val="1110"/>
      <sheetName val="919 (2)"/>
      <sheetName val="1"/>
      <sheetName val="840 (2)"/>
      <sheetName val="R162IC11 B &amp; T SHORT (2)"/>
      <sheetName val="919 (3)"/>
      <sheetName val="918"/>
      <sheetName val="Express"/>
      <sheetName val="718 (2)"/>
      <sheetName val="825"/>
      <sheetName val="1123"/>
      <sheetName val="Maintenance2000 No"/>
      <sheetName val="717 (2)"/>
      <sheetName val="6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12"/>
      <sheetName val="INDIRECT DETAIL"/>
      <sheetName val="RMS FUNGSIONAL"/>
      <sheetName val="HA STATEMENT"/>
      <sheetName val="Sheet1"/>
      <sheetName val="4.1"/>
      <sheetName val="Data Kar"/>
      <sheetName val="Hal-12 "/>
      <sheetName val="2501"/>
      <sheetName val="MGR-12"/>
      <sheetName val="prrkb-01"/>
      <sheetName val="Dumtk"/>
      <sheetName val="WS"/>
      <sheetName val="data-hujan"/>
      <sheetName val="Basis"/>
      <sheetName val="Data23"/>
      <sheetName val="Data26"/>
      <sheetName val="LIST"/>
      <sheetName val="Gaji"/>
      <sheetName val="SUMFORMAT"/>
      <sheetName val="dsu1001"/>
      <sheetName val=" Pattern Info &amp; Chg L"/>
      <sheetName val="Maintenance2000 No"/>
      <sheetName val=" Construction"/>
      <sheetName val="825"/>
      <sheetName val="R162ST08"/>
      <sheetName val="919"/>
      <sheetName val="758 (4)"/>
      <sheetName val="758 (3)"/>
      <sheetName val="Auto - Cutter Costing Yearly."/>
      <sheetName val="840 (2)"/>
      <sheetName val="_Material_2"/>
      <sheetName val="R162IC11 B &amp; T SHORT (2)"/>
      <sheetName val="919 (3)"/>
      <sheetName val="918"/>
      <sheetName val="Express"/>
      <sheetName val="718 (2)"/>
      <sheetName val="1123"/>
      <sheetName val="703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110"/>
  <sheetViews>
    <sheetView zoomScale="50" zoomScaleNormal="50" topLeftCell="A12" workbookViewId="0">
      <selection activeCell="F15" sqref="F15"/>
    </sheetView>
  </sheetViews>
  <sheetFormatPr defaultColWidth="4.42857142857143" defaultRowHeight="25.5"/>
  <cols>
    <col min="1" max="1" width="6.42857142857143" style="3"/>
    <col min="2" max="2" width="108.285714285714" style="4" customWidth="1"/>
    <col min="3" max="4" width="12.8571428571429" style="4" customWidth="1"/>
    <col min="5" max="7" width="13.1428571428571" style="3" customWidth="1"/>
    <col min="8" max="8" width="9.14285714285714" style="3" customWidth="1"/>
    <col min="9" max="9" width="13.1428571428571" style="5" customWidth="1"/>
    <col min="10" max="10" width="13.4285714285714" style="6" customWidth="1"/>
    <col min="11" max="11" width="10.5714285714286" style="6" customWidth="1"/>
    <col min="12" max="12" width="13.1428571428571" style="6" customWidth="1"/>
    <col min="13" max="13" width="13.1428571428571" style="580" customWidth="1"/>
    <col min="14" max="14" width="11.4285714285714" style="580" customWidth="1"/>
    <col min="15" max="15" width="2" style="3"/>
    <col min="16" max="16" width="12.8571428571429" style="3" customWidth="1"/>
    <col min="17" max="17" width="10" style="3" customWidth="1"/>
    <col min="18" max="19" width="10.8571428571429" style="3" customWidth="1"/>
    <col min="20" max="16381" width="4.42857142857143" style="3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7"/>
      <c r="L1" s="177"/>
      <c r="M1" s="177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7"/>
      <c r="L2" s="177"/>
      <c r="M2" s="177"/>
      <c r="N2" s="177"/>
      <c r="O2" s="8"/>
      <c r="P2" s="8"/>
      <c r="Q2" s="8"/>
      <c r="R2" s="8"/>
      <c r="S2" s="8"/>
    </row>
    <row r="3" s="1" customFormat="1" ht="24" customHeight="1" spans="1:19">
      <c r="A3" s="9" t="s">
        <v>1</v>
      </c>
      <c r="B3" s="10"/>
      <c r="C3" s="11"/>
      <c r="D3" s="11" t="s">
        <v>2</v>
      </c>
      <c r="E3" s="12" t="s">
        <v>3</v>
      </c>
      <c r="F3" s="13"/>
      <c r="G3" s="13"/>
      <c r="H3" s="13"/>
      <c r="I3" s="13"/>
      <c r="J3" s="179"/>
      <c r="K3" s="615"/>
      <c r="L3" s="478" t="s">
        <v>4</v>
      </c>
      <c r="M3" s="1356"/>
      <c r="N3" s="1357"/>
      <c r="O3" s="184" t="s">
        <v>5</v>
      </c>
      <c r="P3" s="185" t="s">
        <v>6</v>
      </c>
      <c r="Q3" s="276"/>
      <c r="R3" s="276"/>
      <c r="S3" s="277"/>
    </row>
    <row r="4" s="1" customFormat="1" ht="24" customHeight="1" spans="1:20">
      <c r="A4" s="14" t="s">
        <v>7</v>
      </c>
      <c r="B4" s="4"/>
      <c r="C4" s="15"/>
      <c r="D4" s="15" t="s">
        <v>2</v>
      </c>
      <c r="E4" s="16" t="s">
        <v>8</v>
      </c>
      <c r="F4" s="17"/>
      <c r="G4" s="17"/>
      <c r="H4" s="17"/>
      <c r="I4" s="186"/>
      <c r="J4" s="179"/>
      <c r="K4" s="617"/>
      <c r="L4" s="480" t="s">
        <v>9</v>
      </c>
      <c r="M4" s="1356"/>
      <c r="N4" s="943"/>
      <c r="O4" s="189" t="s">
        <v>5</v>
      </c>
      <c r="P4" s="16" t="s">
        <v>10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4"/>
      <c r="C5" s="15"/>
      <c r="D5" s="15" t="s">
        <v>2</v>
      </c>
      <c r="E5" s="19">
        <v>7</v>
      </c>
      <c r="F5" s="20"/>
      <c r="G5" s="20"/>
      <c r="H5" s="20"/>
      <c r="I5" s="186"/>
      <c r="J5" s="179"/>
      <c r="K5" s="619"/>
      <c r="L5" s="480" t="s">
        <v>12</v>
      </c>
      <c r="M5" s="1356"/>
      <c r="N5" s="943"/>
      <c r="O5" s="189" t="s">
        <v>5</v>
      </c>
      <c r="P5" s="16" t="s">
        <v>13</v>
      </c>
      <c r="Q5" s="281"/>
      <c r="R5" s="282"/>
      <c r="S5" s="283"/>
    </row>
    <row r="6" s="1" customFormat="1" ht="24" customHeight="1" spans="1:19">
      <c r="A6" s="18" t="s">
        <v>14</v>
      </c>
      <c r="B6" s="4"/>
      <c r="C6" s="15"/>
      <c r="D6" s="15" t="s">
        <v>2</v>
      </c>
      <c r="E6" s="21">
        <v>0.75</v>
      </c>
      <c r="F6" s="20"/>
      <c r="G6" s="20"/>
      <c r="H6" s="20"/>
      <c r="I6" s="186"/>
      <c r="J6" s="179"/>
      <c r="K6" s="619"/>
      <c r="L6" s="480" t="s">
        <v>15</v>
      </c>
      <c r="M6" s="1356"/>
      <c r="N6" s="943"/>
      <c r="O6" s="189" t="s">
        <v>5</v>
      </c>
      <c r="P6" s="185" t="s">
        <v>16</v>
      </c>
      <c r="Q6" s="284"/>
      <c r="R6" s="284"/>
      <c r="S6" s="285"/>
    </row>
    <row r="7" s="1" customFormat="1" ht="24" customHeight="1" spans="1:19">
      <c r="A7" s="18" t="s">
        <v>17</v>
      </c>
      <c r="B7" s="4"/>
      <c r="C7" s="15"/>
      <c r="D7" s="15" t="s">
        <v>2</v>
      </c>
      <c r="E7" s="21">
        <v>1</v>
      </c>
      <c r="F7" s="20"/>
      <c r="G7" s="20"/>
      <c r="H7" s="20"/>
      <c r="I7" s="186"/>
      <c r="J7" s="179"/>
      <c r="K7" s="619"/>
      <c r="L7" s="480" t="s">
        <v>18</v>
      </c>
      <c r="M7" s="1356"/>
      <c r="N7" s="943"/>
      <c r="O7" s="189" t="s">
        <v>5</v>
      </c>
      <c r="P7" s="1425" t="s">
        <v>19</v>
      </c>
      <c r="Q7" s="286"/>
      <c r="R7" s="287"/>
      <c r="S7" s="288"/>
    </row>
    <row r="8" s="1" customFormat="1" ht="24" customHeight="1" spans="1:19">
      <c r="A8" s="18" t="s">
        <v>20</v>
      </c>
      <c r="B8" s="4"/>
      <c r="C8" s="15"/>
      <c r="D8" s="15" t="s">
        <v>2</v>
      </c>
      <c r="E8" s="22">
        <v>49</v>
      </c>
      <c r="F8" s="23"/>
      <c r="G8" s="23"/>
      <c r="H8" s="23"/>
      <c r="I8" s="193"/>
      <c r="J8" s="194"/>
      <c r="K8" s="622"/>
      <c r="L8" s="480"/>
      <c r="M8" s="952"/>
      <c r="N8" s="484"/>
      <c r="O8" s="189"/>
      <c r="P8" s="198">
        <f>+F82/20.086</f>
        <v>1.23448023498954</v>
      </c>
      <c r="Q8" s="284"/>
      <c r="R8" s="289"/>
      <c r="S8" s="290"/>
    </row>
    <row r="9" s="1" customFormat="1" ht="24" customHeight="1" spans="1:19">
      <c r="A9" s="18" t="s">
        <v>21</v>
      </c>
      <c r="B9" s="4"/>
      <c r="C9" s="15"/>
      <c r="D9" s="15" t="s">
        <v>2</v>
      </c>
      <c r="E9" s="24">
        <f>60/(F81)*E5*E6*E7*E8</f>
        <v>637.026269749981</v>
      </c>
      <c r="F9" s="25">
        <f>60/F81*E6*E8</f>
        <v>91.0037528214259</v>
      </c>
      <c r="G9" s="24" t="s">
        <v>22</v>
      </c>
      <c r="H9" s="24"/>
      <c r="I9" s="199"/>
      <c r="J9" s="200"/>
      <c r="K9" s="623"/>
      <c r="L9" s="480"/>
      <c r="M9" s="200"/>
      <c r="N9" s="484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24</v>
      </c>
      <c r="C10" s="28"/>
      <c r="D10" s="29"/>
      <c r="E10" s="30" t="s">
        <v>25</v>
      </c>
      <c r="F10" s="30" t="s">
        <v>26</v>
      </c>
      <c r="G10" s="31" t="s">
        <v>27</v>
      </c>
      <c r="H10" s="31"/>
      <c r="I10" s="203"/>
      <c r="J10" s="204" t="s">
        <v>28</v>
      </c>
      <c r="K10" s="624"/>
      <c r="L10" s="206" t="s">
        <v>29</v>
      </c>
      <c r="M10" s="205"/>
      <c r="N10" s="207" t="s">
        <v>30</v>
      </c>
      <c r="O10" s="208"/>
      <c r="P10" s="208"/>
      <c r="Q10" s="208"/>
      <c r="R10" s="208"/>
      <c r="S10" s="208"/>
    </row>
    <row r="11" s="1" customFormat="1" ht="16.7" customHeight="1" spans="1:19">
      <c r="A11" s="26"/>
      <c r="B11" s="32"/>
      <c r="C11" s="33"/>
      <c r="D11" s="34"/>
      <c r="E11" s="35" t="s">
        <v>31</v>
      </c>
      <c r="F11" s="30"/>
      <c r="G11" s="31"/>
      <c r="H11" s="31"/>
      <c r="I11" s="209" t="s">
        <v>32</v>
      </c>
      <c r="J11" s="210" t="s">
        <v>33</v>
      </c>
      <c r="K11" s="210" t="s">
        <v>34</v>
      </c>
      <c r="L11" s="210" t="s">
        <v>35</v>
      </c>
      <c r="M11" s="210" t="s">
        <v>36</v>
      </c>
      <c r="N11" s="212"/>
      <c r="O11" s="208"/>
      <c r="P11" s="208"/>
      <c r="Q11" s="208"/>
      <c r="R11" s="208"/>
      <c r="S11" s="208"/>
    </row>
    <row r="12" s="1" customFormat="1" ht="21" customHeight="1" spans="1:19">
      <c r="A12" s="26"/>
      <c r="B12" s="36"/>
      <c r="C12" s="37"/>
      <c r="D12" s="38"/>
      <c r="E12" s="39">
        <v>1</v>
      </c>
      <c r="F12" s="40">
        <v>0.9</v>
      </c>
      <c r="G12" s="31"/>
      <c r="H12" s="31"/>
      <c r="I12" s="213"/>
      <c r="J12" s="214"/>
      <c r="K12" s="214"/>
      <c r="L12" s="214"/>
      <c r="M12" s="214"/>
      <c r="N12" s="212"/>
      <c r="O12" s="208"/>
      <c r="P12" s="208"/>
      <c r="Q12" s="208"/>
      <c r="R12" s="208"/>
      <c r="S12" s="208"/>
    </row>
    <row r="13" s="1" customFormat="1" ht="30" customHeight="1" spans="1:19">
      <c r="A13" s="41"/>
      <c r="B13" s="42" t="s">
        <v>37</v>
      </c>
      <c r="C13" s="43"/>
      <c r="D13" s="43"/>
      <c r="E13" s="44">
        <f t="shared" ref="E13:E21" si="0">60/F13*$E$12</f>
        <v>106.007067137809</v>
      </c>
      <c r="F13" s="45">
        <v>0.566</v>
      </c>
      <c r="G13" s="46">
        <f t="shared" ref="G13:G21" si="1">$F$9/E13</f>
        <v>0.858468734948786</v>
      </c>
      <c r="H13" s="47"/>
      <c r="I13" s="216" t="s">
        <v>38</v>
      </c>
      <c r="J13" s="216"/>
      <c r="K13" s="216"/>
      <c r="L13" s="216"/>
      <c r="M13" s="216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220"/>
      <c r="K14" s="220"/>
      <c r="L14" s="220"/>
      <c r="M14" s="1359"/>
      <c r="N14" s="1360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53" t="s">
        <v>43</v>
      </c>
      <c r="C15" s="54"/>
      <c r="D15" s="54"/>
      <c r="E15" s="55">
        <f t="shared" si="0"/>
        <v>546.946216955333</v>
      </c>
      <c r="F15" s="61">
        <v>0.1097</v>
      </c>
      <c r="G15" s="57">
        <f t="shared" si="1"/>
        <v>0.16638519474184</v>
      </c>
      <c r="H15" s="47"/>
      <c r="I15" s="216" t="s">
        <v>44</v>
      </c>
      <c r="J15" s="247" t="s">
        <v>45</v>
      </c>
      <c r="K15" s="275">
        <v>16</v>
      </c>
      <c r="L15" s="635" t="s">
        <v>46</v>
      </c>
      <c r="M15" s="635" t="s">
        <v>47</v>
      </c>
      <c r="N15" s="1364" t="s">
        <v>48</v>
      </c>
      <c r="O15" s="227"/>
      <c r="P15" s="228" t="s">
        <v>44</v>
      </c>
      <c r="Q15" s="227"/>
      <c r="R15" s="89">
        <v>21</v>
      </c>
      <c r="S15" s="295">
        <f t="shared" ref="S15:S30" si="2">SUMIF($I$26:$I$79,P15,$H$26:$H$79)</f>
        <v>17</v>
      </c>
    </row>
    <row r="16" s="1" customFormat="1" ht="32.1" customHeight="1" spans="1:19">
      <c r="A16" s="41"/>
      <c r="B16" s="53" t="s">
        <v>49</v>
      </c>
      <c r="C16" s="59"/>
      <c r="D16" s="60"/>
      <c r="E16" s="55">
        <f t="shared" si="0"/>
        <v>186.451211932878</v>
      </c>
      <c r="F16" s="61">
        <v>0.3218</v>
      </c>
      <c r="G16" s="57">
        <f t="shared" si="1"/>
        <v>0.48808346096558</v>
      </c>
      <c r="H16" s="47">
        <v>1</v>
      </c>
      <c r="I16" s="216" t="s">
        <v>50</v>
      </c>
      <c r="J16" s="1399"/>
      <c r="K16" s="220"/>
      <c r="L16" s="220"/>
      <c r="M16" s="1359"/>
      <c r="N16" s="1360"/>
      <c r="O16" s="227"/>
      <c r="P16" s="60" t="s">
        <v>51</v>
      </c>
      <c r="Q16" s="296"/>
      <c r="R16" s="89">
        <v>1</v>
      </c>
      <c r="S16" s="295">
        <f t="shared" si="2"/>
        <v>1</v>
      </c>
    </row>
    <row r="17" s="1" customFormat="1" ht="32.1" customHeight="1" spans="1:19">
      <c r="A17" s="41"/>
      <c r="B17" s="53" t="s">
        <v>52</v>
      </c>
      <c r="C17" s="59"/>
      <c r="D17" s="60"/>
      <c r="E17" s="55">
        <f t="shared" si="0"/>
        <v>389.61038961039</v>
      </c>
      <c r="F17" s="61">
        <v>0.154</v>
      </c>
      <c r="G17" s="57">
        <f t="shared" si="1"/>
        <v>0.233576298908326</v>
      </c>
      <c r="H17" s="47">
        <v>1</v>
      </c>
      <c r="I17" s="216" t="s">
        <v>53</v>
      </c>
      <c r="J17" s="224" t="s">
        <v>45</v>
      </c>
      <c r="K17" s="275">
        <v>16</v>
      </c>
      <c r="L17" s="635" t="s">
        <v>46</v>
      </c>
      <c r="M17" s="635" t="s">
        <v>47</v>
      </c>
      <c r="N17" s="1364" t="s">
        <v>48</v>
      </c>
      <c r="O17" s="227"/>
      <c r="P17" s="59" t="s">
        <v>54</v>
      </c>
      <c r="Q17" s="296"/>
      <c r="R17" s="89">
        <v>4</v>
      </c>
      <c r="S17" s="295">
        <f t="shared" si="2"/>
        <v>4</v>
      </c>
    </row>
    <row r="18" s="1" customFormat="1" ht="32.1" customHeight="1" spans="1:19">
      <c r="A18" s="41"/>
      <c r="B18" s="53" t="s">
        <v>55</v>
      </c>
      <c r="C18" s="59"/>
      <c r="D18" s="60"/>
      <c r="E18" s="55">
        <f t="shared" si="0"/>
        <v>722.89156626506</v>
      </c>
      <c r="F18" s="584">
        <v>0.083</v>
      </c>
      <c r="G18" s="57">
        <f t="shared" si="1"/>
        <v>0.125888524736306</v>
      </c>
      <c r="H18" s="47"/>
      <c r="I18" s="216" t="s">
        <v>56</v>
      </c>
      <c r="J18" s="224" t="s">
        <v>57</v>
      </c>
      <c r="K18" s="275">
        <v>14</v>
      </c>
      <c r="L18" s="635" t="s">
        <v>58</v>
      </c>
      <c r="M18" s="635" t="s">
        <v>59</v>
      </c>
      <c r="N18" s="1364" t="s">
        <v>60</v>
      </c>
      <c r="O18" s="227"/>
      <c r="P18" s="59" t="s">
        <v>53</v>
      </c>
      <c r="Q18" s="296"/>
      <c r="R18" s="89">
        <v>2</v>
      </c>
      <c r="S18" s="295">
        <f t="shared" si="2"/>
        <v>1</v>
      </c>
    </row>
    <row r="19" s="1" customFormat="1" ht="32.1" customHeight="1" spans="1:19">
      <c r="A19" s="41"/>
      <c r="B19" s="53" t="s">
        <v>61</v>
      </c>
      <c r="C19" s="62"/>
      <c r="D19" s="63"/>
      <c r="E19" s="55">
        <f t="shared" si="0"/>
        <v>645.161290322581</v>
      </c>
      <c r="F19" s="61">
        <v>0.093</v>
      </c>
      <c r="G19" s="57">
        <f t="shared" si="1"/>
        <v>0.14105581687321</v>
      </c>
      <c r="H19" s="47"/>
      <c r="I19" s="216" t="s">
        <v>44</v>
      </c>
      <c r="J19" s="224" t="s">
        <v>45</v>
      </c>
      <c r="K19" s="275">
        <v>16</v>
      </c>
      <c r="L19" s="635" t="s">
        <v>46</v>
      </c>
      <c r="M19" s="635" t="s">
        <v>47</v>
      </c>
      <c r="N19" s="1364" t="s">
        <v>48</v>
      </c>
      <c r="O19" s="227"/>
      <c r="P19" s="59" t="s">
        <v>56</v>
      </c>
      <c r="Q19" s="296"/>
      <c r="R19" s="89">
        <v>1</v>
      </c>
      <c r="S19" s="295">
        <f t="shared" si="2"/>
        <v>0</v>
      </c>
    </row>
    <row r="20" s="1" customFormat="1" ht="32.1" customHeight="1" spans="1:19">
      <c r="A20" s="41"/>
      <c r="B20" s="65" t="s">
        <v>62</v>
      </c>
      <c r="C20" s="59"/>
      <c r="D20" s="60"/>
      <c r="E20" s="55">
        <f t="shared" si="0"/>
        <v>178.62459065198</v>
      </c>
      <c r="F20" s="61">
        <v>0.3359</v>
      </c>
      <c r="G20" s="57">
        <f t="shared" si="1"/>
        <v>0.509469342878615</v>
      </c>
      <c r="H20" s="47"/>
      <c r="I20" s="216" t="s">
        <v>50</v>
      </c>
      <c r="J20" s="504"/>
      <c r="K20" s="504"/>
      <c r="L20" s="635"/>
      <c r="M20" s="635"/>
      <c r="N20" s="1029"/>
      <c r="O20" s="227"/>
      <c r="P20" s="59" t="s">
        <v>63</v>
      </c>
      <c r="Q20" s="296"/>
      <c r="R20" s="89">
        <v>3</v>
      </c>
      <c r="S20" s="295">
        <f t="shared" si="2"/>
        <v>2</v>
      </c>
    </row>
    <row r="21" s="1" customFormat="1" ht="32.1" customHeight="1" spans="1:19">
      <c r="A21" s="41"/>
      <c r="B21" s="65" t="s">
        <v>64</v>
      </c>
      <c r="C21" s="66"/>
      <c r="D21" s="66"/>
      <c r="E21" s="55">
        <f t="shared" si="0"/>
        <v>88.2352941176471</v>
      </c>
      <c r="F21" s="61">
        <v>0.68</v>
      </c>
      <c r="G21" s="57">
        <f t="shared" si="1"/>
        <v>1.03137586530949</v>
      </c>
      <c r="H21" s="47">
        <v>1</v>
      </c>
      <c r="I21" s="627" t="s">
        <v>65</v>
      </c>
      <c r="J21" s="275" t="s">
        <v>45</v>
      </c>
      <c r="K21" s="275">
        <v>16</v>
      </c>
      <c r="L21" s="635" t="s">
        <v>46</v>
      </c>
      <c r="M21" s="635" t="s">
        <v>47</v>
      </c>
      <c r="N21" s="1364" t="s">
        <v>48</v>
      </c>
      <c r="O21" s="227"/>
      <c r="P21" s="59" t="s">
        <v>66</v>
      </c>
      <c r="Q21" s="296"/>
      <c r="R21" s="89">
        <v>0</v>
      </c>
      <c r="S21" s="295">
        <f t="shared" si="2"/>
        <v>0</v>
      </c>
    </row>
    <row r="22" s="1" customFormat="1" ht="32.1" customHeight="1" spans="1:19">
      <c r="A22" s="1373"/>
      <c r="B22" s="65" t="s">
        <v>67</v>
      </c>
      <c r="C22" s="69"/>
      <c r="D22" s="69"/>
      <c r="E22" s="55"/>
      <c r="F22" s="61"/>
      <c r="G22" s="57"/>
      <c r="H22" s="47"/>
      <c r="I22" s="216"/>
      <c r="J22" s="504"/>
      <c r="K22" s="224"/>
      <c r="L22" s="635"/>
      <c r="M22" s="635"/>
      <c r="N22" s="1029"/>
      <c r="O22" s="227"/>
      <c r="P22" s="59" t="s">
        <v>68</v>
      </c>
      <c r="Q22" s="296"/>
      <c r="R22" s="89">
        <v>4</v>
      </c>
      <c r="S22" s="295">
        <f t="shared" si="2"/>
        <v>4</v>
      </c>
    </row>
    <row r="23" s="1" customFormat="1" ht="32.1" customHeight="1" spans="1:19">
      <c r="A23" s="1373"/>
      <c r="B23" s="587" t="s">
        <v>69</v>
      </c>
      <c r="C23" s="1385"/>
      <c r="D23" s="1385"/>
      <c r="E23" s="55">
        <f t="shared" ref="E23:E27" si="3">60/F23*$E$12</f>
        <v>331.491712707182</v>
      </c>
      <c r="F23" s="61">
        <v>0.181</v>
      </c>
      <c r="G23" s="57">
        <f>$F$9/E23</f>
        <v>0.274527987677968</v>
      </c>
      <c r="H23" s="47"/>
      <c r="I23" s="216" t="s">
        <v>54</v>
      </c>
      <c r="J23" s="275" t="s">
        <v>70</v>
      </c>
      <c r="K23" s="275">
        <v>16</v>
      </c>
      <c r="L23" s="635" t="s">
        <v>71</v>
      </c>
      <c r="M23" s="635" t="s">
        <v>59</v>
      </c>
      <c r="N23" s="1364" t="s">
        <v>48</v>
      </c>
      <c r="O23" s="227"/>
      <c r="P23" s="59" t="s">
        <v>72</v>
      </c>
      <c r="Q23" s="296"/>
      <c r="R23" s="89">
        <f t="shared" ref="R23:R29" si="4">COUNTIFS($I$26:$I$79,P23,$H$26:$H$79,"")+SUMIF($I$26:$I$79,P23,$H$26:$H$79)</f>
        <v>2</v>
      </c>
      <c r="S23" s="295">
        <f t="shared" si="2"/>
        <v>2</v>
      </c>
    </row>
    <row r="24" s="1" customFormat="1" ht="32.1" customHeight="1" spans="1:19">
      <c r="A24" s="76"/>
      <c r="B24" s="77" t="s">
        <v>73</v>
      </c>
      <c r="C24" s="78"/>
      <c r="D24" s="78"/>
      <c r="E24" s="79"/>
      <c r="F24" s="80">
        <f t="shared" ref="F24:H24" si="5">SUM(F15:F23)</f>
        <v>1.9584</v>
      </c>
      <c r="G24" s="81">
        <f t="shared" si="5"/>
        <v>2.97036249209134</v>
      </c>
      <c r="H24" s="82">
        <f t="shared" si="5"/>
        <v>3</v>
      </c>
      <c r="I24" s="231"/>
      <c r="J24" s="232"/>
      <c r="K24" s="232"/>
      <c r="L24" s="1362"/>
      <c r="M24" s="1362"/>
      <c r="N24" s="1363"/>
      <c r="O24" s="227"/>
      <c r="P24" s="59" t="s">
        <v>74</v>
      </c>
      <c r="Q24" s="296"/>
      <c r="R24" s="89">
        <f t="shared" si="4"/>
        <v>2</v>
      </c>
      <c r="S24" s="295">
        <f t="shared" si="2"/>
        <v>2</v>
      </c>
    </row>
    <row r="25" s="1" customFormat="1" ht="31" customHeight="1" spans="1:19">
      <c r="A25" s="83"/>
      <c r="B25" s="84" t="s">
        <v>75</v>
      </c>
      <c r="C25" s="84"/>
      <c r="D25" s="85"/>
      <c r="E25" s="86"/>
      <c r="F25" s="87"/>
      <c r="G25" s="88"/>
      <c r="H25" s="89"/>
      <c r="I25" s="89"/>
      <c r="J25" s="220"/>
      <c r="K25" s="220"/>
      <c r="L25" s="1359"/>
      <c r="M25" s="1359"/>
      <c r="N25" s="1360"/>
      <c r="O25" s="227"/>
      <c r="P25" s="59" t="s">
        <v>76</v>
      </c>
      <c r="Q25" s="296"/>
      <c r="R25" s="89">
        <f t="shared" si="4"/>
        <v>0</v>
      </c>
      <c r="S25" s="295">
        <f t="shared" si="2"/>
        <v>0</v>
      </c>
    </row>
    <row r="26" s="1" customFormat="1" ht="32.1" customHeight="1" spans="1:19">
      <c r="A26" s="90"/>
      <c r="B26" s="91" t="s">
        <v>77</v>
      </c>
      <c r="C26" s="92"/>
      <c r="D26" s="92"/>
      <c r="E26" s="93">
        <f t="shared" si="3"/>
        <v>80</v>
      </c>
      <c r="F26" s="459">
        <v>0.75</v>
      </c>
      <c r="G26" s="95">
        <f>$F$9/(E26*1)</f>
        <v>1.13754691026782</v>
      </c>
      <c r="H26" s="96">
        <v>2</v>
      </c>
      <c r="I26" s="96" t="s">
        <v>78</v>
      </c>
      <c r="J26" s="216"/>
      <c r="K26" s="216"/>
      <c r="L26" s="625"/>
      <c r="M26" s="625"/>
      <c r="N26" s="625"/>
      <c r="O26" s="227"/>
      <c r="P26" s="59" t="s">
        <v>79</v>
      </c>
      <c r="Q26" s="296"/>
      <c r="R26" s="89">
        <f t="shared" si="4"/>
        <v>0</v>
      </c>
      <c r="S26" s="295">
        <f t="shared" si="2"/>
        <v>0</v>
      </c>
    </row>
    <row r="27" s="1" customFormat="1" ht="31" customHeight="1" spans="1:19">
      <c r="A27" s="52"/>
      <c r="B27" s="604" t="s">
        <v>80</v>
      </c>
      <c r="C27" s="457"/>
      <c r="D27" s="457"/>
      <c r="E27" s="458">
        <f t="shared" si="3"/>
        <v>600</v>
      </c>
      <c r="F27" s="459">
        <v>0.1</v>
      </c>
      <c r="G27" s="460">
        <f t="shared" ref="G27:G45" si="6">$F$9/E27</f>
        <v>0.151672921369043</v>
      </c>
      <c r="H27" s="461"/>
      <c r="I27" s="503"/>
      <c r="J27" s="522"/>
      <c r="K27" s="504"/>
      <c r="L27" s="504"/>
      <c r="M27" s="504"/>
      <c r="N27" s="625"/>
      <c r="O27" s="227"/>
      <c r="P27" s="59" t="s">
        <v>81</v>
      </c>
      <c r="Q27" s="296"/>
      <c r="R27" s="89">
        <f t="shared" si="4"/>
        <v>1</v>
      </c>
      <c r="S27" s="295">
        <f t="shared" si="2"/>
        <v>1</v>
      </c>
    </row>
    <row r="28" s="2" customFormat="1" ht="36" customHeight="1" spans="1:19">
      <c r="A28" s="90"/>
      <c r="B28" s="123" t="s">
        <v>82</v>
      </c>
      <c r="C28" s="124"/>
      <c r="E28" s="126"/>
      <c r="F28" s="126"/>
      <c r="G28" s="126"/>
      <c r="H28" s="126"/>
      <c r="I28" s="246"/>
      <c r="J28" s="247"/>
      <c r="K28" s="275"/>
      <c r="L28" s="625"/>
      <c r="M28" s="625"/>
      <c r="N28" s="1365"/>
      <c r="O28" s="240"/>
      <c r="P28" s="59" t="s">
        <v>65</v>
      </c>
      <c r="Q28" s="297"/>
      <c r="R28" s="89">
        <f t="shared" si="4"/>
        <v>1</v>
      </c>
      <c r="S28" s="295">
        <f t="shared" si="2"/>
        <v>1</v>
      </c>
    </row>
    <row r="29" s="2" customFormat="1" ht="32.1" customHeight="1" spans="1:19">
      <c r="A29" s="90">
        <v>1</v>
      </c>
      <c r="B29" s="127" t="s">
        <v>83</v>
      </c>
      <c r="C29" s="124"/>
      <c r="D29" s="128"/>
      <c r="E29" s="103">
        <f t="shared" ref="E29:E45" si="7">60/F29*$E$12</f>
        <v>416.666666666667</v>
      </c>
      <c r="F29" s="150">
        <v>0.144</v>
      </c>
      <c r="G29" s="1179">
        <f t="shared" si="6"/>
        <v>0.218409006771422</v>
      </c>
      <c r="H29" s="130">
        <v>1</v>
      </c>
      <c r="I29" s="216" t="s">
        <v>50</v>
      </c>
      <c r="J29" s="224"/>
      <c r="K29" s="224"/>
      <c r="L29" s="635"/>
      <c r="M29" s="1364"/>
      <c r="N29" s="1366"/>
      <c r="O29" s="227"/>
      <c r="P29" s="59" t="s">
        <v>84</v>
      </c>
      <c r="Q29" s="296"/>
      <c r="R29" s="89">
        <f t="shared" si="4"/>
        <v>3</v>
      </c>
      <c r="S29" s="295">
        <f t="shared" si="2"/>
        <v>3</v>
      </c>
    </row>
    <row r="30" s="2" customFormat="1" ht="32.1" customHeight="1" spans="1:19">
      <c r="A30" s="162">
        <v>2</v>
      </c>
      <c r="B30" s="1229" t="s">
        <v>85</v>
      </c>
      <c r="C30" s="124"/>
      <c r="D30" s="605"/>
      <c r="E30" s="326">
        <f t="shared" si="7"/>
        <v>246.913580246914</v>
      </c>
      <c r="F30" s="119">
        <v>0.243</v>
      </c>
      <c r="G30" s="101">
        <f t="shared" si="6"/>
        <v>0.368565198926774</v>
      </c>
      <c r="H30" s="89"/>
      <c r="I30" s="253" t="s">
        <v>50</v>
      </c>
      <c r="J30" s="224"/>
      <c r="K30" s="275"/>
      <c r="L30" s="635"/>
      <c r="M30" s="1364"/>
      <c r="N30" s="1364"/>
      <c r="O30" s="227"/>
      <c r="P30" s="59" t="s">
        <v>50</v>
      </c>
      <c r="Q30" s="296"/>
      <c r="R30" s="89"/>
      <c r="S30" s="295">
        <f t="shared" si="2"/>
        <v>3</v>
      </c>
    </row>
    <row r="31" s="2" customFormat="1" ht="32.1" customHeight="1" spans="1:19">
      <c r="A31" s="162">
        <v>3</v>
      </c>
      <c r="B31" s="1229" t="s">
        <v>86</v>
      </c>
      <c r="C31" s="124"/>
      <c r="D31" s="137"/>
      <c r="E31" s="86">
        <f t="shared" si="7"/>
        <v>63.552589768033</v>
      </c>
      <c r="F31" s="138">
        <f>0.147+0.7971</f>
        <v>0.9441</v>
      </c>
      <c r="G31" s="1175">
        <f t="shared" si="6"/>
        <v>1.43194405064514</v>
      </c>
      <c r="H31" s="89">
        <v>2</v>
      </c>
      <c r="I31" s="253" t="s">
        <v>63</v>
      </c>
      <c r="J31" s="224" t="s">
        <v>57</v>
      </c>
      <c r="K31" s="275">
        <v>14</v>
      </c>
      <c r="L31" s="635" t="s">
        <v>58</v>
      </c>
      <c r="M31" s="635" t="s">
        <v>59</v>
      </c>
      <c r="N31" s="1364" t="s">
        <v>48</v>
      </c>
      <c r="O31" s="227"/>
      <c r="P31" s="59" t="s">
        <v>87</v>
      </c>
      <c r="Q31" s="296"/>
      <c r="R31" s="89"/>
      <c r="S31" s="295">
        <v>5</v>
      </c>
    </row>
    <row r="32" s="2" customFormat="1" ht="32.1" customHeight="1" spans="1:19">
      <c r="A32" s="162">
        <v>4</v>
      </c>
      <c r="B32" s="1229" t="s">
        <v>88</v>
      </c>
      <c r="C32" s="124"/>
      <c r="D32" s="137"/>
      <c r="E32" s="86">
        <f t="shared" si="7"/>
        <v>260.642919200695</v>
      </c>
      <c r="F32" s="138">
        <v>0.2302</v>
      </c>
      <c r="G32" s="1175">
        <f t="shared" si="6"/>
        <v>0.349151064991537</v>
      </c>
      <c r="H32" s="89"/>
      <c r="I32" s="253" t="s">
        <v>56</v>
      </c>
      <c r="J32" s="224" t="s">
        <v>57</v>
      </c>
      <c r="K32" s="275">
        <v>14</v>
      </c>
      <c r="L32" s="635" t="s">
        <v>58</v>
      </c>
      <c r="M32" s="635" t="s">
        <v>59</v>
      </c>
      <c r="N32" s="1364" t="s">
        <v>48</v>
      </c>
      <c r="O32" s="243"/>
      <c r="P32" s="244" t="s">
        <v>89</v>
      </c>
      <c r="Q32" s="298"/>
      <c r="R32" s="299">
        <f>SUM(R15:R31)</f>
        <v>45</v>
      </c>
      <c r="S32" s="300">
        <f>SUM(S15:S31)</f>
        <v>46</v>
      </c>
    </row>
    <row r="33" s="2" customFormat="1" ht="32.1" customHeight="1" spans="1:19">
      <c r="A33" s="162">
        <v>5</v>
      </c>
      <c r="B33" s="1229" t="s">
        <v>90</v>
      </c>
      <c r="C33" s="62"/>
      <c r="D33" s="137"/>
      <c r="E33" s="141">
        <f t="shared" si="7"/>
        <v>283.553875236295</v>
      </c>
      <c r="F33" s="61">
        <v>0.2116</v>
      </c>
      <c r="G33" s="1175">
        <f t="shared" si="6"/>
        <v>0.320939901616895</v>
      </c>
      <c r="H33" s="89"/>
      <c r="I33" s="263" t="s">
        <v>63</v>
      </c>
      <c r="J33" s="224" t="s">
        <v>57</v>
      </c>
      <c r="K33" s="275">
        <v>14</v>
      </c>
      <c r="L33" s="635" t="s">
        <v>58</v>
      </c>
      <c r="M33" s="1364" t="s">
        <v>59</v>
      </c>
      <c r="N33" s="1364" t="s">
        <v>48</v>
      </c>
      <c r="O33" s="243"/>
      <c r="P33" s="244"/>
      <c r="Q33" s="298"/>
      <c r="R33" s="298"/>
      <c r="S33" s="301"/>
    </row>
    <row r="34" s="2" customFormat="1" ht="32.1" customHeight="1" spans="1:19">
      <c r="A34" s="162">
        <v>6</v>
      </c>
      <c r="B34" s="1229" t="s">
        <v>91</v>
      </c>
      <c r="C34" s="62"/>
      <c r="D34" s="467"/>
      <c r="E34" s="144">
        <f t="shared" si="7"/>
        <v>199.203187250996</v>
      </c>
      <c r="F34" s="119">
        <v>0.3012</v>
      </c>
      <c r="G34" s="990">
        <f t="shared" si="6"/>
        <v>0.456838839163558</v>
      </c>
      <c r="H34" s="468">
        <v>1</v>
      </c>
      <c r="I34" s="263" t="s">
        <v>84</v>
      </c>
      <c r="J34" s="224"/>
      <c r="K34" s="275"/>
      <c r="L34" s="635"/>
      <c r="M34" s="1364"/>
      <c r="N34" s="1364"/>
      <c r="O34" s="249" t="s">
        <v>92</v>
      </c>
      <c r="P34" s="249"/>
      <c r="Q34" s="249"/>
      <c r="R34" s="249"/>
      <c r="S34" s="249"/>
    </row>
    <row r="35" s="2" customFormat="1" ht="32.1" customHeight="1" spans="1:19">
      <c r="A35" s="90">
        <v>7</v>
      </c>
      <c r="B35" s="1386" t="s">
        <v>93</v>
      </c>
      <c r="C35" s="1387"/>
      <c r="D35" s="1388"/>
      <c r="E35" s="86">
        <f t="shared" si="7"/>
        <v>150.451354062187</v>
      </c>
      <c r="F35" s="902">
        <v>0.3988</v>
      </c>
      <c r="G35" s="1175">
        <f t="shared" si="6"/>
        <v>0.604871610419742</v>
      </c>
      <c r="H35" s="89">
        <v>1</v>
      </c>
      <c r="I35" s="1400" t="s">
        <v>84</v>
      </c>
      <c r="J35" s="224"/>
      <c r="K35" s="224"/>
      <c r="L35" s="635"/>
      <c r="M35" s="1364"/>
      <c r="N35" s="1366"/>
      <c r="O35" s="1401" t="s">
        <v>94</v>
      </c>
      <c r="P35" s="1401"/>
      <c r="Q35" s="1401"/>
      <c r="R35" s="1401"/>
      <c r="S35" s="1401"/>
    </row>
    <row r="36" s="2" customFormat="1" ht="32.1" customHeight="1" spans="1:19">
      <c r="A36" s="90">
        <v>8</v>
      </c>
      <c r="B36" s="1389" t="s">
        <v>95</v>
      </c>
      <c r="C36" s="62"/>
      <c r="D36" s="63"/>
      <c r="E36" s="86">
        <f t="shared" si="7"/>
        <v>104.202848211184</v>
      </c>
      <c r="F36" s="119">
        <v>0.5758</v>
      </c>
      <c r="G36" s="1175">
        <f t="shared" si="6"/>
        <v>0.873332681242954</v>
      </c>
      <c r="H36" s="89">
        <v>1</v>
      </c>
      <c r="I36" s="253" t="s">
        <v>44</v>
      </c>
      <c r="J36" s="224" t="s">
        <v>45</v>
      </c>
      <c r="K36" s="275">
        <v>16</v>
      </c>
      <c r="L36" s="635" t="s">
        <v>46</v>
      </c>
      <c r="M36" s="1364" t="s">
        <v>47</v>
      </c>
      <c r="N36" s="1364" t="s">
        <v>48</v>
      </c>
      <c r="O36" s="252" t="s">
        <v>96</v>
      </c>
      <c r="P36" s="252"/>
      <c r="Q36" s="252"/>
      <c r="R36" s="252"/>
      <c r="S36" s="252"/>
    </row>
    <row r="37" s="2" customFormat="1" ht="32.1" customHeight="1" spans="1:19">
      <c r="A37" s="90">
        <v>9</v>
      </c>
      <c r="B37" s="53" t="s">
        <v>43</v>
      </c>
      <c r="C37" s="156"/>
      <c r="D37" s="132"/>
      <c r="E37" s="86">
        <f t="shared" si="7"/>
        <v>497.223833595757</v>
      </c>
      <c r="F37" s="61">
        <f>0.1097*1.1</f>
        <v>0.12067</v>
      </c>
      <c r="G37" s="1175">
        <f t="shared" si="6"/>
        <v>0.183023714216024</v>
      </c>
      <c r="H37" s="89"/>
      <c r="I37" s="253" t="s">
        <v>44</v>
      </c>
      <c r="J37" s="224" t="s">
        <v>45</v>
      </c>
      <c r="K37" s="275">
        <v>16</v>
      </c>
      <c r="L37" s="635" t="s">
        <v>46</v>
      </c>
      <c r="M37" s="1364" t="s">
        <v>47</v>
      </c>
      <c r="N37" s="1364" t="s">
        <v>48</v>
      </c>
      <c r="O37" s="255"/>
      <c r="P37" s="256"/>
      <c r="Q37" s="256"/>
      <c r="R37" s="256"/>
      <c r="S37" s="302">
        <v>1</v>
      </c>
    </row>
    <row r="38" s="2" customFormat="1" ht="32.1" customHeight="1" spans="1:19">
      <c r="A38" s="90">
        <v>10</v>
      </c>
      <c r="B38" s="697" t="s">
        <v>97</v>
      </c>
      <c r="C38" s="124"/>
      <c r="D38" s="132"/>
      <c r="E38" s="86">
        <f t="shared" si="7"/>
        <v>221.975582685905</v>
      </c>
      <c r="F38" s="150">
        <f>0.2703</f>
        <v>0.2703</v>
      </c>
      <c r="G38" s="1175">
        <f t="shared" si="6"/>
        <v>0.409971906460523</v>
      </c>
      <c r="H38" s="89">
        <v>1</v>
      </c>
      <c r="I38" s="253" t="s">
        <v>44</v>
      </c>
      <c r="J38" s="224" t="s">
        <v>45</v>
      </c>
      <c r="K38" s="275">
        <v>16</v>
      </c>
      <c r="L38" s="635" t="s">
        <v>46</v>
      </c>
      <c r="M38" s="1364" t="s">
        <v>47</v>
      </c>
      <c r="N38" s="1364" t="s">
        <v>48</v>
      </c>
      <c r="O38" s="259"/>
      <c r="P38" s="259"/>
      <c r="Q38" s="303"/>
      <c r="R38" s="303"/>
      <c r="S38" s="304"/>
    </row>
    <row r="39" s="2" customFormat="1" ht="32.1" customHeight="1" spans="1:19">
      <c r="A39" s="90">
        <v>11</v>
      </c>
      <c r="B39" s="65" t="s">
        <v>98</v>
      </c>
      <c r="C39" s="62"/>
      <c r="D39" s="63"/>
      <c r="E39" s="86">
        <f t="shared" si="7"/>
        <v>151.975683890577</v>
      </c>
      <c r="F39" s="119">
        <v>0.3948</v>
      </c>
      <c r="G39" s="1175">
        <f t="shared" si="6"/>
        <v>0.598804693564984</v>
      </c>
      <c r="H39" s="89">
        <v>1</v>
      </c>
      <c r="I39" s="253" t="s">
        <v>53</v>
      </c>
      <c r="J39" s="224" t="s">
        <v>45</v>
      </c>
      <c r="K39" s="275">
        <v>16</v>
      </c>
      <c r="L39" s="635" t="s">
        <v>46</v>
      </c>
      <c r="M39" s="1364" t="s">
        <v>47</v>
      </c>
      <c r="N39" s="1366" t="s">
        <v>48</v>
      </c>
      <c r="O39" s="259"/>
      <c r="P39" s="259"/>
      <c r="Q39" s="303"/>
      <c r="R39" s="303"/>
      <c r="S39" s="304"/>
    </row>
    <row r="40" s="2" customFormat="1" ht="32.1" customHeight="1" spans="1:19">
      <c r="A40" s="90">
        <v>12</v>
      </c>
      <c r="B40" s="65" t="s">
        <v>99</v>
      </c>
      <c r="C40" s="62"/>
      <c r="D40" s="63"/>
      <c r="E40" s="86">
        <f t="shared" si="7"/>
        <v>171.526586620926</v>
      </c>
      <c r="F40" s="119">
        <v>0.3498</v>
      </c>
      <c r="G40" s="1175">
        <f t="shared" si="6"/>
        <v>0.530551878948914</v>
      </c>
      <c r="H40" s="89">
        <v>1</v>
      </c>
      <c r="I40" s="860" t="s">
        <v>44</v>
      </c>
      <c r="J40" s="224" t="s">
        <v>45</v>
      </c>
      <c r="K40" s="275">
        <v>16</v>
      </c>
      <c r="L40" s="635" t="s">
        <v>46</v>
      </c>
      <c r="M40" s="1364" t="s">
        <v>47</v>
      </c>
      <c r="N40" s="1364" t="s">
        <v>48</v>
      </c>
      <c r="O40" s="259"/>
      <c r="P40" s="259"/>
      <c r="Q40" s="303"/>
      <c r="R40" s="303"/>
      <c r="S40" s="304"/>
    </row>
    <row r="41" s="2" customFormat="1" ht="32.1" customHeight="1" spans="1:19">
      <c r="A41" s="90">
        <v>13</v>
      </c>
      <c r="B41" s="1390" t="s">
        <v>100</v>
      </c>
      <c r="C41" s="148"/>
      <c r="D41" s="610"/>
      <c r="E41" s="144">
        <f t="shared" si="7"/>
        <v>277.6492364646</v>
      </c>
      <c r="F41" s="119">
        <v>0.2161</v>
      </c>
      <c r="G41" s="57">
        <f t="shared" si="6"/>
        <v>0.327765183078502</v>
      </c>
      <c r="H41" s="110"/>
      <c r="I41" s="263" t="s">
        <v>53</v>
      </c>
      <c r="J41" s="224" t="s">
        <v>45</v>
      </c>
      <c r="K41" s="275">
        <v>16</v>
      </c>
      <c r="L41" s="635" t="s">
        <v>46</v>
      </c>
      <c r="M41" s="1364" t="s">
        <v>47</v>
      </c>
      <c r="N41" s="1364" t="s">
        <v>48</v>
      </c>
      <c r="O41" s="259"/>
      <c r="P41" s="259"/>
      <c r="Q41" s="303"/>
      <c r="R41" s="303"/>
      <c r="S41" s="304"/>
    </row>
    <row r="42" s="2" customFormat="1" ht="32.1" customHeight="1" spans="1:19">
      <c r="A42" s="90">
        <v>14</v>
      </c>
      <c r="B42" s="1391" t="s">
        <v>101</v>
      </c>
      <c r="C42" s="1392"/>
      <c r="D42" s="1393"/>
      <c r="E42" s="86">
        <f t="shared" si="7"/>
        <v>110.213078618663</v>
      </c>
      <c r="F42" s="150">
        <v>0.5444</v>
      </c>
      <c r="G42" s="1175">
        <f t="shared" si="6"/>
        <v>0.825707383933069</v>
      </c>
      <c r="H42" s="89">
        <v>1</v>
      </c>
      <c r="I42" s="263" t="s">
        <v>44</v>
      </c>
      <c r="J42" s="224" t="s">
        <v>45</v>
      </c>
      <c r="K42" s="275">
        <v>16</v>
      </c>
      <c r="L42" s="635" t="s">
        <v>46</v>
      </c>
      <c r="M42" s="1364" t="s">
        <v>47</v>
      </c>
      <c r="N42" s="1364" t="s">
        <v>48</v>
      </c>
      <c r="O42" s="259"/>
      <c r="P42" s="259"/>
      <c r="Q42" s="303"/>
      <c r="R42" s="303"/>
      <c r="S42" s="304"/>
    </row>
    <row r="43" s="2" customFormat="1" ht="32.1" customHeight="1" spans="1:19">
      <c r="A43" s="90">
        <v>15</v>
      </c>
      <c r="B43" s="65" t="s">
        <v>102</v>
      </c>
      <c r="C43" s="62"/>
      <c r="D43" s="63"/>
      <c r="E43" s="86">
        <f t="shared" si="7"/>
        <v>198.412698412698</v>
      </c>
      <c r="F43" s="119">
        <v>0.3024</v>
      </c>
      <c r="G43" s="1175">
        <f t="shared" si="6"/>
        <v>0.458658914219987</v>
      </c>
      <c r="H43" s="89">
        <v>1</v>
      </c>
      <c r="I43" s="263" t="s">
        <v>54</v>
      </c>
      <c r="J43" s="224" t="s">
        <v>70</v>
      </c>
      <c r="K43" s="275">
        <v>16</v>
      </c>
      <c r="L43" s="635" t="s">
        <v>71</v>
      </c>
      <c r="M43" s="1364" t="s">
        <v>59</v>
      </c>
      <c r="N43" s="1402" t="s">
        <v>48</v>
      </c>
      <c r="O43" s="259"/>
      <c r="P43" s="259"/>
      <c r="Q43" s="303"/>
      <c r="R43" s="303"/>
      <c r="S43" s="304"/>
    </row>
    <row r="44" s="2" customFormat="1" ht="32.1" customHeight="1" spans="1:19">
      <c r="A44" s="90">
        <v>16</v>
      </c>
      <c r="B44" s="157" t="s">
        <v>103</v>
      </c>
      <c r="C44" s="62"/>
      <c r="D44" s="63"/>
      <c r="E44" s="86">
        <f t="shared" si="7"/>
        <v>116.256539430343</v>
      </c>
      <c r="F44" s="150">
        <v>0.5161</v>
      </c>
      <c r="G44" s="1175">
        <f t="shared" si="6"/>
        <v>0.782783947185631</v>
      </c>
      <c r="H44" s="89">
        <v>1</v>
      </c>
      <c r="I44" s="257" t="s">
        <v>44</v>
      </c>
      <c r="J44" s="224" t="s">
        <v>45</v>
      </c>
      <c r="K44" s="275">
        <v>16</v>
      </c>
      <c r="L44" s="635" t="s">
        <v>46</v>
      </c>
      <c r="M44" s="1364" t="s">
        <v>47</v>
      </c>
      <c r="N44" s="1364" t="s">
        <v>48</v>
      </c>
      <c r="O44" s="259"/>
      <c r="P44" s="259"/>
      <c r="Q44" s="303"/>
      <c r="R44" s="303"/>
      <c r="S44" s="304"/>
    </row>
    <row r="45" s="2" customFormat="1" ht="32.1" customHeight="1" spans="1:19">
      <c r="A45" s="90">
        <v>17</v>
      </c>
      <c r="B45" s="65" t="s">
        <v>104</v>
      </c>
      <c r="C45" s="62"/>
      <c r="D45" s="63"/>
      <c r="E45" s="86">
        <f t="shared" si="7"/>
        <v>89.9955002249888</v>
      </c>
      <c r="F45" s="61">
        <v>0.6667</v>
      </c>
      <c r="G45" s="1175">
        <f t="shared" si="6"/>
        <v>1.01120336676741</v>
      </c>
      <c r="H45" s="89">
        <v>1</v>
      </c>
      <c r="I45" s="253" t="s">
        <v>44</v>
      </c>
      <c r="J45" s="224" t="s">
        <v>45</v>
      </c>
      <c r="K45" s="275">
        <v>16</v>
      </c>
      <c r="L45" s="635" t="s">
        <v>46</v>
      </c>
      <c r="M45" s="1364" t="s">
        <v>47</v>
      </c>
      <c r="N45" s="1364" t="s">
        <v>48</v>
      </c>
      <c r="O45" s="259"/>
      <c r="P45" s="259"/>
      <c r="Q45" s="303"/>
      <c r="R45" s="303"/>
      <c r="S45" s="304"/>
    </row>
    <row r="46" s="2" customFormat="1" ht="32.1" customHeight="1" spans="1:19">
      <c r="A46" s="90"/>
      <c r="B46" s="1394"/>
      <c r="C46" s="158"/>
      <c r="D46" s="158"/>
      <c r="E46" s="86"/>
      <c r="F46" s="159"/>
      <c r="G46" s="1175"/>
      <c r="H46" s="89"/>
      <c r="I46" s="253"/>
      <c r="J46" s="224"/>
      <c r="K46" s="275"/>
      <c r="L46" s="635"/>
      <c r="M46" s="1364"/>
      <c r="N46" s="1403"/>
      <c r="O46" s="259"/>
      <c r="P46" s="259"/>
      <c r="Q46" s="303"/>
      <c r="R46" s="303"/>
      <c r="S46" s="304"/>
    </row>
    <row r="47" s="2" customFormat="1" ht="32.1" customHeight="1" spans="1:19">
      <c r="A47" s="162">
        <v>18</v>
      </c>
      <c r="B47" s="608" t="s">
        <v>105</v>
      </c>
      <c r="C47" s="124"/>
      <c r="D47" s="464"/>
      <c r="E47" s="86">
        <f t="shared" ref="E47:E60" si="8">60/F47*$E$12</f>
        <v>267.260579064588</v>
      </c>
      <c r="F47" s="601">
        <v>0.2245</v>
      </c>
      <c r="G47" s="1175">
        <f t="shared" ref="G47:G60" si="9">$F$9/E47</f>
        <v>0.340505708473502</v>
      </c>
      <c r="H47" s="89"/>
      <c r="I47" s="257" t="s">
        <v>44</v>
      </c>
      <c r="J47" s="224" t="s">
        <v>45</v>
      </c>
      <c r="K47" s="275">
        <v>16</v>
      </c>
      <c r="L47" s="635" t="s">
        <v>46</v>
      </c>
      <c r="M47" s="1364" t="s">
        <v>47</v>
      </c>
      <c r="N47" s="1364" t="s">
        <v>48</v>
      </c>
      <c r="O47" s="259"/>
      <c r="P47" s="259"/>
      <c r="Q47" s="303"/>
      <c r="R47" s="303"/>
      <c r="S47" s="304"/>
    </row>
    <row r="48" s="2" customFormat="1" ht="32.1" customHeight="1" spans="1:19">
      <c r="A48" s="162">
        <v>19</v>
      </c>
      <c r="B48" s="140" t="s">
        <v>106</v>
      </c>
      <c r="C48" s="128"/>
      <c r="D48" s="132"/>
      <c r="E48" s="86">
        <f t="shared" si="8"/>
        <v>151.898734177215</v>
      </c>
      <c r="F48" s="133">
        <v>0.395</v>
      </c>
      <c r="G48" s="1175">
        <f t="shared" si="9"/>
        <v>0.599108039407721</v>
      </c>
      <c r="H48" s="89">
        <v>1</v>
      </c>
      <c r="I48" s="253" t="s">
        <v>68</v>
      </c>
      <c r="J48" s="224" t="s">
        <v>57</v>
      </c>
      <c r="K48" s="275">
        <v>14</v>
      </c>
      <c r="L48" s="635" t="s">
        <v>58</v>
      </c>
      <c r="M48" s="1364" t="s">
        <v>59</v>
      </c>
      <c r="N48" s="1364" t="s">
        <v>48</v>
      </c>
      <c r="O48" s="259"/>
      <c r="P48" s="259"/>
      <c r="Q48" s="303"/>
      <c r="R48" s="303"/>
      <c r="S48" s="304"/>
    </row>
    <row r="49" s="2" customFormat="1" ht="32.1" customHeight="1" spans="1:19">
      <c r="A49" s="162">
        <v>20</v>
      </c>
      <c r="B49" s="140" t="s">
        <v>107</v>
      </c>
      <c r="C49" s="128"/>
      <c r="D49" s="132"/>
      <c r="E49" s="86">
        <f t="shared" si="8"/>
        <v>149.625935162095</v>
      </c>
      <c r="F49" s="900">
        <v>0.401</v>
      </c>
      <c r="G49" s="1175">
        <f t="shared" si="9"/>
        <v>0.608208414689862</v>
      </c>
      <c r="H49" s="89">
        <v>1</v>
      </c>
      <c r="I49" s="253" t="s">
        <v>54</v>
      </c>
      <c r="J49" s="636" t="s">
        <v>70</v>
      </c>
      <c r="K49" s="275">
        <v>16</v>
      </c>
      <c r="L49" s="635" t="s">
        <v>71</v>
      </c>
      <c r="M49" s="1364" t="s">
        <v>59</v>
      </c>
      <c r="N49" s="1366" t="s">
        <v>48</v>
      </c>
      <c r="O49" s="259"/>
      <c r="P49" s="259"/>
      <c r="Q49" s="303"/>
      <c r="R49" s="303"/>
      <c r="S49" s="304"/>
    </row>
    <row r="50" s="2" customFormat="1" ht="32.1" customHeight="1" spans="1:19">
      <c r="A50" s="162">
        <v>21</v>
      </c>
      <c r="B50" s="140" t="s">
        <v>108</v>
      </c>
      <c r="C50" s="128"/>
      <c r="D50" s="132"/>
      <c r="E50" s="86">
        <f t="shared" si="8"/>
        <v>90.21199819576</v>
      </c>
      <c r="F50" s="150">
        <f>0.739*0.9</f>
        <v>0.6651</v>
      </c>
      <c r="G50" s="1175">
        <f t="shared" si="9"/>
        <v>1.00877660002551</v>
      </c>
      <c r="H50" s="89">
        <v>1</v>
      </c>
      <c r="I50" s="257" t="s">
        <v>44</v>
      </c>
      <c r="J50" s="224" t="s">
        <v>45</v>
      </c>
      <c r="K50" s="275">
        <v>16</v>
      </c>
      <c r="L50" s="635" t="s">
        <v>46</v>
      </c>
      <c r="M50" s="1364" t="s">
        <v>47</v>
      </c>
      <c r="N50" s="1364" t="s">
        <v>48</v>
      </c>
      <c r="O50" s="259"/>
      <c r="P50" s="259"/>
      <c r="Q50" s="303"/>
      <c r="R50" s="303"/>
      <c r="S50" s="304"/>
    </row>
    <row r="51" s="2" customFormat="1" ht="32.1" customHeight="1" spans="1:19">
      <c r="A51" s="162">
        <v>22</v>
      </c>
      <c r="B51" s="1395" t="s">
        <v>109</v>
      </c>
      <c r="C51" s="128"/>
      <c r="D51" s="1396"/>
      <c r="E51" s="86">
        <f t="shared" si="8"/>
        <v>219.218122031421</v>
      </c>
      <c r="F51" s="763">
        <v>0.2737</v>
      </c>
      <c r="G51" s="1175">
        <f t="shared" si="9"/>
        <v>0.415128785787072</v>
      </c>
      <c r="H51" s="89">
        <v>1</v>
      </c>
      <c r="I51" s="257" t="s">
        <v>50</v>
      </c>
      <c r="J51" s="224"/>
      <c r="K51" s="224"/>
      <c r="L51" s="635"/>
      <c r="M51" s="1364"/>
      <c r="N51" s="1366"/>
      <c r="O51" s="259"/>
      <c r="P51" s="259"/>
      <c r="Q51" s="303"/>
      <c r="R51" s="303"/>
      <c r="S51" s="304"/>
    </row>
    <row r="52" s="2" customFormat="1" ht="32.1" customHeight="1" spans="1:19">
      <c r="A52" s="162">
        <v>23</v>
      </c>
      <c r="B52" s="1395" t="s">
        <v>110</v>
      </c>
      <c r="C52" s="128"/>
      <c r="D52" s="128"/>
      <c r="E52" s="86">
        <f t="shared" si="8"/>
        <v>169.491525423729</v>
      </c>
      <c r="F52" s="601">
        <v>0.354</v>
      </c>
      <c r="G52" s="1175">
        <f t="shared" si="9"/>
        <v>0.536922141646412</v>
      </c>
      <c r="H52" s="89">
        <v>1</v>
      </c>
      <c r="I52" s="257" t="s">
        <v>84</v>
      </c>
      <c r="J52" s="224"/>
      <c r="K52" s="224"/>
      <c r="L52" s="635"/>
      <c r="M52" s="1364"/>
      <c r="N52" s="1366"/>
      <c r="O52" s="259"/>
      <c r="P52" s="259"/>
      <c r="Q52" s="303"/>
      <c r="R52" s="303"/>
      <c r="S52" s="304"/>
    </row>
    <row r="53" s="2" customFormat="1" ht="32.1" customHeight="1" spans="1:19">
      <c r="A53" s="90">
        <v>24</v>
      </c>
      <c r="B53" s="65" t="s">
        <v>111</v>
      </c>
      <c r="C53" s="128"/>
      <c r="D53" s="1397"/>
      <c r="E53" s="86">
        <f t="shared" si="8"/>
        <v>67.8733031674208</v>
      </c>
      <c r="F53" s="119">
        <v>0.884</v>
      </c>
      <c r="G53" s="1175">
        <f t="shared" si="9"/>
        <v>1.34078862490234</v>
      </c>
      <c r="H53" s="89">
        <v>2</v>
      </c>
      <c r="I53" s="257" t="s">
        <v>44</v>
      </c>
      <c r="J53" s="224" t="s">
        <v>45</v>
      </c>
      <c r="K53" s="275">
        <v>16</v>
      </c>
      <c r="L53" s="635" t="s">
        <v>46</v>
      </c>
      <c r="M53" s="1364" t="s">
        <v>47</v>
      </c>
      <c r="N53" s="1364" t="s">
        <v>112</v>
      </c>
      <c r="O53" s="259"/>
      <c r="P53" s="259"/>
      <c r="Q53" s="303"/>
      <c r="R53" s="303"/>
      <c r="S53" s="304"/>
    </row>
    <row r="54" s="2" customFormat="1" ht="32.1" customHeight="1" spans="1:19">
      <c r="A54" s="90">
        <v>25</v>
      </c>
      <c r="B54" s="65" t="s">
        <v>113</v>
      </c>
      <c r="C54" s="135"/>
      <c r="D54" s="135"/>
      <c r="E54" s="86">
        <f t="shared" si="8"/>
        <v>68.5635927322592</v>
      </c>
      <c r="F54" s="165">
        <v>0.8751</v>
      </c>
      <c r="G54" s="1175">
        <f t="shared" si="9"/>
        <v>1.3272897349005</v>
      </c>
      <c r="H54" s="89">
        <v>2</v>
      </c>
      <c r="I54" s="257" t="s">
        <v>44</v>
      </c>
      <c r="J54" s="224" t="s">
        <v>45</v>
      </c>
      <c r="K54" s="275">
        <v>16</v>
      </c>
      <c r="L54" s="635" t="s">
        <v>46</v>
      </c>
      <c r="M54" s="1364" t="s">
        <v>47</v>
      </c>
      <c r="N54" s="1364" t="s">
        <v>112</v>
      </c>
      <c r="O54" s="259"/>
      <c r="P54" s="259"/>
      <c r="Q54" s="303"/>
      <c r="R54" s="303"/>
      <c r="S54" s="304"/>
    </row>
    <row r="55" s="2" customFormat="1" ht="32.1" customHeight="1" spans="1:19">
      <c r="A55" s="90">
        <v>26</v>
      </c>
      <c r="B55" s="65" t="s">
        <v>114</v>
      </c>
      <c r="C55" s="167"/>
      <c r="D55" s="167"/>
      <c r="E55" s="55">
        <f t="shared" si="8"/>
        <v>269.058295964126</v>
      </c>
      <c r="F55" s="165">
        <v>0.223</v>
      </c>
      <c r="G55" s="57">
        <f t="shared" si="9"/>
        <v>0.338230614652966</v>
      </c>
      <c r="H55" s="89">
        <v>1</v>
      </c>
      <c r="I55" s="216" t="s">
        <v>54</v>
      </c>
      <c r="J55" s="224" t="s">
        <v>70</v>
      </c>
      <c r="K55" s="275">
        <v>16</v>
      </c>
      <c r="L55" s="635" t="s">
        <v>71</v>
      </c>
      <c r="M55" s="1364" t="s">
        <v>59</v>
      </c>
      <c r="N55" s="1402" t="s">
        <v>112</v>
      </c>
      <c r="O55" s="259"/>
      <c r="P55" s="259"/>
      <c r="Q55" s="303"/>
      <c r="R55" s="303"/>
      <c r="S55" s="304"/>
    </row>
    <row r="56" s="2" customFormat="1" ht="32.1" customHeight="1" spans="1:19">
      <c r="A56" s="90">
        <v>27</v>
      </c>
      <c r="B56" s="65" t="s">
        <v>115</v>
      </c>
      <c r="C56" s="59"/>
      <c r="D56" s="60"/>
      <c r="E56" s="55">
        <f t="shared" si="8"/>
        <v>306.122448979592</v>
      </c>
      <c r="F56" s="119">
        <v>0.196</v>
      </c>
      <c r="G56" s="57">
        <f t="shared" si="9"/>
        <v>0.297278925883324</v>
      </c>
      <c r="H56" s="89"/>
      <c r="I56" s="253" t="s">
        <v>44</v>
      </c>
      <c r="J56" s="224" t="s">
        <v>45</v>
      </c>
      <c r="K56" s="275">
        <v>16</v>
      </c>
      <c r="L56" s="635" t="s">
        <v>46</v>
      </c>
      <c r="M56" s="1364" t="s">
        <v>47</v>
      </c>
      <c r="N56" s="1364" t="s">
        <v>48</v>
      </c>
      <c r="O56" s="259"/>
      <c r="P56" s="259"/>
      <c r="Q56" s="303"/>
      <c r="R56" s="303"/>
      <c r="S56" s="304"/>
    </row>
    <row r="57" s="2" customFormat="1" ht="32.1" customHeight="1" spans="1:19">
      <c r="A57" s="90">
        <v>28</v>
      </c>
      <c r="B57" s="1394" t="s">
        <v>116</v>
      </c>
      <c r="C57" s="1398"/>
      <c r="D57" s="453"/>
      <c r="E57" s="55">
        <f t="shared" si="8"/>
        <v>162.249864791779</v>
      </c>
      <c r="F57" s="119">
        <v>0.3698</v>
      </c>
      <c r="G57" s="57">
        <f t="shared" si="9"/>
        <v>0.560886463222723</v>
      </c>
      <c r="H57" s="89">
        <v>1</v>
      </c>
      <c r="I57" s="253" t="s">
        <v>44</v>
      </c>
      <c r="J57" s="224" t="s">
        <v>45</v>
      </c>
      <c r="K57" s="275">
        <v>16</v>
      </c>
      <c r="L57" s="635" t="s">
        <v>46</v>
      </c>
      <c r="M57" s="1364" t="s">
        <v>47</v>
      </c>
      <c r="N57" s="1364" t="s">
        <v>48</v>
      </c>
      <c r="O57" s="259"/>
      <c r="P57" s="259"/>
      <c r="Q57" s="303"/>
      <c r="R57" s="303"/>
      <c r="S57" s="304"/>
    </row>
    <row r="58" s="2" customFormat="1" ht="32.1" customHeight="1" spans="1:19">
      <c r="A58" s="90">
        <v>29</v>
      </c>
      <c r="B58" s="1394" t="s">
        <v>117</v>
      </c>
      <c r="C58" s="1398"/>
      <c r="D58" s="453"/>
      <c r="E58" s="55">
        <f t="shared" si="8"/>
        <v>239.043824701195</v>
      </c>
      <c r="F58" s="165">
        <v>0.251</v>
      </c>
      <c r="G58" s="57">
        <f t="shared" si="9"/>
        <v>0.380699032636299</v>
      </c>
      <c r="H58" s="89">
        <v>1</v>
      </c>
      <c r="I58" s="216" t="s">
        <v>68</v>
      </c>
      <c r="J58" s="224" t="s">
        <v>57</v>
      </c>
      <c r="K58" s="275">
        <v>14</v>
      </c>
      <c r="L58" s="635" t="s">
        <v>58</v>
      </c>
      <c r="M58" s="1364" t="s">
        <v>59</v>
      </c>
      <c r="N58" s="1364" t="s">
        <v>112</v>
      </c>
      <c r="O58" s="259"/>
      <c r="P58" s="259"/>
      <c r="Q58" s="303"/>
      <c r="R58" s="303"/>
      <c r="S58" s="304"/>
    </row>
    <row r="59" s="2" customFormat="1" ht="32.1" customHeight="1" spans="1:19">
      <c r="A59" s="90">
        <v>30</v>
      </c>
      <c r="B59" s="1394" t="s">
        <v>114</v>
      </c>
      <c r="C59" s="1398"/>
      <c r="D59" s="453"/>
      <c r="E59" s="55">
        <f t="shared" si="8"/>
        <v>269.058295964126</v>
      </c>
      <c r="F59" s="165">
        <v>0.223</v>
      </c>
      <c r="G59" s="57">
        <f t="shared" si="9"/>
        <v>0.338230614652966</v>
      </c>
      <c r="H59" s="89">
        <v>1</v>
      </c>
      <c r="I59" s="216" t="s">
        <v>54</v>
      </c>
      <c r="J59" s="224" t="s">
        <v>70</v>
      </c>
      <c r="K59" s="275">
        <v>16</v>
      </c>
      <c r="L59" s="635" t="s">
        <v>71</v>
      </c>
      <c r="M59" s="1364" t="s">
        <v>59</v>
      </c>
      <c r="N59" s="1402" t="s">
        <v>112</v>
      </c>
      <c r="O59" s="259"/>
      <c r="P59" s="259"/>
      <c r="Q59" s="303"/>
      <c r="R59" s="303"/>
      <c r="S59" s="304"/>
    </row>
    <row r="60" s="2" customFormat="1" ht="32.1" customHeight="1" spans="1:19">
      <c r="A60" s="90">
        <v>31</v>
      </c>
      <c r="B60" s="172" t="s">
        <v>118</v>
      </c>
      <c r="C60" s="173"/>
      <c r="D60" s="173"/>
      <c r="E60" s="174">
        <f t="shared" si="8"/>
        <v>123.96694214876</v>
      </c>
      <c r="F60" s="175">
        <v>0.484</v>
      </c>
      <c r="G60" s="1223">
        <f t="shared" si="9"/>
        <v>0.734096939426171</v>
      </c>
      <c r="H60" s="96">
        <v>1</v>
      </c>
      <c r="I60" s="274" t="s">
        <v>119</v>
      </c>
      <c r="J60" s="275"/>
      <c r="K60" s="275"/>
      <c r="L60" s="625"/>
      <c r="M60" s="625"/>
      <c r="N60" s="1365"/>
      <c r="O60" s="259"/>
      <c r="P60" s="259"/>
      <c r="Q60" s="303"/>
      <c r="R60" s="303"/>
      <c r="S60" s="304"/>
    </row>
    <row r="61" s="2" customFormat="1" ht="32.1" customHeight="1" spans="1:19">
      <c r="A61" s="315"/>
      <c r="B61" s="316" t="s">
        <v>120</v>
      </c>
      <c r="C61" s="244"/>
      <c r="D61" s="244"/>
      <c r="E61" s="317"/>
      <c r="F61" s="318">
        <f t="shared" ref="F61:H61" si="10">SUM(F26:F60)</f>
        <v>13.09917</v>
      </c>
      <c r="G61" s="318">
        <f t="shared" si="10"/>
        <v>19.8678938140973</v>
      </c>
      <c r="H61" s="82">
        <f t="shared" si="10"/>
        <v>29</v>
      </c>
      <c r="I61" s="82"/>
      <c r="J61" s="367"/>
      <c r="K61" s="367"/>
      <c r="L61" s="1367"/>
      <c r="M61" s="1367"/>
      <c r="N61" s="1367"/>
      <c r="O61" s="259"/>
      <c r="P61" s="259"/>
      <c r="Q61" s="303"/>
      <c r="R61" s="303"/>
      <c r="S61" s="304"/>
    </row>
    <row r="62" s="2" customFormat="1" ht="32.1" customHeight="1" spans="1:19">
      <c r="A62" s="162">
        <v>32</v>
      </c>
      <c r="B62" s="65" t="s">
        <v>121</v>
      </c>
      <c r="C62" s="319"/>
      <c r="D62" s="319"/>
      <c r="E62" s="86">
        <f t="shared" ref="E62:E76" si="11">60/F62*$E$12</f>
        <v>86.3806507342355</v>
      </c>
      <c r="F62" s="119">
        <v>0.6946</v>
      </c>
      <c r="G62" s="88">
        <f t="shared" ref="G62:G76" si="12">$F$9/E62</f>
        <v>1.05352011182937</v>
      </c>
      <c r="H62" s="320">
        <v>1</v>
      </c>
      <c r="I62" s="216" t="s">
        <v>68</v>
      </c>
      <c r="J62" s="224" t="s">
        <v>57</v>
      </c>
      <c r="K62" s="275">
        <v>14</v>
      </c>
      <c r="L62" s="635" t="s">
        <v>58</v>
      </c>
      <c r="M62" s="1364" t="s">
        <v>59</v>
      </c>
      <c r="N62" s="1364" t="s">
        <v>48</v>
      </c>
      <c r="O62" s="259"/>
      <c r="P62" s="259"/>
      <c r="Q62" s="303"/>
      <c r="R62" s="303"/>
      <c r="S62" s="304"/>
    </row>
    <row r="63" s="2" customFormat="1" ht="32.1" customHeight="1" spans="1:19">
      <c r="A63" s="162">
        <v>33</v>
      </c>
      <c r="B63" s="65" t="s">
        <v>122</v>
      </c>
      <c r="C63" s="169"/>
      <c r="D63" s="169"/>
      <c r="E63" s="86">
        <f t="shared" si="11"/>
        <v>90.2391337043164</v>
      </c>
      <c r="F63" s="119">
        <v>0.6649</v>
      </c>
      <c r="G63" s="1175">
        <f t="shared" si="12"/>
        <v>1.00847325418277</v>
      </c>
      <c r="H63" s="322">
        <v>1</v>
      </c>
      <c r="I63" s="216" t="s">
        <v>51</v>
      </c>
      <c r="J63" s="224" t="s">
        <v>70</v>
      </c>
      <c r="K63" s="275">
        <v>16</v>
      </c>
      <c r="L63" s="635" t="s">
        <v>71</v>
      </c>
      <c r="M63" s="1364" t="s">
        <v>59</v>
      </c>
      <c r="N63" s="1366" t="s">
        <v>48</v>
      </c>
      <c r="O63" s="259"/>
      <c r="P63" s="259"/>
      <c r="Q63" s="303"/>
      <c r="R63" s="303"/>
      <c r="S63" s="304"/>
    </row>
    <row r="64" s="2" customFormat="1" ht="32.1" customHeight="1" spans="1:19">
      <c r="A64" s="162">
        <v>34</v>
      </c>
      <c r="B64" s="65" t="s">
        <v>123</v>
      </c>
      <c r="C64" s="59"/>
      <c r="D64" s="60"/>
      <c r="E64" s="323">
        <f t="shared" si="11"/>
        <v>81.2237714904562</v>
      </c>
      <c r="F64" s="165">
        <v>0.7387</v>
      </c>
      <c r="G64" s="1207">
        <f t="shared" si="12"/>
        <v>1.12040787015312</v>
      </c>
      <c r="H64" s="110">
        <v>1</v>
      </c>
      <c r="I64" s="216" t="s">
        <v>68</v>
      </c>
      <c r="J64" s="224" t="s">
        <v>57</v>
      </c>
      <c r="K64" s="275">
        <v>14</v>
      </c>
      <c r="L64" s="635" t="s">
        <v>58</v>
      </c>
      <c r="M64" s="1364" t="s">
        <v>59</v>
      </c>
      <c r="N64" s="1364" t="s">
        <v>48</v>
      </c>
      <c r="O64" s="259"/>
      <c r="P64" s="259"/>
      <c r="Q64" s="303"/>
      <c r="R64" s="303"/>
      <c r="S64" s="304"/>
    </row>
    <row r="65" s="2" customFormat="1" ht="32.1" customHeight="1" spans="1:19">
      <c r="A65" s="162">
        <v>35</v>
      </c>
      <c r="B65" s="65" t="s">
        <v>124</v>
      </c>
      <c r="C65" s="59"/>
      <c r="D65" s="60"/>
      <c r="E65" s="86">
        <f t="shared" si="11"/>
        <v>216.998191681736</v>
      </c>
      <c r="F65" s="119">
        <v>0.2765</v>
      </c>
      <c r="G65" s="1175">
        <f t="shared" si="12"/>
        <v>0.419375627585404</v>
      </c>
      <c r="H65" s="110">
        <v>1</v>
      </c>
      <c r="I65" s="253" t="s">
        <v>44</v>
      </c>
      <c r="J65" s="224" t="s">
        <v>45</v>
      </c>
      <c r="K65" s="275">
        <v>16</v>
      </c>
      <c r="L65" s="635" t="s">
        <v>46</v>
      </c>
      <c r="M65" s="1364" t="s">
        <v>47</v>
      </c>
      <c r="N65" s="1364" t="s">
        <v>48</v>
      </c>
      <c r="O65" s="259"/>
      <c r="P65" s="259"/>
      <c r="Q65" s="303"/>
      <c r="R65" s="303"/>
      <c r="S65" s="304"/>
    </row>
    <row r="66" s="2" customFormat="1" ht="32.1" customHeight="1" spans="1:19">
      <c r="A66" s="162">
        <v>36</v>
      </c>
      <c r="B66" s="65" t="s">
        <v>125</v>
      </c>
      <c r="C66" s="324"/>
      <c r="D66" s="324"/>
      <c r="E66" s="326">
        <f t="shared" si="11"/>
        <v>431.654676258993</v>
      </c>
      <c r="F66" s="119">
        <v>0.139</v>
      </c>
      <c r="G66" s="1175">
        <f t="shared" si="12"/>
        <v>0.21082536070297</v>
      </c>
      <c r="H66" s="327"/>
      <c r="I66" s="216" t="s">
        <v>50</v>
      </c>
      <c r="J66" s="224"/>
      <c r="K66" s="224"/>
      <c r="L66" s="635"/>
      <c r="M66" s="635"/>
      <c r="N66" s="1029"/>
      <c r="O66" s="259"/>
      <c r="P66" s="259"/>
      <c r="Q66" s="303"/>
      <c r="R66" s="303"/>
      <c r="S66" s="304"/>
    </row>
    <row r="67" s="2" customFormat="1" ht="32.1" customHeight="1" spans="1:19">
      <c r="A67" s="162">
        <v>37</v>
      </c>
      <c r="B67" s="65" t="s">
        <v>126</v>
      </c>
      <c r="C67" s="324"/>
      <c r="D67" s="325"/>
      <c r="E67" s="326">
        <f t="shared" si="11"/>
        <v>130.151843817787</v>
      </c>
      <c r="F67" s="119">
        <v>0.461</v>
      </c>
      <c r="G67" s="1175">
        <f t="shared" si="12"/>
        <v>0.699212167511291</v>
      </c>
      <c r="H67" s="327">
        <v>1</v>
      </c>
      <c r="I67" s="216" t="s">
        <v>44</v>
      </c>
      <c r="J67" s="224" t="s">
        <v>45</v>
      </c>
      <c r="K67" s="275">
        <v>16</v>
      </c>
      <c r="L67" s="635" t="s">
        <v>46</v>
      </c>
      <c r="M67" s="1364" t="s">
        <v>47</v>
      </c>
      <c r="N67" s="1364" t="s">
        <v>48</v>
      </c>
      <c r="O67" s="259"/>
      <c r="P67" s="259"/>
      <c r="Q67" s="303"/>
      <c r="R67" s="303"/>
      <c r="S67" s="304"/>
    </row>
    <row r="68" s="2" customFormat="1" ht="32.1" customHeight="1" spans="1:19">
      <c r="A68" s="162">
        <v>38</v>
      </c>
      <c r="B68" s="1375" t="s">
        <v>127</v>
      </c>
      <c r="C68" s="59"/>
      <c r="D68" s="60"/>
      <c r="E68" s="326">
        <f t="shared" si="11"/>
        <v>114.068441064639</v>
      </c>
      <c r="F68" s="119">
        <v>0.526</v>
      </c>
      <c r="G68" s="1175">
        <f t="shared" si="12"/>
        <v>0.797799566401165</v>
      </c>
      <c r="H68" s="110">
        <v>1</v>
      </c>
      <c r="I68" s="216" t="s">
        <v>44</v>
      </c>
      <c r="J68" s="224" t="s">
        <v>45</v>
      </c>
      <c r="K68" s="275">
        <v>16</v>
      </c>
      <c r="L68" s="635" t="s">
        <v>46</v>
      </c>
      <c r="M68" s="635" t="s">
        <v>47</v>
      </c>
      <c r="N68" s="1364" t="s">
        <v>48</v>
      </c>
      <c r="O68" s="259"/>
      <c r="P68" s="259"/>
      <c r="Q68" s="303"/>
      <c r="R68" s="303"/>
      <c r="S68" s="304"/>
    </row>
    <row r="69" s="2" customFormat="1" ht="32.1" customHeight="1" spans="1:19">
      <c r="A69" s="162">
        <v>39</v>
      </c>
      <c r="B69" s="1375" t="s">
        <v>128</v>
      </c>
      <c r="C69" s="59"/>
      <c r="D69" s="60"/>
      <c r="E69" s="326">
        <f t="shared" si="11"/>
        <v>119.521912350598</v>
      </c>
      <c r="F69" s="119">
        <v>0.502</v>
      </c>
      <c r="G69" s="1175">
        <f t="shared" si="12"/>
        <v>0.761398065272594</v>
      </c>
      <c r="H69" s="110">
        <v>1</v>
      </c>
      <c r="I69" s="216" t="s">
        <v>50</v>
      </c>
      <c r="J69" s="224"/>
      <c r="K69" s="275"/>
      <c r="L69" s="635"/>
      <c r="M69" s="635"/>
      <c r="N69" s="1364"/>
      <c r="O69" s="259"/>
      <c r="P69" s="259"/>
      <c r="Q69" s="303"/>
      <c r="R69" s="303"/>
      <c r="S69" s="304"/>
    </row>
    <row r="70" s="2" customFormat="1" ht="32.1" customHeight="1" spans="1:19">
      <c r="A70" s="162">
        <v>40</v>
      </c>
      <c r="B70" s="1375" t="s">
        <v>129</v>
      </c>
      <c r="C70" s="59"/>
      <c r="D70" s="60"/>
      <c r="E70" s="326">
        <f t="shared" si="11"/>
        <v>71.0900473933649</v>
      </c>
      <c r="F70" s="119">
        <v>0.844</v>
      </c>
      <c r="G70" s="1175">
        <f t="shared" si="12"/>
        <v>1.28011945635472</v>
      </c>
      <c r="H70" s="110">
        <v>2</v>
      </c>
      <c r="I70" s="216" t="s">
        <v>72</v>
      </c>
      <c r="J70" s="224" t="s">
        <v>130</v>
      </c>
      <c r="K70" s="275">
        <v>18</v>
      </c>
      <c r="L70" s="635" t="s">
        <v>71</v>
      </c>
      <c r="M70" s="1364" t="s">
        <v>59</v>
      </c>
      <c r="N70" s="1364" t="s">
        <v>112</v>
      </c>
      <c r="O70" s="259"/>
      <c r="P70" s="259"/>
      <c r="Q70" s="303"/>
      <c r="R70" s="303"/>
      <c r="S70" s="304"/>
    </row>
    <row r="71" s="2" customFormat="1" ht="32.1" customHeight="1" spans="1:19">
      <c r="A71" s="162">
        <v>41</v>
      </c>
      <c r="B71" s="65" t="s">
        <v>131</v>
      </c>
      <c r="C71" s="59"/>
      <c r="D71" s="60"/>
      <c r="E71" s="326">
        <f t="shared" si="11"/>
        <v>54.249547920434</v>
      </c>
      <c r="F71" s="119">
        <v>1.106</v>
      </c>
      <c r="G71" s="1175">
        <f t="shared" si="12"/>
        <v>1.67750251034162</v>
      </c>
      <c r="H71" s="110">
        <v>2</v>
      </c>
      <c r="I71" s="253" t="s">
        <v>44</v>
      </c>
      <c r="J71" s="224" t="s">
        <v>45</v>
      </c>
      <c r="K71" s="275">
        <v>16</v>
      </c>
      <c r="L71" s="635" t="s">
        <v>46</v>
      </c>
      <c r="M71" s="1364" t="s">
        <v>47</v>
      </c>
      <c r="N71" s="1364" t="s">
        <v>112</v>
      </c>
      <c r="O71" s="259"/>
      <c r="P71" s="259"/>
      <c r="Q71" s="303"/>
      <c r="R71" s="303"/>
      <c r="S71" s="304"/>
    </row>
    <row r="72" s="2" customFormat="1" ht="32.1" customHeight="1" spans="1:19">
      <c r="A72" s="162">
        <v>42</v>
      </c>
      <c r="B72" s="65" t="s">
        <v>132</v>
      </c>
      <c r="C72" s="1238"/>
      <c r="D72" s="1234"/>
      <c r="E72" s="55">
        <f t="shared" si="11"/>
        <v>124.326564442603</v>
      </c>
      <c r="F72" s="119">
        <v>0.4826</v>
      </c>
      <c r="G72" s="57">
        <f t="shared" si="12"/>
        <v>0.731973518527</v>
      </c>
      <c r="H72" s="110">
        <v>1</v>
      </c>
      <c r="I72" s="253" t="s">
        <v>81</v>
      </c>
      <c r="J72" s="224" t="s">
        <v>45</v>
      </c>
      <c r="K72" s="275">
        <v>16</v>
      </c>
      <c r="L72" s="635" t="s">
        <v>46</v>
      </c>
      <c r="M72" s="1364" t="s">
        <v>47</v>
      </c>
      <c r="N72" s="1364" t="s">
        <v>112</v>
      </c>
      <c r="O72" s="259"/>
      <c r="P72" s="259"/>
      <c r="Q72" s="303"/>
      <c r="R72" s="303"/>
      <c r="S72" s="304"/>
    </row>
    <row r="73" s="2" customFormat="1" ht="30" customHeight="1" spans="1:19">
      <c r="A73" s="162">
        <v>43</v>
      </c>
      <c r="B73" s="65" t="s">
        <v>133</v>
      </c>
      <c r="C73" s="62"/>
      <c r="D73" s="62"/>
      <c r="E73" s="326">
        <f t="shared" si="11"/>
        <v>311.04199066874</v>
      </c>
      <c r="F73" s="119">
        <v>0.1929</v>
      </c>
      <c r="G73" s="1175">
        <f t="shared" si="12"/>
        <v>0.292577065320884</v>
      </c>
      <c r="H73" s="330"/>
      <c r="I73" s="253" t="s">
        <v>44</v>
      </c>
      <c r="J73" s="224" t="s">
        <v>45</v>
      </c>
      <c r="K73" s="275">
        <v>16</v>
      </c>
      <c r="L73" s="635" t="s">
        <v>46</v>
      </c>
      <c r="M73" s="1364" t="s">
        <v>47</v>
      </c>
      <c r="N73" s="1364" t="s">
        <v>48</v>
      </c>
      <c r="O73" s="259"/>
      <c r="P73" s="259"/>
      <c r="Q73" s="303"/>
      <c r="R73" s="303"/>
      <c r="S73" s="304"/>
    </row>
    <row r="74" s="2" customFormat="1" ht="30" customHeight="1" spans="1:19">
      <c r="A74" s="162">
        <v>44</v>
      </c>
      <c r="B74" s="65" t="s">
        <v>134</v>
      </c>
      <c r="C74" s="62"/>
      <c r="D74" s="63"/>
      <c r="E74" s="326">
        <f t="shared" si="11"/>
        <v>84.8656294200849</v>
      </c>
      <c r="F74" s="133">
        <v>0.707</v>
      </c>
      <c r="G74" s="1175">
        <f t="shared" si="12"/>
        <v>1.07232755407913</v>
      </c>
      <c r="H74" s="330">
        <v>1</v>
      </c>
      <c r="I74" s="253" t="s">
        <v>74</v>
      </c>
      <c r="J74" s="253" t="s">
        <v>74</v>
      </c>
      <c r="K74" s="275">
        <v>18</v>
      </c>
      <c r="L74" s="635" t="s">
        <v>135</v>
      </c>
      <c r="M74" s="1364" t="s">
        <v>135</v>
      </c>
      <c r="N74" s="1364" t="s">
        <v>48</v>
      </c>
      <c r="O74" s="259"/>
      <c r="P74" s="259"/>
      <c r="Q74" s="303"/>
      <c r="R74" s="303"/>
      <c r="S74" s="304"/>
    </row>
    <row r="75" s="2" customFormat="1" ht="30" customHeight="1" spans="1:19">
      <c r="A75" s="162">
        <v>45</v>
      </c>
      <c r="B75" s="587" t="s">
        <v>136</v>
      </c>
      <c r="C75" s="62"/>
      <c r="D75" s="63"/>
      <c r="E75" s="326">
        <f t="shared" si="11"/>
        <v>95.389507154213</v>
      </c>
      <c r="F75" s="133">
        <f>0.171+0.219+0.239</f>
        <v>0.629</v>
      </c>
      <c r="G75" s="1175">
        <f t="shared" si="12"/>
        <v>0.954022675411282</v>
      </c>
      <c r="H75" s="330">
        <v>1</v>
      </c>
      <c r="I75" s="253" t="s">
        <v>74</v>
      </c>
      <c r="J75" s="224" t="s">
        <v>137</v>
      </c>
      <c r="K75" s="275">
        <v>18</v>
      </c>
      <c r="L75" s="635" t="s">
        <v>135</v>
      </c>
      <c r="M75" s="1364" t="s">
        <v>135</v>
      </c>
      <c r="N75" s="1364" t="s">
        <v>48</v>
      </c>
      <c r="O75" s="259"/>
      <c r="P75" s="259"/>
      <c r="Q75" s="303"/>
      <c r="R75" s="303"/>
      <c r="S75" s="304"/>
    </row>
    <row r="76" s="2" customFormat="1" ht="30" customHeight="1" spans="1:19">
      <c r="A76" s="162">
        <v>46</v>
      </c>
      <c r="B76" s="65" t="s">
        <v>138</v>
      </c>
      <c r="C76" s="62"/>
      <c r="D76" s="63"/>
      <c r="E76" s="326">
        <f t="shared" si="11"/>
        <v>157.48031496063</v>
      </c>
      <c r="F76" s="119">
        <v>0.381</v>
      </c>
      <c r="G76" s="1175">
        <f t="shared" si="12"/>
        <v>0.577873830416054</v>
      </c>
      <c r="H76" s="330">
        <v>1</v>
      </c>
      <c r="I76" s="1369" t="s">
        <v>65</v>
      </c>
      <c r="J76" s="224" t="s">
        <v>137</v>
      </c>
      <c r="K76" s="275">
        <v>16</v>
      </c>
      <c r="L76" s="635" t="s">
        <v>135</v>
      </c>
      <c r="M76" s="635" t="s">
        <v>135</v>
      </c>
      <c r="N76" s="1364" t="s">
        <v>48</v>
      </c>
      <c r="O76" s="259"/>
      <c r="P76" s="259"/>
      <c r="Q76" s="303"/>
      <c r="R76" s="303"/>
      <c r="S76" s="304"/>
    </row>
    <row r="77" s="2" customFormat="1" ht="30" customHeight="1" spans="1:19">
      <c r="A77" s="162"/>
      <c r="B77" s="338" t="s">
        <v>139</v>
      </c>
      <c r="C77" s="339">
        <v>0.583</v>
      </c>
      <c r="D77" s="340">
        <f>60/C77*$E$12</f>
        <v>102.915951972556</v>
      </c>
      <c r="E77" s="86"/>
      <c r="F77" s="342"/>
      <c r="G77" s="1175"/>
      <c r="H77" s="89"/>
      <c r="I77" s="246"/>
      <c r="J77" s="556"/>
      <c r="K77" s="556"/>
      <c r="L77" s="561"/>
      <c r="M77" s="561"/>
      <c r="N77" s="562"/>
      <c r="O77" s="259"/>
      <c r="P77" s="259"/>
      <c r="Q77" s="303"/>
      <c r="R77" s="303"/>
      <c r="S77" s="304"/>
    </row>
    <row r="78" s="2" customFormat="1" ht="30" customHeight="1" spans="1:19">
      <c r="A78" s="90"/>
      <c r="B78" s="1368"/>
      <c r="C78" s="1226"/>
      <c r="D78" s="1226"/>
      <c r="E78" s="341"/>
      <c r="F78" s="342"/>
      <c r="G78" s="101"/>
      <c r="H78" s="343"/>
      <c r="I78" s="246"/>
      <c r="J78" s="371"/>
      <c r="K78" s="371"/>
      <c r="L78" s="371"/>
      <c r="M78" s="1370"/>
      <c r="N78" s="1371"/>
      <c r="O78" s="259"/>
      <c r="P78" s="259"/>
      <c r="Q78" s="303"/>
      <c r="R78" s="303"/>
      <c r="S78" s="304"/>
    </row>
    <row r="79" s="2" customFormat="1" ht="30" customHeight="1" spans="1:19">
      <c r="A79" s="1404">
        <v>47</v>
      </c>
      <c r="B79" s="345" t="s">
        <v>140</v>
      </c>
      <c r="C79" s="346"/>
      <c r="D79" s="346"/>
      <c r="E79" s="347">
        <f>60/F79*$E$12</f>
        <v>72.5513905683192</v>
      </c>
      <c r="F79" s="348">
        <v>0.827</v>
      </c>
      <c r="G79" s="1323">
        <f>$F$9/E79</f>
        <v>1.25433505972199</v>
      </c>
      <c r="H79" s="349">
        <v>2</v>
      </c>
      <c r="I79" s="374" t="s">
        <v>141</v>
      </c>
      <c r="J79" s="375"/>
      <c r="K79" s="654"/>
      <c r="L79" s="561"/>
      <c r="M79" s="561"/>
      <c r="N79" s="562"/>
      <c r="O79" s="3"/>
      <c r="P79" s="3"/>
      <c r="Q79" s="3"/>
      <c r="R79" s="3"/>
      <c r="S79" s="1423"/>
    </row>
    <row r="80" ht="32.1" customHeight="1" spans="1:19">
      <c r="A80" s="350"/>
      <c r="B80" s="244" t="s">
        <v>142</v>
      </c>
      <c r="C80" s="244"/>
      <c r="D80" s="244"/>
      <c r="E80" s="79"/>
      <c r="F80" s="318">
        <f t="shared" ref="F80:H80" si="13">SUM(F62:F79)</f>
        <v>9.1722</v>
      </c>
      <c r="G80" s="318">
        <f t="shared" si="13"/>
        <v>13.9117436938114</v>
      </c>
      <c r="H80" s="82">
        <f t="shared" si="13"/>
        <v>17</v>
      </c>
      <c r="I80" s="378"/>
      <c r="J80" s="379"/>
      <c r="K80" s="379"/>
      <c r="L80" s="379"/>
      <c r="M80" s="563"/>
      <c r="N80" s="564"/>
      <c r="S80" s="1423"/>
    </row>
    <row r="81" ht="32.1" customHeight="1" spans="1:19">
      <c r="A81" s="351"/>
      <c r="B81" s="352" t="s">
        <v>143</v>
      </c>
      <c r="C81" s="352"/>
      <c r="D81" s="352"/>
      <c r="E81" s="79"/>
      <c r="F81" s="318">
        <f t="shared" ref="F81:H81" si="14">F80+F61+F24</f>
        <v>24.22977</v>
      </c>
      <c r="G81" s="318">
        <f t="shared" si="14"/>
        <v>36.75</v>
      </c>
      <c r="H81" s="82">
        <f t="shared" si="14"/>
        <v>49</v>
      </c>
      <c r="I81" s="378"/>
      <c r="J81" s="383"/>
      <c r="K81" s="383"/>
      <c r="L81" s="383"/>
      <c r="M81" s="571"/>
      <c r="N81" s="572"/>
      <c r="S81" s="1423"/>
    </row>
    <row r="82" ht="32.1" customHeight="1" spans="1:19">
      <c r="A82" s="1405"/>
      <c r="B82" s="1406" t="s">
        <v>144</v>
      </c>
      <c r="C82" s="1407"/>
      <c r="D82" s="1408"/>
      <c r="E82" s="1409"/>
      <c r="F82" s="1410">
        <f>F81+F13</f>
        <v>24.79577</v>
      </c>
      <c r="G82" s="1409"/>
      <c r="H82" s="1409"/>
      <c r="I82" s="1417"/>
      <c r="J82" s="1417"/>
      <c r="K82" s="1417"/>
      <c r="L82" s="1417"/>
      <c r="M82" s="1417"/>
      <c r="N82" s="1417"/>
      <c r="O82" s="389"/>
      <c r="P82" s="389"/>
      <c r="Q82" s="389"/>
      <c r="R82" s="389"/>
      <c r="S82" s="393">
        <v>7</v>
      </c>
    </row>
    <row r="83" ht="32.1" customHeight="1" spans="1:19">
      <c r="A83" s="1411"/>
      <c r="B83" s="273" t="s">
        <v>145</v>
      </c>
      <c r="C83" s="287"/>
      <c r="D83" s="287"/>
      <c r="E83" s="2"/>
      <c r="F83" s="273" t="s">
        <v>146</v>
      </c>
      <c r="G83" s="360"/>
      <c r="H83" s="359"/>
      <c r="S83" s="1423"/>
    </row>
    <row r="84" ht="32.1" customHeight="1" spans="1:19">
      <c r="A84" s="1411"/>
      <c r="B84" s="92"/>
      <c r="E84" s="359"/>
      <c r="F84" s="359"/>
      <c r="G84" s="359"/>
      <c r="H84" s="361"/>
      <c r="I84" s="361"/>
      <c r="P84" s="1418"/>
      <c r="Q84" s="1418"/>
      <c r="R84" s="1418"/>
      <c r="S84" s="1418"/>
    </row>
    <row r="85" ht="32.1" customHeight="1" spans="1:19">
      <c r="A85" s="1411"/>
      <c r="B85" s="273"/>
      <c r="C85" s="287"/>
      <c r="D85" s="287"/>
      <c r="E85" s="2"/>
      <c r="F85" s="273"/>
      <c r="G85" s="360"/>
      <c r="H85" s="364"/>
      <c r="I85" s="392"/>
      <c r="S85" s="1423"/>
    </row>
    <row r="86" ht="32.1" customHeight="1" spans="1:19">
      <c r="A86" s="1411"/>
      <c r="B86" s="1412"/>
      <c r="C86" s="1412"/>
      <c r="D86" s="1412"/>
      <c r="E86" s="364"/>
      <c r="F86" s="364"/>
      <c r="G86" s="364"/>
      <c r="H86" s="364"/>
      <c r="I86" s="392"/>
      <c r="S86" s="1423"/>
    </row>
    <row r="87" ht="32.1" customHeight="1" spans="1:19">
      <c r="A87" s="1413"/>
      <c r="B87" s="1414"/>
      <c r="C87" s="1415"/>
      <c r="D87" s="1415"/>
      <c r="E87" s="1416"/>
      <c r="F87" s="1416"/>
      <c r="G87" s="1416"/>
      <c r="H87" s="1416"/>
      <c r="I87" s="1419"/>
      <c r="J87" s="1420"/>
      <c r="K87" s="1420"/>
      <c r="L87" s="1420"/>
      <c r="M87" s="1421"/>
      <c r="N87" s="1421"/>
      <c r="O87" s="1422"/>
      <c r="P87" s="1422"/>
      <c r="Q87" s="1422"/>
      <c r="R87" s="1422"/>
      <c r="S87" s="1424"/>
    </row>
    <row r="88" ht="32.1" customHeight="1" spans="1:8">
      <c r="A88" s="359"/>
      <c r="E88" s="359"/>
      <c r="F88" s="359"/>
      <c r="G88" s="359"/>
      <c r="H88" s="359"/>
    </row>
    <row r="89" ht="32.1" customHeight="1" spans="1:8">
      <c r="A89" s="359"/>
      <c r="B89" s="366"/>
      <c r="E89" s="359"/>
      <c r="F89" s="359"/>
      <c r="G89" s="359"/>
      <c r="H89" s="359"/>
    </row>
    <row r="90" spans="1:8">
      <c r="A90" s="359"/>
      <c r="E90" s="359"/>
      <c r="F90" s="359"/>
      <c r="G90" s="359"/>
      <c r="H90" s="359"/>
    </row>
    <row r="91" spans="1:8">
      <c r="A91" s="359"/>
      <c r="E91" s="359"/>
      <c r="F91" s="359"/>
      <c r="G91" s="359"/>
      <c r="H91" s="359"/>
    </row>
    <row r="92" spans="1:8">
      <c r="A92" s="359"/>
      <c r="E92" s="359"/>
      <c r="F92" s="359"/>
      <c r="G92" s="359"/>
      <c r="H92" s="359"/>
    </row>
    <row r="93" spans="1:8">
      <c r="A93" s="359"/>
      <c r="E93" s="359"/>
      <c r="F93" s="359"/>
      <c r="G93" s="359"/>
      <c r="H93" s="359"/>
    </row>
    <row r="94" spans="1:8">
      <c r="A94" s="359"/>
      <c r="E94" s="359"/>
      <c r="F94" s="359"/>
      <c r="G94" s="359"/>
      <c r="H94" s="359"/>
    </row>
    <row r="95" spans="1:8">
      <c r="A95" s="359"/>
      <c r="E95" s="359"/>
      <c r="F95" s="359"/>
      <c r="G95" s="359"/>
      <c r="H95" s="359"/>
    </row>
    <row r="96" spans="1:8">
      <c r="A96" s="359"/>
      <c r="E96" s="359"/>
      <c r="F96" s="359"/>
      <c r="G96" s="359"/>
      <c r="H96" s="359"/>
    </row>
    <row r="97" spans="1:8">
      <c r="A97" s="359"/>
      <c r="E97" s="359"/>
      <c r="F97" s="359"/>
      <c r="G97" s="359"/>
      <c r="H97" s="359"/>
    </row>
    <row r="98" spans="1:8">
      <c r="A98" s="359"/>
      <c r="E98" s="359"/>
      <c r="F98" s="359"/>
      <c r="G98" s="359"/>
      <c r="H98" s="359"/>
    </row>
    <row r="99" spans="1:8">
      <c r="A99" s="359"/>
      <c r="E99" s="359"/>
      <c r="F99" s="359"/>
      <c r="G99" s="359"/>
      <c r="H99" s="359"/>
    </row>
    <row r="100" spans="1:8">
      <c r="A100" s="359"/>
      <c r="E100" s="359"/>
      <c r="F100" s="359"/>
      <c r="G100" s="359"/>
      <c r="H100" s="359"/>
    </row>
    <row r="101" spans="1:8">
      <c r="A101" s="359"/>
      <c r="E101" s="359"/>
      <c r="F101" s="359"/>
      <c r="G101" s="359"/>
      <c r="H101" s="359"/>
    </row>
    <row r="102" spans="1:8">
      <c r="A102" s="359"/>
      <c r="E102" s="359"/>
      <c r="F102" s="359"/>
      <c r="G102" s="359"/>
      <c r="H102" s="359"/>
    </row>
    <row r="103" spans="1:8">
      <c r="A103" s="359"/>
      <c r="E103" s="359"/>
      <c r="F103" s="359"/>
      <c r="G103" s="359"/>
      <c r="H103" s="359"/>
    </row>
    <row r="104" spans="1:8">
      <c r="A104" s="359"/>
      <c r="E104" s="359"/>
      <c r="F104" s="359"/>
      <c r="G104" s="359"/>
      <c r="H104" s="359"/>
    </row>
    <row r="105" spans="1:8">
      <c r="A105" s="359"/>
      <c r="E105" s="359"/>
      <c r="F105" s="359"/>
      <c r="G105" s="359"/>
      <c r="H105" s="359"/>
    </row>
    <row r="106" spans="1:8">
      <c r="A106" s="359"/>
      <c r="E106" s="359"/>
      <c r="F106" s="359"/>
      <c r="G106" s="359"/>
      <c r="H106" s="359"/>
    </row>
    <row r="107" spans="1:8">
      <c r="A107" s="359"/>
      <c r="E107" s="359"/>
      <c r="F107" s="359"/>
      <c r="G107" s="359"/>
      <c r="H107" s="359"/>
    </row>
    <row r="108" spans="1:8">
      <c r="A108" s="359"/>
      <c r="E108" s="359"/>
      <c r="F108" s="359"/>
      <c r="G108" s="359"/>
      <c r="H108" s="359"/>
    </row>
    <row r="109" spans="1:8">
      <c r="A109" s="359"/>
      <c r="E109" s="359"/>
      <c r="F109" s="359"/>
      <c r="G109" s="359"/>
      <c r="H109" s="359"/>
    </row>
    <row r="110" spans="5:8">
      <c r="E110" s="359"/>
      <c r="F110" s="359"/>
      <c r="G110" s="359"/>
      <c r="H110" s="359"/>
    </row>
  </sheetData>
  <sheetProtection selectLockedCells="1" selectUnlockedCells="1"/>
  <mergeCells count="23">
    <mergeCell ref="P9:Q9"/>
    <mergeCell ref="J10:K10"/>
    <mergeCell ref="L10:M10"/>
    <mergeCell ref="O13:S13"/>
    <mergeCell ref="B14:C14"/>
    <mergeCell ref="O14:Q14"/>
    <mergeCell ref="B25:C25"/>
    <mergeCell ref="O34:S34"/>
    <mergeCell ref="O35:S35"/>
    <mergeCell ref="O36:S36"/>
    <mergeCell ref="B42:D42"/>
    <mergeCell ref="P84:S84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" bottom="0" header="0" footer="0"/>
  <pageSetup paperSize="9" scale="31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  <rowBreaks count="1" manualBreakCount="1">
    <brk id="73" max="259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1"/>
  <sheetViews>
    <sheetView view="pageBreakPreview" zoomScale="50" zoomScaleNormal="50" topLeftCell="A39" workbookViewId="0">
      <selection activeCell="J33" sqref="J33"/>
    </sheetView>
  </sheetViews>
  <sheetFormatPr defaultColWidth="4.42857142857143" defaultRowHeight="25.5"/>
  <cols>
    <col min="1" max="1" width="6.42857142857143" style="1"/>
    <col min="2" max="2" width="107.714285714286" style="394" customWidth="1"/>
    <col min="3" max="4" width="12.8571428571429" style="394" customWidth="1"/>
    <col min="5" max="7" width="13.1428571428571" style="1" customWidth="1"/>
    <col min="8" max="8" width="9.14285714285714" style="1" customWidth="1"/>
    <col min="9" max="9" width="13.1428571428571" style="395" customWidth="1"/>
    <col min="10" max="10" width="13.4285714285714" style="396" customWidth="1"/>
    <col min="11" max="11" width="10.5714285714286" style="397" customWidth="1"/>
    <col min="12" max="12" width="13.1428571428571" style="396" customWidth="1"/>
    <col min="13" max="13" width="13.1428571428571" style="398" customWidth="1"/>
    <col min="14" max="14" width="11.4285714285714" style="398" customWidth="1"/>
    <col min="15" max="15" width="2" style="1"/>
    <col min="16" max="16" width="12.8571428571429" style="1" customWidth="1"/>
    <col min="17" max="17" width="10" style="1" customWidth="1"/>
    <col min="18" max="19" width="10.8571428571429" style="1" customWidth="1"/>
    <col min="20" max="16381" width="4.42857142857143" style="1"/>
    <col min="16382" max="16384" width="4.42857142857143" style="399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8"/>
      <c r="L1" s="177"/>
      <c r="M1" s="177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8"/>
      <c r="L2" s="177"/>
      <c r="M2" s="177"/>
      <c r="N2" s="177"/>
      <c r="O2" s="8"/>
      <c r="P2" s="8"/>
      <c r="Q2" s="8"/>
      <c r="R2" s="8"/>
      <c r="S2" s="8"/>
    </row>
    <row r="3" s="1" customFormat="1" ht="24" customHeight="1" spans="1:19">
      <c r="A3" s="9" t="s">
        <v>1</v>
      </c>
      <c r="B3" s="400"/>
      <c r="C3" s="401"/>
      <c r="D3" s="401"/>
      <c r="E3" s="12" t="s">
        <v>498</v>
      </c>
      <c r="F3" s="402"/>
      <c r="G3" s="402"/>
      <c r="H3" s="402"/>
      <c r="I3" s="402"/>
      <c r="J3" s="478" t="s">
        <v>4</v>
      </c>
      <c r="K3" s="180"/>
      <c r="M3" s="184" t="s">
        <v>5</v>
      </c>
      <c r="N3" s="479" t="s">
        <v>499</v>
      </c>
      <c r="Q3" s="276"/>
      <c r="R3" s="276"/>
      <c r="S3" s="277"/>
    </row>
    <row r="4" s="1" customFormat="1" ht="24" customHeight="1" spans="1:20">
      <c r="A4" s="14" t="s">
        <v>7</v>
      </c>
      <c r="B4" s="394"/>
      <c r="C4" s="403"/>
      <c r="D4" s="403" t="s">
        <v>2</v>
      </c>
      <c r="E4" s="16" t="s">
        <v>500</v>
      </c>
      <c r="F4" s="17"/>
      <c r="G4" s="17"/>
      <c r="H4" s="17"/>
      <c r="I4" s="186"/>
      <c r="J4" s="480" t="s">
        <v>9</v>
      </c>
      <c r="K4" s="183"/>
      <c r="M4" s="189" t="s">
        <v>5</v>
      </c>
      <c r="N4" s="481" t="s">
        <v>501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394"/>
      <c r="C5" s="403"/>
      <c r="D5" s="403" t="s">
        <v>2</v>
      </c>
      <c r="E5" s="404">
        <v>7</v>
      </c>
      <c r="F5" s="20"/>
      <c r="G5" s="20"/>
      <c r="H5" s="20"/>
      <c r="I5" s="186"/>
      <c r="J5" s="480" t="s">
        <v>12</v>
      </c>
      <c r="K5" s="190"/>
      <c r="M5" s="189" t="s">
        <v>5</v>
      </c>
      <c r="N5" s="481" t="s">
        <v>502</v>
      </c>
      <c r="Q5" s="281"/>
      <c r="R5" s="282"/>
      <c r="S5" s="283"/>
    </row>
    <row r="6" s="1" customFormat="1" ht="24" customHeight="1" spans="1:19">
      <c r="A6" s="18" t="s">
        <v>14</v>
      </c>
      <c r="B6" s="394"/>
      <c r="C6" s="403"/>
      <c r="D6" s="403" t="s">
        <v>2</v>
      </c>
      <c r="E6" s="405">
        <v>0.75</v>
      </c>
      <c r="F6" s="20"/>
      <c r="G6" s="20"/>
      <c r="H6" s="20"/>
      <c r="I6" s="186"/>
      <c r="J6" s="480" t="s">
        <v>15</v>
      </c>
      <c r="K6" s="190"/>
      <c r="M6" s="189" t="s">
        <v>5</v>
      </c>
      <c r="N6" s="479" t="s">
        <v>503</v>
      </c>
      <c r="Q6" s="284"/>
      <c r="R6" s="284"/>
      <c r="S6" s="285"/>
    </row>
    <row r="7" s="1" customFormat="1" ht="24" customHeight="1" spans="1:19">
      <c r="A7" s="18" t="s">
        <v>17</v>
      </c>
      <c r="B7" s="394"/>
      <c r="C7" s="403"/>
      <c r="D7" s="403" t="s">
        <v>2</v>
      </c>
      <c r="E7" s="405">
        <v>1</v>
      </c>
      <c r="F7" s="20"/>
      <c r="G7" s="20"/>
      <c r="H7" s="20"/>
      <c r="I7" s="186"/>
      <c r="J7" s="480" t="s">
        <v>18</v>
      </c>
      <c r="K7" s="190"/>
      <c r="M7" s="189" t="s">
        <v>5</v>
      </c>
      <c r="N7" s="1433" t="s">
        <v>504</v>
      </c>
      <c r="Q7" s="286"/>
      <c r="R7" s="287"/>
      <c r="S7" s="288"/>
    </row>
    <row r="8" s="1" customFormat="1" ht="24" customHeight="1" spans="1:19">
      <c r="A8" s="18" t="s">
        <v>20</v>
      </c>
      <c r="B8" s="394"/>
      <c r="C8" s="403"/>
      <c r="D8" s="403" t="s">
        <v>2</v>
      </c>
      <c r="E8" s="406">
        <v>49</v>
      </c>
      <c r="F8" s="23"/>
      <c r="G8" s="23"/>
      <c r="H8" s="23"/>
      <c r="I8" s="193"/>
      <c r="J8" s="480"/>
      <c r="K8" s="195"/>
      <c r="M8" s="189"/>
      <c r="N8" s="483">
        <f>$F$95/20.086</f>
        <v>2.11788830207527</v>
      </c>
      <c r="Q8" s="284"/>
      <c r="R8" s="289"/>
      <c r="S8" s="290"/>
    </row>
    <row r="9" s="1" customFormat="1" ht="24" customHeight="1" spans="1:19">
      <c r="A9" s="18" t="s">
        <v>21</v>
      </c>
      <c r="B9" s="394"/>
      <c r="C9" s="403"/>
      <c r="D9" s="403" t="s">
        <v>2</v>
      </c>
      <c r="E9" s="24">
        <f>60/(F94)*E5*E6*E7*E8</f>
        <v>368.800421586396</v>
      </c>
      <c r="F9" s="25">
        <f>60/F94*E6*E8</f>
        <v>52.6857745123423</v>
      </c>
      <c r="G9" s="407" t="s">
        <v>22</v>
      </c>
      <c r="H9" s="24"/>
      <c r="I9" s="199"/>
      <c r="J9" s="480"/>
      <c r="K9" s="196"/>
      <c r="M9" s="200"/>
      <c r="N9" s="484"/>
      <c r="O9" s="189"/>
      <c r="P9" s="202"/>
      <c r="Q9" s="202"/>
      <c r="R9" s="291"/>
      <c r="S9" s="292">
        <v>2</v>
      </c>
    </row>
    <row r="10" s="1" customFormat="1" ht="16.7" customHeight="1" spans="1:19">
      <c r="A10" s="26" t="s">
        <v>23</v>
      </c>
      <c r="B10" s="27" t="s">
        <v>154</v>
      </c>
      <c r="C10" s="28"/>
      <c r="D10" s="29"/>
      <c r="E10" s="408" t="s">
        <v>25</v>
      </c>
      <c r="F10" s="408" t="s">
        <v>26</v>
      </c>
      <c r="G10" s="409" t="s">
        <v>27</v>
      </c>
      <c r="H10" s="409"/>
      <c r="I10" s="485"/>
      <c r="J10" s="204" t="s">
        <v>28</v>
      </c>
      <c r="K10" s="205"/>
      <c r="L10" s="206" t="s">
        <v>29</v>
      </c>
      <c r="M10" s="205"/>
      <c r="N10" s="207" t="s">
        <v>30</v>
      </c>
      <c r="O10" s="486"/>
      <c r="P10" s="486"/>
      <c r="Q10" s="486"/>
      <c r="R10" s="486"/>
      <c r="S10" s="486"/>
    </row>
    <row r="11" s="1" customFormat="1" ht="16.7" customHeight="1" spans="1:19">
      <c r="A11" s="26"/>
      <c r="B11" s="32"/>
      <c r="C11" s="33"/>
      <c r="D11" s="34"/>
      <c r="E11" s="410" t="s">
        <v>155</v>
      </c>
      <c r="F11" s="408"/>
      <c r="G11" s="409"/>
      <c r="H11" s="409"/>
      <c r="I11" s="487" t="s">
        <v>32</v>
      </c>
      <c r="J11" s="210" t="s">
        <v>33</v>
      </c>
      <c r="K11" s="211" t="s">
        <v>34</v>
      </c>
      <c r="L11" s="210" t="s">
        <v>35</v>
      </c>
      <c r="M11" s="210" t="s">
        <v>36</v>
      </c>
      <c r="N11" s="212"/>
      <c r="O11" s="486"/>
      <c r="P11" s="486"/>
      <c r="Q11" s="486"/>
      <c r="R11" s="486"/>
      <c r="S11" s="486"/>
    </row>
    <row r="12" s="1" customFormat="1" ht="21" customHeight="1" spans="1:19">
      <c r="A12" s="26"/>
      <c r="B12" s="36"/>
      <c r="C12" s="37"/>
      <c r="D12" s="38"/>
      <c r="E12" s="411">
        <v>1</v>
      </c>
      <c r="F12" s="412"/>
      <c r="G12" s="409"/>
      <c r="H12" s="409"/>
      <c r="I12" s="488"/>
      <c r="J12" s="214"/>
      <c r="K12" s="215"/>
      <c r="L12" s="214"/>
      <c r="M12" s="214"/>
      <c r="N12" s="212"/>
      <c r="O12" s="486"/>
      <c r="P12" s="486"/>
      <c r="Q12" s="486"/>
      <c r="R12" s="486"/>
      <c r="S12" s="486"/>
    </row>
    <row r="13" s="1" customFormat="1" ht="30" customHeight="1" spans="1:19">
      <c r="A13" s="41"/>
      <c r="B13" s="42" t="s">
        <v>156</v>
      </c>
      <c r="C13" s="43"/>
      <c r="D13" s="43"/>
      <c r="E13" s="813">
        <f t="shared" ref="E13:E19" si="0">60/F13*$E$12</f>
        <v>87.2093023255814</v>
      </c>
      <c r="F13" s="814">
        <f>0.222*2+0.061*2+0.122</f>
        <v>0.688</v>
      </c>
      <c r="G13" s="46">
        <f t="shared" ref="G13:G19" si="1">$F$9/E13*120%</f>
        <v>0.724956257289829</v>
      </c>
      <c r="H13" s="47"/>
      <c r="I13" s="216" t="s">
        <v>38</v>
      </c>
      <c r="J13" s="216"/>
      <c r="K13" s="217"/>
      <c r="L13" s="216"/>
      <c r="M13" s="216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815"/>
      <c r="B14" s="452" t="s">
        <v>505</v>
      </c>
      <c r="C14" s="453"/>
      <c r="D14" s="453"/>
      <c r="E14" s="816">
        <f t="shared" si="0"/>
        <v>319.148936170213</v>
      </c>
      <c r="F14" s="817">
        <v>0.188</v>
      </c>
      <c r="G14" s="46">
        <f t="shared" si="1"/>
        <v>0.198098512166407</v>
      </c>
      <c r="H14" s="818"/>
      <c r="I14" s="241" t="s">
        <v>506</v>
      </c>
      <c r="J14" s="253"/>
      <c r="K14" s="741"/>
      <c r="L14" s="253"/>
      <c r="M14" s="253"/>
      <c r="N14" s="859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48"/>
      <c r="B15" s="49" t="s">
        <v>40</v>
      </c>
      <c r="C15" s="49"/>
      <c r="D15" s="49"/>
      <c r="E15" s="50"/>
      <c r="F15" s="50"/>
      <c r="G15" s="51"/>
      <c r="H15" s="51"/>
      <c r="I15" s="219"/>
      <c r="J15" s="220"/>
      <c r="K15" s="221"/>
      <c r="L15" s="221"/>
      <c r="M15" s="221"/>
      <c r="N15" s="222"/>
      <c r="O15" s="227"/>
      <c r="P15" s="228" t="s">
        <v>44</v>
      </c>
      <c r="Q15" s="227"/>
      <c r="R15" s="916">
        <f t="shared" ref="R15:R32" si="2">COUNTIFS($I$22:$I$97,P15,$H$22:$H$97,"")+SUMIF($I$22:$I$97,P15,$H$22:$H$97)</f>
        <v>20</v>
      </c>
      <c r="S15" s="295">
        <f t="shared" ref="S15:S17" si="3">SUMIF($I$22:$I$92,P15,$H$22:$H$92)</f>
        <v>15</v>
      </c>
    </row>
    <row r="16" s="1" customFormat="1" ht="32.1" customHeight="1" spans="1:19">
      <c r="A16" s="52"/>
      <c r="B16" s="53" t="s">
        <v>507</v>
      </c>
      <c r="C16" s="54"/>
      <c r="D16" s="54"/>
      <c r="E16" s="55">
        <f t="shared" si="0"/>
        <v>270.880361173815</v>
      </c>
      <c r="F16" s="61">
        <v>0.2215</v>
      </c>
      <c r="G16" s="57">
        <f t="shared" si="1"/>
        <v>0.233397981089676</v>
      </c>
      <c r="H16" s="47"/>
      <c r="I16" s="216" t="s">
        <v>167</v>
      </c>
      <c r="J16" s="247" t="s">
        <v>45</v>
      </c>
      <c r="K16" s="217">
        <v>16</v>
      </c>
      <c r="L16" s="225"/>
      <c r="M16" s="225"/>
      <c r="N16" s="226" t="s">
        <v>160</v>
      </c>
      <c r="O16" s="227"/>
      <c r="P16" s="498" t="s">
        <v>508</v>
      </c>
      <c r="Q16" s="296"/>
      <c r="R16" s="916">
        <f t="shared" si="2"/>
        <v>2</v>
      </c>
      <c r="S16" s="295">
        <f t="shared" si="3"/>
        <v>2</v>
      </c>
    </row>
    <row r="17" s="1" customFormat="1" ht="32.1" customHeight="1" spans="1:19">
      <c r="A17" s="52"/>
      <c r="B17" s="887" t="s">
        <v>509</v>
      </c>
      <c r="C17" s="888"/>
      <c r="D17" s="888"/>
      <c r="E17" s="107">
        <f t="shared" si="0"/>
        <v>65.9848234905972</v>
      </c>
      <c r="F17" s="104">
        <v>0.9093</v>
      </c>
      <c r="G17" s="57">
        <f t="shared" si="1"/>
        <v>0.958143495281456</v>
      </c>
      <c r="H17" s="832">
        <v>1</v>
      </c>
      <c r="I17" s="904" t="s">
        <v>510</v>
      </c>
      <c r="J17" s="224" t="s">
        <v>45</v>
      </c>
      <c r="K17" s="225">
        <v>16</v>
      </c>
      <c r="L17" s="225">
        <v>0.43</v>
      </c>
      <c r="M17" s="905">
        <v>0.02</v>
      </c>
      <c r="N17" s="236" t="s">
        <v>48</v>
      </c>
      <c r="O17" s="227"/>
      <c r="P17" s="60" t="s">
        <v>511</v>
      </c>
      <c r="Q17" s="296"/>
      <c r="R17" s="916">
        <f t="shared" si="2"/>
        <v>0</v>
      </c>
      <c r="S17" s="295">
        <f t="shared" si="3"/>
        <v>0</v>
      </c>
    </row>
    <row r="18" s="1" customFormat="1" ht="32.1" customHeight="1" spans="1:19">
      <c r="A18" s="52"/>
      <c r="B18" s="889" t="s">
        <v>512</v>
      </c>
      <c r="C18" s="888"/>
      <c r="D18" s="888"/>
      <c r="E18" s="107">
        <f t="shared" si="0"/>
        <v>238.095238095238</v>
      </c>
      <c r="F18" s="890">
        <v>0.252</v>
      </c>
      <c r="G18" s="57">
        <f t="shared" si="1"/>
        <v>0.265536303542205</v>
      </c>
      <c r="H18" s="832"/>
      <c r="I18" s="906" t="s">
        <v>50</v>
      </c>
      <c r="J18" s="224"/>
      <c r="K18" s="225"/>
      <c r="L18" s="225"/>
      <c r="M18" s="905"/>
      <c r="N18" s="236"/>
      <c r="O18" s="227"/>
      <c r="P18" s="59" t="s">
        <v>53</v>
      </c>
      <c r="Q18" s="296"/>
      <c r="R18" s="916">
        <f t="shared" si="2"/>
        <v>0</v>
      </c>
      <c r="S18" s="295">
        <f t="shared" ref="S18:S33" si="4">SUMIF($I$22:$I$97,P18,$H$22:$H$97)</f>
        <v>0</v>
      </c>
    </row>
    <row r="19" s="1" customFormat="1" ht="32.1" customHeight="1" spans="1:19">
      <c r="A19" s="52"/>
      <c r="B19" s="887" t="s">
        <v>513</v>
      </c>
      <c r="C19" s="888"/>
      <c r="D19" s="888"/>
      <c r="E19" s="107">
        <f t="shared" si="0"/>
        <v>52.5513689631615</v>
      </c>
      <c r="F19" s="763">
        <f>0.6343*2*0.9</f>
        <v>1.14174</v>
      </c>
      <c r="G19" s="57">
        <f t="shared" si="1"/>
        <v>1.20306912383443</v>
      </c>
      <c r="H19" s="832">
        <v>1</v>
      </c>
      <c r="I19" s="906" t="s">
        <v>44</v>
      </c>
      <c r="J19" s="224" t="s">
        <v>45</v>
      </c>
      <c r="K19" s="225">
        <v>16</v>
      </c>
      <c r="L19" s="225">
        <v>0.43</v>
      </c>
      <c r="M19" s="905">
        <v>0.02</v>
      </c>
      <c r="N19" s="907" t="s">
        <v>48</v>
      </c>
      <c r="O19" s="227"/>
      <c r="P19" s="59" t="s">
        <v>510</v>
      </c>
      <c r="Q19" s="296"/>
      <c r="R19" s="916">
        <f t="shared" si="2"/>
        <v>0</v>
      </c>
      <c r="S19" s="295">
        <f t="shared" si="4"/>
        <v>0</v>
      </c>
    </row>
    <row r="20" s="1" customFormat="1" ht="32.1" customHeight="1" spans="1:19">
      <c r="A20" s="76"/>
      <c r="B20" s="77" t="s">
        <v>361</v>
      </c>
      <c r="C20" s="78"/>
      <c r="D20" s="78"/>
      <c r="E20" s="79"/>
      <c r="F20" s="80">
        <f t="shared" ref="F20:H20" si="5">SUM(F16:F19)</f>
        <v>2.52454</v>
      </c>
      <c r="G20" s="80">
        <f t="shared" si="5"/>
        <v>2.66014690374777</v>
      </c>
      <c r="H20" s="82">
        <f t="shared" si="5"/>
        <v>2</v>
      </c>
      <c r="I20" s="231"/>
      <c r="J20" s="232"/>
      <c r="K20" s="233"/>
      <c r="L20" s="233"/>
      <c r="M20" s="233"/>
      <c r="N20" s="234"/>
      <c r="O20" s="227"/>
      <c r="P20" s="59" t="s">
        <v>56</v>
      </c>
      <c r="Q20" s="296"/>
      <c r="R20" s="916">
        <f t="shared" si="2"/>
        <v>1</v>
      </c>
      <c r="S20" s="295">
        <f t="shared" si="4"/>
        <v>1</v>
      </c>
    </row>
    <row r="21" s="1" customFormat="1" ht="32.1" customHeight="1" spans="1:19">
      <c r="A21" s="52"/>
      <c r="B21" s="433" t="s">
        <v>77</v>
      </c>
      <c r="C21" s="434"/>
      <c r="D21" s="434"/>
      <c r="E21" s="826">
        <f t="shared" ref="E21:E36" si="6">60/F21*$E$12</f>
        <v>75</v>
      </c>
      <c r="F21" s="459">
        <v>0.8</v>
      </c>
      <c r="G21" s="460">
        <f t="shared" ref="G21:G36" si="7">$F$9/E21*120%</f>
        <v>0.842972392197476</v>
      </c>
      <c r="H21" s="461">
        <v>1</v>
      </c>
      <c r="I21" s="503" t="s">
        <v>78</v>
      </c>
      <c r="J21" s="504"/>
      <c r="K21" s="505"/>
      <c r="L21" s="505"/>
      <c r="M21" s="506"/>
      <c r="N21" s="226"/>
      <c r="O21" s="227"/>
      <c r="P21" s="59" t="s">
        <v>63</v>
      </c>
      <c r="Q21" s="296"/>
      <c r="R21" s="916">
        <f t="shared" si="2"/>
        <v>5</v>
      </c>
      <c r="S21" s="295">
        <f t="shared" si="4"/>
        <v>3</v>
      </c>
    </row>
    <row r="22" s="1" customFormat="1" ht="32.1" customHeight="1" spans="1:19">
      <c r="A22" s="52"/>
      <c r="B22" s="433" t="s">
        <v>80</v>
      </c>
      <c r="C22" s="434"/>
      <c r="D22" s="434"/>
      <c r="E22" s="826">
        <f t="shared" si="6"/>
        <v>600</v>
      </c>
      <c r="F22" s="459">
        <v>0.1</v>
      </c>
      <c r="G22" s="460">
        <f t="shared" si="7"/>
        <v>0.105371549024684</v>
      </c>
      <c r="H22" s="461"/>
      <c r="I22" s="503"/>
      <c r="J22" s="504"/>
      <c r="K22" s="505"/>
      <c r="L22" s="505"/>
      <c r="M22" s="506"/>
      <c r="N22" s="226"/>
      <c r="O22" s="227"/>
      <c r="P22" s="59" t="s">
        <v>66</v>
      </c>
      <c r="Q22" s="296"/>
      <c r="R22" s="916">
        <f t="shared" si="2"/>
        <v>0</v>
      </c>
      <c r="S22" s="295">
        <f t="shared" si="4"/>
        <v>0</v>
      </c>
    </row>
    <row r="23" s="1" customFormat="1" ht="32.1" customHeight="1" spans="1:19">
      <c r="A23" s="97"/>
      <c r="B23" s="891" t="s">
        <v>415</v>
      </c>
      <c r="C23" s="891"/>
      <c r="D23" s="827"/>
      <c r="E23" s="828"/>
      <c r="F23" s="829"/>
      <c r="G23" s="830"/>
      <c r="H23" s="831"/>
      <c r="I23" s="864"/>
      <c r="J23" s="865"/>
      <c r="K23" s="866"/>
      <c r="L23" s="867"/>
      <c r="M23" s="868"/>
      <c r="N23" s="869"/>
      <c r="O23" s="227"/>
      <c r="P23" s="59" t="s">
        <v>68</v>
      </c>
      <c r="Q23" s="296"/>
      <c r="R23" s="916">
        <f t="shared" si="2"/>
        <v>5</v>
      </c>
      <c r="S23" s="295">
        <f t="shared" si="4"/>
        <v>4</v>
      </c>
    </row>
    <row r="24" s="1" customFormat="1" ht="32.1" customHeight="1" spans="1:19">
      <c r="A24" s="97"/>
      <c r="B24" s="445" t="s">
        <v>421</v>
      </c>
      <c r="C24" s="827"/>
      <c r="D24" s="827"/>
      <c r="E24" s="828"/>
      <c r="F24" s="829"/>
      <c r="G24" s="830"/>
      <c r="H24" s="831"/>
      <c r="I24" s="864"/>
      <c r="J24" s="865"/>
      <c r="K24" s="866"/>
      <c r="L24" s="867"/>
      <c r="M24" s="868"/>
      <c r="N24" s="869"/>
      <c r="O24" s="227"/>
      <c r="P24" s="59" t="s">
        <v>72</v>
      </c>
      <c r="Q24" s="296"/>
      <c r="R24" s="916">
        <f t="shared" si="2"/>
        <v>2</v>
      </c>
      <c r="S24" s="295">
        <f t="shared" si="4"/>
        <v>2</v>
      </c>
    </row>
    <row r="25" s="1" customFormat="1" ht="31" customHeight="1" spans="1:19">
      <c r="A25" s="52"/>
      <c r="B25" s="889" t="s">
        <v>514</v>
      </c>
      <c r="C25" s="888"/>
      <c r="D25" s="888"/>
      <c r="E25" s="107">
        <f t="shared" si="6"/>
        <v>375</v>
      </c>
      <c r="F25" s="890">
        <v>0.16</v>
      </c>
      <c r="G25" s="57">
        <f t="shared" si="7"/>
        <v>0.168594478439495</v>
      </c>
      <c r="H25" s="832"/>
      <c r="I25" s="906" t="s">
        <v>50</v>
      </c>
      <c r="J25" s="224"/>
      <c r="K25" s="225"/>
      <c r="L25" s="225"/>
      <c r="M25" s="905"/>
      <c r="N25" s="236"/>
      <c r="O25" s="227"/>
      <c r="P25" s="59" t="s">
        <v>515</v>
      </c>
      <c r="Q25" s="296"/>
      <c r="R25" s="916">
        <f t="shared" si="2"/>
        <v>2</v>
      </c>
      <c r="S25" s="295">
        <f t="shared" si="4"/>
        <v>2</v>
      </c>
    </row>
    <row r="26" s="1" customFormat="1" ht="32.1" customHeight="1" spans="1:19">
      <c r="A26" s="52"/>
      <c r="B26" s="691" t="s">
        <v>422</v>
      </c>
      <c r="C26" s="888"/>
      <c r="D26" s="888"/>
      <c r="E26" s="107">
        <f t="shared" si="6"/>
        <v>155.400155400155</v>
      </c>
      <c r="F26" s="119">
        <f>0.702/2*1.1</f>
        <v>0.3861</v>
      </c>
      <c r="G26" s="57">
        <f t="shared" si="7"/>
        <v>0.406839550784307</v>
      </c>
      <c r="H26" s="832"/>
      <c r="I26" s="253" t="s">
        <v>63</v>
      </c>
      <c r="J26" s="224" t="s">
        <v>57</v>
      </c>
      <c r="K26" s="225">
        <v>11</v>
      </c>
      <c r="L26" s="225" t="s">
        <v>516</v>
      </c>
      <c r="M26" s="905" t="s">
        <v>517</v>
      </c>
      <c r="N26" s="907" t="s">
        <v>160</v>
      </c>
      <c r="O26" s="227"/>
      <c r="P26" s="59" t="s">
        <v>74</v>
      </c>
      <c r="Q26" s="296"/>
      <c r="R26" s="916">
        <f t="shared" si="2"/>
        <v>2</v>
      </c>
      <c r="S26" s="295">
        <f t="shared" si="4"/>
        <v>1</v>
      </c>
    </row>
    <row r="27" s="1" customFormat="1" ht="32.1" customHeight="1" spans="1:19">
      <c r="A27" s="52"/>
      <c r="B27" s="691" t="s">
        <v>424</v>
      </c>
      <c r="C27" s="888"/>
      <c r="D27" s="888"/>
      <c r="E27" s="107">
        <f t="shared" si="6"/>
        <v>253.378378378378</v>
      </c>
      <c r="F27" s="138">
        <f>0.2368</f>
        <v>0.2368</v>
      </c>
      <c r="G27" s="57">
        <f t="shared" si="7"/>
        <v>0.249519828090453</v>
      </c>
      <c r="H27" s="110"/>
      <c r="I27" s="253" t="s">
        <v>417</v>
      </c>
      <c r="J27" s="224" t="s">
        <v>45</v>
      </c>
      <c r="K27" s="225">
        <v>11</v>
      </c>
      <c r="L27" s="225" t="s">
        <v>518</v>
      </c>
      <c r="M27" s="905" t="s">
        <v>517</v>
      </c>
      <c r="N27" s="907" t="s">
        <v>160</v>
      </c>
      <c r="O27" s="227"/>
      <c r="P27" s="59" t="s">
        <v>76</v>
      </c>
      <c r="Q27" s="296"/>
      <c r="R27" s="916">
        <f t="shared" si="2"/>
        <v>0</v>
      </c>
      <c r="S27" s="295">
        <f t="shared" si="4"/>
        <v>0</v>
      </c>
    </row>
    <row r="28" s="2" customFormat="1" ht="32.1" customHeight="1" spans="1:19">
      <c r="A28" s="892"/>
      <c r="B28" s="692" t="s">
        <v>430</v>
      </c>
      <c r="C28" s="59"/>
      <c r="D28" s="59"/>
      <c r="E28" s="107">
        <f t="shared" si="6"/>
        <v>87.4881070854431</v>
      </c>
      <c r="F28" s="119">
        <f>1.3063/2*1.05</f>
        <v>0.6858075</v>
      </c>
      <c r="G28" s="57">
        <f t="shared" si="7"/>
        <v>0.722645986077463</v>
      </c>
      <c r="H28" s="832">
        <v>1</v>
      </c>
      <c r="I28" s="238" t="s">
        <v>44</v>
      </c>
      <c r="J28" s="224" t="s">
        <v>45</v>
      </c>
      <c r="K28" s="217">
        <v>14</v>
      </c>
      <c r="L28" s="225" t="s">
        <v>519</v>
      </c>
      <c r="M28" s="236" t="s">
        <v>520</v>
      </c>
      <c r="N28" s="236" t="s">
        <v>160</v>
      </c>
      <c r="O28" s="240"/>
      <c r="P28" s="59" t="s">
        <v>79</v>
      </c>
      <c r="Q28" s="297"/>
      <c r="R28" s="916">
        <f t="shared" si="2"/>
        <v>0</v>
      </c>
      <c r="S28" s="295">
        <f t="shared" si="4"/>
        <v>0</v>
      </c>
    </row>
    <row r="29" s="2" customFormat="1" ht="32.1" customHeight="1" spans="1:19">
      <c r="A29" s="52"/>
      <c r="B29" s="691" t="s">
        <v>426</v>
      </c>
      <c r="C29" s="888"/>
      <c r="D29" s="888"/>
      <c r="E29" s="107">
        <f t="shared" si="6"/>
        <v>129.561649751674</v>
      </c>
      <c r="F29" s="138">
        <v>0.4631</v>
      </c>
      <c r="G29" s="57">
        <f t="shared" si="7"/>
        <v>0.487975643533314</v>
      </c>
      <c r="H29" s="110">
        <v>1</v>
      </c>
      <c r="I29" s="253" t="s">
        <v>68</v>
      </c>
      <c r="J29" s="224" t="s">
        <v>57</v>
      </c>
      <c r="K29" s="225">
        <v>11</v>
      </c>
      <c r="L29" s="225" t="s">
        <v>516</v>
      </c>
      <c r="M29" s="905" t="s">
        <v>517</v>
      </c>
      <c r="N29" s="907" t="s">
        <v>160</v>
      </c>
      <c r="O29" s="227"/>
      <c r="P29" s="59" t="s">
        <v>470</v>
      </c>
      <c r="Q29" s="296"/>
      <c r="R29" s="916">
        <f t="shared" si="2"/>
        <v>1</v>
      </c>
      <c r="S29" s="295">
        <f t="shared" si="4"/>
        <v>1</v>
      </c>
    </row>
    <row r="30" s="2" customFormat="1" ht="32.1" customHeight="1" spans="1:19">
      <c r="A30" s="52"/>
      <c r="B30" s="691" t="s">
        <v>521</v>
      </c>
      <c r="C30" s="888"/>
      <c r="D30" s="888"/>
      <c r="E30" s="107">
        <f t="shared" si="6"/>
        <v>92.5090774532251</v>
      </c>
      <c r="F30" s="61">
        <f>0.6177*1.05</f>
        <v>0.648585</v>
      </c>
      <c r="G30" s="57">
        <f t="shared" si="7"/>
        <v>0.68342406124175</v>
      </c>
      <c r="H30" s="110">
        <v>1</v>
      </c>
      <c r="I30" s="253" t="s">
        <v>68</v>
      </c>
      <c r="J30" s="224" t="s">
        <v>57</v>
      </c>
      <c r="K30" s="225">
        <v>11</v>
      </c>
      <c r="L30" s="225" t="s">
        <v>516</v>
      </c>
      <c r="M30" s="905" t="s">
        <v>517</v>
      </c>
      <c r="N30" s="907" t="s">
        <v>160</v>
      </c>
      <c r="O30" s="227"/>
      <c r="P30" s="59" t="s">
        <v>177</v>
      </c>
      <c r="Q30" s="296"/>
      <c r="R30" s="916">
        <f t="shared" si="2"/>
        <v>2</v>
      </c>
      <c r="S30" s="295">
        <f t="shared" si="4"/>
        <v>2</v>
      </c>
    </row>
    <row r="31" s="2" customFormat="1" ht="32.1" customHeight="1" spans="1:19">
      <c r="A31" s="52"/>
      <c r="B31" s="691" t="s">
        <v>522</v>
      </c>
      <c r="C31" s="888"/>
      <c r="D31" s="888"/>
      <c r="E31" s="107">
        <f t="shared" si="6"/>
        <v>124.688279301746</v>
      </c>
      <c r="F31" s="61">
        <v>0.4812</v>
      </c>
      <c r="G31" s="57">
        <f t="shared" si="7"/>
        <v>0.507047893906782</v>
      </c>
      <c r="H31" s="110">
        <v>1</v>
      </c>
      <c r="I31" s="253" t="s">
        <v>68</v>
      </c>
      <c r="J31" s="224" t="s">
        <v>57</v>
      </c>
      <c r="K31" s="225">
        <v>11</v>
      </c>
      <c r="L31" s="225" t="s">
        <v>516</v>
      </c>
      <c r="M31" s="905" t="s">
        <v>517</v>
      </c>
      <c r="N31" s="907" t="s">
        <v>160</v>
      </c>
      <c r="O31" s="227"/>
      <c r="P31" s="59" t="s">
        <v>364</v>
      </c>
      <c r="Q31" s="296"/>
      <c r="R31" s="916">
        <f t="shared" si="2"/>
        <v>1</v>
      </c>
      <c r="S31" s="295">
        <f t="shared" si="4"/>
        <v>0</v>
      </c>
    </row>
    <row r="32" s="2" customFormat="1" ht="32.1" customHeight="1" spans="1:19">
      <c r="A32" s="892"/>
      <c r="B32" s="463" t="s">
        <v>523</v>
      </c>
      <c r="C32" s="59"/>
      <c r="D32" s="59"/>
      <c r="E32" s="107">
        <f t="shared" si="6"/>
        <v>123.552123552124</v>
      </c>
      <c r="F32" s="147">
        <f>0.4625*1.05</f>
        <v>0.485625</v>
      </c>
      <c r="G32" s="57">
        <f t="shared" si="7"/>
        <v>0.511710584951124</v>
      </c>
      <c r="H32" s="832">
        <v>1</v>
      </c>
      <c r="I32" s="253" t="s">
        <v>63</v>
      </c>
      <c r="J32" s="224" t="s">
        <v>57</v>
      </c>
      <c r="K32" s="225">
        <v>11</v>
      </c>
      <c r="L32" s="225" t="s">
        <v>516</v>
      </c>
      <c r="M32" s="905" t="s">
        <v>517</v>
      </c>
      <c r="N32" s="251" t="s">
        <v>160</v>
      </c>
      <c r="O32" s="908"/>
      <c r="P32" s="59" t="s">
        <v>84</v>
      </c>
      <c r="Q32" s="908"/>
      <c r="R32" s="916">
        <f t="shared" si="2"/>
        <v>4</v>
      </c>
      <c r="S32" s="295">
        <f t="shared" si="4"/>
        <v>3</v>
      </c>
    </row>
    <row r="33" s="2" customFormat="1" ht="32.1" customHeight="1" spans="1:19">
      <c r="A33" s="892"/>
      <c r="B33" s="463" t="s">
        <v>524</v>
      </c>
      <c r="C33" s="59"/>
      <c r="D33" s="59"/>
      <c r="E33" s="107">
        <f t="shared" si="6"/>
        <v>90.7894139543329</v>
      </c>
      <c r="F33" s="147">
        <f>0.6294*1.05</f>
        <v>0.66087</v>
      </c>
      <c r="G33" s="57">
        <f t="shared" si="7"/>
        <v>0.696368956039432</v>
      </c>
      <c r="H33" s="832">
        <v>1</v>
      </c>
      <c r="I33" s="253" t="s">
        <v>63</v>
      </c>
      <c r="J33" s="224" t="s">
        <v>57</v>
      </c>
      <c r="K33" s="225">
        <v>11</v>
      </c>
      <c r="L33" s="225" t="s">
        <v>516</v>
      </c>
      <c r="M33" s="905" t="s">
        <v>517</v>
      </c>
      <c r="N33" s="251" t="s">
        <v>160</v>
      </c>
      <c r="O33" s="908"/>
      <c r="P33" s="59" t="s">
        <v>50</v>
      </c>
      <c r="Q33" s="908"/>
      <c r="R33" s="917"/>
      <c r="S33" s="295">
        <f t="shared" si="4"/>
        <v>5</v>
      </c>
    </row>
    <row r="34" s="2" customFormat="1" ht="32.1" customHeight="1" spans="1:19">
      <c r="A34" s="892"/>
      <c r="B34" s="463" t="s">
        <v>432</v>
      </c>
      <c r="C34" s="59"/>
      <c r="D34" s="59"/>
      <c r="E34" s="107">
        <f t="shared" si="6"/>
        <v>59.0095251208466</v>
      </c>
      <c r="F34" s="147">
        <f>1.0703*0.95</f>
        <v>1.016785</v>
      </c>
      <c r="G34" s="57">
        <f t="shared" si="7"/>
        <v>1.07140210475064</v>
      </c>
      <c r="H34" s="832">
        <v>1</v>
      </c>
      <c r="I34" s="253" t="s">
        <v>177</v>
      </c>
      <c r="J34" s="224" t="s">
        <v>70</v>
      </c>
      <c r="K34" s="217">
        <v>14</v>
      </c>
      <c r="L34" s="225" t="s">
        <v>518</v>
      </c>
      <c r="M34" s="225" t="s">
        <v>518</v>
      </c>
      <c r="N34" s="236" t="s">
        <v>160</v>
      </c>
      <c r="O34" s="909"/>
      <c r="P34" s="59" t="s">
        <v>87</v>
      </c>
      <c r="Q34" s="908"/>
      <c r="R34" s="917"/>
      <c r="S34" s="918">
        <f>SUMIF($I$22:$I$97,"*i",$H$22:$H$97)</f>
        <v>3</v>
      </c>
    </row>
    <row r="35" s="2" customFormat="1" ht="32.1" customHeight="1" spans="1:19">
      <c r="A35" s="892"/>
      <c r="B35" s="463" t="s">
        <v>525</v>
      </c>
      <c r="C35" s="59"/>
      <c r="D35" s="59"/>
      <c r="E35" s="107">
        <f t="shared" si="6"/>
        <v>311.04199066874</v>
      </c>
      <c r="F35" s="147">
        <v>0.1929</v>
      </c>
      <c r="G35" s="57">
        <f t="shared" si="7"/>
        <v>0.203261718068616</v>
      </c>
      <c r="H35" s="832"/>
      <c r="I35" s="253" t="s">
        <v>44</v>
      </c>
      <c r="J35" s="224" t="s">
        <v>45</v>
      </c>
      <c r="K35" s="217">
        <v>14</v>
      </c>
      <c r="L35" s="225">
        <v>0.43</v>
      </c>
      <c r="M35" s="236">
        <v>0.02</v>
      </c>
      <c r="N35" s="236" t="s">
        <v>160</v>
      </c>
      <c r="O35" s="227"/>
      <c r="P35" s="59" t="s">
        <v>87</v>
      </c>
      <c r="Q35" s="296"/>
      <c r="R35" s="916">
        <f>COUNTIFS($I$22:$I$97,P35,$H$22:$H$97,"")+SUMIF($I$22:$I$97,P35,$H$22:$H$97)</f>
        <v>0</v>
      </c>
      <c r="S35" s="295">
        <f>SUMIF($I$22:$I$97,P35,$H$22:$H$97)</f>
        <v>0</v>
      </c>
    </row>
    <row r="36" s="2" customFormat="1" ht="32.1" customHeight="1" spans="1:19">
      <c r="A36" s="892"/>
      <c r="B36" s="463" t="s">
        <v>526</v>
      </c>
      <c r="C36" s="59"/>
      <c r="D36" s="59"/>
      <c r="E36" s="107">
        <f t="shared" si="6"/>
        <v>469.851213782302</v>
      </c>
      <c r="F36" s="147">
        <v>0.1277</v>
      </c>
      <c r="G36" s="57">
        <f t="shared" si="7"/>
        <v>0.134559468104522</v>
      </c>
      <c r="H36" s="832"/>
      <c r="I36" s="253" t="s">
        <v>417</v>
      </c>
      <c r="J36" s="224" t="s">
        <v>45</v>
      </c>
      <c r="K36" s="217">
        <v>14</v>
      </c>
      <c r="L36" s="225">
        <v>0.43</v>
      </c>
      <c r="M36" s="236">
        <v>0.02</v>
      </c>
      <c r="N36" s="236" t="s">
        <v>160</v>
      </c>
      <c r="O36" s="243"/>
      <c r="P36" s="244" t="s">
        <v>89</v>
      </c>
      <c r="Q36" s="298"/>
      <c r="R36" s="299">
        <f>SUM(R15:R35)</f>
        <v>47</v>
      </c>
      <c r="S36" s="300">
        <f>SUM(S15:S35)</f>
        <v>44</v>
      </c>
    </row>
    <row r="37" s="2" customFormat="1" ht="32.1" customHeight="1" spans="1:19">
      <c r="A37" s="893"/>
      <c r="B37" s="894" t="s">
        <v>434</v>
      </c>
      <c r="C37" s="895"/>
      <c r="D37" s="896"/>
      <c r="E37" s="897"/>
      <c r="F37" s="898">
        <f t="shared" ref="F37:H37" si="8">SUM(F21:F36)</f>
        <v>6.4454725</v>
      </c>
      <c r="G37" s="898">
        <f t="shared" si="8"/>
        <v>6.79169421521006</v>
      </c>
      <c r="H37" s="899">
        <f t="shared" si="8"/>
        <v>8</v>
      </c>
      <c r="I37" s="910"/>
      <c r="J37" s="911"/>
      <c r="K37" s="912"/>
      <c r="L37" s="913"/>
      <c r="M37" s="914"/>
      <c r="N37" s="915"/>
      <c r="O37" s="243"/>
      <c r="P37" s="244"/>
      <c r="Q37" s="298"/>
      <c r="R37" s="298"/>
      <c r="S37" s="301"/>
    </row>
    <row r="38" s="2" customFormat="1" ht="32.1" customHeight="1" spans="1:19">
      <c r="A38" s="162"/>
      <c r="B38" s="531"/>
      <c r="C38" s="59"/>
      <c r="D38" s="60"/>
      <c r="E38" s="326"/>
      <c r="F38" s="119"/>
      <c r="G38" s="152"/>
      <c r="H38" s="110"/>
      <c r="I38" s="216"/>
      <c r="J38" s="224"/>
      <c r="K38" s="217"/>
      <c r="L38" s="225"/>
      <c r="M38" s="225"/>
      <c r="N38" s="226"/>
      <c r="O38" s="249" t="s">
        <v>92</v>
      </c>
      <c r="P38" s="249"/>
      <c r="Q38" s="249"/>
      <c r="R38" s="249"/>
      <c r="S38" s="249"/>
    </row>
    <row r="39" s="2" customFormat="1" ht="32.1" customHeight="1" spans="1:19">
      <c r="A39" s="52"/>
      <c r="B39" s="84" t="s">
        <v>372</v>
      </c>
      <c r="C39" s="84"/>
      <c r="D39" s="457"/>
      <c r="E39" s="458"/>
      <c r="F39" s="459"/>
      <c r="G39" s="460"/>
      <c r="H39" s="461"/>
      <c r="I39" s="503"/>
      <c r="J39" s="522"/>
      <c r="K39" s="505"/>
      <c r="L39" s="505"/>
      <c r="M39" s="505"/>
      <c r="N39" s="217"/>
      <c r="O39" s="252" t="s">
        <v>261</v>
      </c>
      <c r="P39" s="252"/>
      <c r="Q39" s="252"/>
      <c r="R39" s="252"/>
      <c r="S39" s="252"/>
    </row>
    <row r="40" s="2" customFormat="1" ht="32.1" customHeight="1" spans="1:19">
      <c r="A40" s="90"/>
      <c r="B40" s="123" t="s">
        <v>82</v>
      </c>
      <c r="C40" s="124"/>
      <c r="D40" s="125"/>
      <c r="E40" s="103"/>
      <c r="F40" s="126"/>
      <c r="G40" s="101"/>
      <c r="H40" s="126"/>
      <c r="I40" s="246"/>
      <c r="J40" s="247"/>
      <c r="K40" s="217"/>
      <c r="L40" s="217"/>
      <c r="M40" s="217"/>
      <c r="N40" s="248"/>
      <c r="O40" s="252" t="s">
        <v>96</v>
      </c>
      <c r="P40" s="252"/>
      <c r="Q40" s="252"/>
      <c r="R40" s="252"/>
      <c r="S40" s="252"/>
    </row>
    <row r="41" s="2" customFormat="1" ht="32.1" customHeight="1" spans="1:19">
      <c r="A41" s="90">
        <v>1</v>
      </c>
      <c r="B41" s="127" t="s">
        <v>471</v>
      </c>
      <c r="C41" s="124"/>
      <c r="D41" s="128"/>
      <c r="E41" s="103">
        <f t="shared" ref="E41:E43" si="9">60/F41*$E$12</f>
        <v>155.038759689922</v>
      </c>
      <c r="F41" s="150">
        <v>0.387</v>
      </c>
      <c r="G41" s="101">
        <f t="shared" ref="G41:G43" si="10">$F$9/E41*120%</f>
        <v>0.407787894725529</v>
      </c>
      <c r="H41" s="130">
        <v>1</v>
      </c>
      <c r="I41" s="216" t="s">
        <v>44</v>
      </c>
      <c r="J41" s="247" t="s">
        <v>45</v>
      </c>
      <c r="K41" s="225">
        <v>14</v>
      </c>
      <c r="L41" s="225">
        <v>0.43</v>
      </c>
      <c r="M41" s="1432" t="s">
        <v>463</v>
      </c>
      <c r="N41" s="251" t="s">
        <v>60</v>
      </c>
      <c r="O41" s="555"/>
      <c r="P41" s="555"/>
      <c r="Q41" s="577"/>
      <c r="R41" s="577"/>
      <c r="S41" s="578"/>
    </row>
    <row r="42" s="2" customFormat="1" ht="32.1" customHeight="1" spans="1:19">
      <c r="A42" s="90">
        <v>2</v>
      </c>
      <c r="B42" s="469" t="s">
        <v>527</v>
      </c>
      <c r="C42" s="124"/>
      <c r="D42" s="137"/>
      <c r="E42" s="86">
        <f t="shared" si="9"/>
        <v>85.348506401138</v>
      </c>
      <c r="F42" s="119">
        <v>0.703</v>
      </c>
      <c r="G42" s="101">
        <f t="shared" si="10"/>
        <v>0.740761989643532</v>
      </c>
      <c r="H42" s="110">
        <v>1</v>
      </c>
      <c r="I42" s="253" t="s">
        <v>417</v>
      </c>
      <c r="J42" s="247" t="s">
        <v>45</v>
      </c>
      <c r="K42" s="225">
        <v>16</v>
      </c>
      <c r="L42" s="225">
        <v>0.43</v>
      </c>
      <c r="M42" s="1432" t="s">
        <v>463</v>
      </c>
      <c r="N42" s="251" t="s">
        <v>60</v>
      </c>
      <c r="O42" s="555"/>
      <c r="P42" s="555"/>
      <c r="Q42" s="577"/>
      <c r="R42" s="577"/>
      <c r="S42" s="578"/>
    </row>
    <row r="43" s="2" customFormat="1" ht="32.1" customHeight="1" spans="1:19">
      <c r="A43" s="90">
        <v>3</v>
      </c>
      <c r="B43" s="462" t="s">
        <v>528</v>
      </c>
      <c r="C43" s="62"/>
      <c r="D43" s="137"/>
      <c r="E43" s="141">
        <f t="shared" si="9"/>
        <v>266.666666666667</v>
      </c>
      <c r="F43" s="601">
        <v>0.225</v>
      </c>
      <c r="G43" s="101">
        <f t="shared" si="10"/>
        <v>0.23708598530554</v>
      </c>
      <c r="H43" s="89">
        <v>1</v>
      </c>
      <c r="I43" s="263" t="s">
        <v>56</v>
      </c>
      <c r="J43" s="237" t="s">
        <v>57</v>
      </c>
      <c r="K43" s="217">
        <v>16</v>
      </c>
      <c r="L43" s="225">
        <v>0.25</v>
      </c>
      <c r="M43" s="225">
        <v>0.2</v>
      </c>
      <c r="N43" s="226" t="s">
        <v>60</v>
      </c>
      <c r="O43" s="523"/>
      <c r="P43" s="524"/>
      <c r="Q43" s="524"/>
      <c r="R43" s="524"/>
      <c r="S43" s="528">
        <v>1</v>
      </c>
    </row>
    <row r="44" s="2" customFormat="1" ht="32.1" customHeight="1" spans="1:19">
      <c r="A44" s="90">
        <v>4</v>
      </c>
      <c r="B44" s="462" t="s">
        <v>529</v>
      </c>
      <c r="C44" s="146"/>
      <c r="D44" s="118"/>
      <c r="E44" s="86">
        <f t="shared" ref="E44:E65" si="11">60/F44*$E$12</f>
        <v>201.139792155548</v>
      </c>
      <c r="F44" s="133">
        <v>0.2983</v>
      </c>
      <c r="G44" s="101">
        <f t="shared" ref="G44:G65" si="12">$F$9/E44*120%</f>
        <v>0.314323330740634</v>
      </c>
      <c r="H44" s="89"/>
      <c r="I44" s="253" t="s">
        <v>44</v>
      </c>
      <c r="J44" s="247" t="s">
        <v>45</v>
      </c>
      <c r="K44" s="217">
        <v>16</v>
      </c>
      <c r="L44" s="225">
        <v>0.43</v>
      </c>
      <c r="M44" s="1432" t="s">
        <v>463</v>
      </c>
      <c r="N44" s="226" t="s">
        <v>60</v>
      </c>
      <c r="O44" s="260" t="s">
        <v>200</v>
      </c>
      <c r="P44" s="260"/>
      <c r="Q44" s="260"/>
      <c r="R44" s="260"/>
      <c r="S44" s="260"/>
    </row>
    <row r="45" s="2" customFormat="1" ht="32.1" customHeight="1" spans="1:19">
      <c r="A45" s="90">
        <v>5</v>
      </c>
      <c r="B45" s="463" t="s">
        <v>530</v>
      </c>
      <c r="C45" s="124"/>
      <c r="D45" s="464"/>
      <c r="E45" s="86">
        <f t="shared" si="11"/>
        <v>434.782608695652</v>
      </c>
      <c r="F45" s="900">
        <v>0.138</v>
      </c>
      <c r="G45" s="101">
        <f t="shared" si="12"/>
        <v>0.145412737654065</v>
      </c>
      <c r="H45" s="89"/>
      <c r="I45" s="257" t="s">
        <v>417</v>
      </c>
      <c r="J45" s="247" t="s">
        <v>45</v>
      </c>
      <c r="K45" s="217">
        <v>16</v>
      </c>
      <c r="L45" s="225">
        <v>0.43</v>
      </c>
      <c r="M45" s="1432" t="s">
        <v>463</v>
      </c>
      <c r="N45" s="226" t="s">
        <v>60</v>
      </c>
      <c r="O45" s="525"/>
      <c r="P45" s="262" t="s">
        <v>201</v>
      </c>
      <c r="Q45" s="529" t="s">
        <v>50</v>
      </c>
      <c r="R45" s="306" t="s">
        <v>56</v>
      </c>
      <c r="S45" s="307">
        <v>3</v>
      </c>
    </row>
    <row r="46" s="2" customFormat="1" ht="32.1" customHeight="1" spans="1:19">
      <c r="A46" s="90">
        <v>6</v>
      </c>
      <c r="B46" s="466" t="s">
        <v>531</v>
      </c>
      <c r="C46" s="128"/>
      <c r="D46" s="132"/>
      <c r="E46" s="86">
        <f t="shared" si="11"/>
        <v>97.7517106549365</v>
      </c>
      <c r="F46" s="763">
        <f>0.4351+0.1787</f>
        <v>0.6138</v>
      </c>
      <c r="G46" s="101">
        <f t="shared" si="12"/>
        <v>0.646770567913514</v>
      </c>
      <c r="H46" s="89">
        <v>1</v>
      </c>
      <c r="I46" s="253" t="s">
        <v>63</v>
      </c>
      <c r="J46" s="237" t="s">
        <v>57</v>
      </c>
      <c r="K46" s="217">
        <v>16</v>
      </c>
      <c r="L46" s="225">
        <v>0.25</v>
      </c>
      <c r="M46" s="225">
        <v>0.2</v>
      </c>
      <c r="N46" s="236" t="s">
        <v>60</v>
      </c>
      <c r="O46" s="525"/>
      <c r="P46" s="262">
        <v>4</v>
      </c>
      <c r="Q46" s="306" t="s">
        <v>63</v>
      </c>
      <c r="R46" s="306" t="s">
        <v>177</v>
      </c>
      <c r="S46" s="307">
        <v>5</v>
      </c>
    </row>
    <row r="47" s="2" customFormat="1" ht="32.1" customHeight="1" spans="1:19">
      <c r="A47" s="90">
        <v>7</v>
      </c>
      <c r="B47" s="469" t="s">
        <v>477</v>
      </c>
      <c r="C47" s="62"/>
      <c r="D47" s="63"/>
      <c r="E47" s="86">
        <f t="shared" si="11"/>
        <v>129.310344827586</v>
      </c>
      <c r="F47" s="763">
        <f>0.194+0.27</f>
        <v>0.464</v>
      </c>
      <c r="G47" s="101">
        <f t="shared" si="12"/>
        <v>0.488923987474536</v>
      </c>
      <c r="H47" s="89"/>
      <c r="I47" s="263" t="s">
        <v>44</v>
      </c>
      <c r="J47" s="247" t="s">
        <v>45</v>
      </c>
      <c r="K47" s="217">
        <v>16</v>
      </c>
      <c r="L47" s="225">
        <v>0.43</v>
      </c>
      <c r="M47" s="1432" t="s">
        <v>463</v>
      </c>
      <c r="N47" s="236" t="s">
        <v>60</v>
      </c>
      <c r="O47" s="525"/>
      <c r="P47" s="262">
        <v>6</v>
      </c>
      <c r="Q47" s="306" t="s">
        <v>44</v>
      </c>
      <c r="R47" s="306" t="s">
        <v>44</v>
      </c>
      <c r="S47" s="307" t="s">
        <v>204</v>
      </c>
    </row>
    <row r="48" s="2" customFormat="1" ht="32.1" customHeight="1" spans="1:19">
      <c r="A48" s="90">
        <v>8</v>
      </c>
      <c r="B48" s="463" t="s">
        <v>532</v>
      </c>
      <c r="C48" s="128"/>
      <c r="D48" s="132"/>
      <c r="E48" s="86">
        <f t="shared" si="11"/>
        <v>56.4865373752589</v>
      </c>
      <c r="F48" s="763">
        <f>0.4171*2+0.228</f>
        <v>1.0622</v>
      </c>
      <c r="G48" s="101">
        <f t="shared" si="12"/>
        <v>1.1192565937402</v>
      </c>
      <c r="H48" s="89">
        <v>1</v>
      </c>
      <c r="I48" s="253" t="s">
        <v>50</v>
      </c>
      <c r="J48" s="224"/>
      <c r="K48" s="217"/>
      <c r="L48" s="225"/>
      <c r="M48" s="225"/>
      <c r="N48" s="226"/>
      <c r="O48" s="525"/>
      <c r="P48" s="526"/>
      <c r="Q48" s="306" t="s">
        <v>56</v>
      </c>
      <c r="R48" s="306" t="s">
        <v>44</v>
      </c>
      <c r="S48" s="307">
        <v>9</v>
      </c>
    </row>
    <row r="49" s="2" customFormat="1" ht="32.1" customHeight="1" spans="1:19">
      <c r="A49" s="90">
        <v>9</v>
      </c>
      <c r="B49" s="466" t="s">
        <v>533</v>
      </c>
      <c r="C49" s="124"/>
      <c r="D49" s="128"/>
      <c r="E49" s="326">
        <f t="shared" si="11"/>
        <v>146.699266503668</v>
      </c>
      <c r="F49" s="129">
        <v>0.409</v>
      </c>
      <c r="G49" s="101">
        <f t="shared" si="12"/>
        <v>0.43096963551096</v>
      </c>
      <c r="H49" s="110">
        <v>1</v>
      </c>
      <c r="I49" s="253" t="s">
        <v>50</v>
      </c>
      <c r="J49" s="224"/>
      <c r="K49" s="217"/>
      <c r="L49" s="225"/>
      <c r="M49" s="225"/>
      <c r="N49" s="226"/>
      <c r="O49" s="525"/>
      <c r="P49" s="262">
        <v>10</v>
      </c>
      <c r="Q49" s="306" t="s">
        <v>171</v>
      </c>
      <c r="R49" s="306" t="s">
        <v>53</v>
      </c>
      <c r="S49" s="307">
        <v>11</v>
      </c>
    </row>
    <row r="50" s="2" customFormat="1" ht="32.1" customHeight="1" spans="1:19">
      <c r="A50" s="90">
        <v>10</v>
      </c>
      <c r="B50" s="901" t="s">
        <v>481</v>
      </c>
      <c r="C50" s="124"/>
      <c r="D50" s="128"/>
      <c r="E50" s="326">
        <f t="shared" si="11"/>
        <v>217.391304347826</v>
      </c>
      <c r="F50" s="129">
        <v>0.276</v>
      </c>
      <c r="G50" s="101">
        <f t="shared" si="12"/>
        <v>0.290825475308129</v>
      </c>
      <c r="H50" s="89"/>
      <c r="I50" s="253" t="s">
        <v>364</v>
      </c>
      <c r="J50" s="224"/>
      <c r="K50" s="217"/>
      <c r="L50" s="225"/>
      <c r="M50" s="225"/>
      <c r="N50" s="226"/>
      <c r="O50" s="525"/>
      <c r="P50" s="262">
        <v>12</v>
      </c>
      <c r="Q50" s="306" t="s">
        <v>44</v>
      </c>
      <c r="R50" s="529" t="s">
        <v>44</v>
      </c>
      <c r="S50" s="307" t="s">
        <v>208</v>
      </c>
    </row>
    <row r="51" s="2" customFormat="1" ht="32.1" customHeight="1" spans="1:19">
      <c r="A51" s="90">
        <v>11</v>
      </c>
      <c r="B51" s="469" t="s">
        <v>534</v>
      </c>
      <c r="C51" s="62"/>
      <c r="D51" s="467"/>
      <c r="E51" s="144">
        <f t="shared" si="11"/>
        <v>311.04199066874</v>
      </c>
      <c r="F51" s="129">
        <v>0.1929</v>
      </c>
      <c r="G51" s="101">
        <f t="shared" si="12"/>
        <v>0.203261718068616</v>
      </c>
      <c r="H51" s="89"/>
      <c r="I51" s="263" t="s">
        <v>44</v>
      </c>
      <c r="J51" s="247" t="s">
        <v>45</v>
      </c>
      <c r="K51" s="217">
        <v>16</v>
      </c>
      <c r="L51" s="225">
        <v>0.43</v>
      </c>
      <c r="M51" s="1432" t="s">
        <v>463</v>
      </c>
      <c r="N51" s="236" t="s">
        <v>60</v>
      </c>
      <c r="O51" s="525"/>
      <c r="P51" s="262">
        <v>14</v>
      </c>
      <c r="Q51" s="306" t="s">
        <v>44</v>
      </c>
      <c r="R51" s="306" t="s">
        <v>44</v>
      </c>
      <c r="S51" s="307">
        <v>15</v>
      </c>
    </row>
    <row r="52" s="2" customFormat="1" ht="32.1" customHeight="1" spans="1:19">
      <c r="A52" s="90">
        <v>12</v>
      </c>
      <c r="B52" s="463" t="s">
        <v>535</v>
      </c>
      <c r="C52" s="59"/>
      <c r="D52" s="60"/>
      <c r="E52" s="86">
        <f t="shared" si="11"/>
        <v>50.641458474004</v>
      </c>
      <c r="F52" s="61">
        <f>0.5924+0.5924</f>
        <v>1.1848</v>
      </c>
      <c r="G52" s="101">
        <f t="shared" si="12"/>
        <v>1.24844211284446</v>
      </c>
      <c r="H52" s="89">
        <v>1</v>
      </c>
      <c r="I52" s="253" t="s">
        <v>84</v>
      </c>
      <c r="J52" s="224"/>
      <c r="K52" s="217"/>
      <c r="L52" s="225"/>
      <c r="M52" s="236"/>
      <c r="N52" s="226"/>
      <c r="O52" s="525"/>
      <c r="P52" s="262">
        <v>15</v>
      </c>
      <c r="Q52" s="306" t="s">
        <v>44</v>
      </c>
      <c r="R52" s="306" t="s">
        <v>53</v>
      </c>
      <c r="S52" s="307">
        <v>16</v>
      </c>
    </row>
    <row r="53" s="2" customFormat="1" ht="32.1" customHeight="1" spans="1:19">
      <c r="A53" s="90">
        <v>13</v>
      </c>
      <c r="B53" s="463" t="s">
        <v>536</v>
      </c>
      <c r="C53" s="62"/>
      <c r="D53" s="63"/>
      <c r="E53" s="86">
        <f t="shared" si="11"/>
        <v>52.863436123348</v>
      </c>
      <c r="F53" s="119">
        <f>0.5675+0.5675</f>
        <v>1.135</v>
      </c>
      <c r="G53" s="101">
        <f t="shared" si="12"/>
        <v>1.19596708143017</v>
      </c>
      <c r="H53" s="89">
        <v>2</v>
      </c>
      <c r="I53" s="216" t="s">
        <v>50</v>
      </c>
      <c r="J53" s="224"/>
      <c r="K53" s="217"/>
      <c r="L53" s="225"/>
      <c r="M53" s="225"/>
      <c r="N53" s="226"/>
      <c r="O53" s="525"/>
      <c r="P53" s="262">
        <v>17</v>
      </c>
      <c r="Q53" s="306" t="s">
        <v>169</v>
      </c>
      <c r="R53" s="306" t="s">
        <v>169</v>
      </c>
      <c r="S53" s="307">
        <v>18</v>
      </c>
    </row>
    <row r="54" s="2" customFormat="1" ht="32.1" customHeight="1" spans="1:19">
      <c r="A54" s="90">
        <v>14</v>
      </c>
      <c r="B54" s="463" t="s">
        <v>365</v>
      </c>
      <c r="C54" s="148"/>
      <c r="D54" s="610"/>
      <c r="E54" s="86">
        <f t="shared" si="11"/>
        <v>70.298769771529</v>
      </c>
      <c r="F54" s="902">
        <v>0.8535</v>
      </c>
      <c r="G54" s="101">
        <f t="shared" si="12"/>
        <v>0.899346170925682</v>
      </c>
      <c r="H54" s="89">
        <v>1</v>
      </c>
      <c r="I54" s="263" t="s">
        <v>84</v>
      </c>
      <c r="J54" s="224"/>
      <c r="K54" s="217"/>
      <c r="L54" s="225"/>
      <c r="M54" s="225"/>
      <c r="N54" s="226"/>
      <c r="O54" s="527"/>
      <c r="P54" s="266"/>
      <c r="Q54" s="308" t="s">
        <v>212</v>
      </c>
      <c r="R54" s="309"/>
      <c r="S54" s="310"/>
    </row>
    <row r="55" s="2" customFormat="1" ht="32.1" customHeight="1" spans="1:19">
      <c r="A55" s="90">
        <v>15</v>
      </c>
      <c r="B55" s="160" t="s">
        <v>380</v>
      </c>
      <c r="C55" s="62"/>
      <c r="D55" s="151"/>
      <c r="E55" s="86">
        <f t="shared" si="11"/>
        <v>70.298769771529</v>
      </c>
      <c r="F55" s="119">
        <v>0.8535</v>
      </c>
      <c r="G55" s="101">
        <f t="shared" si="12"/>
        <v>0.899346170925682</v>
      </c>
      <c r="H55" s="89">
        <v>1</v>
      </c>
      <c r="I55" s="263" t="s">
        <v>177</v>
      </c>
      <c r="J55" s="237" t="s">
        <v>57</v>
      </c>
      <c r="K55" s="217">
        <v>16</v>
      </c>
      <c r="L55" s="225">
        <v>0.25</v>
      </c>
      <c r="M55" s="225">
        <v>0.2</v>
      </c>
      <c r="N55" s="226" t="s">
        <v>48</v>
      </c>
      <c r="O55" s="525"/>
      <c r="P55" s="262">
        <v>19</v>
      </c>
      <c r="Q55" s="306" t="s">
        <v>63</v>
      </c>
      <c r="R55" s="529" t="s">
        <v>66</v>
      </c>
      <c r="S55" s="311" t="s">
        <v>213</v>
      </c>
    </row>
    <row r="56" s="2" customFormat="1" ht="32.1" customHeight="1" spans="1:19">
      <c r="A56" s="90">
        <v>16</v>
      </c>
      <c r="B56" s="463" t="s">
        <v>366</v>
      </c>
      <c r="C56" s="472"/>
      <c r="D56" s="473"/>
      <c r="E56" s="86">
        <f t="shared" si="11"/>
        <v>204.081632653061</v>
      </c>
      <c r="F56" s="763">
        <f>0.245*1.2</f>
        <v>0.294</v>
      </c>
      <c r="G56" s="101">
        <f t="shared" si="12"/>
        <v>0.309792354132572</v>
      </c>
      <c r="H56" s="89"/>
      <c r="I56" s="263" t="s">
        <v>68</v>
      </c>
      <c r="J56" s="237" t="s">
        <v>57</v>
      </c>
      <c r="K56" s="217">
        <v>16</v>
      </c>
      <c r="L56" s="225">
        <v>0.25</v>
      </c>
      <c r="M56" s="225">
        <v>0.2</v>
      </c>
      <c r="N56" s="226" t="s">
        <v>60</v>
      </c>
      <c r="O56" s="525"/>
      <c r="P56" s="262">
        <v>19</v>
      </c>
      <c r="Q56" s="306" t="s">
        <v>63</v>
      </c>
      <c r="R56" s="306" t="s">
        <v>66</v>
      </c>
      <c r="S56" s="307">
        <v>20</v>
      </c>
    </row>
    <row r="57" s="2" customFormat="1" ht="32.1" customHeight="1" spans="1:19">
      <c r="A57" s="90">
        <v>17</v>
      </c>
      <c r="B57" s="661" t="s">
        <v>537</v>
      </c>
      <c r="C57" s="62"/>
      <c r="D57" s="63"/>
      <c r="E57" s="55">
        <f t="shared" si="11"/>
        <v>104.712041884817</v>
      </c>
      <c r="F57" s="119">
        <v>0.573</v>
      </c>
      <c r="G57" s="57">
        <f t="shared" si="12"/>
        <v>0.603778975911442</v>
      </c>
      <c r="H57" s="110">
        <v>1</v>
      </c>
      <c r="I57" s="253" t="s">
        <v>44</v>
      </c>
      <c r="J57" s="224" t="s">
        <v>45</v>
      </c>
      <c r="K57" s="217">
        <v>16</v>
      </c>
      <c r="L57" s="225">
        <v>0.43</v>
      </c>
      <c r="M57" s="236">
        <v>0.02</v>
      </c>
      <c r="N57" s="236" t="s">
        <v>160</v>
      </c>
      <c r="O57" s="267"/>
      <c r="P57" s="262" t="s">
        <v>215</v>
      </c>
      <c r="Q57" s="529" t="s">
        <v>66</v>
      </c>
      <c r="R57" s="306" t="s">
        <v>44</v>
      </c>
      <c r="S57" s="307">
        <v>21</v>
      </c>
    </row>
    <row r="58" s="2" customFormat="1" ht="32.1" customHeight="1" spans="1:19">
      <c r="A58" s="90">
        <v>18</v>
      </c>
      <c r="B58" s="53" t="s">
        <v>538</v>
      </c>
      <c r="C58" s="154"/>
      <c r="D58" s="155"/>
      <c r="E58" s="86">
        <f t="shared" si="11"/>
        <v>141.843971631206</v>
      </c>
      <c r="F58" s="61">
        <v>0.423</v>
      </c>
      <c r="G58" s="57">
        <f t="shared" si="12"/>
        <v>0.445721652374415</v>
      </c>
      <c r="H58" s="110">
        <v>1</v>
      </c>
      <c r="I58" s="253" t="s">
        <v>44</v>
      </c>
      <c r="J58" s="224" t="s">
        <v>45</v>
      </c>
      <c r="K58" s="217">
        <v>16</v>
      </c>
      <c r="L58" s="225">
        <v>0.43</v>
      </c>
      <c r="M58" s="236">
        <v>0.02</v>
      </c>
      <c r="N58" s="236" t="s">
        <v>160</v>
      </c>
      <c r="O58" s="267"/>
      <c r="P58" s="262">
        <v>22</v>
      </c>
      <c r="Q58" s="306" t="s">
        <v>66</v>
      </c>
      <c r="R58" s="529" t="s">
        <v>84</v>
      </c>
      <c r="S58" s="307" t="s">
        <v>216</v>
      </c>
    </row>
    <row r="59" s="2" customFormat="1" ht="32.1" customHeight="1" spans="1:19">
      <c r="A59" s="90">
        <v>19</v>
      </c>
      <c r="B59" s="131" t="s">
        <v>539</v>
      </c>
      <c r="C59" s="156"/>
      <c r="D59" s="132"/>
      <c r="E59" s="55">
        <f t="shared" si="11"/>
        <v>211.267605633803</v>
      </c>
      <c r="F59" s="119">
        <v>0.284</v>
      </c>
      <c r="G59" s="57">
        <f t="shared" si="12"/>
        <v>0.299255199230104</v>
      </c>
      <c r="H59" s="110"/>
      <c r="I59" s="253" t="s">
        <v>417</v>
      </c>
      <c r="J59" s="224" t="s">
        <v>45</v>
      </c>
      <c r="K59" s="217">
        <v>16</v>
      </c>
      <c r="L59" s="225">
        <v>0.43</v>
      </c>
      <c r="M59" s="236">
        <v>0.02</v>
      </c>
      <c r="N59" s="236" t="s">
        <v>160</v>
      </c>
      <c r="O59" s="267"/>
      <c r="P59" s="262">
        <v>24</v>
      </c>
      <c r="Q59" s="306" t="s">
        <v>84</v>
      </c>
      <c r="R59" s="529" t="s">
        <v>50</v>
      </c>
      <c r="S59" s="307" t="s">
        <v>217</v>
      </c>
    </row>
    <row r="60" s="2" customFormat="1" ht="32.1" customHeight="1" spans="1:19">
      <c r="A60" s="90">
        <v>20</v>
      </c>
      <c r="B60" s="463" t="s">
        <v>540</v>
      </c>
      <c r="C60" s="158"/>
      <c r="D60" s="158"/>
      <c r="E60" s="144">
        <f t="shared" si="11"/>
        <v>115.406809001731</v>
      </c>
      <c r="F60" s="150">
        <v>0.5199</v>
      </c>
      <c r="G60" s="57">
        <f t="shared" si="12"/>
        <v>0.547826683379335</v>
      </c>
      <c r="H60" s="89"/>
      <c r="I60" s="253" t="s">
        <v>63</v>
      </c>
      <c r="J60" s="224" t="s">
        <v>57</v>
      </c>
      <c r="K60" s="217">
        <v>11</v>
      </c>
      <c r="L60" s="225" t="s">
        <v>516</v>
      </c>
      <c r="M60" s="236" t="s">
        <v>463</v>
      </c>
      <c r="N60" s="236" t="s">
        <v>160</v>
      </c>
      <c r="O60" s="267"/>
      <c r="P60" s="262" t="s">
        <v>218</v>
      </c>
      <c r="Q60" s="306" t="s">
        <v>50</v>
      </c>
      <c r="R60" s="306" t="s">
        <v>44</v>
      </c>
      <c r="S60" s="307">
        <v>28</v>
      </c>
    </row>
    <row r="61" s="2" customFormat="1" ht="32.1" customHeight="1" spans="1:19">
      <c r="A61" s="90">
        <v>21</v>
      </c>
      <c r="B61" s="172" t="s">
        <v>118</v>
      </c>
      <c r="C61" s="173"/>
      <c r="D61" s="173"/>
      <c r="E61" s="174">
        <f t="shared" si="11"/>
        <v>102.040816326531</v>
      </c>
      <c r="F61" s="175">
        <v>0.588</v>
      </c>
      <c r="G61" s="176">
        <f t="shared" si="12"/>
        <v>0.619584708265145</v>
      </c>
      <c r="H61" s="96">
        <v>1</v>
      </c>
      <c r="I61" s="274" t="s">
        <v>119</v>
      </c>
      <c r="J61" s="275"/>
      <c r="K61" s="217"/>
      <c r="L61" s="217"/>
      <c r="M61" s="217"/>
      <c r="N61" s="248"/>
      <c r="O61" s="267"/>
      <c r="P61" s="262">
        <v>29</v>
      </c>
      <c r="Q61" s="306" t="s">
        <v>72</v>
      </c>
      <c r="R61" s="306" t="s">
        <v>72</v>
      </c>
      <c r="S61" s="307">
        <v>29</v>
      </c>
    </row>
    <row r="62" s="2" customFormat="1" ht="32.1" customHeight="1" spans="1:19">
      <c r="A62" s="315"/>
      <c r="B62" s="316" t="s">
        <v>120</v>
      </c>
      <c r="C62" s="244"/>
      <c r="D62" s="244"/>
      <c r="E62" s="317"/>
      <c r="F62" s="318">
        <f>SUM(F41:F61)</f>
        <v>11.4779</v>
      </c>
      <c r="G62" s="318">
        <f>SUM(G41:G61)</f>
        <v>12.0944410255043</v>
      </c>
      <c r="H62" s="82">
        <f>SUM(H39:H61)</f>
        <v>14</v>
      </c>
      <c r="I62" s="82"/>
      <c r="J62" s="367"/>
      <c r="K62" s="368"/>
      <c r="L62" s="368"/>
      <c r="M62" s="368"/>
      <c r="N62" s="368"/>
      <c r="O62" s="268">
        <v>30</v>
      </c>
      <c r="P62" s="268"/>
      <c r="Q62" s="306" t="s">
        <v>44</v>
      </c>
      <c r="R62" s="312" t="s">
        <v>44</v>
      </c>
      <c r="S62" s="313">
        <v>30</v>
      </c>
    </row>
    <row r="63" s="2" customFormat="1" ht="32.1" customHeight="1" spans="1:19">
      <c r="A63" s="162">
        <v>22</v>
      </c>
      <c r="B63" s="903" t="s">
        <v>541</v>
      </c>
      <c r="C63" s="319"/>
      <c r="D63" s="319"/>
      <c r="E63" s="55">
        <f t="shared" ref="E63:E91" si="13">60/F63*$E$12</f>
        <v>236.127508854782</v>
      </c>
      <c r="F63" s="336">
        <f>0.462/2*1.1</f>
        <v>0.2541</v>
      </c>
      <c r="G63" s="57">
        <f t="shared" ref="G63:G91" si="14">$F$9/E63*120%</f>
        <v>0.267749106071723</v>
      </c>
      <c r="H63" s="47">
        <v>1</v>
      </c>
      <c r="I63" s="253" t="s">
        <v>68</v>
      </c>
      <c r="J63" s="224" t="s">
        <v>57</v>
      </c>
      <c r="K63" s="217">
        <v>11</v>
      </c>
      <c r="L63" s="225" t="s">
        <v>516</v>
      </c>
      <c r="M63" s="236" t="s">
        <v>463</v>
      </c>
      <c r="N63" s="251" t="s">
        <v>48</v>
      </c>
      <c r="O63" s="268">
        <v>31</v>
      </c>
      <c r="P63" s="268"/>
      <c r="Q63" s="306" t="s">
        <v>81</v>
      </c>
      <c r="R63" s="529" t="s">
        <v>74</v>
      </c>
      <c r="S63" s="313" t="s">
        <v>220</v>
      </c>
    </row>
    <row r="64" s="2" customFormat="1" ht="32.1" customHeight="1" spans="1:19">
      <c r="A64" s="162">
        <v>23</v>
      </c>
      <c r="B64" s="469" t="s">
        <v>542</v>
      </c>
      <c r="C64" s="169"/>
      <c r="D64" s="169"/>
      <c r="E64" s="55">
        <f t="shared" si="13"/>
        <v>251.361541684122</v>
      </c>
      <c r="F64" s="119">
        <f>0.434/2*1.1</f>
        <v>0.2387</v>
      </c>
      <c r="G64" s="57">
        <f t="shared" si="14"/>
        <v>0.251521887521922</v>
      </c>
      <c r="H64" s="110">
        <v>1</v>
      </c>
      <c r="I64" s="216" t="s">
        <v>44</v>
      </c>
      <c r="J64" s="224" t="s">
        <v>45</v>
      </c>
      <c r="K64" s="217">
        <v>16</v>
      </c>
      <c r="L64" s="225">
        <v>0.43</v>
      </c>
      <c r="M64" s="236">
        <v>0.02</v>
      </c>
      <c r="N64" s="251" t="s">
        <v>48</v>
      </c>
      <c r="O64" s="270">
        <v>32</v>
      </c>
      <c r="P64" s="268"/>
      <c r="Q64" s="314" t="s">
        <v>222</v>
      </c>
      <c r="R64" s="312" t="s">
        <v>74</v>
      </c>
      <c r="S64" s="313">
        <v>33</v>
      </c>
    </row>
    <row r="65" s="2" customFormat="1" ht="32.1" customHeight="1" spans="1:19">
      <c r="A65" s="162">
        <v>24</v>
      </c>
      <c r="B65" s="919" t="s">
        <v>543</v>
      </c>
      <c r="C65" s="59"/>
      <c r="D65" s="60"/>
      <c r="E65" s="55">
        <f t="shared" si="13"/>
        <v>168.911785819856</v>
      </c>
      <c r="F65" s="119">
        <f>0.3383*1.05</f>
        <v>0.355215</v>
      </c>
      <c r="G65" s="57">
        <f t="shared" si="14"/>
        <v>0.374295547868033</v>
      </c>
      <c r="H65" s="110"/>
      <c r="I65" s="216" t="s">
        <v>44</v>
      </c>
      <c r="J65" s="224" t="s">
        <v>45</v>
      </c>
      <c r="K65" s="217">
        <v>16</v>
      </c>
      <c r="L65" s="225">
        <v>0.43</v>
      </c>
      <c r="M65" s="236">
        <v>0.02</v>
      </c>
      <c r="N65" s="236" t="s">
        <v>160</v>
      </c>
      <c r="O65" s="271"/>
      <c r="P65" s="266"/>
      <c r="Q65" s="308" t="s">
        <v>212</v>
      </c>
      <c r="R65" s="308" t="s">
        <v>212</v>
      </c>
      <c r="S65" s="530"/>
    </row>
    <row r="66" s="2" customFormat="1" ht="32.1" customHeight="1" spans="1:19">
      <c r="A66" s="162">
        <v>25</v>
      </c>
      <c r="B66" s="919" t="s">
        <v>544</v>
      </c>
      <c r="C66" s="59"/>
      <c r="D66" s="60"/>
      <c r="E66" s="55">
        <f t="shared" si="13"/>
        <v>163.934426229508</v>
      </c>
      <c r="F66" s="119">
        <v>0.366</v>
      </c>
      <c r="G66" s="57">
        <f t="shared" si="14"/>
        <v>0.385659869430345</v>
      </c>
      <c r="H66" s="110"/>
      <c r="I66" s="216" t="s">
        <v>84</v>
      </c>
      <c r="J66" s="224"/>
      <c r="K66" s="217"/>
      <c r="L66" s="225"/>
      <c r="M66" s="236"/>
      <c r="N66" s="236"/>
      <c r="O66" s="555"/>
      <c r="P66" s="555"/>
      <c r="Q66" s="577"/>
      <c r="R66" s="577"/>
      <c r="S66" s="578"/>
    </row>
    <row r="67" s="2" customFormat="1" ht="32.1" customHeight="1" spans="1:19">
      <c r="A67" s="162">
        <v>26</v>
      </c>
      <c r="B67" s="469" t="s">
        <v>545</v>
      </c>
      <c r="C67" s="324"/>
      <c r="D67" s="325"/>
      <c r="E67" s="55">
        <f t="shared" si="13"/>
        <v>87.719298245614</v>
      </c>
      <c r="F67" s="165">
        <v>0.684</v>
      </c>
      <c r="G67" s="57">
        <f t="shared" si="14"/>
        <v>0.720741395328842</v>
      </c>
      <c r="H67" s="110"/>
      <c r="I67" s="216" t="s">
        <v>50</v>
      </c>
      <c r="J67" s="224"/>
      <c r="K67" s="217"/>
      <c r="L67" s="225"/>
      <c r="M67" s="236"/>
      <c r="N67" s="236"/>
      <c r="O67" s="555"/>
      <c r="P67" s="549" t="s">
        <v>145</v>
      </c>
      <c r="Q67" s="577"/>
      <c r="R67" s="577"/>
      <c r="S67" s="578"/>
    </row>
    <row r="68" s="2" customFormat="1" ht="32.1" customHeight="1" spans="1:19">
      <c r="A68" s="162">
        <v>27</v>
      </c>
      <c r="B68" s="469" t="s">
        <v>126</v>
      </c>
      <c r="C68" s="59"/>
      <c r="D68" s="60"/>
      <c r="E68" s="55">
        <f t="shared" si="13"/>
        <v>131.004366812227</v>
      </c>
      <c r="F68" s="119">
        <v>0.458</v>
      </c>
      <c r="G68" s="57">
        <f t="shared" si="14"/>
        <v>0.482601694533055</v>
      </c>
      <c r="H68" s="110">
        <v>1</v>
      </c>
      <c r="I68" s="216" t="s">
        <v>44</v>
      </c>
      <c r="J68" s="224" t="s">
        <v>45</v>
      </c>
      <c r="K68" s="225">
        <v>16</v>
      </c>
      <c r="L68" s="225">
        <v>0.43</v>
      </c>
      <c r="M68" s="225">
        <v>0.02</v>
      </c>
      <c r="N68" s="226" t="s">
        <v>160</v>
      </c>
      <c r="O68" s="555"/>
      <c r="P68" s="549"/>
      <c r="Q68" s="577"/>
      <c r="R68" s="577"/>
      <c r="S68" s="578"/>
    </row>
    <row r="69" s="2" customFormat="1" ht="32.1" customHeight="1" spans="1:19">
      <c r="A69" s="162">
        <v>28</v>
      </c>
      <c r="B69" s="919" t="s">
        <v>546</v>
      </c>
      <c r="C69" s="59"/>
      <c r="D69" s="60"/>
      <c r="E69" s="55">
        <f t="shared" si="13"/>
        <v>54.4959128065395</v>
      </c>
      <c r="F69" s="119">
        <f>1.101</f>
        <v>1.101</v>
      </c>
      <c r="G69" s="57">
        <f t="shared" si="14"/>
        <v>1.16014075476178</v>
      </c>
      <c r="H69" s="110">
        <v>1</v>
      </c>
      <c r="I69" s="216" t="s">
        <v>44</v>
      </c>
      <c r="J69" s="224" t="s">
        <v>45</v>
      </c>
      <c r="K69" s="225">
        <v>16</v>
      </c>
      <c r="L69" s="225">
        <v>0.43</v>
      </c>
      <c r="M69" s="225">
        <v>0.02</v>
      </c>
      <c r="N69" s="226" t="s">
        <v>160</v>
      </c>
      <c r="O69" s="555"/>
      <c r="P69" s="549"/>
      <c r="Q69" s="577"/>
      <c r="R69" s="577"/>
      <c r="S69" s="578"/>
    </row>
    <row r="70" s="2" customFormat="1" ht="32.1" customHeight="1" spans="1:19">
      <c r="A70" s="162">
        <v>29</v>
      </c>
      <c r="B70" s="919" t="s">
        <v>547</v>
      </c>
      <c r="C70" s="59"/>
      <c r="D70" s="60"/>
      <c r="E70" s="55">
        <f t="shared" si="13"/>
        <v>122.473974280465</v>
      </c>
      <c r="F70" s="342">
        <v>0.4899</v>
      </c>
      <c r="G70" s="57">
        <f t="shared" si="14"/>
        <v>0.516215218671929</v>
      </c>
      <c r="H70" s="110">
        <v>1</v>
      </c>
      <c r="I70" s="216" t="s">
        <v>50</v>
      </c>
      <c r="J70" s="224"/>
      <c r="K70" s="217"/>
      <c r="L70" s="225"/>
      <c r="M70" s="236"/>
      <c r="N70" s="236"/>
      <c r="O70" s="555"/>
      <c r="P70" s="549"/>
      <c r="Q70" s="577"/>
      <c r="R70" s="577"/>
      <c r="S70" s="578"/>
    </row>
    <row r="71" s="2" customFormat="1" ht="32.1" customHeight="1" spans="1:19">
      <c r="A71" s="162">
        <v>30</v>
      </c>
      <c r="B71" s="919" t="s">
        <v>548</v>
      </c>
      <c r="C71" s="59"/>
      <c r="D71" s="60"/>
      <c r="E71" s="55">
        <f t="shared" si="13"/>
        <v>62.3182384711259</v>
      </c>
      <c r="F71" s="119">
        <v>0.9628</v>
      </c>
      <c r="G71" s="57">
        <f t="shared" si="14"/>
        <v>1.01451727400966</v>
      </c>
      <c r="H71" s="110">
        <v>1</v>
      </c>
      <c r="I71" s="216" t="s">
        <v>44</v>
      </c>
      <c r="J71" s="224" t="s">
        <v>45</v>
      </c>
      <c r="K71" s="217">
        <v>16</v>
      </c>
      <c r="L71" s="225">
        <v>0.43</v>
      </c>
      <c r="M71" s="225">
        <v>0.02</v>
      </c>
      <c r="N71" s="236" t="s">
        <v>160</v>
      </c>
      <c r="O71" s="555"/>
      <c r="P71" s="555"/>
      <c r="Q71" s="577"/>
      <c r="R71" s="577"/>
      <c r="S71" s="578"/>
    </row>
    <row r="72" s="2" customFormat="1" ht="30" customHeight="1" spans="1:19">
      <c r="A72" s="162">
        <v>31</v>
      </c>
      <c r="B72" s="919" t="s">
        <v>549</v>
      </c>
      <c r="C72" s="59"/>
      <c r="D72" s="60"/>
      <c r="E72" s="55">
        <f t="shared" si="13"/>
        <v>44.2543147956926</v>
      </c>
      <c r="F72" s="119">
        <v>1.3558</v>
      </c>
      <c r="G72" s="57">
        <f t="shared" si="14"/>
        <v>1.42862746167667</v>
      </c>
      <c r="H72" s="110">
        <v>2</v>
      </c>
      <c r="I72" s="216" t="s">
        <v>44</v>
      </c>
      <c r="J72" s="224" t="s">
        <v>45</v>
      </c>
      <c r="K72" s="217">
        <v>16</v>
      </c>
      <c r="L72" s="225">
        <v>0.43</v>
      </c>
      <c r="M72" s="236">
        <v>0.02</v>
      </c>
      <c r="N72" s="236" t="s">
        <v>160</v>
      </c>
      <c r="O72" s="555"/>
      <c r="P72" s="555"/>
      <c r="Q72" s="577"/>
      <c r="R72" s="577"/>
      <c r="S72" s="578"/>
    </row>
    <row r="73" s="2" customFormat="1" ht="30" customHeight="1" spans="1:19">
      <c r="A73" s="162">
        <v>32</v>
      </c>
      <c r="B73" s="919" t="s">
        <v>550</v>
      </c>
      <c r="C73" s="59"/>
      <c r="D73" s="60"/>
      <c r="E73" s="55">
        <f t="shared" si="13"/>
        <v>73.8916256157635</v>
      </c>
      <c r="F73" s="119">
        <v>0.812</v>
      </c>
      <c r="G73" s="57">
        <f t="shared" si="14"/>
        <v>0.855616978080438</v>
      </c>
      <c r="H73" s="105">
        <v>1</v>
      </c>
      <c r="I73" s="216" t="s">
        <v>44</v>
      </c>
      <c r="J73" s="224" t="s">
        <v>45</v>
      </c>
      <c r="K73" s="217">
        <v>16</v>
      </c>
      <c r="L73" s="225">
        <v>0.43</v>
      </c>
      <c r="M73" s="225">
        <v>0.02</v>
      </c>
      <c r="N73" s="236" t="s">
        <v>48</v>
      </c>
      <c r="O73" s="555"/>
      <c r="P73" s="555"/>
      <c r="Q73" s="577"/>
      <c r="R73" s="577"/>
      <c r="S73" s="578"/>
    </row>
    <row r="74" s="2" customFormat="1" ht="30" customHeight="1" spans="1:19">
      <c r="A74" s="162">
        <v>33</v>
      </c>
      <c r="B74" s="919" t="s">
        <v>551</v>
      </c>
      <c r="C74" s="59"/>
      <c r="D74" s="60"/>
      <c r="E74" s="55">
        <f t="shared" si="13"/>
        <v>63.7436654732436</v>
      </c>
      <c r="F74" s="119">
        <f>0.8557*1.1</f>
        <v>0.94127</v>
      </c>
      <c r="G74" s="57">
        <f t="shared" si="14"/>
        <v>0.991830779504648</v>
      </c>
      <c r="H74" s="105">
        <v>1</v>
      </c>
      <c r="I74" s="216" t="s">
        <v>44</v>
      </c>
      <c r="J74" s="224" t="s">
        <v>45</v>
      </c>
      <c r="K74" s="217">
        <v>16</v>
      </c>
      <c r="L74" s="225">
        <v>0.43</v>
      </c>
      <c r="M74" s="225">
        <v>0.02</v>
      </c>
      <c r="N74" s="236" t="s">
        <v>48</v>
      </c>
      <c r="O74" s="555"/>
      <c r="P74" s="555"/>
      <c r="Q74" s="577"/>
      <c r="R74" s="577"/>
      <c r="S74" s="578"/>
    </row>
    <row r="75" s="2" customFormat="1" ht="30" customHeight="1" spans="1:19">
      <c r="A75" s="162">
        <v>34</v>
      </c>
      <c r="B75" s="920" t="s">
        <v>552</v>
      </c>
      <c r="C75" s="59"/>
      <c r="D75" s="60"/>
      <c r="E75" s="55">
        <f t="shared" si="13"/>
        <v>136.674259681093</v>
      </c>
      <c r="F75" s="119">
        <v>0.439</v>
      </c>
      <c r="G75" s="57">
        <f t="shared" si="14"/>
        <v>0.462581100218365</v>
      </c>
      <c r="H75" s="110"/>
      <c r="I75" s="216" t="s">
        <v>417</v>
      </c>
      <c r="J75" s="224" t="s">
        <v>45</v>
      </c>
      <c r="K75" s="217">
        <v>16</v>
      </c>
      <c r="L75" s="225">
        <v>0.43</v>
      </c>
      <c r="M75" s="236">
        <v>0.02</v>
      </c>
      <c r="N75" s="236" t="s">
        <v>160</v>
      </c>
      <c r="O75" s="555"/>
      <c r="P75" s="555"/>
      <c r="Q75" s="577"/>
      <c r="R75" s="577"/>
      <c r="S75" s="578"/>
    </row>
    <row r="76" s="2" customFormat="1" ht="30" customHeight="1" spans="1:19">
      <c r="A76" s="162">
        <v>35</v>
      </c>
      <c r="B76" s="919" t="s">
        <v>553</v>
      </c>
      <c r="C76" s="59"/>
      <c r="D76" s="60"/>
      <c r="E76" s="55">
        <f t="shared" si="13"/>
        <v>71.5990453460621</v>
      </c>
      <c r="F76" s="119">
        <v>0.838</v>
      </c>
      <c r="G76" s="57">
        <f t="shared" si="14"/>
        <v>0.883013580826856</v>
      </c>
      <c r="H76" s="110">
        <v>1</v>
      </c>
      <c r="I76" s="216" t="s">
        <v>84</v>
      </c>
      <c r="J76" s="224"/>
      <c r="K76" s="217"/>
      <c r="L76" s="225"/>
      <c r="M76" s="236"/>
      <c r="N76" s="236"/>
      <c r="O76" s="555"/>
      <c r="P76" s="555"/>
      <c r="Q76" s="577"/>
      <c r="R76" s="577"/>
      <c r="S76" s="578"/>
    </row>
    <row r="77" s="2" customFormat="1" ht="30" customHeight="1" spans="1:19">
      <c r="A77" s="162">
        <v>36</v>
      </c>
      <c r="B77" s="919" t="s">
        <v>554</v>
      </c>
      <c r="C77" s="59"/>
      <c r="D77" s="60"/>
      <c r="E77" s="55">
        <f t="shared" si="13"/>
        <v>50.5050505050505</v>
      </c>
      <c r="F77" s="119">
        <v>1.188</v>
      </c>
      <c r="G77" s="57">
        <f t="shared" si="14"/>
        <v>1.25181400241325</v>
      </c>
      <c r="H77" s="105">
        <v>2</v>
      </c>
      <c r="I77" s="216" t="s">
        <v>508</v>
      </c>
      <c r="J77" s="224" t="s">
        <v>45</v>
      </c>
      <c r="K77" s="217">
        <v>16</v>
      </c>
      <c r="L77" s="225">
        <v>0.43</v>
      </c>
      <c r="M77" s="225">
        <v>0.02</v>
      </c>
      <c r="N77" s="236" t="s">
        <v>48</v>
      </c>
      <c r="O77" s="555"/>
      <c r="P77" s="555"/>
      <c r="Q77" s="577"/>
      <c r="R77" s="577"/>
      <c r="S77" s="578"/>
    </row>
    <row r="78" s="2" customFormat="1" ht="30" customHeight="1" spans="1:19">
      <c r="A78" s="162">
        <v>37</v>
      </c>
      <c r="B78" s="919" t="s">
        <v>555</v>
      </c>
      <c r="C78" s="59"/>
      <c r="D78" s="60"/>
      <c r="E78" s="55">
        <f t="shared" si="13"/>
        <v>85.1063829787234</v>
      </c>
      <c r="F78" s="119">
        <v>0.705</v>
      </c>
      <c r="G78" s="57">
        <f t="shared" si="14"/>
        <v>0.742869420624026</v>
      </c>
      <c r="H78" s="110">
        <v>1</v>
      </c>
      <c r="I78" s="216" t="s">
        <v>72</v>
      </c>
      <c r="J78" s="224" t="s">
        <v>130</v>
      </c>
      <c r="K78" s="217">
        <v>18</v>
      </c>
      <c r="L78" s="225">
        <v>0.37</v>
      </c>
      <c r="M78" s="225" t="s">
        <v>518</v>
      </c>
      <c r="N78" s="236" t="s">
        <v>48</v>
      </c>
      <c r="O78" s="555"/>
      <c r="P78" s="555"/>
      <c r="Q78" s="577"/>
      <c r="R78" s="577"/>
      <c r="S78" s="578"/>
    </row>
    <row r="79" s="2" customFormat="1" ht="30" customHeight="1" spans="1:19">
      <c r="A79" s="162">
        <v>38</v>
      </c>
      <c r="B79" s="919" t="s">
        <v>556</v>
      </c>
      <c r="C79" s="59"/>
      <c r="D79" s="60"/>
      <c r="E79" s="55">
        <f t="shared" si="13"/>
        <v>60.0390253664882</v>
      </c>
      <c r="F79" s="119">
        <f>0.869*1.15</f>
        <v>0.99935</v>
      </c>
      <c r="G79" s="57">
        <f t="shared" si="14"/>
        <v>1.05303057517818</v>
      </c>
      <c r="H79" s="105">
        <v>1</v>
      </c>
      <c r="I79" s="216" t="s">
        <v>72</v>
      </c>
      <c r="J79" s="224" t="s">
        <v>130</v>
      </c>
      <c r="K79" s="217">
        <v>18</v>
      </c>
      <c r="L79" s="225">
        <v>0.37</v>
      </c>
      <c r="M79" s="225" t="s">
        <v>518</v>
      </c>
      <c r="N79" s="236" t="s">
        <v>48</v>
      </c>
      <c r="O79" s="555"/>
      <c r="P79" s="555"/>
      <c r="Q79" s="577"/>
      <c r="R79" s="577"/>
      <c r="S79" s="578"/>
    </row>
    <row r="80" s="2" customFormat="1" ht="30" customHeight="1" spans="1:19">
      <c r="A80" s="162">
        <v>39</v>
      </c>
      <c r="B80" s="919" t="s">
        <v>557</v>
      </c>
      <c r="C80" s="59"/>
      <c r="D80" s="60"/>
      <c r="E80" s="55">
        <f t="shared" si="13"/>
        <v>54.7058421280573</v>
      </c>
      <c r="F80" s="119">
        <f>1.1545*0.95</f>
        <v>1.096775</v>
      </c>
      <c r="G80" s="57">
        <f t="shared" si="14"/>
        <v>1.15568880681548</v>
      </c>
      <c r="H80" s="105">
        <v>1</v>
      </c>
      <c r="I80" s="216" t="s">
        <v>470</v>
      </c>
      <c r="J80" s="224" t="s">
        <v>45</v>
      </c>
      <c r="K80" s="217">
        <v>16</v>
      </c>
      <c r="L80" s="225">
        <v>0.43</v>
      </c>
      <c r="M80" s="225">
        <v>0.02</v>
      </c>
      <c r="N80" s="236" t="s">
        <v>48</v>
      </c>
      <c r="O80" s="555"/>
      <c r="P80" s="555"/>
      <c r="Q80" s="577"/>
      <c r="R80" s="577"/>
      <c r="S80" s="578"/>
    </row>
    <row r="81" s="2" customFormat="1" ht="30" customHeight="1" spans="1:19">
      <c r="A81" s="162">
        <v>40</v>
      </c>
      <c r="B81" s="919" t="s">
        <v>558</v>
      </c>
      <c r="C81" s="59"/>
      <c r="D81" s="60"/>
      <c r="E81" s="55">
        <f t="shared" si="13"/>
        <v>42.6366504647395</v>
      </c>
      <c r="F81" s="119">
        <f>1.5636*0.9</f>
        <v>1.40724</v>
      </c>
      <c r="G81" s="57">
        <f t="shared" si="14"/>
        <v>1.48283058649497</v>
      </c>
      <c r="H81" s="105">
        <v>2</v>
      </c>
      <c r="I81" s="216" t="s">
        <v>515</v>
      </c>
      <c r="J81" s="922" t="s">
        <v>130</v>
      </c>
      <c r="K81" s="217">
        <v>16</v>
      </c>
      <c r="L81" s="225">
        <v>0.37</v>
      </c>
      <c r="M81" s="225" t="s">
        <v>518</v>
      </c>
      <c r="N81" s="236" t="s">
        <v>48</v>
      </c>
      <c r="O81" s="555"/>
      <c r="P81" s="555"/>
      <c r="Q81" s="577"/>
      <c r="R81" s="577"/>
      <c r="S81" s="578"/>
    </row>
    <row r="82" s="2" customFormat="1" ht="30" customHeight="1" spans="1:19">
      <c r="A82" s="162">
        <v>41</v>
      </c>
      <c r="B82" s="919" t="s">
        <v>559</v>
      </c>
      <c r="C82" s="59"/>
      <c r="D82" s="60"/>
      <c r="E82" s="55">
        <f t="shared" si="13"/>
        <v>100.418410041841</v>
      </c>
      <c r="F82" s="119">
        <f>0.239*2+0.239/2</f>
        <v>0.5975</v>
      </c>
      <c r="G82" s="57">
        <f t="shared" si="14"/>
        <v>0.62959500542249</v>
      </c>
      <c r="H82" s="105">
        <v>1</v>
      </c>
      <c r="I82" s="216" t="s">
        <v>44</v>
      </c>
      <c r="J82" s="224" t="s">
        <v>45</v>
      </c>
      <c r="K82" s="217">
        <v>16</v>
      </c>
      <c r="L82" s="225">
        <v>0.43</v>
      </c>
      <c r="M82" s="225">
        <v>0.02</v>
      </c>
      <c r="N82" s="236" t="s">
        <v>48</v>
      </c>
      <c r="O82" s="555"/>
      <c r="P82" s="555"/>
      <c r="Q82" s="577"/>
      <c r="R82" s="577"/>
      <c r="S82" s="578"/>
    </row>
    <row r="83" s="2" customFormat="1" ht="30" customHeight="1" spans="1:19">
      <c r="A83" s="162">
        <v>42</v>
      </c>
      <c r="B83" s="919" t="s">
        <v>560</v>
      </c>
      <c r="C83" s="59"/>
      <c r="D83" s="60"/>
      <c r="E83" s="55">
        <f t="shared" si="13"/>
        <v>109.970674486804</v>
      </c>
      <c r="F83" s="119">
        <f>0.496*1.1</f>
        <v>0.5456</v>
      </c>
      <c r="G83" s="57">
        <f t="shared" si="14"/>
        <v>0.574907171478679</v>
      </c>
      <c r="H83" s="105">
        <v>1</v>
      </c>
      <c r="I83" s="216" t="s">
        <v>44</v>
      </c>
      <c r="J83" s="224" t="s">
        <v>45</v>
      </c>
      <c r="K83" s="217">
        <v>16</v>
      </c>
      <c r="L83" s="225">
        <v>0.43</v>
      </c>
      <c r="M83" s="225">
        <v>0.02</v>
      </c>
      <c r="N83" s="236" t="s">
        <v>48</v>
      </c>
      <c r="O83" s="555"/>
      <c r="P83" s="549" t="s">
        <v>146</v>
      </c>
      <c r="Q83" s="577"/>
      <c r="R83" s="577"/>
      <c r="S83" s="578"/>
    </row>
    <row r="84" s="2" customFormat="1" ht="30" customHeight="1" spans="1:19">
      <c r="A84" s="162">
        <v>43</v>
      </c>
      <c r="B84" s="919" t="s">
        <v>561</v>
      </c>
      <c r="C84" s="59"/>
      <c r="D84" s="60"/>
      <c r="E84" s="55">
        <f t="shared" si="13"/>
        <v>129.645635263613</v>
      </c>
      <c r="F84" s="119">
        <v>0.4628</v>
      </c>
      <c r="G84" s="57">
        <f t="shared" si="14"/>
        <v>0.48765952888624</v>
      </c>
      <c r="H84" s="105"/>
      <c r="I84" s="216" t="s">
        <v>50</v>
      </c>
      <c r="J84" s="224"/>
      <c r="K84" s="217"/>
      <c r="L84" s="225"/>
      <c r="M84" s="225"/>
      <c r="N84" s="236"/>
      <c r="O84" s="555"/>
      <c r="P84" s="555"/>
      <c r="Q84" s="577"/>
      <c r="R84" s="577"/>
      <c r="S84" s="578"/>
    </row>
    <row r="85" s="2" customFormat="1" ht="30" customHeight="1" spans="1:19">
      <c r="A85" s="162">
        <v>44</v>
      </c>
      <c r="B85" s="919" t="s">
        <v>562</v>
      </c>
      <c r="C85" s="59"/>
      <c r="D85" s="60"/>
      <c r="E85" s="55">
        <f t="shared" si="13"/>
        <v>79.4596742153357</v>
      </c>
      <c r="F85" s="119">
        <f>0.425*1.1+0.2876</f>
        <v>0.7551</v>
      </c>
      <c r="G85" s="57">
        <f t="shared" si="14"/>
        <v>0.795660566685393</v>
      </c>
      <c r="H85" s="105">
        <v>1</v>
      </c>
      <c r="I85" s="216" t="s">
        <v>74</v>
      </c>
      <c r="J85" s="224" t="s">
        <v>137</v>
      </c>
      <c r="K85" s="217">
        <v>21</v>
      </c>
      <c r="L85" s="225">
        <v>0.65</v>
      </c>
      <c r="M85" s="225"/>
      <c r="N85" s="236" t="s">
        <v>160</v>
      </c>
      <c r="O85" s="555"/>
      <c r="P85" s="555"/>
      <c r="Q85" s="577"/>
      <c r="R85" s="577"/>
      <c r="S85" s="578"/>
    </row>
    <row r="86" s="2" customFormat="1" ht="30" customHeight="1" spans="1:19">
      <c r="A86" s="162">
        <v>45</v>
      </c>
      <c r="B86" s="919" t="s">
        <v>563</v>
      </c>
      <c r="C86" s="59"/>
      <c r="D86" s="60"/>
      <c r="E86" s="55">
        <f t="shared" si="13"/>
        <v>187.5</v>
      </c>
      <c r="F86" s="119">
        <f>0.219+0.101</f>
        <v>0.32</v>
      </c>
      <c r="G86" s="57">
        <f t="shared" si="14"/>
        <v>0.33718895687899</v>
      </c>
      <c r="H86" s="105"/>
      <c r="I86" s="216" t="s">
        <v>74</v>
      </c>
      <c r="J86" s="224" t="s">
        <v>137</v>
      </c>
      <c r="K86" s="217">
        <v>21</v>
      </c>
      <c r="L86" s="225">
        <v>0.65</v>
      </c>
      <c r="M86" s="225"/>
      <c r="N86" s="236" t="s">
        <v>160</v>
      </c>
      <c r="O86" s="555"/>
      <c r="P86" s="555"/>
      <c r="Q86" s="577"/>
      <c r="R86" s="577"/>
      <c r="S86" s="578"/>
    </row>
    <row r="87" s="2" customFormat="1" ht="30" customHeight="1" spans="1:19">
      <c r="A87" s="162">
        <v>46</v>
      </c>
      <c r="B87" s="919" t="s">
        <v>564</v>
      </c>
      <c r="C87" s="59"/>
      <c r="D87" s="60"/>
      <c r="E87" s="55">
        <f t="shared" si="13"/>
        <v>93.5891436593355</v>
      </c>
      <c r="F87" s="119">
        <v>0.6411</v>
      </c>
      <c r="G87" s="57">
        <f t="shared" si="14"/>
        <v>0.675537000797252</v>
      </c>
      <c r="H87" s="105">
        <v>1</v>
      </c>
      <c r="I87" s="216" t="s">
        <v>44</v>
      </c>
      <c r="J87" s="224" t="s">
        <v>45</v>
      </c>
      <c r="K87" s="217">
        <v>16</v>
      </c>
      <c r="L87" s="225">
        <v>0.43</v>
      </c>
      <c r="M87" s="225">
        <v>0.02</v>
      </c>
      <c r="N87" s="236" t="s">
        <v>48</v>
      </c>
      <c r="O87" s="555"/>
      <c r="P87" s="555"/>
      <c r="Q87" s="577"/>
      <c r="R87" s="577"/>
      <c r="S87" s="578"/>
    </row>
    <row r="88" s="2" customFormat="1" ht="30" customHeight="1" spans="1:19">
      <c r="A88" s="162">
        <v>47</v>
      </c>
      <c r="B88" s="919" t="s">
        <v>565</v>
      </c>
      <c r="C88" s="59"/>
      <c r="D88" s="60"/>
      <c r="E88" s="55">
        <f t="shared" si="13"/>
        <v>60.4229607250755</v>
      </c>
      <c r="F88" s="119">
        <f>0.993</f>
        <v>0.993</v>
      </c>
      <c r="G88" s="57">
        <f t="shared" si="14"/>
        <v>1.04633948181512</v>
      </c>
      <c r="H88" s="105"/>
      <c r="I88" s="216" t="s">
        <v>417</v>
      </c>
      <c r="J88" s="224" t="s">
        <v>45</v>
      </c>
      <c r="K88" s="217">
        <v>16</v>
      </c>
      <c r="L88" s="225">
        <v>0.43</v>
      </c>
      <c r="M88" s="225">
        <v>0.02</v>
      </c>
      <c r="N88" s="236" t="s">
        <v>48</v>
      </c>
      <c r="O88" s="555"/>
      <c r="P88" s="555"/>
      <c r="Q88" s="577"/>
      <c r="R88" s="577"/>
      <c r="S88" s="578"/>
    </row>
    <row r="89" s="2" customFormat="1" ht="30" customHeight="1" spans="1:19">
      <c r="A89" s="162">
        <v>48</v>
      </c>
      <c r="B89" s="921" t="s">
        <v>453</v>
      </c>
      <c r="C89" s="59"/>
      <c r="D89" s="60"/>
      <c r="E89" s="55">
        <f t="shared" si="13"/>
        <v>45.1807228915663</v>
      </c>
      <c r="F89" s="119">
        <f>1.328</f>
        <v>1.328</v>
      </c>
      <c r="G89" s="57">
        <f t="shared" si="14"/>
        <v>1.39933417104781</v>
      </c>
      <c r="H89" s="105"/>
      <c r="I89" s="216" t="s">
        <v>417</v>
      </c>
      <c r="J89" s="224" t="s">
        <v>45</v>
      </c>
      <c r="K89" s="217">
        <v>16</v>
      </c>
      <c r="L89" s="225">
        <v>0.43</v>
      </c>
      <c r="M89" s="225">
        <v>0.02</v>
      </c>
      <c r="N89" s="236" t="s">
        <v>48</v>
      </c>
      <c r="O89" s="555"/>
      <c r="P89" s="555"/>
      <c r="Q89" s="577"/>
      <c r="R89" s="577"/>
      <c r="S89" s="578"/>
    </row>
    <row r="90" s="2" customFormat="1" ht="30" customHeight="1" spans="1:19">
      <c r="A90" s="162">
        <v>49</v>
      </c>
      <c r="B90" s="919" t="s">
        <v>566</v>
      </c>
      <c r="C90" s="59"/>
      <c r="D90" s="60"/>
      <c r="E90" s="55">
        <f t="shared" si="13"/>
        <v>594.059405940594</v>
      </c>
      <c r="F90" s="119">
        <v>0.101</v>
      </c>
      <c r="G90" s="57">
        <f t="shared" si="14"/>
        <v>0.106425264514931</v>
      </c>
      <c r="H90" s="105"/>
      <c r="I90" s="216" t="s">
        <v>567</v>
      </c>
      <c r="J90" s="224" t="s">
        <v>137</v>
      </c>
      <c r="K90" s="742">
        <v>21</v>
      </c>
      <c r="L90" s="225">
        <v>0.65</v>
      </c>
      <c r="M90" s="225"/>
      <c r="N90" s="272" t="s">
        <v>160</v>
      </c>
      <c r="O90" s="555"/>
      <c r="P90" s="555"/>
      <c r="Q90" s="577"/>
      <c r="R90" s="577"/>
      <c r="S90" s="578"/>
    </row>
    <row r="91" s="2" customFormat="1" ht="30" customHeight="1" spans="1:19">
      <c r="A91" s="162">
        <v>50</v>
      </c>
      <c r="B91" s="345" t="s">
        <v>140</v>
      </c>
      <c r="C91" s="346"/>
      <c r="D91" s="346"/>
      <c r="E91" s="347">
        <f t="shared" si="13"/>
        <v>62</v>
      </c>
      <c r="F91" s="348">
        <v>0.967741935483871</v>
      </c>
      <c r="G91" s="95">
        <f t="shared" si="14"/>
        <v>1.01972466798082</v>
      </c>
      <c r="H91" s="349">
        <v>2</v>
      </c>
      <c r="I91" s="374" t="s">
        <v>141</v>
      </c>
      <c r="J91" s="375"/>
      <c r="K91" s="376"/>
      <c r="L91" s="561"/>
      <c r="M91" s="561"/>
      <c r="N91" s="562"/>
      <c r="O91" s="555"/>
      <c r="P91" s="555"/>
      <c r="Q91" s="577"/>
      <c r="R91" s="577"/>
      <c r="S91" s="578"/>
    </row>
    <row r="92" s="2" customFormat="1" ht="30" customHeight="1" spans="1:19">
      <c r="A92" s="350"/>
      <c r="B92" s="244" t="s">
        <v>142</v>
      </c>
      <c r="C92" s="244"/>
      <c r="D92" s="244"/>
      <c r="E92" s="79"/>
      <c r="F92" s="318">
        <f t="shared" ref="F92:H92" si="15">SUM(F63:F91)</f>
        <v>21.4039919354839</v>
      </c>
      <c r="G92" s="318">
        <f t="shared" si="15"/>
        <v>22.5537178555379</v>
      </c>
      <c r="H92" s="82">
        <f t="shared" si="15"/>
        <v>24</v>
      </c>
      <c r="I92" s="378"/>
      <c r="J92" s="379"/>
      <c r="K92" s="380"/>
      <c r="L92" s="379"/>
      <c r="M92" s="563"/>
      <c r="N92" s="564"/>
      <c r="O92" s="555"/>
      <c r="P92" s="555"/>
      <c r="Q92" s="577"/>
      <c r="R92" s="577"/>
      <c r="S92" s="578"/>
    </row>
    <row r="93" s="2" customFormat="1" ht="30" customHeight="1" spans="1:19">
      <c r="A93" s="538"/>
      <c r="B93" s="539" t="s">
        <v>454</v>
      </c>
      <c r="C93" s="540"/>
      <c r="D93" s="540"/>
      <c r="E93" s="430"/>
      <c r="F93" s="541">
        <f t="shared" ref="F93:H93" si="16">F92+F62+F37</f>
        <v>39.3273644354839</v>
      </c>
      <c r="G93" s="541">
        <f t="shared" si="16"/>
        <v>41.4398530962522</v>
      </c>
      <c r="H93" s="542">
        <f t="shared" si="16"/>
        <v>46</v>
      </c>
      <c r="I93" s="565"/>
      <c r="J93" s="566"/>
      <c r="K93" s="567"/>
      <c r="L93" s="566"/>
      <c r="M93" s="568"/>
      <c r="N93" s="569"/>
      <c r="O93" s="555"/>
      <c r="P93" s="555"/>
      <c r="Q93" s="577"/>
      <c r="R93" s="577"/>
      <c r="S93" s="578"/>
    </row>
    <row r="94" s="2" customFormat="1" ht="30" customHeight="1" spans="1:19">
      <c r="A94" s="351"/>
      <c r="B94" s="543" t="s">
        <v>239</v>
      </c>
      <c r="C94" s="543"/>
      <c r="D94" s="543"/>
      <c r="E94" s="544"/>
      <c r="F94" s="545">
        <f>F93+F20</f>
        <v>41.8519044354839</v>
      </c>
      <c r="G94" s="545">
        <f t="shared" ref="F94:H94" si="17">G93+G20</f>
        <v>44.1</v>
      </c>
      <c r="H94" s="546">
        <f t="shared" si="17"/>
        <v>48</v>
      </c>
      <c r="I94" s="570"/>
      <c r="J94" s="383"/>
      <c r="K94" s="384"/>
      <c r="L94" s="383"/>
      <c r="M94" s="571"/>
      <c r="N94" s="572"/>
      <c r="O94" s="555"/>
      <c r="P94" s="555"/>
      <c r="Q94" s="577"/>
      <c r="R94" s="577"/>
      <c r="S94" s="578"/>
    </row>
    <row r="95" ht="32.1" customHeight="1" spans="1:19">
      <c r="A95" s="353"/>
      <c r="B95" s="547" t="s">
        <v>144</v>
      </c>
      <c r="C95" s="355"/>
      <c r="D95" s="356"/>
      <c r="E95" s="357"/>
      <c r="F95" s="548">
        <f>F94+F13</f>
        <v>42.5399044354839</v>
      </c>
      <c r="G95" s="357"/>
      <c r="H95" s="357"/>
      <c r="I95" s="387"/>
      <c r="J95" s="387"/>
      <c r="K95" s="388"/>
      <c r="L95" s="387"/>
      <c r="M95" s="387"/>
      <c r="N95" s="387"/>
      <c r="O95" s="923"/>
      <c r="P95" s="923"/>
      <c r="Q95" s="923"/>
      <c r="R95" s="923"/>
      <c r="S95" s="923"/>
    </row>
    <row r="96" ht="26.25" spans="1:14">
      <c r="A96" s="549"/>
      <c r="B96" s="273"/>
      <c r="C96" s="287"/>
      <c r="D96" s="287"/>
      <c r="E96" s="2"/>
      <c r="F96" s="273"/>
      <c r="G96" s="551"/>
      <c r="H96" s="549"/>
      <c r="J96" s="179"/>
      <c r="K96" s="574"/>
      <c r="L96" s="179"/>
      <c r="M96" s="575"/>
      <c r="N96" s="575"/>
    </row>
    <row r="97" ht="26.25" spans="1:9">
      <c r="A97" s="549"/>
      <c r="B97" s="92"/>
      <c r="E97" s="549"/>
      <c r="F97" s="549"/>
      <c r="G97" s="549"/>
      <c r="H97" s="552"/>
      <c r="I97" s="552"/>
    </row>
    <row r="98" ht="26.25" spans="1:9">
      <c r="A98" s="549"/>
      <c r="B98" s="362">
        <v>42.8374122</v>
      </c>
      <c r="C98" s="287"/>
      <c r="D98" s="363">
        <f>+F92+F62</f>
        <v>32.8818919354839</v>
      </c>
      <c r="E98" s="2"/>
      <c r="F98" s="273"/>
      <c r="G98" s="551"/>
      <c r="H98" s="273"/>
      <c r="I98" s="576"/>
    </row>
    <row r="99" ht="26.25" spans="1:8">
      <c r="A99" s="549"/>
      <c r="B99" s="365"/>
      <c r="D99" s="553">
        <f>60/D98*43*0.75</f>
        <v>58.8469788720363</v>
      </c>
      <c r="E99" s="549"/>
      <c r="F99" s="549"/>
      <c r="G99" s="549"/>
      <c r="H99" s="549"/>
    </row>
    <row r="100" spans="1:8">
      <c r="A100" s="549"/>
      <c r="B100" s="554"/>
      <c r="E100" s="549"/>
      <c r="F100" s="549"/>
      <c r="G100" s="549"/>
      <c r="H100" s="549"/>
    </row>
    <row r="101" spans="1:8">
      <c r="A101" s="549"/>
      <c r="E101" s="549"/>
      <c r="F101" s="549"/>
      <c r="G101" s="549"/>
      <c r="H101" s="549"/>
    </row>
    <row r="102" spans="1:8">
      <c r="A102" s="549"/>
      <c r="E102" s="549"/>
      <c r="F102" s="549"/>
      <c r="G102" s="549"/>
      <c r="H102" s="549"/>
    </row>
    <row r="103" spans="1:8">
      <c r="A103" s="549"/>
      <c r="E103" s="549"/>
      <c r="F103" s="549"/>
      <c r="G103" s="549"/>
      <c r="H103" s="549"/>
    </row>
    <row r="104" spans="1:8">
      <c r="A104" s="549"/>
      <c r="E104" s="549"/>
      <c r="F104" s="549"/>
      <c r="G104" s="549"/>
      <c r="H104" s="549"/>
    </row>
    <row r="105" spans="1:8">
      <c r="A105" s="549"/>
      <c r="E105" s="549"/>
      <c r="F105" s="549"/>
      <c r="G105" s="549"/>
      <c r="H105" s="549"/>
    </row>
    <row r="106" spans="1:8">
      <c r="A106" s="549"/>
      <c r="E106" s="549"/>
      <c r="F106" s="549"/>
      <c r="G106" s="549"/>
      <c r="H106" s="549"/>
    </row>
    <row r="107" spans="1:8">
      <c r="A107" s="549"/>
      <c r="E107" s="549"/>
      <c r="F107" s="549"/>
      <c r="G107" s="549"/>
      <c r="H107" s="549"/>
    </row>
    <row r="108" spans="1:8">
      <c r="A108" s="549"/>
      <c r="E108" s="549"/>
      <c r="F108" s="549"/>
      <c r="G108" s="549"/>
      <c r="H108" s="549"/>
    </row>
    <row r="109" spans="1:8">
      <c r="A109" s="549"/>
      <c r="E109" s="549"/>
      <c r="F109" s="549"/>
      <c r="G109" s="549"/>
      <c r="H109" s="549"/>
    </row>
    <row r="110" spans="1:8">
      <c r="A110" s="549"/>
      <c r="E110" s="549"/>
      <c r="F110" s="549"/>
      <c r="G110" s="549"/>
      <c r="H110" s="549"/>
    </row>
    <row r="111" spans="1:8">
      <c r="A111" s="549"/>
      <c r="E111" s="549"/>
      <c r="F111" s="549"/>
      <c r="G111" s="549"/>
      <c r="H111" s="549"/>
    </row>
    <row r="112" spans="1:8">
      <c r="A112" s="549"/>
      <c r="E112" s="549"/>
      <c r="F112" s="549"/>
      <c r="G112" s="549"/>
      <c r="H112" s="549"/>
    </row>
    <row r="113" spans="1:8">
      <c r="A113" s="549"/>
      <c r="E113" s="549"/>
      <c r="F113" s="549"/>
      <c r="G113" s="549"/>
      <c r="H113" s="549"/>
    </row>
    <row r="114" spans="1:8">
      <c r="A114" s="549"/>
      <c r="E114" s="549"/>
      <c r="F114" s="549"/>
      <c r="G114" s="549"/>
      <c r="H114" s="549"/>
    </row>
    <row r="115" spans="5:8">
      <c r="E115" s="549"/>
      <c r="F115" s="549"/>
      <c r="G115" s="549"/>
      <c r="H115" s="549"/>
    </row>
    <row r="116" spans="5:8">
      <c r="E116" s="549"/>
      <c r="F116" s="549"/>
      <c r="G116" s="549"/>
      <c r="H116" s="549"/>
    </row>
    <row r="117" spans="5:8">
      <c r="E117" s="549"/>
      <c r="F117" s="549"/>
      <c r="G117" s="549"/>
      <c r="H117" s="549"/>
    </row>
    <row r="118" spans="5:8">
      <c r="E118" s="549"/>
      <c r="F118" s="549"/>
      <c r="G118" s="549"/>
      <c r="H118" s="549"/>
    </row>
    <row r="119" spans="5:8">
      <c r="E119" s="549"/>
      <c r="F119" s="549"/>
      <c r="G119" s="549"/>
      <c r="H119" s="549"/>
    </row>
    <row r="120" spans="5:8">
      <c r="E120" s="549"/>
      <c r="F120" s="549"/>
      <c r="G120" s="549"/>
      <c r="H120" s="549"/>
    </row>
    <row r="121" spans="5:8">
      <c r="E121" s="549"/>
      <c r="F121" s="549"/>
      <c r="G121" s="549"/>
      <c r="H121" s="549"/>
    </row>
  </sheetData>
  <sheetProtection selectLockedCells="1" selectUnlockedCells="1"/>
  <mergeCells count="26">
    <mergeCell ref="P9:Q9"/>
    <mergeCell ref="J10:K10"/>
    <mergeCell ref="L10:M10"/>
    <mergeCell ref="O13:S13"/>
    <mergeCell ref="O14:Q14"/>
    <mergeCell ref="B15:C15"/>
    <mergeCell ref="B23:C23"/>
    <mergeCell ref="O38:S38"/>
    <mergeCell ref="B39:C39"/>
    <mergeCell ref="O39:S39"/>
    <mergeCell ref="O40:S40"/>
    <mergeCell ref="O44:S44"/>
    <mergeCell ref="O62:P62"/>
    <mergeCell ref="O63:P63"/>
    <mergeCell ref="O64:P64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.25" bottom="0" header="0" footer="0"/>
  <pageSetup paperSize="9" scale="26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1"/>
  <sheetViews>
    <sheetView view="pageBreakPreview" zoomScale="50" zoomScaleNormal="50" topLeftCell="A27" workbookViewId="0">
      <selection activeCell="D81" sqref="D81"/>
    </sheetView>
  </sheetViews>
  <sheetFormatPr defaultColWidth="4.42857142857143" defaultRowHeight="25.5"/>
  <cols>
    <col min="1" max="1" width="6.42857142857143" style="1"/>
    <col min="2" max="2" width="101.428571428571" style="394" customWidth="1"/>
    <col min="3" max="4" width="12.8571428571429" style="394" customWidth="1"/>
    <col min="5" max="7" width="13.1428571428571" style="1" customWidth="1"/>
    <col min="8" max="8" width="9.14285714285714" style="1" customWidth="1"/>
    <col min="9" max="9" width="13.1428571428571" style="395" customWidth="1"/>
    <col min="10" max="10" width="13.4285714285714" style="396" customWidth="1"/>
    <col min="11" max="11" width="10.5714285714286" style="397" customWidth="1"/>
    <col min="12" max="12" width="13.1428571428571" style="396" customWidth="1"/>
    <col min="13" max="13" width="13.1428571428571" style="398" customWidth="1"/>
    <col min="14" max="14" width="11.4285714285714" style="398" customWidth="1"/>
    <col min="15" max="15" width="2" style="1"/>
    <col min="16" max="16" width="12.8571428571429" style="1" customWidth="1"/>
    <col min="17" max="17" width="10" style="1" customWidth="1"/>
    <col min="18" max="19" width="10.8571428571429" style="1" customWidth="1"/>
    <col min="20" max="16381" width="4.42857142857143" style="1"/>
    <col min="16382" max="16384" width="4.42857142857143" style="399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8"/>
      <c r="L1" s="177"/>
      <c r="M1" s="177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8"/>
      <c r="L2" s="177"/>
      <c r="M2" s="177"/>
      <c r="N2" s="177"/>
      <c r="O2" s="8"/>
      <c r="P2" s="8"/>
      <c r="Q2" s="8"/>
      <c r="R2" s="8"/>
      <c r="S2" s="8"/>
    </row>
    <row r="3" s="1" customFormat="1" ht="24" customHeight="1" spans="1:19">
      <c r="A3" s="9" t="s">
        <v>1</v>
      </c>
      <c r="B3" s="400"/>
      <c r="C3" s="401"/>
      <c r="D3" s="401"/>
      <c r="E3" s="12" t="s">
        <v>568</v>
      </c>
      <c r="F3" s="402"/>
      <c r="G3" s="402"/>
      <c r="H3" s="402"/>
      <c r="I3" s="402"/>
      <c r="J3" s="478" t="s">
        <v>4</v>
      </c>
      <c r="K3" s="180"/>
      <c r="M3" s="184" t="s">
        <v>5</v>
      </c>
      <c r="N3" s="479" t="s">
        <v>569</v>
      </c>
      <c r="Q3" s="276"/>
      <c r="R3" s="276"/>
      <c r="S3" s="277"/>
    </row>
    <row r="4" s="1" customFormat="1" ht="24" customHeight="1" spans="1:20">
      <c r="A4" s="14" t="s">
        <v>7</v>
      </c>
      <c r="B4" s="394"/>
      <c r="C4" s="403"/>
      <c r="D4" s="403" t="s">
        <v>2</v>
      </c>
      <c r="E4" s="16" t="s">
        <v>500</v>
      </c>
      <c r="F4" s="17"/>
      <c r="G4" s="17"/>
      <c r="H4" s="17"/>
      <c r="I4" s="186"/>
      <c r="J4" s="480" t="s">
        <v>9</v>
      </c>
      <c r="K4" s="183"/>
      <c r="M4" s="189" t="s">
        <v>5</v>
      </c>
      <c r="N4" s="481" t="s">
        <v>501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394"/>
      <c r="C5" s="403"/>
      <c r="D5" s="403" t="s">
        <v>2</v>
      </c>
      <c r="E5" s="404">
        <v>7</v>
      </c>
      <c r="F5" s="20"/>
      <c r="G5" s="20"/>
      <c r="H5" s="20"/>
      <c r="I5" s="186"/>
      <c r="J5" s="480" t="s">
        <v>12</v>
      </c>
      <c r="K5" s="190"/>
      <c r="M5" s="189" t="s">
        <v>5</v>
      </c>
      <c r="N5" s="481" t="s">
        <v>570</v>
      </c>
      <c r="Q5" s="281"/>
      <c r="R5" s="282"/>
      <c r="S5" s="283"/>
    </row>
    <row r="6" s="1" customFormat="1" ht="24" customHeight="1" spans="1:19">
      <c r="A6" s="18" t="s">
        <v>14</v>
      </c>
      <c r="B6" s="394"/>
      <c r="C6" s="403"/>
      <c r="D6" s="403" t="s">
        <v>2</v>
      </c>
      <c r="E6" s="405">
        <v>0.75</v>
      </c>
      <c r="F6" s="20"/>
      <c r="G6" s="20"/>
      <c r="H6" s="20"/>
      <c r="I6" s="186"/>
      <c r="J6" s="480" t="s">
        <v>15</v>
      </c>
      <c r="K6" s="190"/>
      <c r="M6" s="189" t="s">
        <v>5</v>
      </c>
      <c r="N6" s="479" t="s">
        <v>503</v>
      </c>
      <c r="Q6" s="284"/>
      <c r="R6" s="284"/>
      <c r="S6" s="285"/>
    </row>
    <row r="7" s="1" customFormat="1" ht="24" customHeight="1" spans="1:19">
      <c r="A7" s="18" t="s">
        <v>17</v>
      </c>
      <c r="B7" s="394"/>
      <c r="C7" s="403"/>
      <c r="D7" s="403" t="s">
        <v>2</v>
      </c>
      <c r="E7" s="405">
        <v>1</v>
      </c>
      <c r="F7" s="20"/>
      <c r="G7" s="20"/>
      <c r="H7" s="20"/>
      <c r="I7" s="186"/>
      <c r="J7" s="480" t="s">
        <v>18</v>
      </c>
      <c r="K7" s="190"/>
      <c r="M7" s="189" t="s">
        <v>5</v>
      </c>
      <c r="N7" s="1433" t="s">
        <v>504</v>
      </c>
      <c r="Q7" s="286"/>
      <c r="R7" s="287"/>
      <c r="S7" s="288"/>
    </row>
    <row r="8" s="1" customFormat="1" ht="24" customHeight="1" spans="1:19">
      <c r="A8" s="18" t="s">
        <v>20</v>
      </c>
      <c r="B8" s="394"/>
      <c r="C8" s="403"/>
      <c r="D8" s="403" t="s">
        <v>2</v>
      </c>
      <c r="E8" s="406">
        <v>49</v>
      </c>
      <c r="F8" s="23"/>
      <c r="G8" s="23"/>
      <c r="H8" s="23"/>
      <c r="I8" s="193"/>
      <c r="J8" s="480"/>
      <c r="K8" s="195"/>
      <c r="M8" s="189"/>
      <c r="N8" s="483">
        <f>$F$95/20.086</f>
        <v>2.11609588447097</v>
      </c>
      <c r="Q8" s="284"/>
      <c r="R8" s="289"/>
      <c r="S8" s="290"/>
    </row>
    <row r="9" s="1" customFormat="1" ht="24" customHeight="1" spans="1:19">
      <c r="A9" s="18" t="s">
        <v>21</v>
      </c>
      <c r="B9" s="394"/>
      <c r="C9" s="403"/>
      <c r="D9" s="403" t="s">
        <v>2</v>
      </c>
      <c r="E9" s="24">
        <f>60/(F94)*E5*E6*E7*E8</f>
        <v>369.117950004141</v>
      </c>
      <c r="F9" s="25">
        <f>60/F94*E6*E8</f>
        <v>52.7311357148773</v>
      </c>
      <c r="G9" s="407" t="s">
        <v>22</v>
      </c>
      <c r="H9" s="24"/>
      <c r="I9" s="199"/>
      <c r="J9" s="480"/>
      <c r="K9" s="196"/>
      <c r="M9" s="200"/>
      <c r="N9" s="484"/>
      <c r="O9" s="189"/>
      <c r="P9" s="202"/>
      <c r="Q9" s="202"/>
      <c r="R9" s="291"/>
      <c r="S9" s="292">
        <v>2</v>
      </c>
    </row>
    <row r="10" s="1" customFormat="1" ht="16.7" customHeight="1" spans="1:19">
      <c r="A10" s="26" t="s">
        <v>23</v>
      </c>
      <c r="B10" s="27" t="s">
        <v>154</v>
      </c>
      <c r="C10" s="28"/>
      <c r="D10" s="29"/>
      <c r="E10" s="408" t="s">
        <v>25</v>
      </c>
      <c r="F10" s="408" t="s">
        <v>26</v>
      </c>
      <c r="G10" s="409" t="s">
        <v>27</v>
      </c>
      <c r="H10" s="409"/>
      <c r="I10" s="485"/>
      <c r="J10" s="204" t="s">
        <v>28</v>
      </c>
      <c r="K10" s="205"/>
      <c r="L10" s="206" t="s">
        <v>29</v>
      </c>
      <c r="M10" s="205"/>
      <c r="N10" s="207" t="s">
        <v>30</v>
      </c>
      <c r="O10" s="486"/>
      <c r="P10" s="486"/>
      <c r="Q10" s="486"/>
      <c r="R10" s="486"/>
      <c r="S10" s="486"/>
    </row>
    <row r="11" s="1" customFormat="1" ht="16.7" customHeight="1" spans="1:19">
      <c r="A11" s="26"/>
      <c r="B11" s="32"/>
      <c r="C11" s="33"/>
      <c r="D11" s="34"/>
      <c r="E11" s="410" t="s">
        <v>155</v>
      </c>
      <c r="F11" s="408"/>
      <c r="G11" s="409"/>
      <c r="H11" s="409"/>
      <c r="I11" s="487" t="s">
        <v>32</v>
      </c>
      <c r="J11" s="210" t="s">
        <v>33</v>
      </c>
      <c r="K11" s="211" t="s">
        <v>34</v>
      </c>
      <c r="L11" s="210" t="s">
        <v>35</v>
      </c>
      <c r="M11" s="210" t="s">
        <v>36</v>
      </c>
      <c r="N11" s="212"/>
      <c r="O11" s="486"/>
      <c r="P11" s="486"/>
      <c r="Q11" s="486"/>
      <c r="R11" s="486"/>
      <c r="S11" s="486"/>
    </row>
    <row r="12" s="1" customFormat="1" ht="21" customHeight="1" spans="1:19">
      <c r="A12" s="26"/>
      <c r="B12" s="36"/>
      <c r="C12" s="37"/>
      <c r="D12" s="38"/>
      <c r="E12" s="411">
        <v>1</v>
      </c>
      <c r="F12" s="412"/>
      <c r="G12" s="409"/>
      <c r="H12" s="409"/>
      <c r="I12" s="488"/>
      <c r="J12" s="214"/>
      <c r="K12" s="215"/>
      <c r="L12" s="214"/>
      <c r="M12" s="214"/>
      <c r="N12" s="212"/>
      <c r="O12" s="486"/>
      <c r="P12" s="486"/>
      <c r="Q12" s="486"/>
      <c r="R12" s="486"/>
      <c r="S12" s="486"/>
    </row>
    <row r="13" s="1" customFormat="1" ht="30" customHeight="1" spans="1:19">
      <c r="A13" s="41"/>
      <c r="B13" s="42" t="s">
        <v>156</v>
      </c>
      <c r="C13" s="43"/>
      <c r="D13" s="43"/>
      <c r="E13" s="813">
        <f t="shared" ref="E13:E16" si="0">60/F13*$E$12</f>
        <v>87.2093023255814</v>
      </c>
      <c r="F13" s="814">
        <f>0.222*2+0.061*2+0.122</f>
        <v>0.688</v>
      </c>
      <c r="G13" s="46">
        <f t="shared" ref="G13:G16" si="1">$F$9/E13*120%</f>
        <v>0.725580427436711</v>
      </c>
      <c r="H13" s="47"/>
      <c r="I13" s="216" t="s">
        <v>38</v>
      </c>
      <c r="J13" s="216"/>
      <c r="K13" s="217"/>
      <c r="L13" s="216"/>
      <c r="M13" s="216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815"/>
      <c r="B14" s="452" t="s">
        <v>505</v>
      </c>
      <c r="C14" s="453"/>
      <c r="D14" s="453"/>
      <c r="E14" s="816">
        <f t="shared" si="0"/>
        <v>319.148936170213</v>
      </c>
      <c r="F14" s="817">
        <v>0.188</v>
      </c>
      <c r="G14" s="46">
        <f t="shared" si="1"/>
        <v>0.198269070287939</v>
      </c>
      <c r="H14" s="818"/>
      <c r="I14" s="241" t="s">
        <v>506</v>
      </c>
      <c r="J14" s="253"/>
      <c r="K14" s="741"/>
      <c r="L14" s="253"/>
      <c r="M14" s="253"/>
      <c r="N14" s="859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48"/>
      <c r="B15" s="49" t="s">
        <v>40</v>
      </c>
      <c r="C15" s="49"/>
      <c r="D15" s="49"/>
      <c r="E15" s="50"/>
      <c r="F15" s="50"/>
      <c r="G15" s="51"/>
      <c r="H15" s="51"/>
      <c r="I15" s="219"/>
      <c r="J15" s="220"/>
      <c r="K15" s="221"/>
      <c r="L15" s="221"/>
      <c r="M15" s="221"/>
      <c r="N15" s="222"/>
      <c r="O15" s="227"/>
      <c r="P15" s="228" t="s">
        <v>44</v>
      </c>
      <c r="Q15" s="227"/>
      <c r="R15" s="89">
        <f t="shared" ref="R15:R30" si="2">COUNTIFS($I$21:$I$91,P15,$H$21:$H$91,"")+SUMIF($I$21:$I$91,P15,$H$21:$H$91)</f>
        <v>22</v>
      </c>
      <c r="S15" s="295">
        <f t="shared" ref="S15:S31" si="3">SUMIF($I$21:$I$99,P15,$H$21:$H$99)</f>
        <v>20</v>
      </c>
    </row>
    <row r="16" s="1" customFormat="1" ht="32.1" customHeight="1" spans="1:19">
      <c r="A16" s="414"/>
      <c r="B16" s="163" t="s">
        <v>507</v>
      </c>
      <c r="C16" s="415"/>
      <c r="D16" s="415"/>
      <c r="E16" s="416">
        <f t="shared" ref="E16:E19" si="4">60/F16*$E$12</f>
        <v>645.161290322581</v>
      </c>
      <c r="F16" s="417">
        <v>0.093</v>
      </c>
      <c r="G16" s="418">
        <f t="shared" ref="G16:G19" si="5">$F$9/E16*120%</f>
        <v>0.0980799124296718</v>
      </c>
      <c r="H16" s="419"/>
      <c r="I16" s="489" t="s">
        <v>167</v>
      </c>
      <c r="J16" s="490"/>
      <c r="K16" s="377"/>
      <c r="L16" s="491"/>
      <c r="M16" s="491"/>
      <c r="N16" s="492"/>
      <c r="O16" s="227"/>
      <c r="P16" s="228"/>
      <c r="Q16" s="296"/>
      <c r="R16" s="89">
        <f t="shared" si="2"/>
        <v>0</v>
      </c>
      <c r="S16" s="295">
        <f t="shared" si="3"/>
        <v>0</v>
      </c>
    </row>
    <row r="17" s="1" customFormat="1" ht="32.1" customHeight="1" spans="1:19">
      <c r="A17" s="420"/>
      <c r="B17" s="421" t="s">
        <v>509</v>
      </c>
      <c r="C17" s="422"/>
      <c r="D17" s="422"/>
      <c r="E17" s="423">
        <f t="shared" si="4"/>
        <v>65.9848234905972</v>
      </c>
      <c r="F17" s="424">
        <v>0.9093</v>
      </c>
      <c r="G17" s="425">
        <f t="shared" si="5"/>
        <v>0.958968434110758</v>
      </c>
      <c r="H17" s="426">
        <v>1</v>
      </c>
      <c r="I17" s="263" t="s">
        <v>510</v>
      </c>
      <c r="J17" s="493" t="s">
        <v>45</v>
      </c>
      <c r="K17" s="494">
        <v>16</v>
      </c>
      <c r="L17" s="495">
        <v>0.43</v>
      </c>
      <c r="M17" s="496">
        <v>0.02</v>
      </c>
      <c r="N17" s="497" t="s">
        <v>48</v>
      </c>
      <c r="O17" s="227"/>
      <c r="P17" s="498" t="s">
        <v>508</v>
      </c>
      <c r="Q17" s="296"/>
      <c r="R17" s="89">
        <f t="shared" si="2"/>
        <v>2</v>
      </c>
      <c r="S17" s="295">
        <f t="shared" si="3"/>
        <v>2</v>
      </c>
    </row>
    <row r="18" s="1" customFormat="1" ht="32.1" customHeight="1" spans="1:19">
      <c r="A18" s="420"/>
      <c r="B18" s="421" t="s">
        <v>512</v>
      </c>
      <c r="C18" s="422"/>
      <c r="D18" s="422"/>
      <c r="E18" s="423">
        <f t="shared" si="4"/>
        <v>238.095238095238</v>
      </c>
      <c r="F18" s="424">
        <v>0.252</v>
      </c>
      <c r="G18" s="425">
        <f t="shared" si="5"/>
        <v>0.265764924002982</v>
      </c>
      <c r="H18" s="426"/>
      <c r="I18" s="263" t="s">
        <v>50</v>
      </c>
      <c r="J18" s="493"/>
      <c r="K18" s="494"/>
      <c r="L18" s="495"/>
      <c r="M18" s="496"/>
      <c r="N18" s="497"/>
      <c r="O18" s="227"/>
      <c r="P18" s="60" t="s">
        <v>511</v>
      </c>
      <c r="Q18" s="296"/>
      <c r="R18" s="89">
        <f t="shared" si="2"/>
        <v>0</v>
      </c>
      <c r="S18" s="295">
        <f t="shared" si="3"/>
        <v>0</v>
      </c>
    </row>
    <row r="19" s="1" customFormat="1" ht="32.1" customHeight="1" spans="1:19">
      <c r="A19" s="819"/>
      <c r="B19" s="820" t="s">
        <v>513</v>
      </c>
      <c r="C19" s="821"/>
      <c r="D19" s="821"/>
      <c r="E19" s="822">
        <f t="shared" si="4"/>
        <v>52.5513689631615</v>
      </c>
      <c r="F19" s="823">
        <f>0.6343*2*0.9</f>
        <v>1.14174</v>
      </c>
      <c r="G19" s="824">
        <f t="shared" si="5"/>
        <v>1.20410493782208</v>
      </c>
      <c r="H19" s="825">
        <v>1</v>
      </c>
      <c r="I19" s="860" t="s">
        <v>44</v>
      </c>
      <c r="J19" s="654" t="s">
        <v>45</v>
      </c>
      <c r="K19" s="557">
        <v>16</v>
      </c>
      <c r="L19" s="861">
        <v>0.43</v>
      </c>
      <c r="M19" s="862">
        <v>0.02</v>
      </c>
      <c r="N19" s="863" t="s">
        <v>48</v>
      </c>
      <c r="O19" s="227"/>
      <c r="P19" s="59" t="s">
        <v>53</v>
      </c>
      <c r="Q19" s="296"/>
      <c r="R19" s="89">
        <f t="shared" si="2"/>
        <v>0</v>
      </c>
      <c r="S19" s="295">
        <f t="shared" si="3"/>
        <v>0</v>
      </c>
    </row>
    <row r="20" s="1" customFormat="1" ht="32.1" customHeight="1" spans="1:19">
      <c r="A20" s="427"/>
      <c r="B20" s="428" t="s">
        <v>361</v>
      </c>
      <c r="C20" s="429"/>
      <c r="D20" s="429"/>
      <c r="E20" s="430"/>
      <c r="F20" s="431">
        <f t="shared" ref="F20:H20" si="6">SUM(F16:F19)</f>
        <v>2.39604</v>
      </c>
      <c r="G20" s="431">
        <f t="shared" si="6"/>
        <v>2.52691820836549</v>
      </c>
      <c r="H20" s="432">
        <f t="shared" si="6"/>
        <v>2</v>
      </c>
      <c r="I20" s="499"/>
      <c r="J20" s="500"/>
      <c r="K20" s="501"/>
      <c r="L20" s="501"/>
      <c r="M20" s="501"/>
      <c r="N20" s="502"/>
      <c r="O20" s="227"/>
      <c r="P20" s="59" t="s">
        <v>510</v>
      </c>
      <c r="Q20" s="296"/>
      <c r="R20" s="89">
        <f t="shared" si="2"/>
        <v>0</v>
      </c>
      <c r="S20" s="295">
        <f t="shared" si="3"/>
        <v>0</v>
      </c>
    </row>
    <row r="21" s="1" customFormat="1" ht="32.1" customHeight="1" spans="1:19">
      <c r="A21" s="52"/>
      <c r="B21" s="433" t="s">
        <v>77</v>
      </c>
      <c r="C21" s="434"/>
      <c r="D21" s="434"/>
      <c r="E21" s="435">
        <f t="shared" ref="E21:E36" si="7">60/F21*$E$12</f>
        <v>75</v>
      </c>
      <c r="F21" s="94">
        <v>0.8</v>
      </c>
      <c r="G21" s="436">
        <f t="shared" ref="G21:G36" si="8">$F$9/E21*120%</f>
        <v>0.843698171438037</v>
      </c>
      <c r="H21" s="437">
        <v>1</v>
      </c>
      <c r="I21" s="503" t="s">
        <v>78</v>
      </c>
      <c r="J21" s="504"/>
      <c r="K21" s="505"/>
      <c r="L21" s="505"/>
      <c r="M21" s="506"/>
      <c r="N21" s="226"/>
      <c r="O21" s="227"/>
      <c r="P21" s="59" t="s">
        <v>56</v>
      </c>
      <c r="Q21" s="296"/>
      <c r="R21" s="89">
        <f t="shared" si="2"/>
        <v>1</v>
      </c>
      <c r="S21" s="295">
        <f t="shared" si="3"/>
        <v>0</v>
      </c>
    </row>
    <row r="22" s="1" customFormat="1" ht="32.1" customHeight="1" spans="1:19">
      <c r="A22" s="52"/>
      <c r="B22" s="433" t="s">
        <v>80</v>
      </c>
      <c r="C22" s="434"/>
      <c r="D22" s="434"/>
      <c r="E22" s="826">
        <f t="shared" si="7"/>
        <v>600</v>
      </c>
      <c r="F22" s="459">
        <v>0.1</v>
      </c>
      <c r="G22" s="460">
        <f t="shared" si="8"/>
        <v>0.105462271429755</v>
      </c>
      <c r="H22" s="461"/>
      <c r="I22" s="503"/>
      <c r="J22" s="504"/>
      <c r="K22" s="505"/>
      <c r="L22" s="505"/>
      <c r="M22" s="506"/>
      <c r="N22" s="226"/>
      <c r="O22" s="227"/>
      <c r="P22" s="59" t="s">
        <v>63</v>
      </c>
      <c r="Q22" s="296"/>
      <c r="R22" s="89">
        <f t="shared" si="2"/>
        <v>4</v>
      </c>
      <c r="S22" s="295">
        <f t="shared" si="3"/>
        <v>4</v>
      </c>
    </row>
    <row r="23" s="1" customFormat="1" ht="32.1" customHeight="1" spans="1:19">
      <c r="A23" s="97"/>
      <c r="B23" s="445" t="s">
        <v>421</v>
      </c>
      <c r="C23" s="827"/>
      <c r="D23" s="827"/>
      <c r="E23" s="828"/>
      <c r="F23" s="829"/>
      <c r="G23" s="830"/>
      <c r="H23" s="831"/>
      <c r="I23" s="864"/>
      <c r="J23" s="865"/>
      <c r="K23" s="866"/>
      <c r="L23" s="867"/>
      <c r="M23" s="868"/>
      <c r="N23" s="869"/>
      <c r="O23" s="227"/>
      <c r="P23" s="59" t="s">
        <v>66</v>
      </c>
      <c r="Q23" s="296"/>
      <c r="R23" s="89">
        <f t="shared" si="2"/>
        <v>0</v>
      </c>
      <c r="S23" s="295">
        <f t="shared" si="3"/>
        <v>0</v>
      </c>
    </row>
    <row r="24" s="1" customFormat="1" ht="32.1" customHeight="1" spans="1:19">
      <c r="A24" s="162"/>
      <c r="B24" s="691" t="s">
        <v>571</v>
      </c>
      <c r="C24" s="124"/>
      <c r="D24" s="605"/>
      <c r="E24" s="326">
        <f t="shared" si="7"/>
        <v>375</v>
      </c>
      <c r="F24" s="119">
        <v>0.16</v>
      </c>
      <c r="G24" s="101">
        <f t="shared" si="8"/>
        <v>0.168739634287607</v>
      </c>
      <c r="H24" s="832"/>
      <c r="I24" s="253" t="s">
        <v>50</v>
      </c>
      <c r="J24" s="224"/>
      <c r="K24" s="217"/>
      <c r="L24" s="225"/>
      <c r="M24" s="225"/>
      <c r="N24" s="226"/>
      <c r="O24" s="227"/>
      <c r="P24" s="59" t="s">
        <v>68</v>
      </c>
      <c r="Q24" s="296"/>
      <c r="R24" s="89">
        <f t="shared" si="2"/>
        <v>6</v>
      </c>
      <c r="S24" s="295">
        <f t="shared" si="3"/>
        <v>3</v>
      </c>
    </row>
    <row r="25" s="1" customFormat="1" ht="31" customHeight="1" spans="1:19">
      <c r="A25" s="162"/>
      <c r="B25" s="691" t="s">
        <v>572</v>
      </c>
      <c r="C25" s="124"/>
      <c r="D25" s="137"/>
      <c r="E25" s="86">
        <f t="shared" si="7"/>
        <v>155.400155400155</v>
      </c>
      <c r="F25" s="138">
        <f>0.702/2*1.1</f>
        <v>0.3861</v>
      </c>
      <c r="G25" s="101">
        <f t="shared" si="8"/>
        <v>0.407189829990282</v>
      </c>
      <c r="H25" s="110">
        <v>1</v>
      </c>
      <c r="I25" s="253" t="s">
        <v>63</v>
      </c>
      <c r="J25" s="224" t="s">
        <v>57</v>
      </c>
      <c r="K25" s="217">
        <v>11</v>
      </c>
      <c r="L25" s="225" t="s">
        <v>516</v>
      </c>
      <c r="M25" s="225" t="s">
        <v>517</v>
      </c>
      <c r="N25" s="226" t="s">
        <v>160</v>
      </c>
      <c r="O25" s="227"/>
      <c r="P25" s="59" t="s">
        <v>72</v>
      </c>
      <c r="Q25" s="296"/>
      <c r="R25" s="89">
        <f t="shared" si="2"/>
        <v>2</v>
      </c>
      <c r="S25" s="295">
        <f t="shared" si="3"/>
        <v>2</v>
      </c>
    </row>
    <row r="26" s="1" customFormat="1" ht="32.1" customHeight="1" spans="1:19">
      <c r="A26" s="162"/>
      <c r="B26" s="691" t="s">
        <v>573</v>
      </c>
      <c r="C26" s="124"/>
      <c r="D26" s="137"/>
      <c r="E26" s="86">
        <f t="shared" si="7"/>
        <v>253.378378378378</v>
      </c>
      <c r="F26" s="138">
        <f>0.2368</f>
        <v>0.2368</v>
      </c>
      <c r="G26" s="101">
        <f t="shared" si="8"/>
        <v>0.249734658745659</v>
      </c>
      <c r="H26" s="110"/>
      <c r="I26" s="253" t="s">
        <v>417</v>
      </c>
      <c r="J26" s="224" t="s">
        <v>45</v>
      </c>
      <c r="K26" s="217">
        <v>11</v>
      </c>
      <c r="L26" s="225" t="s">
        <v>518</v>
      </c>
      <c r="M26" s="225" t="s">
        <v>517</v>
      </c>
      <c r="N26" s="226" t="s">
        <v>160</v>
      </c>
      <c r="O26" s="227"/>
      <c r="P26" s="59" t="s">
        <v>515</v>
      </c>
      <c r="Q26" s="296"/>
      <c r="R26" s="89">
        <f t="shared" si="2"/>
        <v>2</v>
      </c>
      <c r="S26" s="295">
        <f t="shared" si="3"/>
        <v>2</v>
      </c>
    </row>
    <row r="27" s="1" customFormat="1" ht="32.1" customHeight="1" spans="1:19">
      <c r="A27" s="162"/>
      <c r="B27" s="691" t="s">
        <v>574</v>
      </c>
      <c r="C27" s="62"/>
      <c r="D27" s="137"/>
      <c r="E27" s="141">
        <f t="shared" si="7"/>
        <v>87.4881070854431</v>
      </c>
      <c r="F27" s="61">
        <f>1.3063/2*1.05</f>
        <v>0.6858075</v>
      </c>
      <c r="G27" s="101">
        <f t="shared" si="8"/>
        <v>0.723268167135614</v>
      </c>
      <c r="H27" s="110">
        <v>1</v>
      </c>
      <c r="I27" s="253" t="s">
        <v>44</v>
      </c>
      <c r="J27" s="224" t="s">
        <v>45</v>
      </c>
      <c r="K27" s="217">
        <v>14</v>
      </c>
      <c r="L27" s="225" t="s">
        <v>519</v>
      </c>
      <c r="M27" s="225" t="s">
        <v>520</v>
      </c>
      <c r="N27" s="226" t="s">
        <v>160</v>
      </c>
      <c r="O27" s="227"/>
      <c r="P27" s="59" t="s">
        <v>74</v>
      </c>
      <c r="Q27" s="296"/>
      <c r="R27" s="89">
        <f t="shared" si="2"/>
        <v>3</v>
      </c>
      <c r="S27" s="295">
        <f t="shared" si="3"/>
        <v>1</v>
      </c>
    </row>
    <row r="28" s="2" customFormat="1" ht="32.1" customHeight="1" spans="1:19">
      <c r="A28" s="162"/>
      <c r="B28" s="463" t="s">
        <v>426</v>
      </c>
      <c r="C28" s="146"/>
      <c r="D28" s="118"/>
      <c r="E28" s="86">
        <f t="shared" si="7"/>
        <v>129.561649751674</v>
      </c>
      <c r="F28" s="147">
        <v>0.4631</v>
      </c>
      <c r="G28" s="101">
        <f t="shared" si="8"/>
        <v>0.488395778991193</v>
      </c>
      <c r="H28" s="832">
        <v>1</v>
      </c>
      <c r="I28" s="253" t="s">
        <v>68</v>
      </c>
      <c r="J28" s="224" t="s">
        <v>57</v>
      </c>
      <c r="K28" s="217">
        <v>11</v>
      </c>
      <c r="L28" s="225" t="s">
        <v>516</v>
      </c>
      <c r="M28" s="225" t="s">
        <v>517</v>
      </c>
      <c r="N28" s="226" t="s">
        <v>160</v>
      </c>
      <c r="O28" s="227"/>
      <c r="P28" s="59" t="s">
        <v>76</v>
      </c>
      <c r="Q28" s="296"/>
      <c r="R28" s="89">
        <f t="shared" si="2"/>
        <v>0</v>
      </c>
      <c r="S28" s="295">
        <f t="shared" si="3"/>
        <v>0</v>
      </c>
    </row>
    <row r="29" s="2" customFormat="1" ht="32.1" customHeight="1" spans="1:19">
      <c r="A29" s="162"/>
      <c r="B29" s="692" t="s">
        <v>575</v>
      </c>
      <c r="C29" s="62"/>
      <c r="D29" s="63"/>
      <c r="E29" s="86">
        <f t="shared" si="7"/>
        <v>143.957388612971</v>
      </c>
      <c r="F29" s="119">
        <f>0.4631*0.9</f>
        <v>0.41679</v>
      </c>
      <c r="G29" s="101">
        <f t="shared" si="8"/>
        <v>0.439556201092074</v>
      </c>
      <c r="H29" s="832"/>
      <c r="I29" s="238" t="s">
        <v>68</v>
      </c>
      <c r="J29" s="224" t="s">
        <v>57</v>
      </c>
      <c r="K29" s="217">
        <v>11</v>
      </c>
      <c r="L29" s="225" t="s">
        <v>516</v>
      </c>
      <c r="M29" s="225" t="s">
        <v>517</v>
      </c>
      <c r="N29" s="226" t="s">
        <v>160</v>
      </c>
      <c r="O29" s="227"/>
      <c r="P29" s="59" t="s">
        <v>79</v>
      </c>
      <c r="Q29" s="296"/>
      <c r="R29" s="89">
        <f t="shared" ref="R29:R34" si="9">COUNTIFS($I$21:$I$91,P29,$H$21:$H$91,"")+SUMIF($I$21:$I$91,P29,$H$21:$H$91)</f>
        <v>0</v>
      </c>
      <c r="S29" s="295">
        <f t="shared" ref="S29:S34" si="10">SUMIF($I$21:$I$99,P29,$H$21:$H$99)</f>
        <v>0</v>
      </c>
    </row>
    <row r="30" s="2" customFormat="1" ht="32.1" customHeight="1" spans="1:19">
      <c r="A30" s="162"/>
      <c r="B30" s="833" t="s">
        <v>576</v>
      </c>
      <c r="C30" s="92"/>
      <c r="D30" s="834"/>
      <c r="E30" s="86">
        <f t="shared" ref="E30:E36" si="11">60/F30*$E$12</f>
        <v>185.01815490645</v>
      </c>
      <c r="F30" s="835">
        <f>0.6177*1.05/2</f>
        <v>0.3242925</v>
      </c>
      <c r="G30" s="730">
        <f t="shared" si="8"/>
        <v>0.342006236576337</v>
      </c>
      <c r="H30" s="836"/>
      <c r="I30" s="870" t="s">
        <v>68</v>
      </c>
      <c r="J30" s="744" t="s">
        <v>57</v>
      </c>
      <c r="K30" s="377">
        <v>11</v>
      </c>
      <c r="L30" s="491" t="s">
        <v>516</v>
      </c>
      <c r="M30" s="491" t="s">
        <v>517</v>
      </c>
      <c r="N30" s="492" t="s">
        <v>160</v>
      </c>
      <c r="O30" s="227"/>
      <c r="P30" s="59" t="s">
        <v>470</v>
      </c>
      <c r="Q30" s="296"/>
      <c r="R30" s="89">
        <f t="shared" si="9"/>
        <v>1</v>
      </c>
      <c r="S30" s="295">
        <f t="shared" si="10"/>
        <v>1</v>
      </c>
    </row>
    <row r="31" s="2" customFormat="1" ht="32.1" customHeight="1" spans="1:19">
      <c r="A31" s="162"/>
      <c r="B31" s="837" t="s">
        <v>522</v>
      </c>
      <c r="C31" s="838"/>
      <c r="D31" s="164"/>
      <c r="E31" s="86">
        <f t="shared" si="11"/>
        <v>124.688279301746</v>
      </c>
      <c r="F31" s="839">
        <v>0.4812</v>
      </c>
      <c r="G31" s="456">
        <f t="shared" si="8"/>
        <v>0.507484450119979</v>
      </c>
      <c r="H31" s="840">
        <v>1</v>
      </c>
      <c r="I31" s="871" t="s">
        <v>68</v>
      </c>
      <c r="J31" s="872" t="s">
        <v>57</v>
      </c>
      <c r="K31" s="873">
        <v>11</v>
      </c>
      <c r="L31" s="874" t="s">
        <v>516</v>
      </c>
      <c r="M31" s="874" t="s">
        <v>517</v>
      </c>
      <c r="N31" s="875" t="s">
        <v>160</v>
      </c>
      <c r="O31" s="227"/>
      <c r="P31" s="59" t="s">
        <v>177</v>
      </c>
      <c r="Q31" s="296"/>
      <c r="R31" s="89">
        <f t="shared" si="9"/>
        <v>2</v>
      </c>
      <c r="S31" s="295">
        <f t="shared" si="10"/>
        <v>2</v>
      </c>
    </row>
    <row r="32" s="2" customFormat="1" ht="32.1" customHeight="1" spans="1:19">
      <c r="A32" s="162"/>
      <c r="B32" s="837" t="s">
        <v>523</v>
      </c>
      <c r="C32" s="838"/>
      <c r="D32" s="164"/>
      <c r="E32" s="86">
        <f t="shared" si="11"/>
        <v>123.552123552124</v>
      </c>
      <c r="F32" s="839">
        <f>0.4625*1.05</f>
        <v>0.485625</v>
      </c>
      <c r="G32" s="456">
        <f t="shared" si="8"/>
        <v>0.512151155630746</v>
      </c>
      <c r="H32" s="840">
        <v>1</v>
      </c>
      <c r="I32" s="871" t="s">
        <v>63</v>
      </c>
      <c r="J32" s="872" t="s">
        <v>57</v>
      </c>
      <c r="K32" s="873">
        <v>11</v>
      </c>
      <c r="L32" s="874" t="s">
        <v>516</v>
      </c>
      <c r="M32" s="874" t="s">
        <v>517</v>
      </c>
      <c r="N32" s="875" t="s">
        <v>160</v>
      </c>
      <c r="O32" s="227"/>
      <c r="P32" s="59" t="s">
        <v>364</v>
      </c>
      <c r="Q32" s="296"/>
      <c r="R32" s="89">
        <f t="shared" si="9"/>
        <v>2</v>
      </c>
      <c r="S32" s="295">
        <f t="shared" si="10"/>
        <v>2</v>
      </c>
    </row>
    <row r="33" s="2" customFormat="1" ht="32.1" customHeight="1" spans="1:19">
      <c r="A33" s="162"/>
      <c r="B33" s="837" t="s">
        <v>524</v>
      </c>
      <c r="C33" s="838"/>
      <c r="D33" s="164"/>
      <c r="E33" s="86">
        <f t="shared" si="11"/>
        <v>90.7894139543329</v>
      </c>
      <c r="F33" s="839">
        <f>0.6294*1.05</f>
        <v>0.66087</v>
      </c>
      <c r="G33" s="456">
        <f t="shared" si="8"/>
        <v>0.696968513197819</v>
      </c>
      <c r="H33" s="840">
        <v>1</v>
      </c>
      <c r="I33" s="871" t="s">
        <v>63</v>
      </c>
      <c r="J33" s="872" t="s">
        <v>57</v>
      </c>
      <c r="K33" s="873">
        <v>11</v>
      </c>
      <c r="L33" s="874" t="s">
        <v>516</v>
      </c>
      <c r="M33" s="874" t="s">
        <v>517</v>
      </c>
      <c r="N33" s="875" t="s">
        <v>160</v>
      </c>
      <c r="O33" s="240"/>
      <c r="P33" s="59"/>
      <c r="Q33" s="297"/>
      <c r="R33" s="89"/>
      <c r="S33" s="295"/>
    </row>
    <row r="34" s="2" customFormat="1" ht="32.1" customHeight="1" spans="1:19">
      <c r="A34" s="162"/>
      <c r="B34" s="837" t="s">
        <v>432</v>
      </c>
      <c r="C34" s="838"/>
      <c r="D34" s="164"/>
      <c r="E34" s="86">
        <f t="shared" si="11"/>
        <v>59.0095251208466</v>
      </c>
      <c r="F34" s="839">
        <f>1.0703*0.95</f>
        <v>1.016785</v>
      </c>
      <c r="G34" s="456">
        <f t="shared" si="8"/>
        <v>1.07232455655703</v>
      </c>
      <c r="H34" s="840">
        <v>1</v>
      </c>
      <c r="I34" s="871" t="s">
        <v>177</v>
      </c>
      <c r="J34" s="872" t="s">
        <v>70</v>
      </c>
      <c r="K34" s="873">
        <v>14</v>
      </c>
      <c r="L34" s="874" t="s">
        <v>518</v>
      </c>
      <c r="M34" s="874" t="s">
        <v>518</v>
      </c>
      <c r="N34" s="875" t="s">
        <v>160</v>
      </c>
      <c r="O34" s="227"/>
      <c r="P34" s="59" t="s">
        <v>84</v>
      </c>
      <c r="Q34" s="296"/>
      <c r="R34" s="89">
        <f t="shared" si="9"/>
        <v>4</v>
      </c>
      <c r="S34" s="295">
        <f t="shared" si="10"/>
        <v>2</v>
      </c>
    </row>
    <row r="35" s="2" customFormat="1" ht="32.1" customHeight="1" spans="1:19">
      <c r="A35" s="162"/>
      <c r="B35" s="837" t="s">
        <v>525</v>
      </c>
      <c r="C35" s="838"/>
      <c r="D35" s="164"/>
      <c r="E35" s="86">
        <f t="shared" si="11"/>
        <v>311.04199066874</v>
      </c>
      <c r="F35" s="839">
        <v>0.1929</v>
      </c>
      <c r="G35" s="456">
        <f t="shared" si="8"/>
        <v>0.203436721587997</v>
      </c>
      <c r="H35" s="840"/>
      <c r="I35" s="871" t="s">
        <v>44</v>
      </c>
      <c r="J35" s="872" t="s">
        <v>45</v>
      </c>
      <c r="K35" s="873">
        <v>14</v>
      </c>
      <c r="L35" s="874">
        <v>0.43</v>
      </c>
      <c r="M35" s="874">
        <v>0.02</v>
      </c>
      <c r="N35" s="875" t="s">
        <v>160</v>
      </c>
      <c r="O35" s="227"/>
      <c r="P35" s="59" t="s">
        <v>50</v>
      </c>
      <c r="Q35" s="296"/>
      <c r="R35" s="89"/>
      <c r="S35" s="295">
        <v>3</v>
      </c>
    </row>
    <row r="36" s="2" customFormat="1" ht="32.1" customHeight="1" spans="1:19">
      <c r="A36" s="841"/>
      <c r="B36" s="842" t="s">
        <v>526</v>
      </c>
      <c r="C36" s="843"/>
      <c r="D36" s="844"/>
      <c r="E36" s="845">
        <f t="shared" si="11"/>
        <v>469.851213782302</v>
      </c>
      <c r="F36" s="846">
        <v>0.1277</v>
      </c>
      <c r="G36" s="847">
        <f t="shared" si="8"/>
        <v>0.134675320615797</v>
      </c>
      <c r="H36" s="848"/>
      <c r="I36" s="876" t="s">
        <v>417</v>
      </c>
      <c r="J36" s="877" t="s">
        <v>45</v>
      </c>
      <c r="K36" s="878">
        <v>14</v>
      </c>
      <c r="L36" s="879">
        <v>0.43</v>
      </c>
      <c r="M36" s="879">
        <v>0.02</v>
      </c>
      <c r="N36" s="880" t="s">
        <v>160</v>
      </c>
      <c r="O36" s="227"/>
      <c r="P36" s="59" t="s">
        <v>87</v>
      </c>
      <c r="Q36" s="296"/>
      <c r="R36" s="89"/>
      <c r="S36" s="295">
        <f>SUMIF($I$21:$I$99,"*i",$H$21:$H$99)</f>
        <v>4</v>
      </c>
    </row>
    <row r="37" s="2" customFormat="1" ht="32.1" customHeight="1" spans="1:19">
      <c r="A37" s="849"/>
      <c r="B37" s="850" t="s">
        <v>434</v>
      </c>
      <c r="C37" s="851"/>
      <c r="D37" s="852"/>
      <c r="E37" s="853"/>
      <c r="F37" s="854">
        <f t="shared" ref="F37:H37" si="12">SUM(F21:F36)</f>
        <v>6.53797</v>
      </c>
      <c r="G37" s="854">
        <f t="shared" si="12"/>
        <v>6.89509166739593</v>
      </c>
      <c r="H37" s="855">
        <f t="shared" si="12"/>
        <v>8</v>
      </c>
      <c r="I37" s="881"/>
      <c r="J37" s="882"/>
      <c r="K37" s="883"/>
      <c r="L37" s="884"/>
      <c r="M37" s="885"/>
      <c r="N37" s="886"/>
      <c r="O37" s="243"/>
      <c r="P37" s="244" t="s">
        <v>89</v>
      </c>
      <c r="Q37" s="298"/>
      <c r="R37" s="299">
        <f>SUM(R15:R36)</f>
        <v>51</v>
      </c>
      <c r="S37" s="300">
        <f>SUM(S15:S36)</f>
        <v>48</v>
      </c>
    </row>
    <row r="38" s="2" customFormat="1" ht="32.1" customHeight="1" spans="1:19">
      <c r="A38" s="162"/>
      <c r="B38" s="856"/>
      <c r="C38" s="60"/>
      <c r="D38" s="60"/>
      <c r="E38" s="326"/>
      <c r="F38" s="336"/>
      <c r="G38" s="857"/>
      <c r="H38" s="110"/>
      <c r="I38" s="253"/>
      <c r="J38" s="224"/>
      <c r="K38" s="741"/>
      <c r="L38" s="225"/>
      <c r="M38" s="225"/>
      <c r="N38" s="226"/>
      <c r="O38" s="243"/>
      <c r="P38" s="244"/>
      <c r="Q38" s="298"/>
      <c r="R38" s="298"/>
      <c r="S38" s="301"/>
    </row>
    <row r="39" s="2" customFormat="1" ht="32.1" customHeight="1" spans="1:19">
      <c r="A39" s="52"/>
      <c r="B39" s="84" t="s">
        <v>372</v>
      </c>
      <c r="C39" s="84"/>
      <c r="D39" s="457"/>
      <c r="E39" s="458"/>
      <c r="F39" s="459"/>
      <c r="G39" s="460"/>
      <c r="H39" s="461"/>
      <c r="I39" s="503"/>
      <c r="J39" s="522"/>
      <c r="K39" s="505"/>
      <c r="L39" s="505"/>
      <c r="M39" s="505"/>
      <c r="N39" s="217"/>
      <c r="O39" s="249" t="s">
        <v>92</v>
      </c>
      <c r="P39" s="249"/>
      <c r="Q39" s="249"/>
      <c r="R39" s="249"/>
      <c r="S39" s="249"/>
    </row>
    <row r="40" s="2" customFormat="1" ht="32.1" customHeight="1" spans="1:19">
      <c r="A40" s="90"/>
      <c r="B40" s="123" t="s">
        <v>82</v>
      </c>
      <c r="C40" s="124"/>
      <c r="D40" s="125"/>
      <c r="E40" s="103"/>
      <c r="F40" s="126"/>
      <c r="G40" s="101"/>
      <c r="H40" s="126"/>
      <c r="I40" s="246"/>
      <c r="J40" s="247"/>
      <c r="K40" s="217"/>
      <c r="L40" s="217"/>
      <c r="M40" s="217"/>
      <c r="N40" s="248"/>
      <c r="O40" s="252" t="s">
        <v>261</v>
      </c>
      <c r="P40" s="252"/>
      <c r="Q40" s="252"/>
      <c r="R40" s="252"/>
      <c r="S40" s="252"/>
    </row>
    <row r="41" s="2" customFormat="1" ht="32.1" customHeight="1" spans="1:19">
      <c r="A41" s="90">
        <v>1</v>
      </c>
      <c r="B41" s="127" t="s">
        <v>471</v>
      </c>
      <c r="C41" s="124"/>
      <c r="D41" s="128"/>
      <c r="E41" s="103">
        <f t="shared" ref="E41:E60" si="13">60/F41*$E$12</f>
        <v>155.038759689922</v>
      </c>
      <c r="F41" s="150">
        <v>0.387</v>
      </c>
      <c r="G41" s="101">
        <f t="shared" ref="G41:G60" si="14">$F$9/E41*120%</f>
        <v>0.40813899043315</v>
      </c>
      <c r="H41" s="130">
        <v>1</v>
      </c>
      <c r="I41" s="216" t="s">
        <v>44</v>
      </c>
      <c r="J41" s="247" t="s">
        <v>45</v>
      </c>
      <c r="K41" s="225">
        <v>14</v>
      </c>
      <c r="L41" s="225">
        <v>0.43</v>
      </c>
      <c r="M41" s="1432" t="s">
        <v>463</v>
      </c>
      <c r="N41" s="251" t="s">
        <v>60</v>
      </c>
      <c r="O41" s="252" t="s">
        <v>96</v>
      </c>
      <c r="P41" s="252"/>
      <c r="Q41" s="252"/>
      <c r="R41" s="252"/>
      <c r="S41" s="252"/>
    </row>
    <row r="42" s="2" customFormat="1" ht="32.1" customHeight="1" spans="1:19">
      <c r="A42" s="90">
        <v>2</v>
      </c>
      <c r="B42" s="462" t="s">
        <v>527</v>
      </c>
      <c r="C42" s="124"/>
      <c r="D42" s="137"/>
      <c r="E42" s="86">
        <f t="shared" si="13"/>
        <v>85.348506401138</v>
      </c>
      <c r="F42" s="138">
        <v>0.703</v>
      </c>
      <c r="G42" s="101">
        <f t="shared" si="14"/>
        <v>0.741399768151175</v>
      </c>
      <c r="H42" s="89">
        <v>1</v>
      </c>
      <c r="I42" s="253" t="s">
        <v>44</v>
      </c>
      <c r="J42" s="247" t="s">
        <v>45</v>
      </c>
      <c r="K42" s="225">
        <v>16</v>
      </c>
      <c r="L42" s="225">
        <v>0.43</v>
      </c>
      <c r="M42" s="236">
        <v>0.02</v>
      </c>
      <c r="N42" s="251" t="s">
        <v>160</v>
      </c>
      <c r="O42" s="555"/>
      <c r="P42" s="555"/>
      <c r="Q42" s="577"/>
      <c r="R42" s="577"/>
      <c r="S42" s="578"/>
    </row>
    <row r="43" s="2" customFormat="1" ht="32.1" customHeight="1" spans="1:19">
      <c r="A43" s="90">
        <v>3</v>
      </c>
      <c r="B43" s="462" t="s">
        <v>528</v>
      </c>
      <c r="C43" s="62"/>
      <c r="D43" s="137"/>
      <c r="E43" s="141">
        <f t="shared" si="13"/>
        <v>266.666666666667</v>
      </c>
      <c r="F43" s="61">
        <v>0.225</v>
      </c>
      <c r="G43" s="101">
        <f t="shared" si="14"/>
        <v>0.237290110716948</v>
      </c>
      <c r="H43" s="89">
        <v>1</v>
      </c>
      <c r="I43" s="263" t="s">
        <v>44</v>
      </c>
      <c r="J43" s="237" t="s">
        <v>45</v>
      </c>
      <c r="K43" s="217">
        <v>16</v>
      </c>
      <c r="L43" s="225">
        <v>0.43</v>
      </c>
      <c r="M43" s="225">
        <v>0.02</v>
      </c>
      <c r="N43" s="226" t="s">
        <v>160</v>
      </c>
      <c r="O43" s="555"/>
      <c r="P43" s="555"/>
      <c r="Q43" s="577"/>
      <c r="R43" s="577"/>
      <c r="S43" s="578"/>
    </row>
    <row r="44" s="2" customFormat="1" ht="32.1" customHeight="1" spans="1:19">
      <c r="A44" s="90">
        <v>6</v>
      </c>
      <c r="B44" s="463" t="s">
        <v>529</v>
      </c>
      <c r="C44" s="146"/>
      <c r="D44" s="118"/>
      <c r="E44" s="86">
        <f t="shared" si="13"/>
        <v>201.139792155548</v>
      </c>
      <c r="F44" s="147">
        <v>0.2983</v>
      </c>
      <c r="G44" s="101">
        <f t="shared" si="14"/>
        <v>0.314593955674958</v>
      </c>
      <c r="H44" s="89"/>
      <c r="I44" s="253" t="s">
        <v>56</v>
      </c>
      <c r="J44" s="247" t="s">
        <v>57</v>
      </c>
      <c r="K44" s="217">
        <v>11</v>
      </c>
      <c r="L44" s="225">
        <v>0.19</v>
      </c>
      <c r="M44" s="236" t="s">
        <v>463</v>
      </c>
      <c r="N44" s="226" t="s">
        <v>160</v>
      </c>
      <c r="O44" s="523"/>
      <c r="P44" s="524"/>
      <c r="Q44" s="524"/>
      <c r="R44" s="524"/>
      <c r="S44" s="528">
        <v>3</v>
      </c>
    </row>
    <row r="45" s="2" customFormat="1" ht="32.1" customHeight="1" spans="1:19">
      <c r="A45" s="90">
        <v>7</v>
      </c>
      <c r="B45" s="463" t="s">
        <v>530</v>
      </c>
      <c r="C45" s="124"/>
      <c r="D45" s="464"/>
      <c r="E45" s="86">
        <f t="shared" si="13"/>
        <v>434.782608695652</v>
      </c>
      <c r="F45" s="465">
        <v>0.138</v>
      </c>
      <c r="G45" s="101">
        <f t="shared" si="14"/>
        <v>0.145537934573061</v>
      </c>
      <c r="H45" s="89"/>
      <c r="I45" s="257" t="s">
        <v>417</v>
      </c>
      <c r="J45" s="247" t="s">
        <v>45</v>
      </c>
      <c r="K45" s="217">
        <v>16</v>
      </c>
      <c r="L45" s="225">
        <v>0.43</v>
      </c>
      <c r="M45" s="236">
        <v>0.02</v>
      </c>
      <c r="N45" s="226" t="s">
        <v>160</v>
      </c>
      <c r="O45" s="260" t="s">
        <v>200</v>
      </c>
      <c r="P45" s="260"/>
      <c r="Q45" s="260"/>
      <c r="R45" s="260"/>
      <c r="S45" s="260"/>
    </row>
    <row r="46" s="2" customFormat="1" ht="32.1" customHeight="1" spans="1:19">
      <c r="A46" s="90">
        <v>8</v>
      </c>
      <c r="B46" s="463" t="s">
        <v>531</v>
      </c>
      <c r="C46" s="128"/>
      <c r="D46" s="132"/>
      <c r="E46" s="86">
        <f t="shared" si="13"/>
        <v>97.7517106549365</v>
      </c>
      <c r="F46" s="133">
        <f>0.4351+0.1787</f>
        <v>0.6138</v>
      </c>
      <c r="G46" s="101">
        <f t="shared" si="14"/>
        <v>0.647327422035834</v>
      </c>
      <c r="H46" s="89">
        <v>1</v>
      </c>
      <c r="I46" s="253" t="s">
        <v>44</v>
      </c>
      <c r="J46" s="237" t="s">
        <v>45</v>
      </c>
      <c r="K46" s="217">
        <v>16</v>
      </c>
      <c r="L46" s="225">
        <v>0.43</v>
      </c>
      <c r="M46" s="225">
        <v>0.02</v>
      </c>
      <c r="N46" s="236" t="s">
        <v>160</v>
      </c>
      <c r="O46" s="525"/>
      <c r="P46" s="262" t="s">
        <v>201</v>
      </c>
      <c r="Q46" s="529" t="s">
        <v>50</v>
      </c>
      <c r="R46" s="306" t="s">
        <v>56</v>
      </c>
      <c r="S46" s="307">
        <v>3</v>
      </c>
    </row>
    <row r="47" s="2" customFormat="1" ht="32.1" customHeight="1" spans="1:19">
      <c r="A47" s="90">
        <v>9</v>
      </c>
      <c r="B47" s="466" t="s">
        <v>477</v>
      </c>
      <c r="C47" s="62"/>
      <c r="D47" s="63"/>
      <c r="E47" s="86">
        <f t="shared" si="13"/>
        <v>129.310344827586</v>
      </c>
      <c r="F47" s="119">
        <f>0.194+0.27</f>
        <v>0.464</v>
      </c>
      <c r="G47" s="101">
        <f t="shared" si="14"/>
        <v>0.489344939434061</v>
      </c>
      <c r="H47" s="89"/>
      <c r="I47" s="263" t="s">
        <v>50</v>
      </c>
      <c r="J47" s="247"/>
      <c r="K47" s="217"/>
      <c r="L47" s="225"/>
      <c r="M47" s="236"/>
      <c r="N47" s="236"/>
      <c r="O47" s="525"/>
      <c r="P47" s="262">
        <v>4</v>
      </c>
      <c r="Q47" s="306" t="s">
        <v>63</v>
      </c>
      <c r="R47" s="306" t="s">
        <v>177</v>
      </c>
      <c r="S47" s="307">
        <v>5</v>
      </c>
    </row>
    <row r="48" s="2" customFormat="1" ht="32.1" customHeight="1" spans="1:19">
      <c r="A48" s="90">
        <v>10</v>
      </c>
      <c r="B48" s="463" t="s">
        <v>532</v>
      </c>
      <c r="C48" s="128"/>
      <c r="D48" s="132"/>
      <c r="E48" s="86">
        <f t="shared" si="13"/>
        <v>56.4865373752589</v>
      </c>
      <c r="F48" s="129">
        <f>0.4171*2+0.228</f>
        <v>1.0622</v>
      </c>
      <c r="G48" s="101">
        <f t="shared" si="14"/>
        <v>1.12022024712685</v>
      </c>
      <c r="H48" s="89">
        <v>1</v>
      </c>
      <c r="I48" s="253" t="s">
        <v>84</v>
      </c>
      <c r="J48" s="224"/>
      <c r="K48" s="217"/>
      <c r="L48" s="225"/>
      <c r="M48" s="225"/>
      <c r="N48" s="226"/>
      <c r="O48" s="525"/>
      <c r="P48" s="262">
        <v>6</v>
      </c>
      <c r="Q48" s="306" t="s">
        <v>44</v>
      </c>
      <c r="R48" s="306" t="s">
        <v>44</v>
      </c>
      <c r="S48" s="307" t="s">
        <v>204</v>
      </c>
    </row>
    <row r="49" s="2" customFormat="1" ht="32.1" customHeight="1" spans="1:19">
      <c r="A49" s="90">
        <v>11</v>
      </c>
      <c r="B49" s="463" t="s">
        <v>533</v>
      </c>
      <c r="C49" s="124"/>
      <c r="D49" s="128"/>
      <c r="E49" s="326">
        <f t="shared" si="13"/>
        <v>146.699266503668</v>
      </c>
      <c r="F49" s="119">
        <v>0.409</v>
      </c>
      <c r="G49" s="101">
        <f t="shared" si="14"/>
        <v>0.431340690147696</v>
      </c>
      <c r="H49" s="89">
        <v>1</v>
      </c>
      <c r="I49" s="253" t="s">
        <v>177</v>
      </c>
      <c r="J49" s="224" t="s">
        <v>70</v>
      </c>
      <c r="K49" s="217">
        <v>14</v>
      </c>
      <c r="L49" s="225">
        <v>0.43</v>
      </c>
      <c r="M49" s="225" t="s">
        <v>518</v>
      </c>
      <c r="N49" s="226" t="s">
        <v>160</v>
      </c>
      <c r="O49" s="525"/>
      <c r="P49" s="526"/>
      <c r="Q49" s="306" t="s">
        <v>56</v>
      </c>
      <c r="R49" s="306" t="s">
        <v>44</v>
      </c>
      <c r="S49" s="307">
        <v>9</v>
      </c>
    </row>
    <row r="50" s="2" customFormat="1" ht="32.1" customHeight="1" spans="1:19">
      <c r="A50" s="90">
        <v>12</v>
      </c>
      <c r="B50" s="463" t="s">
        <v>481</v>
      </c>
      <c r="C50" s="124"/>
      <c r="D50" s="128"/>
      <c r="E50" s="326">
        <f t="shared" si="13"/>
        <v>217.391304347826</v>
      </c>
      <c r="F50" s="119">
        <v>0.276</v>
      </c>
      <c r="G50" s="101">
        <f t="shared" si="14"/>
        <v>0.291075869146123</v>
      </c>
      <c r="H50" s="89"/>
      <c r="I50" s="253" t="s">
        <v>68</v>
      </c>
      <c r="J50" s="224" t="s">
        <v>57</v>
      </c>
      <c r="K50" s="217">
        <v>11</v>
      </c>
      <c r="L50" s="225" t="s">
        <v>516</v>
      </c>
      <c r="M50" s="225" t="s">
        <v>463</v>
      </c>
      <c r="N50" s="226" t="s">
        <v>160</v>
      </c>
      <c r="O50" s="525"/>
      <c r="P50" s="262">
        <v>10</v>
      </c>
      <c r="Q50" s="306" t="s">
        <v>171</v>
      </c>
      <c r="R50" s="306" t="s">
        <v>53</v>
      </c>
      <c r="S50" s="307">
        <v>11</v>
      </c>
    </row>
    <row r="51" s="2" customFormat="1" ht="32.1" customHeight="1" spans="1:19">
      <c r="A51" s="90">
        <v>13</v>
      </c>
      <c r="B51" s="463" t="s">
        <v>534</v>
      </c>
      <c r="C51" s="62"/>
      <c r="D51" s="467"/>
      <c r="E51" s="144">
        <f t="shared" si="13"/>
        <v>311.04199066874</v>
      </c>
      <c r="F51" s="119">
        <v>0.1929</v>
      </c>
      <c r="G51" s="101">
        <f t="shared" si="14"/>
        <v>0.203436721587997</v>
      </c>
      <c r="H51" s="468"/>
      <c r="I51" s="263" t="s">
        <v>74</v>
      </c>
      <c r="J51" s="247" t="s">
        <v>137</v>
      </c>
      <c r="K51" s="217">
        <v>21</v>
      </c>
      <c r="L51" s="225">
        <v>0.65</v>
      </c>
      <c r="M51" s="236"/>
      <c r="N51" s="236" t="s">
        <v>160</v>
      </c>
      <c r="O51" s="525"/>
      <c r="P51" s="262">
        <v>12</v>
      </c>
      <c r="Q51" s="306" t="s">
        <v>44</v>
      </c>
      <c r="R51" s="529" t="s">
        <v>44</v>
      </c>
      <c r="S51" s="307" t="s">
        <v>208</v>
      </c>
    </row>
    <row r="52" s="2" customFormat="1" ht="32.1" customHeight="1" spans="1:19">
      <c r="A52" s="90">
        <v>14</v>
      </c>
      <c r="B52" s="463" t="s">
        <v>535</v>
      </c>
      <c r="C52" s="59"/>
      <c r="D52" s="60"/>
      <c r="E52" s="86">
        <f t="shared" si="13"/>
        <v>50.641458474004</v>
      </c>
      <c r="F52" s="119">
        <f>0.5924+0.5924</f>
        <v>1.1848</v>
      </c>
      <c r="G52" s="101">
        <f t="shared" si="14"/>
        <v>1.24951699189973</v>
      </c>
      <c r="H52" s="89">
        <v>1</v>
      </c>
      <c r="I52" s="253" t="s">
        <v>50</v>
      </c>
      <c r="J52" s="224"/>
      <c r="K52" s="217"/>
      <c r="L52" s="225"/>
      <c r="M52" s="236"/>
      <c r="N52" s="226"/>
      <c r="O52" s="525"/>
      <c r="P52" s="262">
        <v>14</v>
      </c>
      <c r="Q52" s="306" t="s">
        <v>44</v>
      </c>
      <c r="R52" s="306" t="s">
        <v>44</v>
      </c>
      <c r="S52" s="307">
        <v>15</v>
      </c>
    </row>
    <row r="53" s="2" customFormat="1" ht="32.1" customHeight="1" spans="1:19">
      <c r="A53" s="90">
        <v>15</v>
      </c>
      <c r="B53" s="469" t="s">
        <v>536</v>
      </c>
      <c r="C53" s="62"/>
      <c r="D53" s="63"/>
      <c r="E53" s="86">
        <f t="shared" si="13"/>
        <v>52.863436123348</v>
      </c>
      <c r="F53" s="119">
        <f>0.5675+0.5675</f>
        <v>1.135</v>
      </c>
      <c r="G53" s="101">
        <f t="shared" si="14"/>
        <v>1.19699678072771</v>
      </c>
      <c r="H53" s="89">
        <v>2</v>
      </c>
      <c r="I53" s="216" t="s">
        <v>364</v>
      </c>
      <c r="J53" s="224"/>
      <c r="K53" s="217"/>
      <c r="L53" s="225"/>
      <c r="M53" s="225"/>
      <c r="N53" s="226"/>
      <c r="O53" s="525"/>
      <c r="P53" s="262">
        <v>15</v>
      </c>
      <c r="Q53" s="306" t="s">
        <v>44</v>
      </c>
      <c r="R53" s="306" t="s">
        <v>53</v>
      </c>
      <c r="S53" s="307">
        <v>16</v>
      </c>
    </row>
    <row r="54" s="2" customFormat="1" ht="32.1" customHeight="1" spans="1:19">
      <c r="A54" s="90">
        <v>16</v>
      </c>
      <c r="B54" s="609" t="s">
        <v>365</v>
      </c>
      <c r="C54" s="148"/>
      <c r="D54" s="610"/>
      <c r="E54" s="86">
        <f t="shared" si="13"/>
        <v>70.298769771529</v>
      </c>
      <c r="F54" s="119">
        <v>0.8535</v>
      </c>
      <c r="G54" s="101">
        <f t="shared" si="14"/>
        <v>0.900120486652955</v>
      </c>
      <c r="H54" s="110">
        <v>1</v>
      </c>
      <c r="I54" s="263" t="s">
        <v>44</v>
      </c>
      <c r="J54" s="224" t="s">
        <v>45</v>
      </c>
      <c r="K54" s="217">
        <v>16</v>
      </c>
      <c r="L54" s="225">
        <v>0.43</v>
      </c>
      <c r="M54" s="225">
        <v>0.02</v>
      </c>
      <c r="N54" s="226" t="s">
        <v>160</v>
      </c>
      <c r="O54" s="525"/>
      <c r="P54" s="262">
        <v>17</v>
      </c>
      <c r="Q54" s="306" t="s">
        <v>169</v>
      </c>
      <c r="R54" s="306" t="s">
        <v>169</v>
      </c>
      <c r="S54" s="307">
        <v>18</v>
      </c>
    </row>
    <row r="55" s="2" customFormat="1" ht="32.1" customHeight="1" spans="1:19">
      <c r="A55" s="90">
        <v>17</v>
      </c>
      <c r="B55" s="466" t="s">
        <v>380</v>
      </c>
      <c r="C55" s="62"/>
      <c r="D55" s="151"/>
      <c r="E55" s="86">
        <f t="shared" si="13"/>
        <v>70.298769771529</v>
      </c>
      <c r="F55" s="119">
        <v>0.8535</v>
      </c>
      <c r="G55" s="101">
        <f t="shared" si="14"/>
        <v>0.900120486652955</v>
      </c>
      <c r="H55" s="89">
        <v>1</v>
      </c>
      <c r="I55" s="263" t="s">
        <v>44</v>
      </c>
      <c r="J55" s="237" t="s">
        <v>45</v>
      </c>
      <c r="K55" s="217">
        <v>16</v>
      </c>
      <c r="L55" s="225">
        <v>0.43</v>
      </c>
      <c r="M55" s="225">
        <v>0.02</v>
      </c>
      <c r="N55" s="226" t="s">
        <v>160</v>
      </c>
      <c r="O55" s="527"/>
      <c r="P55" s="266"/>
      <c r="Q55" s="308" t="s">
        <v>212</v>
      </c>
      <c r="R55" s="309"/>
      <c r="S55" s="310"/>
    </row>
    <row r="56" s="2" customFormat="1" ht="32.1" customHeight="1" spans="1:19">
      <c r="A56" s="90">
        <v>18</v>
      </c>
      <c r="B56" s="471" t="s">
        <v>366</v>
      </c>
      <c r="C56" s="472"/>
      <c r="D56" s="473"/>
      <c r="E56" s="86">
        <f t="shared" si="13"/>
        <v>204.081632653061</v>
      </c>
      <c r="F56" s="150">
        <f>0.245*1.2</f>
        <v>0.294</v>
      </c>
      <c r="G56" s="101">
        <f t="shared" si="14"/>
        <v>0.310059078003478</v>
      </c>
      <c r="H56" s="89"/>
      <c r="I56" s="263" t="s">
        <v>84</v>
      </c>
      <c r="J56" s="237"/>
      <c r="K56" s="217"/>
      <c r="L56" s="225"/>
      <c r="M56" s="225"/>
      <c r="N56" s="226"/>
      <c r="O56" s="525"/>
      <c r="P56" s="262">
        <v>19</v>
      </c>
      <c r="Q56" s="306" t="s">
        <v>63</v>
      </c>
      <c r="R56" s="529" t="s">
        <v>66</v>
      </c>
      <c r="S56" s="311" t="s">
        <v>213</v>
      </c>
    </row>
    <row r="57" s="2" customFormat="1" ht="32.1" customHeight="1" spans="1:19">
      <c r="A57" s="90">
        <v>19</v>
      </c>
      <c r="B57" s="474" t="s">
        <v>537</v>
      </c>
      <c r="C57" s="62"/>
      <c r="D57" s="63"/>
      <c r="E57" s="86">
        <f t="shared" si="13"/>
        <v>104.712041884817</v>
      </c>
      <c r="F57" s="119">
        <v>0.573</v>
      </c>
      <c r="G57" s="101">
        <f t="shared" si="14"/>
        <v>0.604298815292494</v>
      </c>
      <c r="H57" s="89">
        <v>1</v>
      </c>
      <c r="I57" s="263" t="s">
        <v>44</v>
      </c>
      <c r="J57" s="224" t="s">
        <v>45</v>
      </c>
      <c r="K57" s="217">
        <v>16</v>
      </c>
      <c r="L57" s="225">
        <v>0.43</v>
      </c>
      <c r="M57" s="236">
        <v>0.02</v>
      </c>
      <c r="N57" s="226" t="s">
        <v>160</v>
      </c>
      <c r="O57" s="525"/>
      <c r="P57" s="262">
        <v>19</v>
      </c>
      <c r="Q57" s="306" t="s">
        <v>63</v>
      </c>
      <c r="R57" s="306" t="s">
        <v>66</v>
      </c>
      <c r="S57" s="307">
        <v>20</v>
      </c>
    </row>
    <row r="58" s="2" customFormat="1" ht="32.1" customHeight="1" spans="1:19">
      <c r="A58" s="90">
        <v>20</v>
      </c>
      <c r="B58" s="470" t="s">
        <v>538</v>
      </c>
      <c r="C58" s="154"/>
      <c r="D58" s="155"/>
      <c r="E58" s="144">
        <f t="shared" si="13"/>
        <v>141.843971631206</v>
      </c>
      <c r="F58" s="150">
        <v>0.423</v>
      </c>
      <c r="G58" s="101">
        <f t="shared" si="14"/>
        <v>0.446105408147862</v>
      </c>
      <c r="H58" s="89">
        <v>1</v>
      </c>
      <c r="I58" s="263" t="s">
        <v>44</v>
      </c>
      <c r="J58" s="247" t="s">
        <v>45</v>
      </c>
      <c r="K58" s="217">
        <v>16</v>
      </c>
      <c r="L58" s="225">
        <v>0.43</v>
      </c>
      <c r="M58" s="236">
        <v>0.02</v>
      </c>
      <c r="N58" s="226" t="s">
        <v>160</v>
      </c>
      <c r="O58" s="267"/>
      <c r="P58" s="262" t="s">
        <v>215</v>
      </c>
      <c r="Q58" s="529" t="s">
        <v>66</v>
      </c>
      <c r="R58" s="306" t="s">
        <v>44</v>
      </c>
      <c r="S58" s="307">
        <v>21</v>
      </c>
    </row>
    <row r="59" s="2" customFormat="1" ht="32.1" customHeight="1" spans="1:19">
      <c r="A59" s="90">
        <v>21</v>
      </c>
      <c r="B59" s="53" t="s">
        <v>539</v>
      </c>
      <c r="C59" s="156"/>
      <c r="D59" s="132"/>
      <c r="E59" s="86">
        <f t="shared" si="13"/>
        <v>211.267605633803</v>
      </c>
      <c r="F59" s="61">
        <v>0.284</v>
      </c>
      <c r="G59" s="101">
        <f t="shared" si="14"/>
        <v>0.299512850860503</v>
      </c>
      <c r="H59" s="89"/>
      <c r="I59" s="263" t="s">
        <v>417</v>
      </c>
      <c r="J59" s="247" t="s">
        <v>45</v>
      </c>
      <c r="K59" s="217">
        <v>16</v>
      </c>
      <c r="L59" s="225">
        <v>0.43</v>
      </c>
      <c r="M59" s="236">
        <v>0.02</v>
      </c>
      <c r="N59" s="226" t="s">
        <v>160</v>
      </c>
      <c r="O59" s="267"/>
      <c r="P59" s="262">
        <v>22</v>
      </c>
      <c r="Q59" s="306" t="s">
        <v>66</v>
      </c>
      <c r="R59" s="529" t="s">
        <v>84</v>
      </c>
      <c r="S59" s="307" t="s">
        <v>216</v>
      </c>
    </row>
    <row r="60" s="2" customFormat="1" ht="32.1" customHeight="1" spans="1:19">
      <c r="A60" s="90">
        <v>22</v>
      </c>
      <c r="B60" s="612" t="s">
        <v>540</v>
      </c>
      <c r="C60" s="158"/>
      <c r="D60" s="158"/>
      <c r="E60" s="86">
        <f t="shared" si="13"/>
        <v>115.406809001731</v>
      </c>
      <c r="F60" s="858">
        <v>0.5199</v>
      </c>
      <c r="G60" s="101">
        <f t="shared" si="14"/>
        <v>0.548298349163294</v>
      </c>
      <c r="H60" s="89">
        <v>1</v>
      </c>
      <c r="I60" s="263" t="s">
        <v>63</v>
      </c>
      <c r="J60" s="224" t="s">
        <v>57</v>
      </c>
      <c r="K60" s="217">
        <v>11</v>
      </c>
      <c r="L60" s="225" t="s">
        <v>516</v>
      </c>
      <c r="M60" s="225" t="s">
        <v>463</v>
      </c>
      <c r="N60" s="226" t="s">
        <v>160</v>
      </c>
      <c r="O60" s="267"/>
      <c r="P60" s="262">
        <v>24</v>
      </c>
      <c r="Q60" s="306" t="s">
        <v>84</v>
      </c>
      <c r="R60" s="529" t="s">
        <v>50</v>
      </c>
      <c r="S60" s="307" t="s">
        <v>217</v>
      </c>
    </row>
    <row r="61" s="2" customFormat="1" ht="32.1" customHeight="1" spans="1:19">
      <c r="A61" s="171">
        <v>23</v>
      </c>
      <c r="B61" s="172" t="s">
        <v>118</v>
      </c>
      <c r="C61" s="173"/>
      <c r="D61" s="173"/>
      <c r="E61" s="174">
        <f t="shared" ref="E61:E91" si="15">60/F61*$E$12</f>
        <v>102.040816326531</v>
      </c>
      <c r="F61" s="175">
        <v>0.588</v>
      </c>
      <c r="G61" s="176">
        <f t="shared" ref="G61:G91" si="16">$F$9/E61*120%</f>
        <v>0.620118156006957</v>
      </c>
      <c r="H61" s="96">
        <v>1</v>
      </c>
      <c r="I61" s="274" t="s">
        <v>119</v>
      </c>
      <c r="J61" s="275"/>
      <c r="K61" s="217"/>
      <c r="L61" s="217"/>
      <c r="M61" s="217"/>
      <c r="N61" s="248"/>
      <c r="O61" s="267"/>
      <c r="P61" s="262" t="s">
        <v>218</v>
      </c>
      <c r="Q61" s="306" t="s">
        <v>50</v>
      </c>
      <c r="R61" s="306" t="s">
        <v>44</v>
      </c>
      <c r="S61" s="307">
        <v>28</v>
      </c>
    </row>
    <row r="62" s="2" customFormat="1" ht="32.1" customHeight="1" spans="1:19">
      <c r="A62" s="315"/>
      <c r="B62" s="316" t="s">
        <v>120</v>
      </c>
      <c r="C62" s="244"/>
      <c r="D62" s="244"/>
      <c r="E62" s="317"/>
      <c r="F62" s="318">
        <f>SUM(F41:F61)</f>
        <v>11.4779</v>
      </c>
      <c r="G62" s="318">
        <f>SUM(G41:G61)</f>
        <v>12.1048540524358</v>
      </c>
      <c r="H62" s="82">
        <f>SUM(H39:H61)</f>
        <v>15</v>
      </c>
      <c r="I62" s="82"/>
      <c r="J62" s="367"/>
      <c r="K62" s="368"/>
      <c r="L62" s="368"/>
      <c r="M62" s="368"/>
      <c r="N62" s="368"/>
      <c r="O62" s="267"/>
      <c r="P62" s="262">
        <v>29</v>
      </c>
      <c r="Q62" s="306" t="s">
        <v>72</v>
      </c>
      <c r="R62" s="306" t="s">
        <v>72</v>
      </c>
      <c r="S62" s="307">
        <v>29</v>
      </c>
    </row>
    <row r="63" s="2" customFormat="1" ht="32.1" customHeight="1" spans="1:19">
      <c r="A63" s="162">
        <v>24</v>
      </c>
      <c r="B63" s="477" t="s">
        <v>541</v>
      </c>
      <c r="C63" s="319"/>
      <c r="D63" s="319"/>
      <c r="E63" s="86">
        <f t="shared" si="15"/>
        <v>236.127508854782</v>
      </c>
      <c r="F63" s="336">
        <f>0.462/2*1.1</f>
        <v>0.2541</v>
      </c>
      <c r="G63" s="152">
        <f t="shared" si="16"/>
        <v>0.267979631703006</v>
      </c>
      <c r="H63" s="320">
        <v>1</v>
      </c>
      <c r="I63" s="253" t="s">
        <v>68</v>
      </c>
      <c r="J63" s="237" t="s">
        <v>57</v>
      </c>
      <c r="K63" s="217">
        <v>11</v>
      </c>
      <c r="L63" s="225" t="s">
        <v>516</v>
      </c>
      <c r="M63" s="225" t="s">
        <v>463</v>
      </c>
      <c r="N63" s="236" t="s">
        <v>48</v>
      </c>
      <c r="O63" s="268">
        <v>30</v>
      </c>
      <c r="P63" s="268"/>
      <c r="Q63" s="306" t="s">
        <v>44</v>
      </c>
      <c r="R63" s="312" t="s">
        <v>44</v>
      </c>
      <c r="S63" s="313">
        <v>30</v>
      </c>
    </row>
    <row r="64" s="2" customFormat="1" ht="32.1" customHeight="1" spans="1:19">
      <c r="A64" s="162">
        <v>25</v>
      </c>
      <c r="B64" s="474" t="s">
        <v>542</v>
      </c>
      <c r="C64" s="169"/>
      <c r="D64" s="169"/>
      <c r="E64" s="86">
        <f t="shared" si="15"/>
        <v>251.361541684122</v>
      </c>
      <c r="F64" s="119">
        <f>0.434/2*1.1</f>
        <v>0.2387</v>
      </c>
      <c r="G64" s="152">
        <f t="shared" si="16"/>
        <v>0.251738441902824</v>
      </c>
      <c r="H64" s="322">
        <v>1</v>
      </c>
      <c r="I64" s="216" t="s">
        <v>44</v>
      </c>
      <c r="J64" s="247" t="s">
        <v>45</v>
      </c>
      <c r="K64" s="217">
        <v>16</v>
      </c>
      <c r="L64" s="225">
        <v>0.43</v>
      </c>
      <c r="M64" s="236">
        <v>0.02</v>
      </c>
      <c r="N64" s="251" t="s">
        <v>48</v>
      </c>
      <c r="O64" s="268">
        <v>31</v>
      </c>
      <c r="P64" s="268"/>
      <c r="Q64" s="306" t="s">
        <v>81</v>
      </c>
      <c r="R64" s="529" t="s">
        <v>74</v>
      </c>
      <c r="S64" s="313" t="s">
        <v>220</v>
      </c>
    </row>
    <row r="65" s="2" customFormat="1" ht="32.1" customHeight="1" spans="1:19">
      <c r="A65" s="162">
        <v>29</v>
      </c>
      <c r="B65" s="474" t="s">
        <v>543</v>
      </c>
      <c r="C65" s="59"/>
      <c r="D65" s="60"/>
      <c r="E65" s="323">
        <f t="shared" si="15"/>
        <v>168.911785819856</v>
      </c>
      <c r="F65" s="165">
        <f>0.3383*1.05</f>
        <v>0.355215</v>
      </c>
      <c r="G65" s="88">
        <f t="shared" si="16"/>
        <v>0.374617807459203</v>
      </c>
      <c r="H65" s="110"/>
      <c r="I65" s="216" t="s">
        <v>44</v>
      </c>
      <c r="J65" s="224" t="s">
        <v>45</v>
      </c>
      <c r="K65" s="217">
        <v>16</v>
      </c>
      <c r="L65" s="225">
        <v>0.43</v>
      </c>
      <c r="M65" s="236">
        <v>0.02</v>
      </c>
      <c r="N65" s="236" t="s">
        <v>160</v>
      </c>
      <c r="O65" s="270">
        <v>32</v>
      </c>
      <c r="P65" s="268"/>
      <c r="Q65" s="314" t="s">
        <v>222</v>
      </c>
      <c r="R65" s="312" t="s">
        <v>74</v>
      </c>
      <c r="S65" s="313">
        <v>33</v>
      </c>
    </row>
    <row r="66" s="2" customFormat="1" ht="32.1" customHeight="1" spans="1:19">
      <c r="A66" s="162">
        <v>30</v>
      </c>
      <c r="B66" s="474" t="s">
        <v>544</v>
      </c>
      <c r="C66" s="59"/>
      <c r="D66" s="60"/>
      <c r="E66" s="86">
        <f t="shared" si="15"/>
        <v>163.934426229508</v>
      </c>
      <c r="F66" s="119">
        <v>0.366</v>
      </c>
      <c r="G66" s="88">
        <f t="shared" si="16"/>
        <v>0.385991913432902</v>
      </c>
      <c r="H66" s="110"/>
      <c r="I66" s="253" t="s">
        <v>84</v>
      </c>
      <c r="J66" s="247"/>
      <c r="K66" s="217"/>
      <c r="L66" s="225"/>
      <c r="M66" s="236"/>
      <c r="N66" s="236"/>
      <c r="O66" s="271"/>
      <c r="P66" s="266"/>
      <c r="Q66" s="308" t="s">
        <v>212</v>
      </c>
      <c r="R66" s="308" t="s">
        <v>212</v>
      </c>
      <c r="S66" s="530"/>
    </row>
    <row r="67" s="2" customFormat="1" ht="32.1" customHeight="1" spans="1:19">
      <c r="A67" s="162">
        <v>31</v>
      </c>
      <c r="B67" s="474" t="s">
        <v>545</v>
      </c>
      <c r="C67" s="324"/>
      <c r="D67" s="325"/>
      <c r="E67" s="326">
        <f t="shared" si="15"/>
        <v>87.719298245614</v>
      </c>
      <c r="F67" s="119">
        <v>0.684</v>
      </c>
      <c r="G67" s="88">
        <f t="shared" si="16"/>
        <v>0.721361936579521</v>
      </c>
      <c r="H67" s="327"/>
      <c r="I67" s="216" t="s">
        <v>50</v>
      </c>
      <c r="J67" s="247"/>
      <c r="K67" s="225"/>
      <c r="L67" s="225"/>
      <c r="M67" s="236"/>
      <c r="N67" s="226"/>
      <c r="O67" s="555"/>
      <c r="P67" s="555"/>
      <c r="Q67" s="577"/>
      <c r="R67" s="577"/>
      <c r="S67" s="578"/>
    </row>
    <row r="68" s="2" customFormat="1" ht="32.1" customHeight="1" spans="1:19">
      <c r="A68" s="162">
        <v>32</v>
      </c>
      <c r="B68" s="531" t="s">
        <v>126</v>
      </c>
      <c r="C68" s="59"/>
      <c r="D68" s="60"/>
      <c r="E68" s="326">
        <f t="shared" si="15"/>
        <v>131.004366812227</v>
      </c>
      <c r="F68" s="119">
        <v>0.458</v>
      </c>
      <c r="G68" s="88">
        <f t="shared" si="16"/>
        <v>0.483017203148276</v>
      </c>
      <c r="H68" s="110">
        <v>1</v>
      </c>
      <c r="I68" s="216" t="s">
        <v>44</v>
      </c>
      <c r="J68" s="247" t="s">
        <v>45</v>
      </c>
      <c r="K68" s="225">
        <v>16</v>
      </c>
      <c r="L68" s="225">
        <v>0.43</v>
      </c>
      <c r="M68" s="236">
        <v>0.02</v>
      </c>
      <c r="N68" s="226" t="s">
        <v>160</v>
      </c>
      <c r="O68" s="555"/>
      <c r="P68" s="549" t="s">
        <v>145</v>
      </c>
      <c r="Q68" s="577"/>
      <c r="R68" s="577"/>
      <c r="S68" s="578"/>
    </row>
    <row r="69" s="2" customFormat="1" ht="32.1" customHeight="1" spans="1:19">
      <c r="A69" s="162">
        <v>33</v>
      </c>
      <c r="B69" s="531" t="s">
        <v>546</v>
      </c>
      <c r="C69" s="59"/>
      <c r="D69" s="60"/>
      <c r="E69" s="326">
        <f t="shared" si="15"/>
        <v>54.4959128065395</v>
      </c>
      <c r="F69" s="342">
        <f>1.101</f>
        <v>1.101</v>
      </c>
      <c r="G69" s="88">
        <f t="shared" si="16"/>
        <v>1.1611396084416</v>
      </c>
      <c r="H69" s="110">
        <v>1</v>
      </c>
      <c r="I69" s="216" t="s">
        <v>44</v>
      </c>
      <c r="J69" s="224" t="s">
        <v>45</v>
      </c>
      <c r="K69" s="217">
        <v>16</v>
      </c>
      <c r="L69" s="225">
        <v>0.43</v>
      </c>
      <c r="M69" s="236">
        <v>0.02</v>
      </c>
      <c r="N69" s="236" t="s">
        <v>160</v>
      </c>
      <c r="O69" s="555"/>
      <c r="P69" s="549"/>
      <c r="Q69" s="577"/>
      <c r="R69" s="577"/>
      <c r="S69" s="578"/>
    </row>
    <row r="70" s="2" customFormat="1" ht="32.1" customHeight="1" spans="1:19">
      <c r="A70" s="162">
        <v>34</v>
      </c>
      <c r="B70" s="531" t="s">
        <v>547</v>
      </c>
      <c r="C70" s="59"/>
      <c r="D70" s="60"/>
      <c r="E70" s="326">
        <f t="shared" si="15"/>
        <v>122.473974280465</v>
      </c>
      <c r="F70" s="119">
        <v>0.4899</v>
      </c>
      <c r="G70" s="152">
        <f t="shared" si="16"/>
        <v>0.516659667734368</v>
      </c>
      <c r="H70" s="110">
        <v>1</v>
      </c>
      <c r="I70" s="216" t="s">
        <v>50</v>
      </c>
      <c r="J70" s="247"/>
      <c r="K70" s="217"/>
      <c r="L70" s="225"/>
      <c r="M70" s="236"/>
      <c r="N70" s="236"/>
      <c r="O70" s="555"/>
      <c r="P70" s="555"/>
      <c r="Q70" s="577"/>
      <c r="R70" s="577"/>
      <c r="S70" s="578"/>
    </row>
    <row r="71" s="2" customFormat="1" ht="32.1" customHeight="1" spans="1:19">
      <c r="A71" s="162">
        <v>35</v>
      </c>
      <c r="B71" s="531" t="s">
        <v>548</v>
      </c>
      <c r="C71" s="59"/>
      <c r="D71" s="60"/>
      <c r="E71" s="326">
        <f t="shared" si="15"/>
        <v>62.3182384711259</v>
      </c>
      <c r="F71" s="119">
        <v>0.9628</v>
      </c>
      <c r="G71" s="152">
        <f t="shared" si="16"/>
        <v>1.01539074932568</v>
      </c>
      <c r="H71" s="110">
        <v>1</v>
      </c>
      <c r="I71" s="216" t="s">
        <v>44</v>
      </c>
      <c r="J71" s="247" t="s">
        <v>45</v>
      </c>
      <c r="K71" s="217">
        <v>16</v>
      </c>
      <c r="L71" s="225">
        <v>0.43</v>
      </c>
      <c r="M71" s="236">
        <v>0.02</v>
      </c>
      <c r="N71" s="236" t="s">
        <v>160</v>
      </c>
      <c r="O71" s="555"/>
      <c r="P71" s="555"/>
      <c r="Q71" s="577"/>
      <c r="R71" s="577"/>
      <c r="S71" s="578"/>
    </row>
    <row r="72" s="2" customFormat="1" ht="30" customHeight="1" spans="1:19">
      <c r="A72" s="162">
        <v>36</v>
      </c>
      <c r="B72" s="531" t="s">
        <v>549</v>
      </c>
      <c r="C72" s="59"/>
      <c r="D72" s="60"/>
      <c r="E72" s="326">
        <f t="shared" si="15"/>
        <v>44.2543147956926</v>
      </c>
      <c r="F72" s="119">
        <v>1.3558</v>
      </c>
      <c r="G72" s="152">
        <f t="shared" si="16"/>
        <v>1.42985747604461</v>
      </c>
      <c r="H72" s="110">
        <v>2</v>
      </c>
      <c r="I72" s="216" t="s">
        <v>44</v>
      </c>
      <c r="J72" s="224" t="s">
        <v>45</v>
      </c>
      <c r="K72" s="217">
        <v>16</v>
      </c>
      <c r="L72" s="225">
        <v>0.43</v>
      </c>
      <c r="M72" s="236">
        <v>0.02</v>
      </c>
      <c r="N72" s="236" t="s">
        <v>160</v>
      </c>
      <c r="O72" s="555"/>
      <c r="P72" s="1"/>
      <c r="Q72" s="577"/>
      <c r="R72" s="577"/>
      <c r="S72" s="578"/>
    </row>
    <row r="73" s="2" customFormat="1" ht="30" customHeight="1" spans="1:19">
      <c r="A73" s="162">
        <v>37</v>
      </c>
      <c r="B73" s="531" t="s">
        <v>550</v>
      </c>
      <c r="C73" s="59"/>
      <c r="D73" s="60"/>
      <c r="E73" s="326">
        <f t="shared" si="15"/>
        <v>73.8916256157635</v>
      </c>
      <c r="F73" s="119">
        <v>0.812</v>
      </c>
      <c r="G73" s="152">
        <f t="shared" si="16"/>
        <v>0.856353644009607</v>
      </c>
      <c r="H73" s="110">
        <v>1</v>
      </c>
      <c r="I73" s="216" t="s">
        <v>44</v>
      </c>
      <c r="J73" s="224" t="s">
        <v>45</v>
      </c>
      <c r="K73" s="217">
        <v>16</v>
      </c>
      <c r="L73" s="225">
        <v>0.43</v>
      </c>
      <c r="M73" s="225">
        <v>0.02</v>
      </c>
      <c r="N73" s="236" t="s">
        <v>48</v>
      </c>
      <c r="O73" s="555"/>
      <c r="P73" s="555"/>
      <c r="Q73" s="577"/>
      <c r="R73" s="577"/>
      <c r="S73" s="578"/>
    </row>
    <row r="74" s="2" customFormat="1" ht="30" customHeight="1" spans="1:19">
      <c r="A74" s="162">
        <v>38</v>
      </c>
      <c r="B74" s="531" t="s">
        <v>551</v>
      </c>
      <c r="C74" s="59"/>
      <c r="D74" s="60"/>
      <c r="E74" s="326">
        <f t="shared" si="15"/>
        <v>63.7436654732436</v>
      </c>
      <c r="F74" s="119">
        <f>0.8557*1.1</f>
        <v>0.94127</v>
      </c>
      <c r="G74" s="152">
        <f t="shared" si="16"/>
        <v>0.992684722286851</v>
      </c>
      <c r="H74" s="110">
        <v>1</v>
      </c>
      <c r="I74" s="216" t="s">
        <v>44</v>
      </c>
      <c r="J74" s="247" t="s">
        <v>45</v>
      </c>
      <c r="K74" s="217">
        <v>16</v>
      </c>
      <c r="L74" s="225">
        <v>0.43</v>
      </c>
      <c r="M74" s="236">
        <v>0.02</v>
      </c>
      <c r="N74" s="236" t="s">
        <v>48</v>
      </c>
      <c r="O74" s="555"/>
      <c r="P74" s="555"/>
      <c r="Q74" s="577"/>
      <c r="R74" s="577"/>
      <c r="S74" s="578"/>
    </row>
    <row r="75" s="2" customFormat="1" ht="30" customHeight="1" spans="1:19">
      <c r="A75" s="162">
        <v>39</v>
      </c>
      <c r="B75" s="532" t="s">
        <v>552</v>
      </c>
      <c r="C75" s="59"/>
      <c r="D75" s="60"/>
      <c r="E75" s="326">
        <f t="shared" si="15"/>
        <v>136.674259681093</v>
      </c>
      <c r="F75" s="119">
        <v>0.439</v>
      </c>
      <c r="G75" s="152">
        <f t="shared" si="16"/>
        <v>0.462979371576623</v>
      </c>
      <c r="H75" s="110"/>
      <c r="I75" s="216" t="s">
        <v>417</v>
      </c>
      <c r="J75" s="247" t="s">
        <v>45</v>
      </c>
      <c r="K75" s="217">
        <v>16</v>
      </c>
      <c r="L75" s="225">
        <v>0.43</v>
      </c>
      <c r="M75" s="236">
        <v>0.02</v>
      </c>
      <c r="N75" s="236" t="s">
        <v>160</v>
      </c>
      <c r="O75" s="555"/>
      <c r="P75" s="555"/>
      <c r="Q75" s="577"/>
      <c r="R75" s="577"/>
      <c r="S75" s="578"/>
    </row>
    <row r="76" s="2" customFormat="1" ht="30" customHeight="1" spans="1:19">
      <c r="A76" s="162">
        <v>40</v>
      </c>
      <c r="B76" s="531" t="s">
        <v>553</v>
      </c>
      <c r="C76" s="59"/>
      <c r="D76" s="60"/>
      <c r="E76" s="326">
        <f t="shared" si="15"/>
        <v>71.5990453460621</v>
      </c>
      <c r="F76" s="119">
        <v>0.838</v>
      </c>
      <c r="G76" s="152">
        <f t="shared" si="16"/>
        <v>0.883773834581343</v>
      </c>
      <c r="H76" s="110">
        <v>1</v>
      </c>
      <c r="I76" s="216" t="s">
        <v>84</v>
      </c>
      <c r="J76" s="224"/>
      <c r="K76" s="217"/>
      <c r="L76" s="225"/>
      <c r="M76" s="236"/>
      <c r="N76" s="236"/>
      <c r="O76" s="555"/>
      <c r="P76" s="555"/>
      <c r="Q76" s="577"/>
      <c r="R76" s="577"/>
      <c r="S76" s="578"/>
    </row>
    <row r="77" s="2" customFormat="1" ht="30" customHeight="1" spans="1:19">
      <c r="A77" s="162">
        <v>41</v>
      </c>
      <c r="B77" s="531" t="s">
        <v>554</v>
      </c>
      <c r="C77" s="59"/>
      <c r="D77" s="60"/>
      <c r="E77" s="326">
        <f t="shared" si="15"/>
        <v>50.5050505050505</v>
      </c>
      <c r="F77" s="119">
        <v>1.188</v>
      </c>
      <c r="G77" s="152">
        <f t="shared" si="16"/>
        <v>1.25289178458548</v>
      </c>
      <c r="H77" s="110">
        <v>2</v>
      </c>
      <c r="I77" s="216" t="s">
        <v>508</v>
      </c>
      <c r="J77" s="247" t="s">
        <v>45</v>
      </c>
      <c r="K77" s="217">
        <v>16</v>
      </c>
      <c r="L77" s="225">
        <v>0.43</v>
      </c>
      <c r="M77" s="236">
        <v>0.02</v>
      </c>
      <c r="N77" s="236" t="s">
        <v>48</v>
      </c>
      <c r="O77" s="555"/>
      <c r="P77" s="555"/>
      <c r="Q77" s="577"/>
      <c r="R77" s="577"/>
      <c r="S77" s="578"/>
    </row>
    <row r="78" s="2" customFormat="1" ht="30" customHeight="1" spans="1:19">
      <c r="A78" s="162">
        <v>42</v>
      </c>
      <c r="B78" s="531" t="s">
        <v>555</v>
      </c>
      <c r="C78" s="59"/>
      <c r="D78" s="60"/>
      <c r="E78" s="326">
        <f t="shared" si="15"/>
        <v>85.1063829787234</v>
      </c>
      <c r="F78" s="119">
        <v>0.705</v>
      </c>
      <c r="G78" s="152">
        <f t="shared" si="16"/>
        <v>0.74350901357977</v>
      </c>
      <c r="H78" s="110">
        <v>1</v>
      </c>
      <c r="I78" s="216" t="s">
        <v>72</v>
      </c>
      <c r="J78" s="224" t="s">
        <v>130</v>
      </c>
      <c r="K78" s="217">
        <v>18</v>
      </c>
      <c r="L78" s="225">
        <v>0.37</v>
      </c>
      <c r="M78" s="225" t="s">
        <v>518</v>
      </c>
      <c r="N78" s="236" t="s">
        <v>48</v>
      </c>
      <c r="O78" s="555"/>
      <c r="P78" s="555"/>
      <c r="Q78" s="577"/>
      <c r="R78" s="577"/>
      <c r="S78" s="578"/>
    </row>
    <row r="79" s="2" customFormat="1" ht="30" customHeight="1" spans="1:19">
      <c r="A79" s="162">
        <v>43</v>
      </c>
      <c r="B79" s="531" t="s">
        <v>556</v>
      </c>
      <c r="C79" s="59"/>
      <c r="D79" s="60"/>
      <c r="E79" s="326">
        <f t="shared" si="15"/>
        <v>60.0390253664882</v>
      </c>
      <c r="F79" s="119">
        <f>0.869*1.15</f>
        <v>0.99935</v>
      </c>
      <c r="G79" s="152">
        <f t="shared" si="16"/>
        <v>1.05393720953325</v>
      </c>
      <c r="H79" s="110">
        <v>1</v>
      </c>
      <c r="I79" s="216" t="s">
        <v>72</v>
      </c>
      <c r="J79" s="247" t="s">
        <v>130</v>
      </c>
      <c r="K79" s="217">
        <v>18</v>
      </c>
      <c r="L79" s="225">
        <v>0.37</v>
      </c>
      <c r="M79" s="236" t="s">
        <v>518</v>
      </c>
      <c r="N79" s="236" t="s">
        <v>48</v>
      </c>
      <c r="O79" s="555"/>
      <c r="P79" s="555"/>
      <c r="Q79" s="577"/>
      <c r="R79" s="577"/>
      <c r="S79" s="578"/>
    </row>
    <row r="80" s="2" customFormat="1" ht="30" customHeight="1" spans="1:19">
      <c r="A80" s="162">
        <v>44</v>
      </c>
      <c r="B80" s="531" t="s">
        <v>557</v>
      </c>
      <c r="C80" s="59"/>
      <c r="D80" s="60"/>
      <c r="E80" s="326">
        <f t="shared" si="15"/>
        <v>54.7058421280573</v>
      </c>
      <c r="F80" s="119">
        <f>1.1545*0.95</f>
        <v>1.096775</v>
      </c>
      <c r="G80" s="152">
        <f t="shared" si="16"/>
        <v>1.15668382747369</v>
      </c>
      <c r="H80" s="110">
        <v>1</v>
      </c>
      <c r="I80" s="216" t="s">
        <v>470</v>
      </c>
      <c r="J80" s="247" t="s">
        <v>45</v>
      </c>
      <c r="K80" s="217">
        <v>16</v>
      </c>
      <c r="L80" s="225">
        <v>0.43</v>
      </c>
      <c r="M80" s="236">
        <v>0.02</v>
      </c>
      <c r="N80" s="236" t="s">
        <v>48</v>
      </c>
      <c r="O80" s="555"/>
      <c r="P80" s="555"/>
      <c r="Q80" s="577"/>
      <c r="R80" s="577"/>
      <c r="S80" s="578"/>
    </row>
    <row r="81" s="2" customFormat="1" ht="30" customHeight="1" spans="1:19">
      <c r="A81" s="162">
        <v>46</v>
      </c>
      <c r="B81" s="531" t="s">
        <v>558</v>
      </c>
      <c r="C81" s="59"/>
      <c r="D81" s="60"/>
      <c r="E81" s="326">
        <f t="shared" si="15"/>
        <v>42.6366504647395</v>
      </c>
      <c r="F81" s="119">
        <f>1.5636*0.9</f>
        <v>1.40724</v>
      </c>
      <c r="G81" s="152">
        <f t="shared" si="16"/>
        <v>1.48410726846808</v>
      </c>
      <c r="H81" s="110">
        <v>2</v>
      </c>
      <c r="I81" s="216" t="s">
        <v>515</v>
      </c>
      <c r="J81" s="247" t="s">
        <v>130</v>
      </c>
      <c r="K81" s="217">
        <v>16</v>
      </c>
      <c r="L81" s="225">
        <v>0.37</v>
      </c>
      <c r="M81" s="236" t="s">
        <v>518</v>
      </c>
      <c r="N81" s="236" t="s">
        <v>48</v>
      </c>
      <c r="O81" s="555"/>
      <c r="P81" s="555"/>
      <c r="Q81" s="577"/>
      <c r="R81" s="577"/>
      <c r="S81" s="578"/>
    </row>
    <row r="82" s="2" customFormat="1" ht="30" customHeight="1" spans="1:19">
      <c r="A82" s="162">
        <v>47</v>
      </c>
      <c r="B82" s="531" t="s">
        <v>559</v>
      </c>
      <c r="C82" s="59"/>
      <c r="D82" s="60"/>
      <c r="E82" s="326">
        <f t="shared" si="15"/>
        <v>100.418410041841</v>
      </c>
      <c r="F82" s="119">
        <f>0.239*2+0.239/2</f>
        <v>0.5975</v>
      </c>
      <c r="G82" s="152">
        <f t="shared" si="16"/>
        <v>0.630137071792784</v>
      </c>
      <c r="H82" s="110">
        <v>1</v>
      </c>
      <c r="I82" s="216" t="s">
        <v>44</v>
      </c>
      <c r="J82" s="224" t="s">
        <v>45</v>
      </c>
      <c r="K82" s="217">
        <v>16</v>
      </c>
      <c r="L82" s="225">
        <v>0.43</v>
      </c>
      <c r="M82" s="225">
        <v>0.02</v>
      </c>
      <c r="N82" s="236" t="s">
        <v>48</v>
      </c>
      <c r="O82" s="555"/>
      <c r="P82" s="555"/>
      <c r="Q82" s="577"/>
      <c r="R82" s="577"/>
      <c r="S82" s="578"/>
    </row>
    <row r="83" s="2" customFormat="1" ht="30" customHeight="1" spans="1:19">
      <c r="A83" s="162">
        <v>48</v>
      </c>
      <c r="B83" s="531" t="s">
        <v>560</v>
      </c>
      <c r="C83" s="59"/>
      <c r="D83" s="60"/>
      <c r="E83" s="326">
        <f t="shared" si="15"/>
        <v>109.970674486804</v>
      </c>
      <c r="F83" s="119">
        <f>0.496*1.1</f>
        <v>0.5456</v>
      </c>
      <c r="G83" s="152">
        <f t="shared" si="16"/>
        <v>0.575402152920741</v>
      </c>
      <c r="H83" s="110">
        <v>1</v>
      </c>
      <c r="I83" s="216" t="s">
        <v>44</v>
      </c>
      <c r="J83" s="247" t="s">
        <v>45</v>
      </c>
      <c r="K83" s="217">
        <v>16</v>
      </c>
      <c r="L83" s="225">
        <v>0.43</v>
      </c>
      <c r="M83" s="236">
        <v>0.02</v>
      </c>
      <c r="N83" s="236" t="s">
        <v>48</v>
      </c>
      <c r="O83" s="555"/>
      <c r="P83" s="549" t="s">
        <v>146</v>
      </c>
      <c r="Q83" s="577"/>
      <c r="R83" s="577"/>
      <c r="S83" s="578"/>
    </row>
    <row r="84" s="2" customFormat="1" ht="30" customHeight="1" spans="1:19">
      <c r="A84" s="162">
        <v>49</v>
      </c>
      <c r="B84" s="531" t="s">
        <v>561</v>
      </c>
      <c r="C84" s="59"/>
      <c r="D84" s="60"/>
      <c r="E84" s="326">
        <f t="shared" si="15"/>
        <v>129.645635263613</v>
      </c>
      <c r="F84" s="119">
        <v>0.4628</v>
      </c>
      <c r="G84" s="152">
        <f t="shared" si="16"/>
        <v>0.488079392176904</v>
      </c>
      <c r="H84" s="110"/>
      <c r="I84" s="216" t="s">
        <v>50</v>
      </c>
      <c r="J84" s="247"/>
      <c r="K84" s="217"/>
      <c r="L84" s="225"/>
      <c r="M84" s="236"/>
      <c r="N84" s="236"/>
      <c r="O84" s="555"/>
      <c r="P84" s="555"/>
      <c r="Q84" s="577"/>
      <c r="R84" s="577"/>
      <c r="S84" s="578"/>
    </row>
    <row r="85" s="2" customFormat="1" ht="30" customHeight="1" spans="1:19">
      <c r="A85" s="162">
        <v>50</v>
      </c>
      <c r="B85" s="531" t="s">
        <v>562</v>
      </c>
      <c r="C85" s="59"/>
      <c r="D85" s="60"/>
      <c r="E85" s="326">
        <f t="shared" si="15"/>
        <v>79.4596742153357</v>
      </c>
      <c r="F85" s="119">
        <f>0.425*1.1+0.2876</f>
        <v>0.7551</v>
      </c>
      <c r="G85" s="152">
        <f t="shared" si="16"/>
        <v>0.796345611566077</v>
      </c>
      <c r="H85" s="110">
        <v>1</v>
      </c>
      <c r="I85" s="216" t="s">
        <v>74</v>
      </c>
      <c r="J85" s="224" t="s">
        <v>137</v>
      </c>
      <c r="K85" s="217">
        <v>21</v>
      </c>
      <c r="L85" s="225">
        <v>0.65</v>
      </c>
      <c r="M85" s="225"/>
      <c r="N85" s="236" t="s">
        <v>160</v>
      </c>
      <c r="O85" s="555"/>
      <c r="P85" s="555"/>
      <c r="Q85" s="577"/>
      <c r="R85" s="577"/>
      <c r="S85" s="578"/>
    </row>
    <row r="86" s="2" customFormat="1" ht="30" customHeight="1" spans="1:19">
      <c r="A86" s="162">
        <v>51</v>
      </c>
      <c r="B86" s="531" t="s">
        <v>563</v>
      </c>
      <c r="C86" s="59"/>
      <c r="D86" s="60"/>
      <c r="E86" s="326">
        <f t="shared" si="15"/>
        <v>187.5</v>
      </c>
      <c r="F86" s="119">
        <f>0.219+0.101</f>
        <v>0.32</v>
      </c>
      <c r="G86" s="152">
        <f t="shared" si="16"/>
        <v>0.337479268575215</v>
      </c>
      <c r="H86" s="110"/>
      <c r="I86" s="216" t="s">
        <v>74</v>
      </c>
      <c r="J86" s="247" t="s">
        <v>137</v>
      </c>
      <c r="K86" s="217">
        <v>21</v>
      </c>
      <c r="L86" s="225">
        <v>0.65</v>
      </c>
      <c r="M86" s="236"/>
      <c r="N86" s="236" t="s">
        <v>160</v>
      </c>
      <c r="O86" s="555"/>
      <c r="P86" s="555"/>
      <c r="Q86" s="577"/>
      <c r="R86" s="577"/>
      <c r="S86" s="578"/>
    </row>
    <row r="87" s="2" customFormat="1" ht="30" customHeight="1" spans="1:19">
      <c r="A87" s="162">
        <v>52</v>
      </c>
      <c r="B87" s="531" t="s">
        <v>564</v>
      </c>
      <c r="C87" s="59"/>
      <c r="D87" s="60"/>
      <c r="E87" s="326">
        <f t="shared" si="15"/>
        <v>93.5891436593355</v>
      </c>
      <c r="F87" s="119">
        <v>0.6411</v>
      </c>
      <c r="G87" s="152">
        <f t="shared" si="16"/>
        <v>0.676118622136157</v>
      </c>
      <c r="H87" s="110">
        <v>1</v>
      </c>
      <c r="I87" s="216" t="s">
        <v>44</v>
      </c>
      <c r="J87" s="224" t="s">
        <v>45</v>
      </c>
      <c r="K87" s="217">
        <v>16</v>
      </c>
      <c r="L87" s="225">
        <v>0.43</v>
      </c>
      <c r="M87" s="225">
        <v>0.02</v>
      </c>
      <c r="N87" s="236" t="s">
        <v>48</v>
      </c>
      <c r="O87" s="555"/>
      <c r="P87" s="555"/>
      <c r="Q87" s="577"/>
      <c r="R87" s="577"/>
      <c r="S87" s="578"/>
    </row>
    <row r="88" s="2" customFormat="1" ht="30" customHeight="1" spans="1:19">
      <c r="A88" s="162">
        <v>53</v>
      </c>
      <c r="B88" s="531" t="s">
        <v>565</v>
      </c>
      <c r="C88" s="59"/>
      <c r="D88" s="60"/>
      <c r="E88" s="326">
        <f t="shared" si="15"/>
        <v>60.4229607250755</v>
      </c>
      <c r="F88" s="119">
        <f>0.993</f>
        <v>0.993</v>
      </c>
      <c r="G88" s="152">
        <f t="shared" si="16"/>
        <v>1.04724035529746</v>
      </c>
      <c r="H88" s="110"/>
      <c r="I88" s="216" t="s">
        <v>417</v>
      </c>
      <c r="J88" s="224" t="s">
        <v>45</v>
      </c>
      <c r="K88" s="217">
        <v>16</v>
      </c>
      <c r="L88" s="225">
        <v>0.43</v>
      </c>
      <c r="M88" s="225">
        <v>0.02</v>
      </c>
      <c r="N88" s="236" t="s">
        <v>48</v>
      </c>
      <c r="O88" s="555"/>
      <c r="P88" s="555"/>
      <c r="Q88" s="577"/>
      <c r="R88" s="577"/>
      <c r="S88" s="578"/>
    </row>
    <row r="89" s="2" customFormat="1" ht="30" customHeight="1" spans="1:19">
      <c r="A89" s="162">
        <v>54</v>
      </c>
      <c r="B89" s="531" t="s">
        <v>453</v>
      </c>
      <c r="C89" s="59"/>
      <c r="D89" s="60"/>
      <c r="E89" s="326">
        <f t="shared" si="15"/>
        <v>45.1807228915663</v>
      </c>
      <c r="F89" s="119">
        <f>1.328</f>
        <v>1.328</v>
      </c>
      <c r="G89" s="152">
        <f t="shared" si="16"/>
        <v>1.40053896458714</v>
      </c>
      <c r="H89" s="110"/>
      <c r="I89" s="216" t="s">
        <v>417</v>
      </c>
      <c r="J89" s="224" t="s">
        <v>45</v>
      </c>
      <c r="K89" s="217">
        <v>16</v>
      </c>
      <c r="L89" s="225">
        <v>0.43</v>
      </c>
      <c r="M89" s="225">
        <v>0.02</v>
      </c>
      <c r="N89" s="236" t="s">
        <v>48</v>
      </c>
      <c r="O89" s="555"/>
      <c r="P89" s="555"/>
      <c r="Q89" s="577"/>
      <c r="R89" s="577"/>
      <c r="S89" s="578"/>
    </row>
    <row r="90" s="2" customFormat="1" ht="30" customHeight="1" spans="1:19">
      <c r="A90" s="162">
        <v>55</v>
      </c>
      <c r="B90" s="531" t="s">
        <v>566</v>
      </c>
      <c r="C90" s="59"/>
      <c r="D90" s="60"/>
      <c r="E90" s="326">
        <f t="shared" si="15"/>
        <v>594.059405940594</v>
      </c>
      <c r="F90" s="119">
        <v>0.101</v>
      </c>
      <c r="G90" s="152">
        <f t="shared" si="16"/>
        <v>0.106516894144052</v>
      </c>
      <c r="H90" s="110"/>
      <c r="I90" s="216" t="s">
        <v>567</v>
      </c>
      <c r="J90" s="224" t="s">
        <v>137</v>
      </c>
      <c r="K90" s="217">
        <v>21</v>
      </c>
      <c r="L90" s="225">
        <v>0.65</v>
      </c>
      <c r="M90" s="225"/>
      <c r="N90" s="236" t="s">
        <v>160</v>
      </c>
      <c r="O90" s="555"/>
      <c r="P90" s="555"/>
      <c r="Q90" s="577"/>
      <c r="R90" s="577"/>
      <c r="S90" s="578"/>
    </row>
    <row r="91" s="2" customFormat="1" ht="30" customHeight="1" spans="1:19">
      <c r="A91" s="344">
        <v>60</v>
      </c>
      <c r="B91" s="345" t="s">
        <v>140</v>
      </c>
      <c r="C91" s="346"/>
      <c r="D91" s="346"/>
      <c r="E91" s="347">
        <f t="shared" si="15"/>
        <v>62</v>
      </c>
      <c r="F91" s="348">
        <v>0.967741935483871</v>
      </c>
      <c r="G91" s="95">
        <f t="shared" si="16"/>
        <v>1.02060262673956</v>
      </c>
      <c r="H91" s="349">
        <v>2</v>
      </c>
      <c r="I91" s="374" t="s">
        <v>141</v>
      </c>
      <c r="J91" s="375"/>
      <c r="K91" s="376"/>
      <c r="L91" s="561"/>
      <c r="M91" s="561"/>
      <c r="N91" s="562"/>
      <c r="O91" s="555"/>
      <c r="P91" s="555"/>
      <c r="Q91" s="577"/>
      <c r="R91" s="577"/>
      <c r="S91" s="578"/>
    </row>
    <row r="92" ht="32.1" customHeight="1" spans="1:19">
      <c r="A92" s="350"/>
      <c r="B92" s="244" t="s">
        <v>142</v>
      </c>
      <c r="C92" s="244"/>
      <c r="D92" s="244"/>
      <c r="E92" s="79"/>
      <c r="F92" s="318">
        <f t="shared" ref="F92:H92" si="17">SUM(F63:F91)</f>
        <v>21.4039919354839</v>
      </c>
      <c r="G92" s="318">
        <f t="shared" si="17"/>
        <v>22.5731360718028</v>
      </c>
      <c r="H92" s="82">
        <f t="shared" si="17"/>
        <v>24</v>
      </c>
      <c r="I92" s="378"/>
      <c r="J92" s="379"/>
      <c r="K92" s="380"/>
      <c r="L92" s="379"/>
      <c r="M92" s="563"/>
      <c r="N92" s="564"/>
      <c r="O92" s="555"/>
      <c r="P92" s="555"/>
      <c r="Q92" s="577"/>
      <c r="R92" s="577"/>
      <c r="S92" s="578"/>
    </row>
    <row r="93" ht="32.1" customHeight="1" spans="1:19">
      <c r="A93" s="538"/>
      <c r="B93" s="539" t="s">
        <v>454</v>
      </c>
      <c r="C93" s="540"/>
      <c r="D93" s="540"/>
      <c r="E93" s="430"/>
      <c r="F93" s="541">
        <f t="shared" ref="F93:H93" si="18">F92+F62+F37</f>
        <v>39.4198619354839</v>
      </c>
      <c r="G93" s="541">
        <f t="shared" si="18"/>
        <v>41.5730817916345</v>
      </c>
      <c r="H93" s="542">
        <f t="shared" si="18"/>
        <v>47</v>
      </c>
      <c r="I93" s="565"/>
      <c r="J93" s="566"/>
      <c r="K93" s="567"/>
      <c r="L93" s="566"/>
      <c r="M93" s="568"/>
      <c r="N93" s="569"/>
      <c r="O93" s="555"/>
      <c r="P93" s="555"/>
      <c r="Q93" s="577"/>
      <c r="R93" s="577"/>
      <c r="S93" s="578"/>
    </row>
    <row r="94" ht="32.1" customHeight="1" spans="1:19">
      <c r="A94" s="351"/>
      <c r="B94" s="543" t="s">
        <v>239</v>
      </c>
      <c r="C94" s="543"/>
      <c r="D94" s="543"/>
      <c r="E94" s="544"/>
      <c r="F94" s="545">
        <f t="shared" ref="F94:H94" si="19">F93+F20</f>
        <v>41.8159019354839</v>
      </c>
      <c r="G94" s="545">
        <f t="shared" si="19"/>
        <v>44.1</v>
      </c>
      <c r="H94" s="546">
        <f t="shared" si="19"/>
        <v>49</v>
      </c>
      <c r="I94" s="570"/>
      <c r="J94" s="383"/>
      <c r="K94" s="384"/>
      <c r="L94" s="383"/>
      <c r="M94" s="571"/>
      <c r="N94" s="572"/>
      <c r="O94" s="555"/>
      <c r="P94" s="555"/>
      <c r="Q94" s="577"/>
      <c r="R94" s="577"/>
      <c r="S94" s="578"/>
    </row>
    <row r="95" ht="32.1" customHeight="1" spans="1:19">
      <c r="A95" s="353"/>
      <c r="B95" s="547" t="s">
        <v>144</v>
      </c>
      <c r="C95" s="355"/>
      <c r="D95" s="356"/>
      <c r="E95" s="357"/>
      <c r="F95" s="548">
        <f>F94+F13</f>
        <v>42.5039019354839</v>
      </c>
      <c r="G95" s="357"/>
      <c r="H95" s="357"/>
      <c r="I95" s="387"/>
      <c r="J95" s="387"/>
      <c r="K95" s="388"/>
      <c r="L95" s="387"/>
      <c r="M95" s="387"/>
      <c r="N95" s="387"/>
      <c r="O95" s="573"/>
      <c r="P95" s="573"/>
      <c r="Q95" s="573"/>
      <c r="R95" s="573"/>
      <c r="S95" s="579">
        <v>8</v>
      </c>
    </row>
    <row r="96" ht="26.25" spans="1:14">
      <c r="A96" s="549"/>
      <c r="B96" s="273"/>
      <c r="C96" s="287"/>
      <c r="D96" s="287"/>
      <c r="E96" s="2"/>
      <c r="F96" s="273"/>
      <c r="G96" s="551"/>
      <c r="H96" s="549"/>
      <c r="J96" s="179"/>
      <c r="K96" s="574"/>
      <c r="L96" s="179"/>
      <c r="M96" s="575"/>
      <c r="N96" s="575"/>
    </row>
    <row r="97" ht="26.25" spans="1:9">
      <c r="A97" s="549"/>
      <c r="B97" s="92"/>
      <c r="E97" s="549"/>
      <c r="F97" s="549"/>
      <c r="G97" s="549"/>
      <c r="H97" s="552"/>
      <c r="I97" s="552"/>
    </row>
    <row r="98" ht="26.25" spans="1:9">
      <c r="A98" s="549"/>
      <c r="B98" s="362">
        <v>42.8374122</v>
      </c>
      <c r="C98" s="287"/>
      <c r="D98" s="363">
        <f>+F92+F62</f>
        <v>32.8818919354839</v>
      </c>
      <c r="E98" s="2"/>
      <c r="F98" s="273"/>
      <c r="G98" s="551"/>
      <c r="H98" s="273"/>
      <c r="I98" s="576"/>
    </row>
    <row r="99" ht="26.25" spans="1:8">
      <c r="A99" s="549"/>
      <c r="B99" s="365"/>
      <c r="D99" s="553">
        <f>60/D98*43*0.75</f>
        <v>58.8469788720363</v>
      </c>
      <c r="E99" s="549"/>
      <c r="F99" s="549"/>
      <c r="G99" s="549" t="s">
        <v>577</v>
      </c>
      <c r="H99" s="549"/>
    </row>
    <row r="100" spans="1:8">
      <c r="A100" s="549"/>
      <c r="B100" s="554"/>
      <c r="E100" s="549"/>
      <c r="F100" s="549"/>
      <c r="G100" s="549"/>
      <c r="H100" s="549"/>
    </row>
    <row r="101" spans="1:8">
      <c r="A101" s="549"/>
      <c r="E101" s="549"/>
      <c r="F101" s="549"/>
      <c r="G101" s="549"/>
      <c r="H101" s="549"/>
    </row>
    <row r="102" spans="1:8">
      <c r="A102" s="549"/>
      <c r="E102" s="549"/>
      <c r="F102" s="549"/>
      <c r="G102" s="549"/>
      <c r="H102" s="549"/>
    </row>
    <row r="103" spans="1:8">
      <c r="A103" s="549"/>
      <c r="E103" s="549"/>
      <c r="F103" s="549"/>
      <c r="G103" s="549"/>
      <c r="H103" s="549"/>
    </row>
    <row r="104" spans="1:8">
      <c r="A104" s="549"/>
      <c r="E104" s="549"/>
      <c r="F104" s="549"/>
      <c r="G104" s="549"/>
      <c r="H104" s="549"/>
    </row>
    <row r="105" spans="1:8">
      <c r="A105" s="549"/>
      <c r="E105" s="549"/>
      <c r="F105" s="549"/>
      <c r="G105" s="549"/>
      <c r="H105" s="549"/>
    </row>
    <row r="106" spans="1:8">
      <c r="A106" s="549"/>
      <c r="E106" s="549"/>
      <c r="F106" s="549"/>
      <c r="G106" s="549"/>
      <c r="H106" s="549"/>
    </row>
    <row r="107" spans="1:8">
      <c r="A107" s="549"/>
      <c r="E107" s="549"/>
      <c r="F107" s="549"/>
      <c r="G107" s="549"/>
      <c r="H107" s="549"/>
    </row>
    <row r="108" spans="1:8">
      <c r="A108" s="549"/>
      <c r="E108" s="549"/>
      <c r="F108" s="549"/>
      <c r="G108" s="549"/>
      <c r="H108" s="549"/>
    </row>
    <row r="109" spans="1:8">
      <c r="A109" s="549"/>
      <c r="E109" s="549"/>
      <c r="F109" s="549"/>
      <c r="G109" s="549"/>
      <c r="H109" s="549"/>
    </row>
    <row r="110" spans="1:8">
      <c r="A110" s="549"/>
      <c r="E110" s="549"/>
      <c r="F110" s="549"/>
      <c r="G110" s="549"/>
      <c r="H110" s="549"/>
    </row>
    <row r="111" spans="1:8">
      <c r="A111" s="549"/>
      <c r="E111" s="549"/>
      <c r="F111" s="549"/>
      <c r="G111" s="549"/>
      <c r="H111" s="549"/>
    </row>
    <row r="112" spans="1:8">
      <c r="A112" s="549"/>
      <c r="E112" s="549"/>
      <c r="F112" s="549"/>
      <c r="G112" s="549"/>
      <c r="H112" s="549"/>
    </row>
    <row r="113" spans="1:8">
      <c r="A113" s="549"/>
      <c r="E113" s="549"/>
      <c r="F113" s="549"/>
      <c r="G113" s="549"/>
      <c r="H113" s="549"/>
    </row>
    <row r="114" spans="1:8">
      <c r="A114" s="549"/>
      <c r="E114" s="549"/>
      <c r="F114" s="549"/>
      <c r="G114" s="549"/>
      <c r="H114" s="549"/>
    </row>
    <row r="115" spans="5:8">
      <c r="E115" s="549"/>
      <c r="F115" s="549"/>
      <c r="G115" s="549"/>
      <c r="H115" s="549"/>
    </row>
    <row r="116" spans="5:8">
      <c r="E116" s="549"/>
      <c r="F116" s="549"/>
      <c r="G116" s="549"/>
      <c r="H116" s="549"/>
    </row>
    <row r="117" spans="5:8">
      <c r="E117" s="549"/>
      <c r="F117" s="549"/>
      <c r="G117" s="549"/>
      <c r="H117" s="549"/>
    </row>
    <row r="118" spans="5:8">
      <c r="E118" s="549"/>
      <c r="F118" s="549"/>
      <c r="G118" s="549"/>
      <c r="H118" s="549"/>
    </row>
    <row r="119" spans="5:8">
      <c r="E119" s="549"/>
      <c r="F119" s="549"/>
      <c r="G119" s="549"/>
      <c r="H119" s="549"/>
    </row>
    <row r="120" spans="5:8">
      <c r="E120" s="549"/>
      <c r="F120" s="549"/>
      <c r="G120" s="549"/>
      <c r="H120" s="549"/>
    </row>
    <row r="121" spans="5:8">
      <c r="E121" s="549"/>
      <c r="F121" s="549"/>
      <c r="G121" s="549"/>
      <c r="H121" s="549"/>
    </row>
  </sheetData>
  <sheetProtection selectLockedCells="1" selectUnlockedCells="1"/>
  <mergeCells count="25">
    <mergeCell ref="P9:Q9"/>
    <mergeCell ref="J10:K10"/>
    <mergeCell ref="L10:M10"/>
    <mergeCell ref="O13:S13"/>
    <mergeCell ref="O14:Q14"/>
    <mergeCell ref="B15:C15"/>
    <mergeCell ref="B39:C39"/>
    <mergeCell ref="O39:S39"/>
    <mergeCell ref="O40:S40"/>
    <mergeCell ref="O41:S41"/>
    <mergeCell ref="O45:S45"/>
    <mergeCell ref="O63:P63"/>
    <mergeCell ref="O64:P64"/>
    <mergeCell ref="O65:P65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.25" bottom="0" header="0" footer="0"/>
  <pageSetup paperSize="9" scale="26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8"/>
  <sheetViews>
    <sheetView view="pageBreakPreview" zoomScale="50" zoomScaleNormal="50" topLeftCell="A56" workbookViewId="0">
      <selection activeCell="B74" sqref="B74"/>
    </sheetView>
  </sheetViews>
  <sheetFormatPr defaultColWidth="4.42857142857143" defaultRowHeight="25.5"/>
  <cols>
    <col min="1" max="1" width="6.42857142857143" style="3"/>
    <col min="2" max="2" width="107.714285714286" style="4" customWidth="1"/>
    <col min="3" max="4" width="12.8571428571429" style="4" customWidth="1"/>
    <col min="5" max="7" width="13.1428571428571" style="3" customWidth="1"/>
    <col min="8" max="8" width="9.14285714285714" style="3" customWidth="1"/>
    <col min="9" max="9" width="13.1428571428571" style="5" customWidth="1"/>
    <col min="10" max="10" width="13.4285714285714" style="6" customWidth="1"/>
    <col min="11" max="11" width="10.5714285714286" style="6" customWidth="1"/>
    <col min="12" max="12" width="13.1428571428571" style="753" customWidth="1"/>
    <col min="13" max="13" width="13.1428571428571" style="754" customWidth="1"/>
    <col min="14" max="14" width="11.4285714285714" style="580" customWidth="1"/>
    <col min="15" max="15" width="2" style="3"/>
    <col min="16" max="16" width="12.8571428571429" style="3" customWidth="1"/>
    <col min="17" max="17" width="10" style="3" customWidth="1"/>
    <col min="18" max="19" width="10.8571428571429" style="3" customWidth="1"/>
    <col min="20" max="16381" width="4.42857142857143" style="3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7"/>
      <c r="L1" s="771"/>
      <c r="M1" s="771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7"/>
      <c r="L2" s="771"/>
      <c r="M2" s="771"/>
      <c r="N2" s="177"/>
      <c r="O2" s="8"/>
      <c r="P2" s="8"/>
      <c r="Q2" s="8"/>
      <c r="R2" s="8"/>
      <c r="S2" s="8"/>
    </row>
    <row r="3" s="1" customFormat="1" ht="28" customHeight="1" spans="1:19">
      <c r="A3" s="9" t="s">
        <v>1</v>
      </c>
      <c r="B3" s="10"/>
      <c r="C3" s="11"/>
      <c r="D3" s="11"/>
      <c r="E3" s="581" t="s">
        <v>578</v>
      </c>
      <c r="F3" s="13"/>
      <c r="G3" s="13"/>
      <c r="H3" s="13"/>
      <c r="I3" s="13"/>
      <c r="J3" s="478" t="s">
        <v>4</v>
      </c>
      <c r="K3" s="615"/>
      <c r="L3" s="772"/>
      <c r="M3" s="773" t="s">
        <v>5</v>
      </c>
      <c r="N3" s="479" t="s">
        <v>148</v>
      </c>
      <c r="Q3" s="276"/>
      <c r="R3" s="276"/>
      <c r="S3" s="277"/>
    </row>
    <row r="4" s="1" customFormat="1" ht="24" customHeight="1" spans="1:20">
      <c r="A4" s="14" t="s">
        <v>7</v>
      </c>
      <c r="B4" s="4"/>
      <c r="C4" s="15"/>
      <c r="D4" s="15" t="s">
        <v>2</v>
      </c>
      <c r="E4" s="16" t="s">
        <v>149</v>
      </c>
      <c r="F4" s="17"/>
      <c r="G4" s="17"/>
      <c r="H4" s="17"/>
      <c r="I4" s="186"/>
      <c r="J4" s="480" t="s">
        <v>9</v>
      </c>
      <c r="K4" s="617"/>
      <c r="L4" s="772"/>
      <c r="M4" s="774" t="s">
        <v>5</v>
      </c>
      <c r="N4" s="481" t="s">
        <v>150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4"/>
      <c r="C5" s="15"/>
      <c r="D5" s="15" t="s">
        <v>2</v>
      </c>
      <c r="E5" s="404">
        <v>7</v>
      </c>
      <c r="F5" s="20"/>
      <c r="G5" s="20"/>
      <c r="H5" s="20"/>
      <c r="I5" s="186"/>
      <c r="J5" s="480" t="s">
        <v>12</v>
      </c>
      <c r="K5" s="619"/>
      <c r="L5" s="772"/>
      <c r="M5" s="774" t="s">
        <v>5</v>
      </c>
      <c r="N5" s="620" t="s">
        <v>579</v>
      </c>
      <c r="Q5" s="281"/>
      <c r="R5" s="282"/>
      <c r="S5" s="283"/>
    </row>
    <row r="6" s="1" customFormat="1" ht="24" customHeight="1" spans="1:19">
      <c r="A6" s="18" t="s">
        <v>14</v>
      </c>
      <c r="B6" s="4"/>
      <c r="C6" s="15"/>
      <c r="D6" s="15" t="s">
        <v>2</v>
      </c>
      <c r="E6" s="405">
        <v>0.75</v>
      </c>
      <c r="F6" s="20"/>
      <c r="G6" s="20"/>
      <c r="H6" s="20"/>
      <c r="I6" s="186"/>
      <c r="J6" s="480" t="s">
        <v>15</v>
      </c>
      <c r="K6" s="619"/>
      <c r="L6" s="772"/>
      <c r="M6" s="774" t="s">
        <v>5</v>
      </c>
      <c r="N6" s="479" t="s">
        <v>152</v>
      </c>
      <c r="Q6" s="284"/>
      <c r="R6" s="284"/>
      <c r="S6" s="285"/>
    </row>
    <row r="7" s="1" customFormat="1" ht="24" customHeight="1" spans="1:19">
      <c r="A7" s="18" t="s">
        <v>17</v>
      </c>
      <c r="B7" s="4"/>
      <c r="C7" s="15"/>
      <c r="D7" s="15" t="s">
        <v>2</v>
      </c>
      <c r="E7" s="405">
        <v>1</v>
      </c>
      <c r="F7" s="20"/>
      <c r="G7" s="20"/>
      <c r="H7" s="20"/>
      <c r="I7" s="186"/>
      <c r="J7" s="480" t="s">
        <v>18</v>
      </c>
      <c r="K7" s="619"/>
      <c r="L7" s="772"/>
      <c r="M7" s="774" t="s">
        <v>5</v>
      </c>
      <c r="N7" s="1427" t="s">
        <v>580</v>
      </c>
      <c r="Q7" s="286"/>
      <c r="R7" s="287"/>
      <c r="S7" s="288"/>
    </row>
    <row r="8" s="1" customFormat="1" ht="24" customHeight="1" spans="1:19">
      <c r="A8" s="18" t="s">
        <v>20</v>
      </c>
      <c r="B8" s="4"/>
      <c r="C8" s="15"/>
      <c r="D8" s="15" t="s">
        <v>2</v>
      </c>
      <c r="E8" s="406">
        <v>49</v>
      </c>
      <c r="F8" s="23"/>
      <c r="G8" s="23"/>
      <c r="H8" s="23"/>
      <c r="I8" s="193"/>
      <c r="J8" s="480"/>
      <c r="K8" s="622"/>
      <c r="L8" s="772"/>
      <c r="M8" s="774"/>
      <c r="N8" s="483">
        <f>$F$82/20.086</f>
        <v>1.27749128746391</v>
      </c>
      <c r="Q8" s="284"/>
      <c r="R8" s="289"/>
      <c r="S8" s="290"/>
    </row>
    <row r="9" s="1" customFormat="1" ht="24" customHeight="1" spans="1:19">
      <c r="A9" s="18" t="s">
        <v>21</v>
      </c>
      <c r="B9" s="4"/>
      <c r="C9" s="15"/>
      <c r="D9" s="15" t="s">
        <v>2</v>
      </c>
      <c r="E9" s="24">
        <f>60/(F81)*E5*E6*E7*E8</f>
        <v>615.094870463451</v>
      </c>
      <c r="F9" s="25">
        <f>60/F81*E6*E8</f>
        <v>87.870695780493</v>
      </c>
      <c r="G9" s="407" t="s">
        <v>22</v>
      </c>
      <c r="H9" s="24"/>
      <c r="I9" s="199"/>
      <c r="J9" s="480"/>
      <c r="K9" s="623"/>
      <c r="L9" s="772"/>
      <c r="M9" s="775"/>
      <c r="N9" s="484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154</v>
      </c>
      <c r="C10" s="28"/>
      <c r="D10" s="29"/>
      <c r="E10" s="408" t="s">
        <v>25</v>
      </c>
      <c r="F10" s="408" t="s">
        <v>26</v>
      </c>
      <c r="G10" s="409" t="s">
        <v>27</v>
      </c>
      <c r="H10" s="409"/>
      <c r="I10" s="485"/>
      <c r="J10" s="204" t="s">
        <v>28</v>
      </c>
      <c r="K10" s="624"/>
      <c r="L10" s="776" t="s">
        <v>29</v>
      </c>
      <c r="M10" s="777"/>
      <c r="N10" s="207" t="s">
        <v>30</v>
      </c>
      <c r="O10" s="208"/>
      <c r="P10" s="208"/>
      <c r="Q10" s="208"/>
      <c r="R10" s="208"/>
      <c r="S10" s="208"/>
    </row>
    <row r="11" s="1" customFormat="1" ht="16.7" customHeight="1" spans="1:19">
      <c r="A11" s="26"/>
      <c r="B11" s="32"/>
      <c r="C11" s="33"/>
      <c r="D11" s="34"/>
      <c r="E11" s="410" t="s">
        <v>155</v>
      </c>
      <c r="F11" s="408"/>
      <c r="G11" s="409"/>
      <c r="H11" s="409"/>
      <c r="I11" s="487" t="s">
        <v>32</v>
      </c>
      <c r="J11" s="210" t="s">
        <v>33</v>
      </c>
      <c r="K11" s="210" t="s">
        <v>34</v>
      </c>
      <c r="L11" s="778" t="s">
        <v>35</v>
      </c>
      <c r="M11" s="778" t="s">
        <v>36</v>
      </c>
      <c r="N11" s="212"/>
      <c r="O11" s="208"/>
      <c r="P11" s="208"/>
      <c r="Q11" s="208"/>
      <c r="R11" s="208"/>
      <c r="S11" s="208"/>
    </row>
    <row r="12" s="1" customFormat="1" ht="21" customHeight="1" spans="1:19">
      <c r="A12" s="26"/>
      <c r="B12" s="36"/>
      <c r="C12" s="37"/>
      <c r="D12" s="38"/>
      <c r="E12" s="411">
        <v>1</v>
      </c>
      <c r="F12" s="412"/>
      <c r="G12" s="409"/>
      <c r="H12" s="409"/>
      <c r="I12" s="488"/>
      <c r="J12" s="214"/>
      <c r="K12" s="214"/>
      <c r="L12" s="779"/>
      <c r="M12" s="779"/>
      <c r="N12" s="212"/>
      <c r="O12" s="208"/>
      <c r="P12" s="208"/>
      <c r="Q12" s="208"/>
      <c r="R12" s="208"/>
      <c r="S12" s="208"/>
    </row>
    <row r="13" s="1" customFormat="1" ht="30" customHeight="1" spans="1:19">
      <c r="A13" s="41"/>
      <c r="B13" s="42" t="s">
        <v>156</v>
      </c>
      <c r="C13" s="43"/>
      <c r="D13" s="43"/>
      <c r="E13" s="44">
        <f t="shared" ref="E13:E22" si="0">60/F13*$E$12</f>
        <v>106.007067137809</v>
      </c>
      <c r="F13" s="45">
        <f>0.222*2+0.061*2</f>
        <v>0.566</v>
      </c>
      <c r="G13" s="46">
        <f t="shared" ref="G13:G18" si="1">$F$9/E13*120%</f>
        <v>0.994696276235183</v>
      </c>
      <c r="H13" s="47"/>
      <c r="I13" s="216" t="s">
        <v>38</v>
      </c>
      <c r="J13" s="216"/>
      <c r="K13" s="216"/>
      <c r="L13" s="780"/>
      <c r="M13" s="780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220"/>
      <c r="K14" s="220"/>
      <c r="L14" s="781"/>
      <c r="M14" s="781"/>
      <c r="N14" s="222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53" t="s">
        <v>157</v>
      </c>
      <c r="C15" s="54"/>
      <c r="D15" s="54"/>
      <c r="E15" s="55">
        <f t="shared" si="0"/>
        <v>270.880361173815</v>
      </c>
      <c r="F15" s="61">
        <f>0.1097+0.1118</f>
        <v>0.2215</v>
      </c>
      <c r="G15" s="57">
        <f t="shared" si="1"/>
        <v>0.389267182307584</v>
      </c>
      <c r="H15" s="47">
        <v>1</v>
      </c>
      <c r="I15" s="216" t="s">
        <v>44</v>
      </c>
      <c r="J15" s="247" t="s">
        <v>45</v>
      </c>
      <c r="K15" s="275">
        <v>16</v>
      </c>
      <c r="L15" s="782">
        <v>0.59</v>
      </c>
      <c r="M15" s="782">
        <v>0.11</v>
      </c>
      <c r="N15" s="226" t="s">
        <v>160</v>
      </c>
      <c r="O15" s="227"/>
      <c r="P15" s="228" t="s">
        <v>44</v>
      </c>
      <c r="Q15" s="227"/>
      <c r="R15" s="89">
        <f t="shared" ref="R15:R31" si="2">COUNTIFS($I$25:$I$77,P15,$H$25:$H$77,"")+SUMIF($I$25:$I$77,P15,$H$25:$H$77)</f>
        <v>19</v>
      </c>
      <c r="S15" s="295">
        <f t="shared" ref="S15:S32" si="3">SUMIF($I$25:$I$86,P15,$H$25:$H$86)</f>
        <v>17</v>
      </c>
    </row>
    <row r="16" s="1" customFormat="1" ht="32.1" customHeight="1" spans="1:19">
      <c r="A16" s="41"/>
      <c r="B16" s="53" t="s">
        <v>52</v>
      </c>
      <c r="C16" s="59"/>
      <c r="D16" s="60"/>
      <c r="E16" s="55">
        <f t="shared" si="0"/>
        <v>389.61038961039</v>
      </c>
      <c r="F16" s="61">
        <v>0.154</v>
      </c>
      <c r="G16" s="57">
        <f t="shared" si="1"/>
        <v>0.270641743003918</v>
      </c>
      <c r="H16" s="47"/>
      <c r="I16" s="216" t="s">
        <v>53</v>
      </c>
      <c r="J16" s="224" t="s">
        <v>45</v>
      </c>
      <c r="K16" s="275">
        <v>16</v>
      </c>
      <c r="L16" s="782">
        <v>0.58</v>
      </c>
      <c r="M16" s="782">
        <v>0.1</v>
      </c>
      <c r="N16" s="226" t="s">
        <v>160</v>
      </c>
      <c r="O16" s="227"/>
      <c r="P16" s="60" t="s">
        <v>163</v>
      </c>
      <c r="Q16" s="296"/>
      <c r="R16" s="89">
        <f t="shared" si="2"/>
        <v>1</v>
      </c>
      <c r="S16" s="295">
        <f t="shared" si="3"/>
        <v>1</v>
      </c>
    </row>
    <row r="17" s="1" customFormat="1" ht="32.1" customHeight="1" spans="1:19">
      <c r="A17" s="41"/>
      <c r="B17" s="53" t="s">
        <v>55</v>
      </c>
      <c r="C17" s="59"/>
      <c r="D17" s="60"/>
      <c r="E17" s="55">
        <f t="shared" si="0"/>
        <v>697.674418604651</v>
      </c>
      <c r="F17" s="584">
        <v>0.086</v>
      </c>
      <c r="G17" s="57">
        <f t="shared" si="1"/>
        <v>0.151137596742448</v>
      </c>
      <c r="H17" s="47"/>
      <c r="I17" s="216" t="s">
        <v>56</v>
      </c>
      <c r="J17" s="237" t="s">
        <v>57</v>
      </c>
      <c r="K17" s="275">
        <v>16</v>
      </c>
      <c r="L17" s="782">
        <v>0.47</v>
      </c>
      <c r="M17" s="782">
        <v>0.23</v>
      </c>
      <c r="N17" s="226" t="s">
        <v>160</v>
      </c>
      <c r="O17" s="227"/>
      <c r="P17" s="60" t="s">
        <v>166</v>
      </c>
      <c r="Q17" s="296"/>
      <c r="R17" s="89">
        <f t="shared" si="2"/>
        <v>2</v>
      </c>
      <c r="S17" s="295">
        <f t="shared" si="3"/>
        <v>2</v>
      </c>
    </row>
    <row r="18" s="1" customFormat="1" ht="32.1" customHeight="1" spans="1:19">
      <c r="A18" s="41"/>
      <c r="B18" s="53" t="s">
        <v>61</v>
      </c>
      <c r="C18" s="62"/>
      <c r="D18" s="63"/>
      <c r="E18" s="55">
        <f t="shared" si="0"/>
        <v>645.161290322581</v>
      </c>
      <c r="F18" s="61">
        <v>0.093</v>
      </c>
      <c r="G18" s="57">
        <f t="shared" si="1"/>
        <v>0.163439494151717</v>
      </c>
      <c r="H18" s="47"/>
      <c r="I18" s="216" t="s">
        <v>167</v>
      </c>
      <c r="J18" s="224" t="s">
        <v>70</v>
      </c>
      <c r="K18" s="275">
        <v>16</v>
      </c>
      <c r="L18" s="782">
        <v>0.61</v>
      </c>
      <c r="M18" s="782">
        <v>0.23</v>
      </c>
      <c r="N18" s="226" t="s">
        <v>160</v>
      </c>
      <c r="O18" s="227"/>
      <c r="P18" s="59" t="s">
        <v>169</v>
      </c>
      <c r="Q18" s="296"/>
      <c r="R18" s="89">
        <f t="shared" si="2"/>
        <v>2</v>
      </c>
      <c r="S18" s="295">
        <f t="shared" si="3"/>
        <v>2</v>
      </c>
    </row>
    <row r="19" s="1" customFormat="1" ht="32.1" customHeight="1" spans="1:19">
      <c r="A19" s="41"/>
      <c r="B19" s="53" t="s">
        <v>170</v>
      </c>
      <c r="C19" s="64"/>
      <c r="D19" s="64"/>
      <c r="E19" s="55">
        <f t="shared" si="0"/>
        <v>810.810810810811</v>
      </c>
      <c r="F19" s="61">
        <v>0.074</v>
      </c>
      <c r="G19" s="57">
        <f>$F$9/E19</f>
        <v>0.108373858129275</v>
      </c>
      <c r="H19" s="89"/>
      <c r="I19" s="216" t="s">
        <v>171</v>
      </c>
      <c r="J19" s="626"/>
      <c r="K19" s="275"/>
      <c r="L19" s="782"/>
      <c r="M19" s="782"/>
      <c r="N19" s="226"/>
      <c r="O19" s="227"/>
      <c r="P19" s="59" t="s">
        <v>53</v>
      </c>
      <c r="Q19" s="296"/>
      <c r="R19" s="89">
        <f t="shared" si="2"/>
        <v>1</v>
      </c>
      <c r="S19" s="295">
        <f t="shared" si="3"/>
        <v>1</v>
      </c>
    </row>
    <row r="20" s="1" customFormat="1" ht="32.1" customHeight="1" spans="1:19">
      <c r="A20" s="41"/>
      <c r="B20" s="65" t="s">
        <v>64</v>
      </c>
      <c r="C20" s="66"/>
      <c r="D20" s="66"/>
      <c r="E20" s="55">
        <f t="shared" si="0"/>
        <v>99.1244011234099</v>
      </c>
      <c r="F20" s="61">
        <v>0.6053</v>
      </c>
      <c r="G20" s="57">
        <f t="shared" ref="G20:G22" si="4">$F$9/E20*120%</f>
        <v>1.06376264311865</v>
      </c>
      <c r="H20" s="47">
        <v>1</v>
      </c>
      <c r="I20" s="627" t="s">
        <v>172</v>
      </c>
      <c r="J20" s="275" t="s">
        <v>45</v>
      </c>
      <c r="K20" s="275">
        <v>16</v>
      </c>
      <c r="L20" s="782">
        <v>0.6</v>
      </c>
      <c r="M20" s="782">
        <v>0.12</v>
      </c>
      <c r="N20" s="226" t="s">
        <v>160</v>
      </c>
      <c r="O20" s="227"/>
      <c r="P20" s="59" t="s">
        <v>56</v>
      </c>
      <c r="Q20" s="296"/>
      <c r="R20" s="89">
        <f t="shared" si="2"/>
        <v>1</v>
      </c>
      <c r="S20" s="295">
        <f t="shared" si="3"/>
        <v>1</v>
      </c>
    </row>
    <row r="21" s="1" customFormat="1" ht="32.1" customHeight="1" spans="1:19">
      <c r="A21" s="67"/>
      <c r="B21" s="65" t="s">
        <v>175</v>
      </c>
      <c r="C21" s="69"/>
      <c r="D21" s="69"/>
      <c r="E21" s="55">
        <f t="shared" si="0"/>
        <v>397.350993377483</v>
      </c>
      <c r="F21" s="61">
        <v>0.151</v>
      </c>
      <c r="G21" s="57">
        <f t="shared" si="4"/>
        <v>0.265369501257089</v>
      </c>
      <c r="H21" s="47"/>
      <c r="I21" s="216" t="s">
        <v>53</v>
      </c>
      <c r="J21" s="275" t="s">
        <v>45</v>
      </c>
      <c r="K21" s="275">
        <v>16</v>
      </c>
      <c r="L21" s="782">
        <v>0.6</v>
      </c>
      <c r="M21" s="782">
        <v>0.12</v>
      </c>
      <c r="N21" s="226" t="s">
        <v>160</v>
      </c>
      <c r="O21" s="227"/>
      <c r="P21" s="59" t="s">
        <v>63</v>
      </c>
      <c r="Q21" s="296"/>
      <c r="R21" s="89">
        <f t="shared" si="2"/>
        <v>4</v>
      </c>
      <c r="S21" s="295">
        <f t="shared" si="3"/>
        <v>3</v>
      </c>
    </row>
    <row r="22" s="1" customFormat="1" ht="32.1" customHeight="1" spans="1:19">
      <c r="A22" s="67"/>
      <c r="B22" s="587" t="s">
        <v>176</v>
      </c>
      <c r="C22" s="588"/>
      <c r="D22" s="588"/>
      <c r="E22" s="589">
        <f t="shared" si="0"/>
        <v>331.491712707182</v>
      </c>
      <c r="F22" s="61">
        <v>0.181</v>
      </c>
      <c r="G22" s="57">
        <f t="shared" si="4"/>
        <v>0.318091918725385</v>
      </c>
      <c r="H22" s="47"/>
      <c r="I22" s="216" t="s">
        <v>54</v>
      </c>
      <c r="J22" s="275" t="s">
        <v>70</v>
      </c>
      <c r="K22" s="275">
        <v>16</v>
      </c>
      <c r="L22" s="782">
        <v>0.61</v>
      </c>
      <c r="M22" s="782">
        <v>0.23</v>
      </c>
      <c r="N22" s="226" t="s">
        <v>160</v>
      </c>
      <c r="O22" s="227"/>
      <c r="P22" s="59" t="s">
        <v>66</v>
      </c>
      <c r="Q22" s="296"/>
      <c r="R22" s="89">
        <f t="shared" si="2"/>
        <v>0</v>
      </c>
      <c r="S22" s="295">
        <f t="shared" si="3"/>
        <v>0</v>
      </c>
    </row>
    <row r="23" s="1" customFormat="1" ht="32.1" customHeight="1" spans="1:19">
      <c r="A23" s="76"/>
      <c r="B23" s="77" t="s">
        <v>73</v>
      </c>
      <c r="C23" s="78"/>
      <c r="D23" s="78"/>
      <c r="E23" s="79"/>
      <c r="F23" s="80">
        <f t="shared" ref="F23:H23" si="5">SUM(F15:F22)</f>
        <v>1.5658</v>
      </c>
      <c r="G23" s="81">
        <f t="shared" si="5"/>
        <v>2.73008393743606</v>
      </c>
      <c r="H23" s="82">
        <f t="shared" si="5"/>
        <v>2</v>
      </c>
      <c r="I23" s="231"/>
      <c r="J23" s="232"/>
      <c r="K23" s="232"/>
      <c r="L23" s="783"/>
      <c r="M23" s="783"/>
      <c r="N23" s="234"/>
      <c r="O23" s="227"/>
      <c r="P23" s="59" t="s">
        <v>68</v>
      </c>
      <c r="Q23" s="296"/>
      <c r="R23" s="89">
        <f t="shared" si="2"/>
        <v>4</v>
      </c>
      <c r="S23" s="295">
        <f t="shared" si="3"/>
        <v>3</v>
      </c>
    </row>
    <row r="24" s="1" customFormat="1" ht="32.1" customHeight="1" spans="1:19">
      <c r="A24" s="83"/>
      <c r="B24" s="84" t="s">
        <v>75</v>
      </c>
      <c r="C24" s="84"/>
      <c r="D24" s="85"/>
      <c r="E24" s="86"/>
      <c r="F24" s="87"/>
      <c r="G24" s="88"/>
      <c r="H24" s="89"/>
      <c r="I24" s="89"/>
      <c r="J24" s="220"/>
      <c r="K24" s="220"/>
      <c r="L24" s="781"/>
      <c r="M24" s="781"/>
      <c r="N24" s="222"/>
      <c r="O24" s="227"/>
      <c r="P24" s="59" t="s">
        <v>72</v>
      </c>
      <c r="Q24" s="296"/>
      <c r="R24" s="89">
        <f t="shared" si="2"/>
        <v>2</v>
      </c>
      <c r="S24" s="295">
        <f t="shared" si="3"/>
        <v>2</v>
      </c>
    </row>
    <row r="25" s="1" customFormat="1" ht="31" customHeight="1" spans="1:19">
      <c r="A25" s="755"/>
      <c r="B25" s="756" t="s">
        <v>77</v>
      </c>
      <c r="C25" s="757"/>
      <c r="D25" s="757"/>
      <c r="E25" s="758">
        <f t="shared" ref="E25:E30" si="6">60/F25*$E$12</f>
        <v>74.9063670411985</v>
      </c>
      <c r="F25" s="759">
        <v>0.801</v>
      </c>
      <c r="G25" s="760">
        <f>$F$9/(E25*1)*120%</f>
        <v>1.4076885464035</v>
      </c>
      <c r="H25" s="761">
        <v>2</v>
      </c>
      <c r="I25" s="761" t="s">
        <v>78</v>
      </c>
      <c r="J25" s="784"/>
      <c r="K25" s="784"/>
      <c r="L25" s="785"/>
      <c r="M25" s="785"/>
      <c r="N25" s="786"/>
      <c r="O25" s="227"/>
      <c r="P25" s="59" t="s">
        <v>74</v>
      </c>
      <c r="Q25" s="296"/>
      <c r="R25" s="89">
        <f t="shared" si="2"/>
        <v>3</v>
      </c>
      <c r="S25" s="295">
        <f t="shared" si="3"/>
        <v>3</v>
      </c>
    </row>
    <row r="26" s="1" customFormat="1" ht="32.1" customHeight="1" spans="1:19">
      <c r="A26" s="420"/>
      <c r="B26" s="762" t="s">
        <v>581</v>
      </c>
      <c r="C26" s="694"/>
      <c r="D26" s="694"/>
      <c r="E26" s="589">
        <f t="shared" si="6"/>
        <v>91.869545245751</v>
      </c>
      <c r="F26" s="763">
        <v>0.6531</v>
      </c>
      <c r="G26" s="679">
        <f t="shared" ref="G26:G30" si="7">$F$9/E26*120%</f>
        <v>1.1477670282848</v>
      </c>
      <c r="H26" s="764">
        <v>1</v>
      </c>
      <c r="I26" s="787" t="s">
        <v>63</v>
      </c>
      <c r="J26" s="237" t="s">
        <v>57</v>
      </c>
      <c r="K26" s="788">
        <v>16</v>
      </c>
      <c r="L26" s="789">
        <v>0.47</v>
      </c>
      <c r="M26" s="789">
        <v>0.23</v>
      </c>
      <c r="N26" s="790" t="s">
        <v>160</v>
      </c>
      <c r="O26" s="227"/>
      <c r="P26" s="59" t="s">
        <v>177</v>
      </c>
      <c r="Q26" s="296"/>
      <c r="R26" s="89">
        <f t="shared" si="2"/>
        <v>1</v>
      </c>
      <c r="S26" s="295">
        <f t="shared" si="3"/>
        <v>1</v>
      </c>
    </row>
    <row r="27" s="1" customFormat="1" ht="30" customHeight="1" spans="1:19">
      <c r="A27" s="121"/>
      <c r="B27" s="602" t="s">
        <v>181</v>
      </c>
      <c r="C27" s="124"/>
      <c r="D27" s="603"/>
      <c r="E27" s="86">
        <f t="shared" si="6"/>
        <v>223.713646532438</v>
      </c>
      <c r="F27" s="342">
        <v>0.2682</v>
      </c>
      <c r="G27" s="109">
        <f t="shared" si="7"/>
        <v>0.471338412166565</v>
      </c>
      <c r="H27" s="110"/>
      <c r="I27" s="216" t="s">
        <v>50</v>
      </c>
      <c r="J27" s="224"/>
      <c r="K27" s="275"/>
      <c r="L27" s="782"/>
      <c r="M27" s="782"/>
      <c r="N27" s="226"/>
      <c r="O27" s="227"/>
      <c r="P27" s="59" t="s">
        <v>76</v>
      </c>
      <c r="Q27" s="296"/>
      <c r="R27" s="89">
        <f t="shared" si="2"/>
        <v>1</v>
      </c>
      <c r="S27" s="295">
        <f t="shared" si="3"/>
        <v>1</v>
      </c>
    </row>
    <row r="28" s="2" customFormat="1" ht="30" customHeight="1" spans="1:19">
      <c r="A28" s="121"/>
      <c r="B28" s="600" t="s">
        <v>582</v>
      </c>
      <c r="C28" s="59"/>
      <c r="D28" s="59"/>
      <c r="E28" s="107">
        <f t="shared" si="6"/>
        <v>131.752305665349</v>
      </c>
      <c r="F28" s="601">
        <v>0.4554</v>
      </c>
      <c r="G28" s="109">
        <f t="shared" si="7"/>
        <v>0.80032629716873</v>
      </c>
      <c r="H28" s="110">
        <v>1</v>
      </c>
      <c r="I28" s="238" t="s">
        <v>44</v>
      </c>
      <c r="J28" s="239" t="s">
        <v>45</v>
      </c>
      <c r="K28" s="275">
        <v>16</v>
      </c>
      <c r="L28" s="782">
        <v>0.6</v>
      </c>
      <c r="M28" s="782">
        <v>0.12</v>
      </c>
      <c r="N28" s="226" t="s">
        <v>160</v>
      </c>
      <c r="O28" s="227"/>
      <c r="P28" s="59" t="s">
        <v>180</v>
      </c>
      <c r="Q28" s="296"/>
      <c r="R28" s="89">
        <f t="shared" si="2"/>
        <v>1</v>
      </c>
      <c r="S28" s="295">
        <f t="shared" si="3"/>
        <v>0</v>
      </c>
    </row>
    <row r="29" s="2" customFormat="1" ht="30" customHeight="1" spans="1:19">
      <c r="A29" s="121"/>
      <c r="B29" s="131" t="s">
        <v>583</v>
      </c>
      <c r="C29" s="59"/>
      <c r="D29" s="59"/>
      <c r="E29" s="55">
        <f t="shared" si="6"/>
        <v>185.185185185185</v>
      </c>
      <c r="F29" s="119">
        <v>0.324</v>
      </c>
      <c r="G29" s="109">
        <f t="shared" si="7"/>
        <v>0.569402108657595</v>
      </c>
      <c r="H29" s="110">
        <v>1</v>
      </c>
      <c r="I29" s="216" t="s">
        <v>44</v>
      </c>
      <c r="J29" s="224" t="s">
        <v>45</v>
      </c>
      <c r="K29" s="275">
        <v>16</v>
      </c>
      <c r="L29" s="782">
        <v>0.62</v>
      </c>
      <c r="M29" s="782">
        <v>0.14</v>
      </c>
      <c r="N29" s="226" t="s">
        <v>160</v>
      </c>
      <c r="O29" s="227"/>
      <c r="P29" s="59" t="s">
        <v>182</v>
      </c>
      <c r="Q29" s="296"/>
      <c r="R29" s="89">
        <f t="shared" si="2"/>
        <v>2</v>
      </c>
      <c r="S29" s="295">
        <f t="shared" si="3"/>
        <v>2</v>
      </c>
    </row>
    <row r="30" s="2" customFormat="1" ht="30" customHeight="1" spans="1:19">
      <c r="A30" s="121"/>
      <c r="B30" s="53" t="s">
        <v>111</v>
      </c>
      <c r="C30" s="59"/>
      <c r="D30" s="60"/>
      <c r="E30" s="55">
        <f t="shared" si="6"/>
        <v>125.680770842061</v>
      </c>
      <c r="F30" s="119">
        <v>0.4774</v>
      </c>
      <c r="G30" s="109">
        <f t="shared" si="7"/>
        <v>0.838989403312147</v>
      </c>
      <c r="H30" s="122">
        <v>1</v>
      </c>
      <c r="I30" s="245" t="s">
        <v>76</v>
      </c>
      <c r="J30" s="224" t="s">
        <v>45</v>
      </c>
      <c r="K30" s="275">
        <v>18</v>
      </c>
      <c r="L30" s="782">
        <v>0.62</v>
      </c>
      <c r="M30" s="782">
        <v>0.14</v>
      </c>
      <c r="N30" s="226" t="s">
        <v>187</v>
      </c>
      <c r="O30" s="240"/>
      <c r="P30" s="59" t="s">
        <v>172</v>
      </c>
      <c r="Q30" s="297"/>
      <c r="R30" s="89">
        <f t="shared" si="2"/>
        <v>1</v>
      </c>
      <c r="S30" s="295">
        <f t="shared" si="3"/>
        <v>0</v>
      </c>
    </row>
    <row r="31" s="2" customFormat="1" ht="32.1" customHeight="1" spans="1:19">
      <c r="A31" s="52"/>
      <c r="B31" s="604"/>
      <c r="C31" s="457"/>
      <c r="D31" s="457"/>
      <c r="E31" s="458"/>
      <c r="F31" s="459"/>
      <c r="G31" s="460"/>
      <c r="H31" s="461"/>
      <c r="I31" s="503"/>
      <c r="J31" s="522"/>
      <c r="K31" s="504"/>
      <c r="L31" s="791"/>
      <c r="M31" s="791"/>
      <c r="N31" s="217"/>
      <c r="O31" s="227"/>
      <c r="P31" s="59" t="s">
        <v>84</v>
      </c>
      <c r="Q31" s="296"/>
      <c r="R31" s="89">
        <f t="shared" si="2"/>
        <v>2</v>
      </c>
      <c r="S31" s="295">
        <f t="shared" si="3"/>
        <v>1</v>
      </c>
    </row>
    <row r="32" s="2" customFormat="1" ht="32.1" customHeight="1" spans="1:19">
      <c r="A32" s="90"/>
      <c r="B32" s="123" t="s">
        <v>82</v>
      </c>
      <c r="C32" s="124"/>
      <c r="D32" s="125"/>
      <c r="E32" s="103"/>
      <c r="F32" s="126"/>
      <c r="G32" s="101"/>
      <c r="H32" s="126"/>
      <c r="I32" s="246"/>
      <c r="J32" s="247"/>
      <c r="K32" s="275"/>
      <c r="L32" s="792"/>
      <c r="M32" s="792"/>
      <c r="N32" s="248"/>
      <c r="O32" s="227"/>
      <c r="P32" s="59" t="s">
        <v>50</v>
      </c>
      <c r="Q32" s="296"/>
      <c r="R32" s="89"/>
      <c r="S32" s="295">
        <f t="shared" si="3"/>
        <v>2</v>
      </c>
    </row>
    <row r="33" s="2" customFormat="1" ht="32.1" customHeight="1" spans="1:19">
      <c r="A33" s="90">
        <v>1</v>
      </c>
      <c r="B33" s="127" t="s">
        <v>584</v>
      </c>
      <c r="C33" s="124"/>
      <c r="D33" s="128"/>
      <c r="E33" s="103">
        <f t="shared" ref="E33:E49" si="8">60/F33*$E$12</f>
        <v>120.992135511192</v>
      </c>
      <c r="F33" s="150">
        <v>0.4959</v>
      </c>
      <c r="G33" s="101">
        <f t="shared" ref="G33:G49" si="9">$F$9/E33*120%</f>
        <v>0.871501560750928</v>
      </c>
      <c r="H33" s="130">
        <v>1</v>
      </c>
      <c r="I33" s="216" t="s">
        <v>44</v>
      </c>
      <c r="J33" s="224" t="s">
        <v>45</v>
      </c>
      <c r="K33" s="224">
        <v>16</v>
      </c>
      <c r="L33" s="782">
        <v>0.6</v>
      </c>
      <c r="M33" s="793">
        <v>0.12</v>
      </c>
      <c r="N33" s="251" t="s">
        <v>160</v>
      </c>
      <c r="O33" s="227"/>
      <c r="P33" s="59" t="s">
        <v>87</v>
      </c>
      <c r="Q33" s="296"/>
      <c r="R33" s="89"/>
      <c r="S33" s="295">
        <f>SUMIF($I$25:$I$86,"*i",$H$25:$H$86)</f>
        <v>5</v>
      </c>
    </row>
    <row r="34" s="2" customFormat="1" ht="32.1" customHeight="1" spans="1:19">
      <c r="A34" s="90">
        <v>2</v>
      </c>
      <c r="B34" s="462" t="s">
        <v>189</v>
      </c>
      <c r="C34" s="124"/>
      <c r="D34" s="605"/>
      <c r="E34" s="326">
        <f t="shared" si="8"/>
        <v>138.632162661738</v>
      </c>
      <c r="F34" s="119">
        <f>0.1778+0.255</f>
        <v>0.4328</v>
      </c>
      <c r="G34" s="101">
        <f t="shared" si="9"/>
        <v>0.760608742675945</v>
      </c>
      <c r="H34" s="89">
        <v>1</v>
      </c>
      <c r="I34" s="253" t="s">
        <v>50</v>
      </c>
      <c r="J34" s="224"/>
      <c r="K34" s="275"/>
      <c r="L34" s="782"/>
      <c r="M34" s="793"/>
      <c r="N34" s="226"/>
      <c r="O34" s="243"/>
      <c r="P34" s="244" t="s">
        <v>89</v>
      </c>
      <c r="Q34" s="298"/>
      <c r="R34" s="299">
        <f>SUM(R15:R33)</f>
        <v>47</v>
      </c>
      <c r="S34" s="300">
        <f>SUM(S15:S33)</f>
        <v>47</v>
      </c>
    </row>
    <row r="35" s="2" customFormat="1" ht="32.1" customHeight="1" spans="1:19">
      <c r="A35" s="90">
        <v>3</v>
      </c>
      <c r="B35" s="462" t="s">
        <v>190</v>
      </c>
      <c r="C35" s="62"/>
      <c r="D35" s="467"/>
      <c r="E35" s="144">
        <f t="shared" si="8"/>
        <v>263.157894736842</v>
      </c>
      <c r="F35" s="119">
        <v>0.228</v>
      </c>
      <c r="G35" s="101">
        <f t="shared" si="9"/>
        <v>0.400690372759048</v>
      </c>
      <c r="H35" s="468"/>
      <c r="I35" s="263" t="s">
        <v>84</v>
      </c>
      <c r="J35" s="224"/>
      <c r="K35" s="275"/>
      <c r="L35" s="782"/>
      <c r="M35" s="793"/>
      <c r="N35" s="236"/>
      <c r="O35" s="243"/>
      <c r="P35" s="244"/>
      <c r="Q35" s="298"/>
      <c r="R35" s="298"/>
      <c r="S35" s="301"/>
    </row>
    <row r="36" s="2" customFormat="1" ht="32.1" customHeight="1" spans="1:19">
      <c r="A36" s="90">
        <v>4</v>
      </c>
      <c r="B36" s="462" t="s">
        <v>191</v>
      </c>
      <c r="C36" s="124"/>
      <c r="D36" s="137"/>
      <c r="E36" s="86">
        <f t="shared" si="8"/>
        <v>239.808153477218</v>
      </c>
      <c r="F36" s="138">
        <v>0.2502</v>
      </c>
      <c r="G36" s="101">
        <f t="shared" si="9"/>
        <v>0.439704961685587</v>
      </c>
      <c r="H36" s="89">
        <v>1</v>
      </c>
      <c r="I36" s="253" t="s">
        <v>56</v>
      </c>
      <c r="J36" s="224" t="s">
        <v>57</v>
      </c>
      <c r="K36" s="275">
        <v>16</v>
      </c>
      <c r="L36" s="782">
        <v>0.47</v>
      </c>
      <c r="M36" s="782">
        <v>0.23</v>
      </c>
      <c r="N36" s="226" t="s">
        <v>160</v>
      </c>
      <c r="O36" s="249" t="s">
        <v>92</v>
      </c>
      <c r="P36" s="249"/>
      <c r="Q36" s="249"/>
      <c r="R36" s="249"/>
      <c r="S36" s="249"/>
    </row>
    <row r="37" s="2" customFormat="1" ht="32.1" customHeight="1" spans="1:19">
      <c r="A37" s="90">
        <v>5</v>
      </c>
      <c r="B37" s="462" t="s">
        <v>90</v>
      </c>
      <c r="C37" s="62"/>
      <c r="D37" s="137"/>
      <c r="E37" s="141">
        <f t="shared" si="8"/>
        <v>283.553875236295</v>
      </c>
      <c r="F37" s="61">
        <v>0.2116</v>
      </c>
      <c r="G37" s="101">
        <f t="shared" si="9"/>
        <v>0.371868784543046</v>
      </c>
      <c r="H37" s="89"/>
      <c r="I37" s="263" t="s">
        <v>63</v>
      </c>
      <c r="J37" s="224" t="s">
        <v>57</v>
      </c>
      <c r="K37" s="275">
        <v>16</v>
      </c>
      <c r="L37" s="782">
        <v>0.47</v>
      </c>
      <c r="M37" s="782">
        <v>0.23</v>
      </c>
      <c r="N37" s="226" t="s">
        <v>160</v>
      </c>
      <c r="O37" s="252" t="s">
        <v>192</v>
      </c>
      <c r="P37" s="252"/>
      <c r="Q37" s="252"/>
      <c r="R37" s="252"/>
      <c r="S37" s="252"/>
    </row>
    <row r="38" s="2" customFormat="1" ht="32.1" customHeight="1" spans="1:19">
      <c r="A38" s="90">
        <v>6</v>
      </c>
      <c r="B38" s="462" t="s">
        <v>194</v>
      </c>
      <c r="C38" s="62"/>
      <c r="D38" s="143"/>
      <c r="E38" s="144">
        <f t="shared" si="8"/>
        <v>98.8467874794069</v>
      </c>
      <c r="F38" s="61">
        <v>0.607</v>
      </c>
      <c r="G38" s="101">
        <f t="shared" si="9"/>
        <v>1.06675024677519</v>
      </c>
      <c r="H38" s="89">
        <v>1</v>
      </c>
      <c r="I38" s="253" t="s">
        <v>163</v>
      </c>
      <c r="J38" s="224" t="s">
        <v>45</v>
      </c>
      <c r="K38" s="275">
        <v>16</v>
      </c>
      <c r="L38" s="782">
        <v>0.6</v>
      </c>
      <c r="M38" s="782">
        <v>0.12</v>
      </c>
      <c r="N38" s="226" t="s">
        <v>160</v>
      </c>
      <c r="O38" s="252" t="s">
        <v>193</v>
      </c>
      <c r="P38" s="252"/>
      <c r="Q38" s="252"/>
      <c r="R38" s="252"/>
      <c r="S38" s="252"/>
    </row>
    <row r="39" s="2" customFormat="1" ht="32.1" customHeight="1" spans="1:19">
      <c r="A39" s="90">
        <v>7</v>
      </c>
      <c r="B39" s="463" t="s">
        <v>195</v>
      </c>
      <c r="C39" s="146"/>
      <c r="D39" s="118"/>
      <c r="E39" s="86">
        <f t="shared" si="8"/>
        <v>143.540669856459</v>
      </c>
      <c r="F39" s="147">
        <v>0.418</v>
      </c>
      <c r="G39" s="101">
        <f t="shared" si="9"/>
        <v>0.734599016724923</v>
      </c>
      <c r="H39" s="89">
        <v>1</v>
      </c>
      <c r="I39" s="253" t="s">
        <v>177</v>
      </c>
      <c r="J39" s="224" t="s">
        <v>70</v>
      </c>
      <c r="K39" s="275">
        <v>16</v>
      </c>
      <c r="L39" s="782">
        <v>0.61</v>
      </c>
      <c r="M39" s="782">
        <v>0.23</v>
      </c>
      <c r="N39" s="226" t="s">
        <v>160</v>
      </c>
      <c r="O39" s="259"/>
      <c r="P39" s="259"/>
      <c r="Q39" s="303"/>
      <c r="R39" s="303"/>
      <c r="S39" s="304"/>
    </row>
    <row r="40" s="2" customFormat="1" ht="32.1" customHeight="1" spans="1:19">
      <c r="A40" s="90">
        <v>8</v>
      </c>
      <c r="B40" s="469" t="s">
        <v>196</v>
      </c>
      <c r="C40" s="62"/>
      <c r="D40" s="63"/>
      <c r="E40" s="86">
        <f t="shared" si="8"/>
        <v>217.391304347826</v>
      </c>
      <c r="F40" s="119">
        <v>0.276</v>
      </c>
      <c r="G40" s="101">
        <f t="shared" si="9"/>
        <v>0.485046240708322</v>
      </c>
      <c r="H40" s="89"/>
      <c r="I40" s="216" t="s">
        <v>68</v>
      </c>
      <c r="J40" s="224" t="s">
        <v>57</v>
      </c>
      <c r="K40" s="275">
        <v>16</v>
      </c>
      <c r="L40" s="782" t="s">
        <v>585</v>
      </c>
      <c r="M40" s="782" t="s">
        <v>517</v>
      </c>
      <c r="N40" s="226" t="s">
        <v>160</v>
      </c>
      <c r="O40" s="259"/>
      <c r="P40" s="259"/>
      <c r="Q40" s="303"/>
      <c r="R40" s="303"/>
      <c r="S40" s="304"/>
    </row>
    <row r="41" s="2" customFormat="1" ht="32.1" customHeight="1" spans="1:19">
      <c r="A41" s="90">
        <v>9</v>
      </c>
      <c r="B41" s="469" t="s">
        <v>199</v>
      </c>
      <c r="C41" s="62"/>
      <c r="D41" s="63"/>
      <c r="E41" s="86">
        <f t="shared" si="8"/>
        <v>147.965474722565</v>
      </c>
      <c r="F41" s="119">
        <f>0.286+0.239/2</f>
        <v>0.4055</v>
      </c>
      <c r="G41" s="101">
        <f t="shared" si="9"/>
        <v>0.712631342779797</v>
      </c>
      <c r="H41" s="89">
        <v>1</v>
      </c>
      <c r="I41" s="263" t="s">
        <v>44</v>
      </c>
      <c r="J41" s="224" t="s">
        <v>45</v>
      </c>
      <c r="K41" s="275">
        <v>16</v>
      </c>
      <c r="L41" s="782">
        <v>0.6</v>
      </c>
      <c r="M41" s="782">
        <v>0.12</v>
      </c>
      <c r="N41" s="226" t="s">
        <v>160</v>
      </c>
      <c r="O41" s="523"/>
      <c r="P41" s="524"/>
      <c r="Q41" s="524"/>
      <c r="R41" s="524"/>
      <c r="S41" s="528">
        <v>3</v>
      </c>
    </row>
    <row r="42" s="2" customFormat="1" ht="32.1" customHeight="1" spans="1:19">
      <c r="A42" s="90">
        <v>10</v>
      </c>
      <c r="B42" s="609" t="s">
        <v>99</v>
      </c>
      <c r="C42" s="148"/>
      <c r="D42" s="610"/>
      <c r="E42" s="86">
        <f t="shared" si="8"/>
        <v>160.427807486631</v>
      </c>
      <c r="F42" s="119">
        <v>0.374</v>
      </c>
      <c r="G42" s="101">
        <f t="shared" si="9"/>
        <v>0.657272804438088</v>
      </c>
      <c r="H42" s="110">
        <v>1</v>
      </c>
      <c r="I42" s="263" t="s">
        <v>44</v>
      </c>
      <c r="J42" s="224" t="s">
        <v>45</v>
      </c>
      <c r="K42" s="275">
        <v>16</v>
      </c>
      <c r="L42" s="782">
        <v>0.62</v>
      </c>
      <c r="M42" s="782">
        <v>0.14</v>
      </c>
      <c r="N42" s="226" t="s">
        <v>160</v>
      </c>
      <c r="O42" s="260" t="s">
        <v>200</v>
      </c>
      <c r="P42" s="260"/>
      <c r="Q42" s="260"/>
      <c r="R42" s="260"/>
      <c r="S42" s="260"/>
    </row>
    <row r="43" s="2" customFormat="1" ht="32.1" customHeight="1" spans="1:19">
      <c r="A43" s="90">
        <v>11</v>
      </c>
      <c r="B43" s="469" t="s">
        <v>100</v>
      </c>
      <c r="C43" s="62"/>
      <c r="D43" s="151"/>
      <c r="E43" s="86">
        <f t="shared" si="8"/>
        <v>252.100840336134</v>
      </c>
      <c r="F43" s="611">
        <v>0.238</v>
      </c>
      <c r="G43" s="152">
        <f t="shared" si="9"/>
        <v>0.418264511915148</v>
      </c>
      <c r="H43" s="89"/>
      <c r="I43" s="637" t="s">
        <v>180</v>
      </c>
      <c r="J43" s="224" t="s">
        <v>45</v>
      </c>
      <c r="K43" s="275">
        <v>16</v>
      </c>
      <c r="L43" s="782">
        <v>0.61</v>
      </c>
      <c r="M43" s="782">
        <v>0.13</v>
      </c>
      <c r="N43" s="226" t="s">
        <v>160</v>
      </c>
      <c r="O43" s="261"/>
      <c r="P43" s="262" t="s">
        <v>201</v>
      </c>
      <c r="Q43" s="305" t="s">
        <v>50</v>
      </c>
      <c r="R43" s="306" t="s">
        <v>56</v>
      </c>
      <c r="S43" s="307">
        <v>3</v>
      </c>
    </row>
    <row r="44" s="2" customFormat="1" ht="32.1" customHeight="1" spans="1:19">
      <c r="A44" s="90">
        <v>12</v>
      </c>
      <c r="B44" s="471" t="s">
        <v>203</v>
      </c>
      <c r="C44" s="472"/>
      <c r="D44" s="473"/>
      <c r="E44" s="86">
        <f t="shared" si="8"/>
        <v>164.383561643836</v>
      </c>
      <c r="F44" s="150">
        <v>0.365</v>
      </c>
      <c r="G44" s="101">
        <f t="shared" si="9"/>
        <v>0.641456079197598</v>
      </c>
      <c r="H44" s="89">
        <v>1</v>
      </c>
      <c r="I44" s="263" t="s">
        <v>44</v>
      </c>
      <c r="J44" s="224" t="s">
        <v>45</v>
      </c>
      <c r="K44" s="275">
        <v>16</v>
      </c>
      <c r="L44" s="782">
        <v>0.59</v>
      </c>
      <c r="M44" s="782">
        <v>0.11</v>
      </c>
      <c r="N44" s="226" t="s">
        <v>160</v>
      </c>
      <c r="O44" s="261"/>
      <c r="P44" s="262">
        <v>4</v>
      </c>
      <c r="Q44" s="306" t="s">
        <v>63</v>
      </c>
      <c r="R44" s="306" t="s">
        <v>177</v>
      </c>
      <c r="S44" s="307">
        <v>5</v>
      </c>
    </row>
    <row r="45" s="2" customFormat="1" ht="32.1" customHeight="1" spans="1:19">
      <c r="A45" s="90">
        <v>13</v>
      </c>
      <c r="B45" s="474" t="s">
        <v>205</v>
      </c>
      <c r="C45" s="62"/>
      <c r="D45" s="63"/>
      <c r="E45" s="86">
        <f t="shared" si="8"/>
        <v>131.004366812227</v>
      </c>
      <c r="F45" s="119">
        <v>0.458</v>
      </c>
      <c r="G45" s="101">
        <f t="shared" si="9"/>
        <v>0.804895573349316</v>
      </c>
      <c r="H45" s="89">
        <v>1</v>
      </c>
      <c r="I45" s="263" t="s">
        <v>53</v>
      </c>
      <c r="J45" s="224" t="s">
        <v>45</v>
      </c>
      <c r="K45" s="275">
        <v>16</v>
      </c>
      <c r="L45" s="782">
        <v>0.58</v>
      </c>
      <c r="M45" s="782">
        <v>0.1</v>
      </c>
      <c r="N45" s="226" t="s">
        <v>160</v>
      </c>
      <c r="O45" s="261"/>
      <c r="P45" s="262">
        <v>6</v>
      </c>
      <c r="Q45" s="306" t="s">
        <v>44</v>
      </c>
      <c r="R45" s="306" t="s">
        <v>44</v>
      </c>
      <c r="S45" s="307" t="s">
        <v>204</v>
      </c>
    </row>
    <row r="46" s="2" customFormat="1" ht="32.1" customHeight="1" spans="1:19">
      <c r="A46" s="90">
        <v>14</v>
      </c>
      <c r="B46" s="470" t="s">
        <v>206</v>
      </c>
      <c r="C46" s="154"/>
      <c r="D46" s="155"/>
      <c r="E46" s="144">
        <f t="shared" si="8"/>
        <v>86.7052023121387</v>
      </c>
      <c r="F46" s="150">
        <v>0.692</v>
      </c>
      <c r="G46" s="101">
        <f t="shared" si="9"/>
        <v>1.21613042960202</v>
      </c>
      <c r="H46" s="89">
        <v>2</v>
      </c>
      <c r="I46" s="257" t="s">
        <v>44</v>
      </c>
      <c r="J46" s="224" t="s">
        <v>45</v>
      </c>
      <c r="K46" s="275">
        <v>16</v>
      </c>
      <c r="L46" s="782">
        <v>0.6</v>
      </c>
      <c r="M46" s="782">
        <v>0.12</v>
      </c>
      <c r="N46" s="226" t="s">
        <v>160</v>
      </c>
      <c r="O46" s="261"/>
      <c r="P46" s="264"/>
      <c r="Q46" s="306" t="s">
        <v>56</v>
      </c>
      <c r="R46" s="306" t="s">
        <v>44</v>
      </c>
      <c r="S46" s="307">
        <v>9</v>
      </c>
    </row>
    <row r="47" s="2" customFormat="1" ht="32.1" customHeight="1" spans="1:19">
      <c r="A47" s="90">
        <v>15</v>
      </c>
      <c r="B47" s="53" t="s">
        <v>207</v>
      </c>
      <c r="C47" s="156"/>
      <c r="D47" s="132"/>
      <c r="E47" s="86">
        <f t="shared" si="8"/>
        <v>258.097819073429</v>
      </c>
      <c r="F47" s="61">
        <f>(0.1097*1.1)+0.1118</f>
        <v>0.23247</v>
      </c>
      <c r="G47" s="101">
        <f t="shared" si="9"/>
        <v>0.408546012961824</v>
      </c>
      <c r="H47" s="89"/>
      <c r="I47" s="253"/>
      <c r="J47" s="224"/>
      <c r="K47" s="275"/>
      <c r="L47" s="782"/>
      <c r="M47" s="782"/>
      <c r="N47" s="226"/>
      <c r="O47" s="261"/>
      <c r="P47" s="262">
        <v>10</v>
      </c>
      <c r="Q47" s="306" t="s">
        <v>171</v>
      </c>
      <c r="R47" s="306" t="s">
        <v>53</v>
      </c>
      <c r="S47" s="307">
        <v>11</v>
      </c>
    </row>
    <row r="48" s="2" customFormat="1" ht="32.1" customHeight="1" spans="1:19">
      <c r="A48" s="90">
        <v>16</v>
      </c>
      <c r="B48" s="612" t="s">
        <v>209</v>
      </c>
      <c r="C48" s="158"/>
      <c r="D48" s="158"/>
      <c r="E48" s="86">
        <f t="shared" si="8"/>
        <v>110.213078618663</v>
      </c>
      <c r="F48" s="159">
        <v>0.5444</v>
      </c>
      <c r="G48" s="152">
        <f t="shared" si="9"/>
        <v>0.956736135658006</v>
      </c>
      <c r="H48" s="89">
        <v>1</v>
      </c>
      <c r="I48" s="253" t="s">
        <v>44</v>
      </c>
      <c r="J48" s="224" t="s">
        <v>45</v>
      </c>
      <c r="K48" s="275">
        <v>16</v>
      </c>
      <c r="L48" s="782">
        <v>0.62</v>
      </c>
      <c r="M48" s="782">
        <v>0.14</v>
      </c>
      <c r="N48" s="226" t="s">
        <v>160</v>
      </c>
      <c r="O48" s="261"/>
      <c r="P48" s="262">
        <v>12</v>
      </c>
      <c r="Q48" s="306" t="s">
        <v>44</v>
      </c>
      <c r="R48" s="305" t="s">
        <v>44</v>
      </c>
      <c r="S48" s="307" t="s">
        <v>208</v>
      </c>
    </row>
    <row r="49" s="2" customFormat="1" ht="32.1" customHeight="1" spans="1:19">
      <c r="A49" s="90">
        <v>17</v>
      </c>
      <c r="B49" s="463" t="s">
        <v>210</v>
      </c>
      <c r="C49" s="146"/>
      <c r="D49" s="613"/>
      <c r="E49" s="86">
        <f t="shared" si="8"/>
        <v>96.7273899725939</v>
      </c>
      <c r="F49" s="614">
        <f>0.7847/2+0.4559/2</f>
        <v>0.6203</v>
      </c>
      <c r="G49" s="152">
        <f t="shared" si="9"/>
        <v>1.0901238518528</v>
      </c>
      <c r="H49" s="89">
        <v>1</v>
      </c>
      <c r="I49" s="253" t="s">
        <v>44</v>
      </c>
      <c r="J49" s="224" t="s">
        <v>45</v>
      </c>
      <c r="K49" s="275">
        <v>16</v>
      </c>
      <c r="L49" s="782">
        <v>0.61</v>
      </c>
      <c r="M49" s="782">
        <v>0.13</v>
      </c>
      <c r="N49" s="226" t="s">
        <v>160</v>
      </c>
      <c r="O49" s="261"/>
      <c r="P49" s="262">
        <v>14</v>
      </c>
      <c r="Q49" s="306" t="s">
        <v>44</v>
      </c>
      <c r="R49" s="306" t="s">
        <v>44</v>
      </c>
      <c r="S49" s="307">
        <v>15</v>
      </c>
    </row>
    <row r="50" s="2" customFormat="1" ht="32.1" customHeight="1" spans="1:19">
      <c r="A50" s="90"/>
      <c r="B50" s="463"/>
      <c r="C50" s="135"/>
      <c r="D50" s="118"/>
      <c r="E50" s="86"/>
      <c r="F50" s="119"/>
      <c r="G50" s="101"/>
      <c r="H50" s="89"/>
      <c r="I50" s="257"/>
      <c r="J50" s="224"/>
      <c r="K50" s="275"/>
      <c r="L50" s="782"/>
      <c r="M50" s="782"/>
      <c r="N50" s="226"/>
      <c r="O50" s="261"/>
      <c r="P50" s="262">
        <v>15</v>
      </c>
      <c r="Q50" s="306" t="s">
        <v>44</v>
      </c>
      <c r="R50" s="306" t="s">
        <v>53</v>
      </c>
      <c r="S50" s="307">
        <v>16</v>
      </c>
    </row>
    <row r="51" s="2" customFormat="1" ht="32.1" customHeight="1" spans="1:19">
      <c r="A51" s="162">
        <v>18</v>
      </c>
      <c r="B51" s="608" t="s">
        <v>211</v>
      </c>
      <c r="C51" s="124"/>
      <c r="D51" s="464"/>
      <c r="E51" s="86">
        <f t="shared" ref="E51:E57" si="10">60/F51*$E$12</f>
        <v>248.96265560166</v>
      </c>
      <c r="F51" s="601">
        <v>0.241</v>
      </c>
      <c r="G51" s="101">
        <f t="shared" ref="G51:G57" si="11">$F$9/E51*120%</f>
        <v>0.423536753661976</v>
      </c>
      <c r="H51" s="89"/>
      <c r="I51" s="257" t="s">
        <v>417</v>
      </c>
      <c r="J51" s="224" t="s">
        <v>45</v>
      </c>
      <c r="K51" s="275">
        <v>16</v>
      </c>
      <c r="L51" s="782">
        <v>0.59</v>
      </c>
      <c r="M51" s="782">
        <v>0.11</v>
      </c>
      <c r="N51" s="226" t="s">
        <v>160</v>
      </c>
      <c r="O51" s="261"/>
      <c r="P51" s="262">
        <v>17</v>
      </c>
      <c r="Q51" s="306" t="s">
        <v>169</v>
      </c>
      <c r="R51" s="306" t="s">
        <v>169</v>
      </c>
      <c r="S51" s="307">
        <v>18</v>
      </c>
    </row>
    <row r="52" s="2" customFormat="1" ht="32.1" customHeight="1" spans="1:19">
      <c r="A52" s="162">
        <v>19</v>
      </c>
      <c r="B52" s="140" t="s">
        <v>106</v>
      </c>
      <c r="C52" s="128"/>
      <c r="D52" s="132"/>
      <c r="E52" s="86">
        <f t="shared" si="10"/>
        <v>140.08872285781</v>
      </c>
      <c r="F52" s="133">
        <v>0.4283</v>
      </c>
      <c r="G52" s="101">
        <f t="shared" si="11"/>
        <v>0.752700380055703</v>
      </c>
      <c r="H52" s="89">
        <v>1</v>
      </c>
      <c r="I52" s="253" t="s">
        <v>68</v>
      </c>
      <c r="J52" s="224" t="s">
        <v>57</v>
      </c>
      <c r="K52" s="275">
        <v>16</v>
      </c>
      <c r="L52" s="782" t="s">
        <v>585</v>
      </c>
      <c r="M52" s="782" t="s">
        <v>517</v>
      </c>
      <c r="N52" s="236" t="s">
        <v>48</v>
      </c>
      <c r="O52" s="265"/>
      <c r="P52" s="266"/>
      <c r="Q52" s="308" t="s">
        <v>212</v>
      </c>
      <c r="R52" s="309"/>
      <c r="S52" s="310"/>
    </row>
    <row r="53" s="2" customFormat="1" ht="32.1" customHeight="1" spans="1:19">
      <c r="A53" s="162">
        <v>20</v>
      </c>
      <c r="B53" s="140" t="s">
        <v>107</v>
      </c>
      <c r="C53" s="128"/>
      <c r="D53" s="132"/>
      <c r="E53" s="86">
        <f t="shared" si="10"/>
        <v>149.625935162095</v>
      </c>
      <c r="F53" s="129">
        <v>0.401</v>
      </c>
      <c r="G53" s="101">
        <f t="shared" si="11"/>
        <v>0.704722980159553</v>
      </c>
      <c r="H53" s="89">
        <v>1</v>
      </c>
      <c r="I53" s="253" t="s">
        <v>169</v>
      </c>
      <c r="J53" s="636" t="s">
        <v>70</v>
      </c>
      <c r="K53" s="275">
        <v>16</v>
      </c>
      <c r="L53" s="782">
        <v>0.61</v>
      </c>
      <c r="M53" s="793">
        <v>0.23</v>
      </c>
      <c r="N53" s="251" t="s">
        <v>48</v>
      </c>
      <c r="O53" s="261"/>
      <c r="P53" s="262">
        <v>19</v>
      </c>
      <c r="Q53" s="306" t="s">
        <v>63</v>
      </c>
      <c r="R53" s="305" t="s">
        <v>66</v>
      </c>
      <c r="S53" s="311" t="s">
        <v>213</v>
      </c>
    </row>
    <row r="54" s="2" customFormat="1" ht="32.1" customHeight="1" spans="1:19">
      <c r="A54" s="162">
        <v>21</v>
      </c>
      <c r="B54" s="160" t="s">
        <v>214</v>
      </c>
      <c r="C54" s="135"/>
      <c r="D54" s="164"/>
      <c r="E54" s="86">
        <f t="shared" si="10"/>
        <v>214.515552377547</v>
      </c>
      <c r="F54" s="705">
        <v>0.2797</v>
      </c>
      <c r="G54" s="101">
        <f t="shared" si="11"/>
        <v>0.491548672196079</v>
      </c>
      <c r="H54" s="89">
        <v>1</v>
      </c>
      <c r="I54" s="253" t="s">
        <v>68</v>
      </c>
      <c r="J54" s="224" t="s">
        <v>57</v>
      </c>
      <c r="K54" s="275">
        <v>16</v>
      </c>
      <c r="L54" s="782" t="s">
        <v>585</v>
      </c>
      <c r="M54" s="782" t="s">
        <v>517</v>
      </c>
      <c r="N54" s="236" t="s">
        <v>48</v>
      </c>
      <c r="O54" s="261"/>
      <c r="P54" s="262">
        <v>19</v>
      </c>
      <c r="Q54" s="306" t="s">
        <v>63</v>
      </c>
      <c r="R54" s="306" t="s">
        <v>66</v>
      </c>
      <c r="S54" s="307">
        <v>20</v>
      </c>
    </row>
    <row r="55" s="2" customFormat="1" ht="32.1" customHeight="1" spans="1:19">
      <c r="A55" s="162">
        <v>22</v>
      </c>
      <c r="B55" s="65" t="s">
        <v>114</v>
      </c>
      <c r="C55" s="167"/>
      <c r="D55" s="167"/>
      <c r="E55" s="86">
        <f t="shared" si="10"/>
        <v>269.058295964126</v>
      </c>
      <c r="F55" s="717">
        <v>0.223</v>
      </c>
      <c r="G55" s="101">
        <f t="shared" si="11"/>
        <v>0.391903303180998</v>
      </c>
      <c r="H55" s="89">
        <v>1</v>
      </c>
      <c r="I55" s="216" t="s">
        <v>169</v>
      </c>
      <c r="J55" s="224" t="s">
        <v>70</v>
      </c>
      <c r="K55" s="275">
        <v>16</v>
      </c>
      <c r="L55" s="782">
        <v>0.61</v>
      </c>
      <c r="M55" s="793">
        <v>0.23</v>
      </c>
      <c r="N55" s="236" t="s">
        <v>48</v>
      </c>
      <c r="O55" s="267"/>
      <c r="P55" s="262" t="s">
        <v>215</v>
      </c>
      <c r="Q55" s="305" t="s">
        <v>66</v>
      </c>
      <c r="R55" s="306" t="s">
        <v>44</v>
      </c>
      <c r="S55" s="307">
        <v>21</v>
      </c>
    </row>
    <row r="56" s="2" customFormat="1" ht="32.1" customHeight="1" spans="1:19">
      <c r="A56" s="162">
        <v>23</v>
      </c>
      <c r="B56" s="65" t="s">
        <v>115</v>
      </c>
      <c r="C56" s="59"/>
      <c r="D56" s="60"/>
      <c r="E56" s="86">
        <f t="shared" si="10"/>
        <v>157.604412923562</v>
      </c>
      <c r="F56" s="119">
        <f>0.423*0.9</f>
        <v>0.3807</v>
      </c>
      <c r="G56" s="101">
        <f t="shared" si="11"/>
        <v>0.669047477672673</v>
      </c>
      <c r="H56" s="89"/>
      <c r="I56" s="253" t="s">
        <v>44</v>
      </c>
      <c r="J56" s="224" t="s">
        <v>45</v>
      </c>
      <c r="K56" s="275">
        <v>16</v>
      </c>
      <c r="L56" s="782">
        <v>0.59</v>
      </c>
      <c r="M56" s="782">
        <v>0.11</v>
      </c>
      <c r="N56" s="226" t="s">
        <v>160</v>
      </c>
      <c r="O56" s="267"/>
      <c r="P56" s="262">
        <v>22</v>
      </c>
      <c r="Q56" s="306" t="s">
        <v>66</v>
      </c>
      <c r="R56" s="305" t="s">
        <v>84</v>
      </c>
      <c r="S56" s="307" t="s">
        <v>216</v>
      </c>
    </row>
    <row r="57" s="2" customFormat="1" ht="32.1" customHeight="1" spans="1:19">
      <c r="A57" s="171"/>
      <c r="B57" s="172" t="s">
        <v>118</v>
      </c>
      <c r="C57" s="173"/>
      <c r="D57" s="173"/>
      <c r="E57" s="174">
        <f t="shared" si="10"/>
        <v>102.564102564103</v>
      </c>
      <c r="F57" s="175">
        <v>0.585</v>
      </c>
      <c r="G57" s="176">
        <f t="shared" si="11"/>
        <v>1.02808714063176</v>
      </c>
      <c r="H57" s="96">
        <v>1</v>
      </c>
      <c r="I57" s="274" t="s">
        <v>119</v>
      </c>
      <c r="J57" s="275"/>
      <c r="K57" s="275"/>
      <c r="L57" s="792"/>
      <c r="M57" s="792"/>
      <c r="N57" s="248"/>
      <c r="O57" s="267"/>
      <c r="P57" s="262">
        <v>24</v>
      </c>
      <c r="Q57" s="306" t="s">
        <v>84</v>
      </c>
      <c r="R57" s="305" t="s">
        <v>50</v>
      </c>
      <c r="S57" s="307" t="s">
        <v>217</v>
      </c>
    </row>
    <row r="58" s="2" customFormat="1" ht="32.1" customHeight="1" spans="1:19">
      <c r="A58" s="315"/>
      <c r="B58" s="316" t="s">
        <v>120</v>
      </c>
      <c r="C58" s="244"/>
      <c r="D58" s="244"/>
      <c r="E58" s="317"/>
      <c r="F58" s="318">
        <f t="shared" ref="F58:H58" si="12">SUM(F25:F57)</f>
        <v>12.36697</v>
      </c>
      <c r="G58" s="318">
        <f t="shared" si="12"/>
        <v>21.7338851719297</v>
      </c>
      <c r="H58" s="82">
        <f t="shared" si="12"/>
        <v>24</v>
      </c>
      <c r="I58" s="82"/>
      <c r="J58" s="367"/>
      <c r="K58" s="367"/>
      <c r="L58" s="794"/>
      <c r="M58" s="794"/>
      <c r="N58" s="368"/>
      <c r="O58" s="267"/>
      <c r="P58" s="262" t="s">
        <v>218</v>
      </c>
      <c r="Q58" s="306" t="s">
        <v>50</v>
      </c>
      <c r="R58" s="306" t="s">
        <v>44</v>
      </c>
      <c r="S58" s="307">
        <v>28</v>
      </c>
    </row>
    <row r="59" s="2" customFormat="1" ht="32.1" customHeight="1" spans="1:19">
      <c r="A59" s="765"/>
      <c r="B59" s="766"/>
      <c r="C59" s="767"/>
      <c r="D59" s="767"/>
      <c r="E59" s="758"/>
      <c r="F59" s="768"/>
      <c r="G59" s="769"/>
      <c r="H59" s="770"/>
      <c r="I59" s="770"/>
      <c r="J59" s="795"/>
      <c r="K59" s="796"/>
      <c r="L59" s="797"/>
      <c r="M59" s="797"/>
      <c r="N59" s="798"/>
      <c r="O59" s="267"/>
      <c r="P59" s="262">
        <v>29</v>
      </c>
      <c r="Q59" s="306" t="s">
        <v>72</v>
      </c>
      <c r="R59" s="306" t="s">
        <v>72</v>
      </c>
      <c r="S59" s="307">
        <v>29</v>
      </c>
    </row>
    <row r="60" s="2" customFormat="1" ht="32.1" customHeight="1" spans="1:19">
      <c r="A60" s="162">
        <v>24</v>
      </c>
      <c r="B60" s="477" t="s">
        <v>269</v>
      </c>
      <c r="C60" s="319"/>
      <c r="D60" s="319"/>
      <c r="E60" s="86">
        <f t="shared" ref="E60:E75" si="13">60/F60*$E$12</f>
        <v>66.057469998899</v>
      </c>
      <c r="F60" s="336">
        <v>0.9083</v>
      </c>
      <c r="G60" s="88">
        <f t="shared" ref="G60:G75" si="14">$F$9/E60*120%</f>
        <v>1.59625905954844</v>
      </c>
      <c r="H60" s="320">
        <v>2</v>
      </c>
      <c r="I60" s="253" t="s">
        <v>63</v>
      </c>
      <c r="J60" s="224" t="s">
        <v>57</v>
      </c>
      <c r="K60" s="638">
        <v>16</v>
      </c>
      <c r="L60" s="782" t="s">
        <v>585</v>
      </c>
      <c r="M60" s="782" t="s">
        <v>517</v>
      </c>
      <c r="N60" s="236" t="s">
        <v>48</v>
      </c>
      <c r="O60" s="268">
        <v>30</v>
      </c>
      <c r="P60" s="268"/>
      <c r="Q60" s="306" t="s">
        <v>44</v>
      </c>
      <c r="R60" s="312" t="s">
        <v>44</v>
      </c>
      <c r="S60" s="313">
        <v>30</v>
      </c>
    </row>
    <row r="61" s="2" customFormat="1" ht="32.1" customHeight="1" spans="1:19">
      <c r="A61" s="162">
        <v>25</v>
      </c>
      <c r="B61" s="474" t="s">
        <v>221</v>
      </c>
      <c r="C61" s="169"/>
      <c r="D61" s="169"/>
      <c r="E61" s="86">
        <f t="shared" si="13"/>
        <v>106.194690265487</v>
      </c>
      <c r="F61" s="119">
        <v>0.565</v>
      </c>
      <c r="G61" s="88">
        <f t="shared" si="14"/>
        <v>0.992938862319571</v>
      </c>
      <c r="H61" s="322">
        <v>1</v>
      </c>
      <c r="I61" s="216" t="s">
        <v>68</v>
      </c>
      <c r="J61" s="224" t="s">
        <v>57</v>
      </c>
      <c r="K61" s="275">
        <v>16</v>
      </c>
      <c r="L61" s="782" t="s">
        <v>585</v>
      </c>
      <c r="M61" s="782" t="s">
        <v>517</v>
      </c>
      <c r="N61" s="236" t="s">
        <v>48</v>
      </c>
      <c r="O61" s="268">
        <v>31</v>
      </c>
      <c r="P61" s="268"/>
      <c r="Q61" s="306" t="s">
        <v>81</v>
      </c>
      <c r="R61" s="305" t="s">
        <v>74</v>
      </c>
      <c r="S61" s="313" t="s">
        <v>220</v>
      </c>
    </row>
    <row r="62" s="2" customFormat="1" ht="32.1" customHeight="1" spans="1:19">
      <c r="A62" s="162">
        <v>26</v>
      </c>
      <c r="B62" s="474" t="s">
        <v>223</v>
      </c>
      <c r="C62" s="59"/>
      <c r="D62" s="60"/>
      <c r="E62" s="323">
        <f t="shared" si="13"/>
        <v>80.3212851405623</v>
      </c>
      <c r="F62" s="165">
        <v>0.747</v>
      </c>
      <c r="G62" s="88">
        <f t="shared" si="14"/>
        <v>1.31278819496057</v>
      </c>
      <c r="H62" s="110">
        <v>2</v>
      </c>
      <c r="I62" s="216" t="s">
        <v>166</v>
      </c>
      <c r="J62" s="224" t="s">
        <v>45</v>
      </c>
      <c r="K62" s="275">
        <v>16</v>
      </c>
      <c r="L62" s="782">
        <v>0.58</v>
      </c>
      <c r="M62" s="782">
        <v>0.1</v>
      </c>
      <c r="N62" s="236" t="s">
        <v>48</v>
      </c>
      <c r="O62" s="270">
        <v>32</v>
      </c>
      <c r="P62" s="268"/>
      <c r="Q62" s="314" t="s">
        <v>222</v>
      </c>
      <c r="R62" s="312" t="s">
        <v>74</v>
      </c>
      <c r="S62" s="313">
        <v>33</v>
      </c>
    </row>
    <row r="63" s="2" customFormat="1" ht="32.1" customHeight="1" spans="1:19">
      <c r="A63" s="162">
        <v>27</v>
      </c>
      <c r="B63" s="474" t="s">
        <v>224</v>
      </c>
      <c r="C63" s="59"/>
      <c r="D63" s="60"/>
      <c r="E63" s="86">
        <f t="shared" si="13"/>
        <v>59.3061184145498</v>
      </c>
      <c r="F63" s="119">
        <v>1.0117</v>
      </c>
      <c r="G63" s="88">
        <f t="shared" si="14"/>
        <v>1.7779756584225</v>
      </c>
      <c r="H63" s="110">
        <v>2</v>
      </c>
      <c r="I63" s="253" t="s">
        <v>44</v>
      </c>
      <c r="J63" s="224" t="s">
        <v>45</v>
      </c>
      <c r="K63" s="275">
        <v>16</v>
      </c>
      <c r="L63" s="782">
        <v>0.6</v>
      </c>
      <c r="M63" s="782">
        <v>0.12</v>
      </c>
      <c r="N63" s="236" t="s">
        <v>48</v>
      </c>
      <c r="O63" s="271"/>
      <c r="P63" s="266"/>
      <c r="Q63" s="308" t="s">
        <v>212</v>
      </c>
      <c r="R63" s="308" t="s">
        <v>212</v>
      </c>
      <c r="S63" s="530">
        <v>4</v>
      </c>
    </row>
    <row r="64" s="2" customFormat="1" ht="32.1" customHeight="1" spans="1:19">
      <c r="A64" s="162">
        <v>28</v>
      </c>
      <c r="B64" s="474" t="s">
        <v>225</v>
      </c>
      <c r="C64" s="324"/>
      <c r="D64" s="325"/>
      <c r="E64" s="326">
        <f t="shared" si="13"/>
        <v>163.487738419619</v>
      </c>
      <c r="F64" s="119">
        <v>0.367</v>
      </c>
      <c r="G64" s="88">
        <f t="shared" si="14"/>
        <v>0.644970907028819</v>
      </c>
      <c r="H64" s="327">
        <v>1</v>
      </c>
      <c r="I64" s="253" t="s">
        <v>44</v>
      </c>
      <c r="J64" s="224" t="s">
        <v>45</v>
      </c>
      <c r="K64" s="275">
        <v>16</v>
      </c>
      <c r="L64" s="782">
        <v>0.6</v>
      </c>
      <c r="M64" s="782">
        <v>0.12</v>
      </c>
      <c r="N64" s="226" t="s">
        <v>160</v>
      </c>
      <c r="O64" s="259"/>
      <c r="P64" s="259"/>
      <c r="Q64" s="303"/>
      <c r="R64" s="303"/>
      <c r="S64" s="304"/>
    </row>
    <row r="65" s="2" customFormat="1" ht="32.1" customHeight="1" spans="1:19">
      <c r="A65" s="162">
        <v>29</v>
      </c>
      <c r="B65" s="531" t="s">
        <v>226</v>
      </c>
      <c r="C65" s="59"/>
      <c r="D65" s="60"/>
      <c r="E65" s="326">
        <f t="shared" si="13"/>
        <v>119.402985074627</v>
      </c>
      <c r="F65" s="119">
        <v>0.5025</v>
      </c>
      <c r="G65" s="88">
        <f t="shared" si="14"/>
        <v>0.883100492593955</v>
      </c>
      <c r="H65" s="110">
        <v>1</v>
      </c>
      <c r="I65" s="216" t="s">
        <v>84</v>
      </c>
      <c r="J65" s="224"/>
      <c r="K65" s="275"/>
      <c r="L65" s="782"/>
      <c r="M65" s="782"/>
      <c r="N65" s="236"/>
      <c r="O65" s="259"/>
      <c r="P65" s="549" t="s">
        <v>145</v>
      </c>
      <c r="Q65" s="303"/>
      <c r="R65" s="303"/>
      <c r="S65" s="304"/>
    </row>
    <row r="66" s="2" customFormat="1" ht="32.1" customHeight="1" spans="1:19">
      <c r="A66" s="162">
        <v>30</v>
      </c>
      <c r="B66" s="531" t="s">
        <v>227</v>
      </c>
      <c r="C66" s="59"/>
      <c r="D66" s="60"/>
      <c r="E66" s="326">
        <f t="shared" si="13"/>
        <v>98.2446947864815</v>
      </c>
      <c r="F66" s="342">
        <v>0.61072</v>
      </c>
      <c r="G66" s="88">
        <f t="shared" si="14"/>
        <v>1.07328782654125</v>
      </c>
      <c r="H66" s="110">
        <v>2</v>
      </c>
      <c r="I66" s="216" t="s">
        <v>182</v>
      </c>
      <c r="J66" s="224" t="s">
        <v>70</v>
      </c>
      <c r="K66" s="275">
        <v>18</v>
      </c>
      <c r="L66" s="782">
        <v>0.31</v>
      </c>
      <c r="M66" s="782">
        <v>0.12</v>
      </c>
      <c r="N66" s="236" t="s">
        <v>48</v>
      </c>
      <c r="O66" s="259"/>
      <c r="P66" s="259"/>
      <c r="Q66" s="303"/>
      <c r="R66" s="303"/>
      <c r="S66" s="304"/>
    </row>
    <row r="67" s="2" customFormat="1" ht="30" customHeight="1" spans="1:19">
      <c r="A67" s="162">
        <v>31</v>
      </c>
      <c r="B67" s="474" t="s">
        <v>230</v>
      </c>
      <c r="C67" s="62"/>
      <c r="D67" s="63"/>
      <c r="E67" s="326">
        <f t="shared" si="13"/>
        <v>311.04199066874</v>
      </c>
      <c r="F67" s="133">
        <v>0.1929</v>
      </c>
      <c r="G67" s="101">
        <f t="shared" si="14"/>
        <v>0.339005144321142</v>
      </c>
      <c r="H67" s="330"/>
      <c r="I67" s="216" t="s">
        <v>44</v>
      </c>
      <c r="J67" s="224" t="s">
        <v>45</v>
      </c>
      <c r="K67" s="275">
        <v>16</v>
      </c>
      <c r="L67" s="782">
        <v>0.6</v>
      </c>
      <c r="M67" s="782">
        <v>0.12</v>
      </c>
      <c r="N67" s="226" t="s">
        <v>187</v>
      </c>
      <c r="O67" s="259"/>
      <c r="P67" s="259"/>
      <c r="Q67" s="303"/>
      <c r="R67" s="303"/>
      <c r="S67" s="304"/>
    </row>
    <row r="68" s="2" customFormat="1" ht="32.1" customHeight="1" spans="1:19">
      <c r="A68" s="162">
        <v>32</v>
      </c>
      <c r="B68" s="531" t="s">
        <v>229</v>
      </c>
      <c r="C68" s="59"/>
      <c r="D68" s="60"/>
      <c r="E68" s="326">
        <f t="shared" si="13"/>
        <v>102.179836512262</v>
      </c>
      <c r="F68" s="119">
        <f>0.139+0.4482</f>
        <v>0.5872</v>
      </c>
      <c r="G68" s="88">
        <f t="shared" si="14"/>
        <v>1.03195345124611</v>
      </c>
      <c r="H68" s="110">
        <v>1</v>
      </c>
      <c r="I68" s="216" t="s">
        <v>50</v>
      </c>
      <c r="J68" s="224"/>
      <c r="K68" s="275"/>
      <c r="L68" s="782"/>
      <c r="M68" s="782"/>
      <c r="N68" s="236"/>
      <c r="O68" s="259"/>
      <c r="P68" s="259"/>
      <c r="Q68" s="303"/>
      <c r="R68" s="303"/>
      <c r="S68" s="304"/>
    </row>
    <row r="69" s="2" customFormat="1" ht="30" customHeight="1" spans="1:19">
      <c r="A69" s="162">
        <v>33</v>
      </c>
      <c r="B69" s="531" t="s">
        <v>126</v>
      </c>
      <c r="C69" s="59"/>
      <c r="D69" s="60"/>
      <c r="E69" s="326">
        <f t="shared" si="13"/>
        <v>119.094878920206</v>
      </c>
      <c r="F69" s="119">
        <f>0.458*1.1</f>
        <v>0.5038</v>
      </c>
      <c r="G69" s="101">
        <f t="shared" si="14"/>
        <v>0.885385130684248</v>
      </c>
      <c r="H69" s="110">
        <v>1</v>
      </c>
      <c r="I69" s="216" t="s">
        <v>44</v>
      </c>
      <c r="J69" s="224" t="s">
        <v>45</v>
      </c>
      <c r="K69" s="275">
        <v>16</v>
      </c>
      <c r="L69" s="782">
        <v>0.59</v>
      </c>
      <c r="M69" s="782">
        <v>0.11</v>
      </c>
      <c r="N69" s="226" t="s">
        <v>160</v>
      </c>
      <c r="O69" s="259"/>
      <c r="P69" s="259"/>
      <c r="Q69" s="303"/>
      <c r="R69" s="303"/>
      <c r="S69" s="304"/>
    </row>
    <row r="70" s="2" customFormat="1" ht="30" customHeight="1" spans="1:19">
      <c r="A70" s="162">
        <v>34</v>
      </c>
      <c r="B70" s="531" t="s">
        <v>231</v>
      </c>
      <c r="C70" s="59"/>
      <c r="D70" s="60"/>
      <c r="E70" s="326">
        <f t="shared" si="13"/>
        <v>98.6842105263158</v>
      </c>
      <c r="F70" s="119">
        <v>0.608</v>
      </c>
      <c r="G70" s="101">
        <f t="shared" si="14"/>
        <v>1.0685076606908</v>
      </c>
      <c r="H70" s="110">
        <v>1</v>
      </c>
      <c r="I70" s="216" t="s">
        <v>44</v>
      </c>
      <c r="J70" s="224" t="s">
        <v>45</v>
      </c>
      <c r="K70" s="275">
        <v>16</v>
      </c>
      <c r="L70" s="782">
        <v>0.58</v>
      </c>
      <c r="M70" s="782">
        <v>0.1</v>
      </c>
      <c r="N70" s="226" t="s">
        <v>160</v>
      </c>
      <c r="O70" s="259"/>
      <c r="P70" s="259"/>
      <c r="Q70" s="303"/>
      <c r="R70" s="303"/>
      <c r="S70" s="304"/>
    </row>
    <row r="71" s="2" customFormat="1" ht="30" customHeight="1" spans="1:19">
      <c r="A71" s="162">
        <v>35</v>
      </c>
      <c r="B71" s="531" t="s">
        <v>232</v>
      </c>
      <c r="C71" s="59"/>
      <c r="D71" s="60"/>
      <c r="E71" s="326">
        <f t="shared" si="13"/>
        <v>80.7537012113055</v>
      </c>
      <c r="F71" s="119">
        <v>0.743</v>
      </c>
      <c r="G71" s="88">
        <f t="shared" si="14"/>
        <v>1.30575853929813</v>
      </c>
      <c r="H71" s="110">
        <v>2</v>
      </c>
      <c r="I71" s="216" t="s">
        <v>72</v>
      </c>
      <c r="J71" s="224" t="s">
        <v>130</v>
      </c>
      <c r="K71" s="224">
        <v>21</v>
      </c>
      <c r="L71" s="782">
        <v>0.9</v>
      </c>
      <c r="M71" s="793">
        <v>0.23</v>
      </c>
      <c r="N71" s="226" t="s">
        <v>187</v>
      </c>
      <c r="O71" s="259"/>
      <c r="P71" s="259"/>
      <c r="Q71" s="303"/>
      <c r="R71" s="303"/>
      <c r="S71" s="304"/>
    </row>
    <row r="72" s="2" customFormat="1" ht="30" customHeight="1" spans="1:19">
      <c r="A72" s="162">
        <v>36</v>
      </c>
      <c r="B72" s="474" t="s">
        <v>586</v>
      </c>
      <c r="C72" s="59"/>
      <c r="D72" s="60"/>
      <c r="E72" s="326">
        <f t="shared" si="13"/>
        <v>52.6870389884089</v>
      </c>
      <c r="F72" s="119">
        <v>1.1388</v>
      </c>
      <c r="G72" s="88">
        <f t="shared" si="14"/>
        <v>2.00134296709651</v>
      </c>
      <c r="H72" s="110">
        <v>2</v>
      </c>
      <c r="I72" s="216" t="s">
        <v>44</v>
      </c>
      <c r="J72" s="224" t="s">
        <v>45</v>
      </c>
      <c r="K72" s="275">
        <v>18</v>
      </c>
      <c r="L72" s="782">
        <v>0.58</v>
      </c>
      <c r="M72" s="782">
        <v>0.1</v>
      </c>
      <c r="N72" s="226" t="s">
        <v>187</v>
      </c>
      <c r="O72" s="259"/>
      <c r="P72" s="1"/>
      <c r="Q72" s="303"/>
      <c r="R72" s="303"/>
      <c r="S72" s="304"/>
    </row>
    <row r="73" s="2" customFormat="1" ht="30" customHeight="1" spans="1:19">
      <c r="A73" s="162">
        <v>37</v>
      </c>
      <c r="B73" s="474" t="s">
        <v>134</v>
      </c>
      <c r="C73" s="62"/>
      <c r="D73" s="62"/>
      <c r="E73" s="326">
        <f t="shared" si="13"/>
        <v>84.8656294200849</v>
      </c>
      <c r="F73" s="119">
        <v>0.707</v>
      </c>
      <c r="G73" s="101">
        <f t="shared" si="14"/>
        <v>1.24249163833617</v>
      </c>
      <c r="H73" s="330">
        <v>2</v>
      </c>
      <c r="I73" s="253" t="s">
        <v>74</v>
      </c>
      <c r="J73" s="224" t="s">
        <v>137</v>
      </c>
      <c r="K73" s="275">
        <v>21</v>
      </c>
      <c r="L73" s="782" t="s">
        <v>587</v>
      </c>
      <c r="M73" s="793" t="s">
        <v>235</v>
      </c>
      <c r="N73" s="226" t="s">
        <v>160</v>
      </c>
      <c r="O73" s="259"/>
      <c r="P73" s="259"/>
      <c r="Q73" s="303"/>
      <c r="R73" s="303"/>
      <c r="S73" s="304"/>
    </row>
    <row r="74" s="2" customFormat="1" ht="30" customHeight="1" spans="1:19">
      <c r="A74" s="162">
        <v>38</v>
      </c>
      <c r="B74" s="474" t="s">
        <v>588</v>
      </c>
      <c r="C74" s="62"/>
      <c r="D74" s="63"/>
      <c r="E74" s="326">
        <f t="shared" si="13"/>
        <v>90.3614457831325</v>
      </c>
      <c r="F74" s="133">
        <f>0.239+0.171+0.254</f>
        <v>0.664</v>
      </c>
      <c r="G74" s="101">
        <f t="shared" si="14"/>
        <v>1.16692283996495</v>
      </c>
      <c r="H74" s="330">
        <v>1</v>
      </c>
      <c r="I74" s="253" t="s">
        <v>74</v>
      </c>
      <c r="J74" s="224" t="s">
        <v>137</v>
      </c>
      <c r="K74" s="224">
        <v>21</v>
      </c>
      <c r="L74" s="782" t="s">
        <v>587</v>
      </c>
      <c r="M74" s="793" t="s">
        <v>235</v>
      </c>
      <c r="N74" s="226" t="s">
        <v>160</v>
      </c>
      <c r="O74" s="259"/>
      <c r="P74" s="549" t="s">
        <v>146</v>
      </c>
      <c r="Q74" s="303"/>
      <c r="R74" s="303"/>
      <c r="S74" s="304"/>
    </row>
    <row r="75" s="2" customFormat="1" ht="30" customHeight="1" spans="1:19">
      <c r="A75" s="162">
        <v>39</v>
      </c>
      <c r="B75" s="474" t="s">
        <v>237</v>
      </c>
      <c r="C75" s="62"/>
      <c r="D75" s="63"/>
      <c r="E75" s="326">
        <f t="shared" si="13"/>
        <v>157.48031496063</v>
      </c>
      <c r="F75" s="133">
        <v>0.381</v>
      </c>
      <c r="G75" s="101">
        <f t="shared" si="14"/>
        <v>0.669574701847357</v>
      </c>
      <c r="H75" s="330"/>
      <c r="I75" s="653" t="s">
        <v>172</v>
      </c>
      <c r="J75" s="224" t="s">
        <v>45</v>
      </c>
      <c r="K75" s="275">
        <v>16</v>
      </c>
      <c r="L75" s="782">
        <v>0.6</v>
      </c>
      <c r="M75" s="782">
        <v>0.12</v>
      </c>
      <c r="N75" s="226" t="s">
        <v>160</v>
      </c>
      <c r="O75" s="259"/>
      <c r="P75" s="259"/>
      <c r="Q75" s="303"/>
      <c r="R75" s="303"/>
      <c r="S75" s="304"/>
    </row>
    <row r="76" s="2" customFormat="1" ht="30" customHeight="1" spans="1:19">
      <c r="A76" s="162"/>
      <c r="B76" s="338" t="s">
        <v>139</v>
      </c>
      <c r="C76" s="339">
        <v>0.583</v>
      </c>
      <c r="D76" s="340">
        <f>60/C76*$E$12</f>
        <v>102.915951972556</v>
      </c>
      <c r="E76" s="86"/>
      <c r="F76" s="342"/>
      <c r="G76" s="88"/>
      <c r="H76" s="89"/>
      <c r="I76" s="246"/>
      <c r="J76" s="556"/>
      <c r="K76" s="556"/>
      <c r="L76" s="801"/>
      <c r="M76" s="801"/>
      <c r="N76" s="370"/>
      <c r="O76" s="259"/>
      <c r="P76" s="259"/>
      <c r="Q76" s="303"/>
      <c r="R76" s="303"/>
      <c r="S76" s="304"/>
    </row>
    <row r="77" s="2" customFormat="1" ht="30" customHeight="1" spans="1:19">
      <c r="A77" s="344"/>
      <c r="B77" s="345" t="s">
        <v>140</v>
      </c>
      <c r="C77" s="346"/>
      <c r="D77" s="346"/>
      <c r="E77" s="347">
        <f>60/F77*$E$12</f>
        <v>65.0054171180932</v>
      </c>
      <c r="F77" s="348">
        <v>0.923</v>
      </c>
      <c r="G77" s="95">
        <f>$F$9/E77*120%</f>
        <v>1.6220930441079</v>
      </c>
      <c r="H77" s="349">
        <v>2</v>
      </c>
      <c r="I77" s="374" t="s">
        <v>141</v>
      </c>
      <c r="J77" s="375"/>
      <c r="K77" s="654"/>
      <c r="L77" s="802"/>
      <c r="M77" s="802"/>
      <c r="N77" s="562"/>
      <c r="O77" s="259"/>
      <c r="P77" s="259"/>
      <c r="Q77" s="303"/>
      <c r="R77" s="303"/>
      <c r="S77" s="304"/>
    </row>
    <row r="78" s="2" customFormat="1" ht="30" customHeight="1" spans="1:19">
      <c r="A78" s="350"/>
      <c r="B78" s="244" t="s">
        <v>142</v>
      </c>
      <c r="C78" s="244"/>
      <c r="D78" s="244"/>
      <c r="E78" s="79"/>
      <c r="F78" s="318">
        <f t="shared" ref="F78:H78" si="15">SUM(F60:F77)</f>
        <v>11.16092</v>
      </c>
      <c r="G78" s="318">
        <f t="shared" si="15"/>
        <v>19.6143561190084</v>
      </c>
      <c r="H78" s="82">
        <f t="shared" si="15"/>
        <v>23</v>
      </c>
      <c r="I78" s="378"/>
      <c r="J78" s="379"/>
      <c r="K78" s="379"/>
      <c r="L78" s="803"/>
      <c r="M78" s="804"/>
      <c r="N78" s="564"/>
      <c r="O78" s="259"/>
      <c r="P78" s="259"/>
      <c r="Q78" s="303"/>
      <c r="R78" s="303"/>
      <c r="S78" s="304"/>
    </row>
    <row r="79" ht="32.1" customHeight="1" spans="1:20">
      <c r="A79" s="590"/>
      <c r="B79" s="643"/>
      <c r="C79" s="644"/>
      <c r="D79" s="644"/>
      <c r="E79" s="645"/>
      <c r="F79" s="646"/>
      <c r="G79" s="647"/>
      <c r="H79" s="648"/>
      <c r="I79" s="655"/>
      <c r="J79" s="371"/>
      <c r="K79" s="371"/>
      <c r="L79" s="805"/>
      <c r="M79" s="805"/>
      <c r="N79" s="373"/>
      <c r="O79" s="259"/>
      <c r="P79" s="259"/>
      <c r="Q79" s="303"/>
      <c r="R79" s="303"/>
      <c r="S79" s="304"/>
      <c r="T79" s="2"/>
    </row>
    <row r="80" ht="32.1" customHeight="1" spans="1:19">
      <c r="A80" s="538"/>
      <c r="B80" s="540" t="s">
        <v>238</v>
      </c>
      <c r="C80" s="540"/>
      <c r="D80" s="540"/>
      <c r="E80" s="430"/>
      <c r="F80" s="541">
        <f t="shared" ref="F80:H80" si="16">F78+F58</f>
        <v>23.52789</v>
      </c>
      <c r="G80" s="541">
        <f t="shared" si="16"/>
        <v>41.3482412909381</v>
      </c>
      <c r="H80" s="542">
        <f t="shared" si="16"/>
        <v>47</v>
      </c>
      <c r="I80" s="565"/>
      <c r="J80" s="566"/>
      <c r="K80" s="566"/>
      <c r="L80" s="806"/>
      <c r="M80" s="807"/>
      <c r="N80" s="569"/>
      <c r="O80" s="259"/>
      <c r="P80" s="259"/>
      <c r="Q80" s="303"/>
      <c r="R80" s="303"/>
      <c r="S80" s="304"/>
    </row>
    <row r="81" ht="32.1" customHeight="1" spans="1:19">
      <c r="A81" s="351"/>
      <c r="B81" s="543" t="s">
        <v>239</v>
      </c>
      <c r="C81" s="543"/>
      <c r="D81" s="543"/>
      <c r="E81" s="544"/>
      <c r="F81" s="545">
        <f t="shared" ref="F81:H81" si="17">F80+F23</f>
        <v>25.09369</v>
      </c>
      <c r="G81" s="545">
        <f t="shared" si="17"/>
        <v>44.0783252283741</v>
      </c>
      <c r="H81" s="546">
        <f t="shared" si="17"/>
        <v>49</v>
      </c>
      <c r="I81" s="570"/>
      <c r="J81" s="383"/>
      <c r="K81" s="383"/>
      <c r="L81" s="808"/>
      <c r="M81" s="809"/>
      <c r="N81" s="572"/>
      <c r="O81" s="259"/>
      <c r="P81" s="259"/>
      <c r="Q81" s="303"/>
      <c r="R81" s="303"/>
      <c r="S81" s="304"/>
    </row>
    <row r="82" ht="32.1" customHeight="1" spans="1:19">
      <c r="A82" s="353"/>
      <c r="B82" s="547" t="s">
        <v>144</v>
      </c>
      <c r="C82" s="355"/>
      <c r="D82" s="356"/>
      <c r="E82" s="357"/>
      <c r="F82" s="548">
        <f>F81+F13</f>
        <v>25.65969</v>
      </c>
      <c r="G82" s="357"/>
      <c r="H82" s="357"/>
      <c r="I82" s="387"/>
      <c r="J82" s="387"/>
      <c r="K82" s="387"/>
      <c r="L82" s="810"/>
      <c r="M82" s="810"/>
      <c r="N82" s="387"/>
      <c r="O82" s="389"/>
      <c r="P82" s="389"/>
      <c r="Q82" s="389"/>
      <c r="R82" s="389"/>
      <c r="S82" s="393"/>
    </row>
    <row r="83" ht="32.1" customHeight="1" spans="1:14">
      <c r="A83" s="359"/>
      <c r="B83" s="273"/>
      <c r="C83" s="287"/>
      <c r="D83" s="287"/>
      <c r="E83" s="2"/>
      <c r="F83" s="273"/>
      <c r="G83" s="360"/>
      <c r="H83" s="359"/>
      <c r="J83" s="390"/>
      <c r="K83" s="390"/>
      <c r="L83" s="811"/>
      <c r="M83" s="812"/>
      <c r="N83" s="656"/>
    </row>
    <row r="84" ht="32.1" customHeight="1" spans="1:9">
      <c r="A84" s="359"/>
      <c r="B84" s="799"/>
      <c r="E84" s="359"/>
      <c r="F84" s="359"/>
      <c r="G84" s="359"/>
      <c r="H84" s="361"/>
      <c r="I84" s="361"/>
    </row>
    <row r="85" ht="32.1" customHeight="1" spans="1:9">
      <c r="A85" s="359"/>
      <c r="B85" s="362">
        <v>26.9895582</v>
      </c>
      <c r="C85" s="287"/>
      <c r="D85" s="363">
        <f>+F78+F58</f>
        <v>23.52789</v>
      </c>
      <c r="E85" s="2"/>
      <c r="F85" s="396">
        <v>1.89</v>
      </c>
      <c r="G85" s="360" t="s">
        <v>589</v>
      </c>
      <c r="H85" s="364"/>
      <c r="I85" s="392"/>
    </row>
    <row r="86" ht="32.1" customHeight="1" spans="1:8">
      <c r="A86" s="359"/>
      <c r="B86" s="365"/>
      <c r="D86" s="649">
        <f>60/D85*43*0.75</f>
        <v>82.2428190543223</v>
      </c>
      <c r="E86" s="359"/>
      <c r="F86" s="800">
        <f>+F85+F82</f>
        <v>27.54969</v>
      </c>
      <c r="G86" s="359"/>
      <c r="H86" s="359"/>
    </row>
    <row r="87" ht="32.1" customHeight="1" spans="1:8">
      <c r="A87" s="359"/>
      <c r="B87" s="366"/>
      <c r="E87" s="359"/>
      <c r="F87" s="359"/>
      <c r="G87" s="359"/>
      <c r="H87" s="359"/>
    </row>
    <row r="88" spans="1:8">
      <c r="A88" s="359"/>
      <c r="E88" s="359"/>
      <c r="F88" s="359"/>
      <c r="G88" s="359"/>
      <c r="H88" s="359"/>
    </row>
    <row r="89" spans="1:8">
      <c r="A89" s="359"/>
      <c r="E89" s="359"/>
      <c r="F89" s="359"/>
      <c r="G89" s="359"/>
      <c r="H89" s="359"/>
    </row>
    <row r="90" spans="1:8">
      <c r="A90" s="359"/>
      <c r="E90" s="359"/>
      <c r="F90" s="359"/>
      <c r="G90" s="359"/>
      <c r="H90" s="359"/>
    </row>
    <row r="91" spans="1:8">
      <c r="A91" s="359"/>
      <c r="E91" s="359"/>
      <c r="F91" s="359"/>
      <c r="G91" s="359"/>
      <c r="H91" s="359"/>
    </row>
    <row r="92" spans="1:8">
      <c r="A92" s="359"/>
      <c r="E92" s="359"/>
      <c r="F92" s="359"/>
      <c r="G92" s="359"/>
      <c r="H92" s="359"/>
    </row>
    <row r="93" spans="1:8">
      <c r="A93" s="359"/>
      <c r="E93" s="359"/>
      <c r="F93" s="359"/>
      <c r="G93" s="359"/>
      <c r="H93" s="359"/>
    </row>
    <row r="94" spans="1:8">
      <c r="A94" s="359"/>
      <c r="E94" s="359"/>
      <c r="F94" s="359"/>
      <c r="G94" s="359"/>
      <c r="H94" s="359"/>
    </row>
    <row r="95" spans="1:8">
      <c r="A95" s="359"/>
      <c r="E95" s="359"/>
      <c r="F95" s="359"/>
      <c r="G95" s="359"/>
      <c r="H95" s="359"/>
    </row>
    <row r="96" spans="1:8">
      <c r="A96" s="359"/>
      <c r="E96" s="359"/>
      <c r="F96" s="359"/>
      <c r="G96" s="359"/>
      <c r="H96" s="359"/>
    </row>
    <row r="97" spans="1:8">
      <c r="A97" s="359"/>
      <c r="E97" s="359"/>
      <c r="F97" s="359"/>
      <c r="G97" s="359"/>
      <c r="H97" s="359"/>
    </row>
    <row r="98" spans="1:8">
      <c r="A98" s="359"/>
      <c r="E98" s="359"/>
      <c r="F98" s="359"/>
      <c r="G98" s="359"/>
      <c r="H98" s="359"/>
    </row>
    <row r="99" spans="1:8">
      <c r="A99" s="359"/>
      <c r="E99" s="359"/>
      <c r="F99" s="359"/>
      <c r="G99" s="359"/>
      <c r="H99" s="359"/>
    </row>
    <row r="100" spans="1:8">
      <c r="A100" s="359"/>
      <c r="E100" s="359"/>
      <c r="F100" s="359"/>
      <c r="G100" s="359"/>
      <c r="H100" s="359"/>
    </row>
    <row r="101" spans="1:8">
      <c r="A101" s="359"/>
      <c r="E101" s="359"/>
      <c r="F101" s="359"/>
      <c r="G101" s="359"/>
      <c r="H101" s="359"/>
    </row>
    <row r="102" spans="5:8">
      <c r="E102" s="359"/>
      <c r="F102" s="359"/>
      <c r="G102" s="359"/>
      <c r="H102" s="359"/>
    </row>
    <row r="103" spans="5:8">
      <c r="E103" s="359"/>
      <c r="F103" s="359"/>
      <c r="G103" s="359"/>
      <c r="H103" s="359"/>
    </row>
    <row r="104" spans="5:8">
      <c r="E104" s="359"/>
      <c r="F104" s="359"/>
      <c r="G104" s="359"/>
      <c r="H104" s="359"/>
    </row>
    <row r="105" spans="5:8">
      <c r="E105" s="359"/>
      <c r="F105" s="359"/>
      <c r="G105" s="359"/>
      <c r="H105" s="359"/>
    </row>
    <row r="106" spans="5:8">
      <c r="E106" s="359"/>
      <c r="F106" s="359"/>
      <c r="G106" s="359"/>
      <c r="H106" s="359"/>
    </row>
    <row r="107" spans="5:8">
      <c r="E107" s="359"/>
      <c r="F107" s="359"/>
      <c r="G107" s="359"/>
      <c r="H107" s="359"/>
    </row>
    <row r="108" spans="5:8">
      <c r="E108" s="359"/>
      <c r="F108" s="359"/>
      <c r="G108" s="359"/>
      <c r="H108" s="359"/>
    </row>
  </sheetData>
  <sheetProtection selectLockedCells="1" selectUnlockedCells="1"/>
  <mergeCells count="25">
    <mergeCell ref="P9:Q9"/>
    <mergeCell ref="J10:K10"/>
    <mergeCell ref="L10:M10"/>
    <mergeCell ref="O13:S13"/>
    <mergeCell ref="B14:C14"/>
    <mergeCell ref="O14:Q14"/>
    <mergeCell ref="B24:C24"/>
    <mergeCell ref="O36:S36"/>
    <mergeCell ref="O37:S37"/>
    <mergeCell ref="O38:S38"/>
    <mergeCell ref="O42:S42"/>
    <mergeCell ref="O60:P60"/>
    <mergeCell ref="O61:P61"/>
    <mergeCell ref="O62:P62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.25" bottom="0" header="0" footer="0"/>
  <pageSetup paperSize="9" scale="33" orientation="portrait" horizontalDpi="300" verticalDpi="300"/>
  <headerFooter alignWithMargins="0" scaleWithDoc="0"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8"/>
  <sheetViews>
    <sheetView tabSelected="1" view="pageBreakPreview" zoomScale="50" zoomScaleNormal="50" topLeftCell="A56" workbookViewId="0">
      <selection activeCell="B74" sqref="B74"/>
    </sheetView>
  </sheetViews>
  <sheetFormatPr defaultColWidth="4.42857142857143" defaultRowHeight="25.5"/>
  <cols>
    <col min="1" max="1" width="6.42857142857143" style="3"/>
    <col min="2" max="2" width="107.714285714286" style="4" customWidth="1"/>
    <col min="3" max="4" width="12.8571428571429" style="4" customWidth="1"/>
    <col min="5" max="7" width="13.1428571428571" style="3" customWidth="1"/>
    <col min="8" max="8" width="9.14285714285714" style="3" customWidth="1"/>
    <col min="9" max="9" width="13.1428571428571" style="5" customWidth="1"/>
    <col min="10" max="10" width="13.4285714285714" style="6" customWidth="1"/>
    <col min="11" max="11" width="10.5714285714286" style="6" customWidth="1"/>
    <col min="12" max="12" width="13.1428571428571" style="753" customWidth="1"/>
    <col min="13" max="13" width="13.1428571428571" style="754" customWidth="1"/>
    <col min="14" max="14" width="11.4285714285714" style="580" customWidth="1"/>
    <col min="15" max="15" width="2" style="3"/>
    <col min="16" max="16" width="12.8571428571429" style="3" customWidth="1"/>
    <col min="17" max="17" width="10" style="3" customWidth="1"/>
    <col min="18" max="19" width="10.8571428571429" style="3" customWidth="1"/>
    <col min="20" max="16381" width="4.42857142857143" style="3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7"/>
      <c r="L1" s="771"/>
      <c r="M1" s="771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7"/>
      <c r="L2" s="771"/>
      <c r="M2" s="771"/>
      <c r="N2" s="177"/>
      <c r="O2" s="8"/>
      <c r="P2" s="8"/>
      <c r="Q2" s="8"/>
      <c r="R2" s="8"/>
      <c r="S2" s="8"/>
    </row>
    <row r="3" s="1" customFormat="1" ht="28" customHeight="1" spans="1:19">
      <c r="A3" s="9" t="s">
        <v>1</v>
      </c>
      <c r="B3" s="10"/>
      <c r="C3" s="11"/>
      <c r="D3" s="11"/>
      <c r="E3" s="581" t="s">
        <v>590</v>
      </c>
      <c r="F3" s="13"/>
      <c r="G3" s="13"/>
      <c r="H3" s="13"/>
      <c r="I3" s="13"/>
      <c r="J3" s="478" t="s">
        <v>4</v>
      </c>
      <c r="K3" s="615"/>
      <c r="L3" s="772"/>
      <c r="M3" s="773" t="s">
        <v>5</v>
      </c>
      <c r="N3" s="479" t="s">
        <v>148</v>
      </c>
      <c r="Q3" s="276"/>
      <c r="R3" s="276"/>
      <c r="S3" s="277"/>
    </row>
    <row r="4" s="1" customFormat="1" ht="24" customHeight="1" spans="1:20">
      <c r="A4" s="14" t="s">
        <v>7</v>
      </c>
      <c r="B4" s="4"/>
      <c r="C4" s="15"/>
      <c r="D4" s="15" t="s">
        <v>2</v>
      </c>
      <c r="E4" s="16" t="s">
        <v>149</v>
      </c>
      <c r="F4" s="17"/>
      <c r="G4" s="17"/>
      <c r="H4" s="17"/>
      <c r="I4" s="186"/>
      <c r="J4" s="480" t="s">
        <v>9</v>
      </c>
      <c r="K4" s="617"/>
      <c r="L4" s="772"/>
      <c r="M4" s="774" t="s">
        <v>5</v>
      </c>
      <c r="N4" s="481" t="s">
        <v>150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4"/>
      <c r="C5" s="15"/>
      <c r="D5" s="15" t="s">
        <v>2</v>
      </c>
      <c r="E5" s="404">
        <v>7</v>
      </c>
      <c r="F5" s="20"/>
      <c r="G5" s="20"/>
      <c r="H5" s="20"/>
      <c r="I5" s="186"/>
      <c r="J5" s="480" t="s">
        <v>12</v>
      </c>
      <c r="K5" s="619"/>
      <c r="L5" s="772"/>
      <c r="M5" s="774" t="s">
        <v>5</v>
      </c>
      <c r="N5" s="620" t="s">
        <v>579</v>
      </c>
      <c r="Q5" s="281"/>
      <c r="R5" s="282"/>
      <c r="S5" s="283"/>
    </row>
    <row r="6" s="1" customFormat="1" ht="24" customHeight="1" spans="1:19">
      <c r="A6" s="18" t="s">
        <v>14</v>
      </c>
      <c r="B6" s="4"/>
      <c r="C6" s="15"/>
      <c r="D6" s="15" t="s">
        <v>2</v>
      </c>
      <c r="E6" s="405">
        <v>0.75</v>
      </c>
      <c r="F6" s="20"/>
      <c r="G6" s="20"/>
      <c r="H6" s="20"/>
      <c r="I6" s="186"/>
      <c r="J6" s="480" t="s">
        <v>15</v>
      </c>
      <c r="K6" s="619"/>
      <c r="L6" s="772"/>
      <c r="M6" s="774" t="s">
        <v>5</v>
      </c>
      <c r="N6" s="479" t="s">
        <v>152</v>
      </c>
      <c r="Q6" s="284"/>
      <c r="R6" s="284"/>
      <c r="S6" s="285"/>
    </row>
    <row r="7" s="1" customFormat="1" ht="24" customHeight="1" spans="1:19">
      <c r="A7" s="18" t="s">
        <v>17</v>
      </c>
      <c r="B7" s="4"/>
      <c r="C7" s="15"/>
      <c r="D7" s="15" t="s">
        <v>2</v>
      </c>
      <c r="E7" s="405">
        <v>1</v>
      </c>
      <c r="F7" s="20"/>
      <c r="G7" s="20"/>
      <c r="H7" s="20"/>
      <c r="I7" s="186"/>
      <c r="J7" s="480" t="s">
        <v>18</v>
      </c>
      <c r="K7" s="619"/>
      <c r="L7" s="772"/>
      <c r="M7" s="774" t="s">
        <v>5</v>
      </c>
      <c r="N7" s="1427" t="s">
        <v>580</v>
      </c>
      <c r="Q7" s="286"/>
      <c r="R7" s="287"/>
      <c r="S7" s="288"/>
    </row>
    <row r="8" s="1" customFormat="1" ht="24" customHeight="1" spans="1:19">
      <c r="A8" s="18" t="s">
        <v>20</v>
      </c>
      <c r="B8" s="4"/>
      <c r="C8" s="15"/>
      <c r="D8" s="15" t="s">
        <v>2</v>
      </c>
      <c r="E8" s="406">
        <v>49</v>
      </c>
      <c r="F8" s="23"/>
      <c r="G8" s="23"/>
      <c r="H8" s="23"/>
      <c r="I8" s="193"/>
      <c r="J8" s="480"/>
      <c r="K8" s="622"/>
      <c r="L8" s="772"/>
      <c r="M8" s="774"/>
      <c r="N8" s="483">
        <f>$F$82/20.086</f>
        <v>1.27749128746391</v>
      </c>
      <c r="Q8" s="284"/>
      <c r="R8" s="289"/>
      <c r="S8" s="290"/>
    </row>
    <row r="9" s="1" customFormat="1" ht="24" customHeight="1" spans="1:19">
      <c r="A9" s="18" t="s">
        <v>21</v>
      </c>
      <c r="B9" s="4"/>
      <c r="C9" s="15"/>
      <c r="D9" s="15" t="s">
        <v>2</v>
      </c>
      <c r="E9" s="24">
        <f>60/(F81)*E5*E6*E7*E8</f>
        <v>615.094870463451</v>
      </c>
      <c r="F9" s="25">
        <f>60/F81*E6*E8</f>
        <v>87.870695780493</v>
      </c>
      <c r="G9" s="407" t="s">
        <v>22</v>
      </c>
      <c r="H9" s="24"/>
      <c r="I9" s="199"/>
      <c r="J9" s="480"/>
      <c r="K9" s="623"/>
      <c r="L9" s="772"/>
      <c r="M9" s="775"/>
      <c r="N9" s="484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154</v>
      </c>
      <c r="C10" s="28"/>
      <c r="D10" s="29"/>
      <c r="E10" s="408" t="s">
        <v>25</v>
      </c>
      <c r="F10" s="408" t="s">
        <v>26</v>
      </c>
      <c r="G10" s="409" t="s">
        <v>27</v>
      </c>
      <c r="H10" s="409"/>
      <c r="I10" s="485"/>
      <c r="J10" s="204" t="s">
        <v>28</v>
      </c>
      <c r="K10" s="624"/>
      <c r="L10" s="776" t="s">
        <v>29</v>
      </c>
      <c r="M10" s="777"/>
      <c r="N10" s="207" t="s">
        <v>30</v>
      </c>
      <c r="O10" s="208"/>
      <c r="P10" s="208"/>
      <c r="Q10" s="208"/>
      <c r="R10" s="208"/>
      <c r="S10" s="208"/>
    </row>
    <row r="11" s="1" customFormat="1" ht="16.7" customHeight="1" spans="1:19">
      <c r="A11" s="26"/>
      <c r="B11" s="32"/>
      <c r="C11" s="33"/>
      <c r="D11" s="34"/>
      <c r="E11" s="410" t="s">
        <v>155</v>
      </c>
      <c r="F11" s="408"/>
      <c r="G11" s="409"/>
      <c r="H11" s="409"/>
      <c r="I11" s="487" t="s">
        <v>32</v>
      </c>
      <c r="J11" s="210" t="s">
        <v>33</v>
      </c>
      <c r="K11" s="210" t="s">
        <v>34</v>
      </c>
      <c r="L11" s="778" t="s">
        <v>35</v>
      </c>
      <c r="M11" s="778" t="s">
        <v>36</v>
      </c>
      <c r="N11" s="212"/>
      <c r="O11" s="208"/>
      <c r="P11" s="208"/>
      <c r="Q11" s="208"/>
      <c r="R11" s="208"/>
      <c r="S11" s="208"/>
    </row>
    <row r="12" s="1" customFormat="1" ht="21" customHeight="1" spans="1:19">
      <c r="A12" s="26"/>
      <c r="B12" s="36"/>
      <c r="C12" s="37"/>
      <c r="D12" s="38"/>
      <c r="E12" s="411">
        <v>1</v>
      </c>
      <c r="F12" s="412"/>
      <c r="G12" s="409"/>
      <c r="H12" s="409"/>
      <c r="I12" s="488"/>
      <c r="J12" s="214"/>
      <c r="K12" s="214"/>
      <c r="L12" s="779"/>
      <c r="M12" s="779"/>
      <c r="N12" s="212"/>
      <c r="O12" s="208"/>
      <c r="P12" s="208"/>
      <c r="Q12" s="208"/>
      <c r="R12" s="208"/>
      <c r="S12" s="208"/>
    </row>
    <row r="13" s="1" customFormat="1" ht="30" customHeight="1" spans="1:19">
      <c r="A13" s="41"/>
      <c r="B13" s="42" t="s">
        <v>156</v>
      </c>
      <c r="C13" s="43"/>
      <c r="D13" s="43"/>
      <c r="E13" s="44">
        <f t="shared" ref="E13:E22" si="0">60/F13*$E$12</f>
        <v>106.007067137809</v>
      </c>
      <c r="F13" s="45">
        <f>0.222*2+0.061*2</f>
        <v>0.566</v>
      </c>
      <c r="G13" s="46">
        <f t="shared" ref="G13:G18" si="1">$F$9/E13*120%</f>
        <v>0.994696276235183</v>
      </c>
      <c r="H13" s="47"/>
      <c r="I13" s="216" t="s">
        <v>38</v>
      </c>
      <c r="J13" s="216"/>
      <c r="K13" s="216"/>
      <c r="L13" s="780"/>
      <c r="M13" s="780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220"/>
      <c r="K14" s="220"/>
      <c r="L14" s="781"/>
      <c r="M14" s="781"/>
      <c r="N14" s="222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53" t="s">
        <v>157</v>
      </c>
      <c r="C15" s="54"/>
      <c r="D15" s="54"/>
      <c r="E15" s="55">
        <f t="shared" si="0"/>
        <v>270.880361173815</v>
      </c>
      <c r="F15" s="61">
        <f>0.1097+0.1118</f>
        <v>0.2215</v>
      </c>
      <c r="G15" s="57">
        <f t="shared" si="1"/>
        <v>0.389267182307584</v>
      </c>
      <c r="H15" s="47">
        <v>1</v>
      </c>
      <c r="I15" s="216" t="s">
        <v>44</v>
      </c>
      <c r="J15" s="247" t="s">
        <v>45</v>
      </c>
      <c r="K15" s="275">
        <v>16</v>
      </c>
      <c r="L15" s="782">
        <v>0.59</v>
      </c>
      <c r="M15" s="782">
        <v>0.11</v>
      </c>
      <c r="N15" s="226" t="s">
        <v>160</v>
      </c>
      <c r="O15" s="227"/>
      <c r="P15" s="228" t="s">
        <v>44</v>
      </c>
      <c r="Q15" s="227"/>
      <c r="R15" s="89">
        <f t="shared" ref="R15:R31" si="2">COUNTIFS($I$25:$I$77,P15,$H$25:$H$77,"")+SUMIF($I$25:$I$77,P15,$H$25:$H$77)</f>
        <v>19</v>
      </c>
      <c r="S15" s="295">
        <f t="shared" ref="S15:S32" si="3">SUMIF($I$25:$I$86,P15,$H$25:$H$86)</f>
        <v>17</v>
      </c>
    </row>
    <row r="16" s="1" customFormat="1" ht="32.1" customHeight="1" spans="1:19">
      <c r="A16" s="41"/>
      <c r="B16" s="53" t="s">
        <v>52</v>
      </c>
      <c r="C16" s="59"/>
      <c r="D16" s="60"/>
      <c r="E16" s="55">
        <f t="shared" si="0"/>
        <v>389.61038961039</v>
      </c>
      <c r="F16" s="61">
        <v>0.154</v>
      </c>
      <c r="G16" s="57">
        <f t="shared" si="1"/>
        <v>0.270641743003918</v>
      </c>
      <c r="H16" s="47"/>
      <c r="I16" s="216" t="s">
        <v>53</v>
      </c>
      <c r="J16" s="224" t="s">
        <v>45</v>
      </c>
      <c r="K16" s="275">
        <v>16</v>
      </c>
      <c r="L16" s="782">
        <v>0.58</v>
      </c>
      <c r="M16" s="782">
        <v>0.1</v>
      </c>
      <c r="N16" s="226" t="s">
        <v>160</v>
      </c>
      <c r="O16" s="227"/>
      <c r="P16" s="60" t="s">
        <v>163</v>
      </c>
      <c r="Q16" s="296"/>
      <c r="R16" s="89">
        <f t="shared" si="2"/>
        <v>1</v>
      </c>
      <c r="S16" s="295">
        <f t="shared" si="3"/>
        <v>1</v>
      </c>
    </row>
    <row r="17" s="1" customFormat="1" ht="32.1" customHeight="1" spans="1:19">
      <c r="A17" s="41"/>
      <c r="B17" s="53" t="s">
        <v>55</v>
      </c>
      <c r="C17" s="59"/>
      <c r="D17" s="60"/>
      <c r="E17" s="55">
        <f t="shared" si="0"/>
        <v>697.674418604651</v>
      </c>
      <c r="F17" s="584">
        <v>0.086</v>
      </c>
      <c r="G17" s="57">
        <f t="shared" si="1"/>
        <v>0.151137596742448</v>
      </c>
      <c r="H17" s="47"/>
      <c r="I17" s="216" t="s">
        <v>56</v>
      </c>
      <c r="J17" s="237" t="s">
        <v>57</v>
      </c>
      <c r="K17" s="275">
        <v>16</v>
      </c>
      <c r="L17" s="782">
        <v>0.47</v>
      </c>
      <c r="M17" s="782">
        <v>0.23</v>
      </c>
      <c r="N17" s="226" t="s">
        <v>160</v>
      </c>
      <c r="O17" s="227"/>
      <c r="P17" s="60" t="s">
        <v>166</v>
      </c>
      <c r="Q17" s="296"/>
      <c r="R17" s="89">
        <f t="shared" si="2"/>
        <v>2</v>
      </c>
      <c r="S17" s="295">
        <f t="shared" si="3"/>
        <v>2</v>
      </c>
    </row>
    <row r="18" s="1" customFormat="1" ht="32.1" customHeight="1" spans="1:19">
      <c r="A18" s="41"/>
      <c r="B18" s="53" t="s">
        <v>61</v>
      </c>
      <c r="C18" s="62"/>
      <c r="D18" s="63"/>
      <c r="E18" s="55">
        <f t="shared" si="0"/>
        <v>645.161290322581</v>
      </c>
      <c r="F18" s="61">
        <v>0.093</v>
      </c>
      <c r="G18" s="57">
        <f t="shared" si="1"/>
        <v>0.163439494151717</v>
      </c>
      <c r="H18" s="47"/>
      <c r="I18" s="216" t="s">
        <v>167</v>
      </c>
      <c r="J18" s="224" t="s">
        <v>70</v>
      </c>
      <c r="K18" s="275">
        <v>16</v>
      </c>
      <c r="L18" s="782">
        <v>0.61</v>
      </c>
      <c r="M18" s="782">
        <v>0.23</v>
      </c>
      <c r="N18" s="226" t="s">
        <v>160</v>
      </c>
      <c r="O18" s="227"/>
      <c r="P18" s="59" t="s">
        <v>169</v>
      </c>
      <c r="Q18" s="296"/>
      <c r="R18" s="89">
        <f t="shared" si="2"/>
        <v>2</v>
      </c>
      <c r="S18" s="295">
        <f t="shared" si="3"/>
        <v>2</v>
      </c>
    </row>
    <row r="19" s="1" customFormat="1" ht="32.1" customHeight="1" spans="1:19">
      <c r="A19" s="41"/>
      <c r="B19" s="53" t="s">
        <v>170</v>
      </c>
      <c r="C19" s="64"/>
      <c r="D19" s="64"/>
      <c r="E19" s="55">
        <f t="shared" si="0"/>
        <v>810.810810810811</v>
      </c>
      <c r="F19" s="61">
        <v>0.074</v>
      </c>
      <c r="G19" s="57">
        <f>$F$9/E19</f>
        <v>0.108373858129275</v>
      </c>
      <c r="H19" s="89"/>
      <c r="I19" s="216" t="s">
        <v>171</v>
      </c>
      <c r="J19" s="626"/>
      <c r="K19" s="275"/>
      <c r="L19" s="782"/>
      <c r="M19" s="782"/>
      <c r="N19" s="226"/>
      <c r="O19" s="227"/>
      <c r="P19" s="59" t="s">
        <v>53</v>
      </c>
      <c r="Q19" s="296"/>
      <c r="R19" s="89">
        <f t="shared" si="2"/>
        <v>1</v>
      </c>
      <c r="S19" s="295">
        <f t="shared" si="3"/>
        <v>1</v>
      </c>
    </row>
    <row r="20" s="1" customFormat="1" ht="32.1" customHeight="1" spans="1:19">
      <c r="A20" s="41"/>
      <c r="B20" s="65" t="s">
        <v>64</v>
      </c>
      <c r="C20" s="66"/>
      <c r="D20" s="66"/>
      <c r="E20" s="55">
        <f t="shared" si="0"/>
        <v>99.1244011234099</v>
      </c>
      <c r="F20" s="61">
        <v>0.6053</v>
      </c>
      <c r="G20" s="57">
        <f t="shared" ref="G20:G22" si="4">$F$9/E20*120%</f>
        <v>1.06376264311865</v>
      </c>
      <c r="H20" s="47">
        <v>1</v>
      </c>
      <c r="I20" s="627" t="s">
        <v>172</v>
      </c>
      <c r="J20" s="275" t="s">
        <v>45</v>
      </c>
      <c r="K20" s="275">
        <v>16</v>
      </c>
      <c r="L20" s="782">
        <v>0.6</v>
      </c>
      <c r="M20" s="782">
        <v>0.12</v>
      </c>
      <c r="N20" s="226" t="s">
        <v>160</v>
      </c>
      <c r="O20" s="227"/>
      <c r="P20" s="59" t="s">
        <v>56</v>
      </c>
      <c r="Q20" s="296"/>
      <c r="R20" s="89">
        <f t="shared" si="2"/>
        <v>1</v>
      </c>
      <c r="S20" s="295">
        <f t="shared" si="3"/>
        <v>1</v>
      </c>
    </row>
    <row r="21" s="1" customFormat="1" ht="32.1" customHeight="1" spans="1:19">
      <c r="A21" s="67"/>
      <c r="B21" s="65" t="s">
        <v>175</v>
      </c>
      <c r="C21" s="69"/>
      <c r="D21" s="69"/>
      <c r="E21" s="55">
        <f t="shared" si="0"/>
        <v>397.350993377483</v>
      </c>
      <c r="F21" s="61">
        <v>0.151</v>
      </c>
      <c r="G21" s="57">
        <f t="shared" si="4"/>
        <v>0.265369501257089</v>
      </c>
      <c r="H21" s="47"/>
      <c r="I21" s="216" t="s">
        <v>53</v>
      </c>
      <c r="J21" s="275" t="s">
        <v>45</v>
      </c>
      <c r="K21" s="275">
        <v>16</v>
      </c>
      <c r="L21" s="782">
        <v>0.6</v>
      </c>
      <c r="M21" s="782">
        <v>0.12</v>
      </c>
      <c r="N21" s="226" t="s">
        <v>160</v>
      </c>
      <c r="O21" s="227"/>
      <c r="P21" s="59" t="s">
        <v>63</v>
      </c>
      <c r="Q21" s="296"/>
      <c r="R21" s="89">
        <f t="shared" si="2"/>
        <v>4</v>
      </c>
      <c r="S21" s="295">
        <f t="shared" si="3"/>
        <v>3</v>
      </c>
    </row>
    <row r="22" s="1" customFormat="1" ht="32.1" customHeight="1" spans="1:19">
      <c r="A22" s="67"/>
      <c r="B22" s="587" t="s">
        <v>176</v>
      </c>
      <c r="C22" s="588"/>
      <c r="D22" s="588"/>
      <c r="E22" s="589">
        <f t="shared" si="0"/>
        <v>331.491712707182</v>
      </c>
      <c r="F22" s="61">
        <v>0.181</v>
      </c>
      <c r="G22" s="57">
        <f t="shared" si="4"/>
        <v>0.318091918725385</v>
      </c>
      <c r="H22" s="47"/>
      <c r="I22" s="216" t="s">
        <v>54</v>
      </c>
      <c r="J22" s="275" t="s">
        <v>70</v>
      </c>
      <c r="K22" s="275">
        <v>16</v>
      </c>
      <c r="L22" s="782">
        <v>0.61</v>
      </c>
      <c r="M22" s="782">
        <v>0.23</v>
      </c>
      <c r="N22" s="226" t="s">
        <v>160</v>
      </c>
      <c r="O22" s="227"/>
      <c r="P22" s="59" t="s">
        <v>66</v>
      </c>
      <c r="Q22" s="296"/>
      <c r="R22" s="89">
        <f t="shared" si="2"/>
        <v>0</v>
      </c>
      <c r="S22" s="295">
        <f t="shared" si="3"/>
        <v>0</v>
      </c>
    </row>
    <row r="23" s="1" customFormat="1" ht="32.1" customHeight="1" spans="1:19">
      <c r="A23" s="76"/>
      <c r="B23" s="77" t="s">
        <v>73</v>
      </c>
      <c r="C23" s="78"/>
      <c r="D23" s="78"/>
      <c r="E23" s="79"/>
      <c r="F23" s="80">
        <f t="shared" ref="F23:H23" si="5">SUM(F15:F22)</f>
        <v>1.5658</v>
      </c>
      <c r="G23" s="81">
        <f t="shared" si="5"/>
        <v>2.73008393743606</v>
      </c>
      <c r="H23" s="82">
        <f t="shared" si="5"/>
        <v>2</v>
      </c>
      <c r="I23" s="231"/>
      <c r="J23" s="232"/>
      <c r="K23" s="232"/>
      <c r="L23" s="783"/>
      <c r="M23" s="783"/>
      <c r="N23" s="234"/>
      <c r="O23" s="227"/>
      <c r="P23" s="59" t="s">
        <v>68</v>
      </c>
      <c r="Q23" s="296"/>
      <c r="R23" s="89">
        <f t="shared" si="2"/>
        <v>4</v>
      </c>
      <c r="S23" s="295">
        <f t="shared" si="3"/>
        <v>3</v>
      </c>
    </row>
    <row r="24" s="1" customFormat="1" ht="32.1" customHeight="1" spans="1:19">
      <c r="A24" s="83"/>
      <c r="B24" s="84" t="s">
        <v>75</v>
      </c>
      <c r="C24" s="84"/>
      <c r="D24" s="85"/>
      <c r="E24" s="86"/>
      <c r="F24" s="87"/>
      <c r="G24" s="88"/>
      <c r="H24" s="89"/>
      <c r="I24" s="89"/>
      <c r="J24" s="220"/>
      <c r="K24" s="220"/>
      <c r="L24" s="781"/>
      <c r="M24" s="781"/>
      <c r="N24" s="222"/>
      <c r="O24" s="227"/>
      <c r="P24" s="59" t="s">
        <v>72</v>
      </c>
      <c r="Q24" s="296"/>
      <c r="R24" s="89">
        <f t="shared" si="2"/>
        <v>2</v>
      </c>
      <c r="S24" s="295">
        <f t="shared" si="3"/>
        <v>2</v>
      </c>
    </row>
    <row r="25" s="1" customFormat="1" ht="31" customHeight="1" spans="1:19">
      <c r="A25" s="755"/>
      <c r="B25" s="756" t="s">
        <v>77</v>
      </c>
      <c r="C25" s="757"/>
      <c r="D25" s="757"/>
      <c r="E25" s="758">
        <f t="shared" ref="E25:E30" si="6">60/F25*$E$12</f>
        <v>74.9063670411985</v>
      </c>
      <c r="F25" s="759">
        <v>0.801</v>
      </c>
      <c r="G25" s="760">
        <f>$F$9/(E25*1)*120%</f>
        <v>1.4076885464035</v>
      </c>
      <c r="H25" s="761">
        <v>2</v>
      </c>
      <c r="I25" s="761" t="s">
        <v>78</v>
      </c>
      <c r="J25" s="784"/>
      <c r="K25" s="784"/>
      <c r="L25" s="785"/>
      <c r="M25" s="785"/>
      <c r="N25" s="786"/>
      <c r="O25" s="227"/>
      <c r="P25" s="59" t="s">
        <v>74</v>
      </c>
      <c r="Q25" s="296"/>
      <c r="R25" s="89">
        <f t="shared" si="2"/>
        <v>3</v>
      </c>
      <c r="S25" s="295">
        <f t="shared" si="3"/>
        <v>3</v>
      </c>
    </row>
    <row r="26" s="1" customFormat="1" ht="32.1" customHeight="1" spans="1:19">
      <c r="A26" s="420"/>
      <c r="B26" s="762" t="s">
        <v>581</v>
      </c>
      <c r="C26" s="694"/>
      <c r="D26" s="694"/>
      <c r="E26" s="589">
        <f t="shared" si="6"/>
        <v>91.869545245751</v>
      </c>
      <c r="F26" s="763">
        <v>0.6531</v>
      </c>
      <c r="G26" s="679">
        <f>$F$9/E26*120%</f>
        <v>1.1477670282848</v>
      </c>
      <c r="H26" s="764">
        <v>1</v>
      </c>
      <c r="I26" s="787" t="s">
        <v>63</v>
      </c>
      <c r="J26" s="237" t="s">
        <v>57</v>
      </c>
      <c r="K26" s="788">
        <v>16</v>
      </c>
      <c r="L26" s="789">
        <v>0.47</v>
      </c>
      <c r="M26" s="789">
        <v>0.23</v>
      </c>
      <c r="N26" s="790" t="s">
        <v>160</v>
      </c>
      <c r="O26" s="227"/>
      <c r="P26" s="59" t="s">
        <v>177</v>
      </c>
      <c r="Q26" s="296"/>
      <c r="R26" s="89">
        <f t="shared" si="2"/>
        <v>1</v>
      </c>
      <c r="S26" s="295">
        <f t="shared" si="3"/>
        <v>1</v>
      </c>
    </row>
    <row r="27" s="1" customFormat="1" ht="30" customHeight="1" spans="1:19">
      <c r="A27" s="121"/>
      <c r="B27" s="602" t="s">
        <v>181</v>
      </c>
      <c r="C27" s="124"/>
      <c r="D27" s="603"/>
      <c r="E27" s="86">
        <f t="shared" si="6"/>
        <v>223.713646532438</v>
      </c>
      <c r="F27" s="342">
        <v>0.2682</v>
      </c>
      <c r="G27" s="109">
        <f>$F$9/E27*120%</f>
        <v>0.471338412166565</v>
      </c>
      <c r="H27" s="110"/>
      <c r="I27" s="216" t="s">
        <v>50</v>
      </c>
      <c r="J27" s="224"/>
      <c r="K27" s="275"/>
      <c r="L27" s="782"/>
      <c r="M27" s="782"/>
      <c r="N27" s="226"/>
      <c r="O27" s="227"/>
      <c r="P27" s="59" t="s">
        <v>76</v>
      </c>
      <c r="Q27" s="296"/>
      <c r="R27" s="89">
        <f t="shared" si="2"/>
        <v>1</v>
      </c>
      <c r="S27" s="295">
        <f t="shared" si="3"/>
        <v>1</v>
      </c>
    </row>
    <row r="28" s="2" customFormat="1" ht="30" customHeight="1" spans="1:19">
      <c r="A28" s="121"/>
      <c r="B28" s="600" t="s">
        <v>582</v>
      </c>
      <c r="C28" s="59"/>
      <c r="D28" s="59"/>
      <c r="E28" s="107">
        <f t="shared" si="6"/>
        <v>131.752305665349</v>
      </c>
      <c r="F28" s="601">
        <v>0.4554</v>
      </c>
      <c r="G28" s="109">
        <f>$F$9/E28*120%</f>
        <v>0.80032629716873</v>
      </c>
      <c r="H28" s="110">
        <v>1</v>
      </c>
      <c r="I28" s="238" t="s">
        <v>44</v>
      </c>
      <c r="J28" s="239" t="s">
        <v>45</v>
      </c>
      <c r="K28" s="275">
        <v>16</v>
      </c>
      <c r="L28" s="782">
        <v>0.6</v>
      </c>
      <c r="M28" s="782">
        <v>0.12</v>
      </c>
      <c r="N28" s="226" t="s">
        <v>160</v>
      </c>
      <c r="O28" s="227"/>
      <c r="P28" s="59" t="s">
        <v>180</v>
      </c>
      <c r="Q28" s="296"/>
      <c r="R28" s="89">
        <f t="shared" si="2"/>
        <v>1</v>
      </c>
      <c r="S28" s="295">
        <f t="shared" si="3"/>
        <v>0</v>
      </c>
    </row>
    <row r="29" s="2" customFormat="1" ht="30" customHeight="1" spans="1:19">
      <c r="A29" s="121"/>
      <c r="B29" s="131" t="s">
        <v>583</v>
      </c>
      <c r="C29" s="59"/>
      <c r="D29" s="59"/>
      <c r="E29" s="55">
        <f t="shared" si="6"/>
        <v>185.185185185185</v>
      </c>
      <c r="F29" s="119">
        <v>0.324</v>
      </c>
      <c r="G29" s="109">
        <f>$F$9/E29*120%</f>
        <v>0.569402108657595</v>
      </c>
      <c r="H29" s="110">
        <v>1</v>
      </c>
      <c r="I29" s="216" t="s">
        <v>44</v>
      </c>
      <c r="J29" s="224" t="s">
        <v>45</v>
      </c>
      <c r="K29" s="275">
        <v>16</v>
      </c>
      <c r="L29" s="782">
        <v>0.62</v>
      </c>
      <c r="M29" s="782">
        <v>0.14</v>
      </c>
      <c r="N29" s="226" t="s">
        <v>160</v>
      </c>
      <c r="O29" s="227"/>
      <c r="P29" s="59" t="s">
        <v>182</v>
      </c>
      <c r="Q29" s="296"/>
      <c r="R29" s="89">
        <f t="shared" si="2"/>
        <v>2</v>
      </c>
      <c r="S29" s="295">
        <f t="shared" si="3"/>
        <v>2</v>
      </c>
    </row>
    <row r="30" s="2" customFormat="1" ht="30" customHeight="1" spans="1:19">
      <c r="A30" s="121"/>
      <c r="B30" s="53" t="s">
        <v>111</v>
      </c>
      <c r="C30" s="59"/>
      <c r="D30" s="60"/>
      <c r="E30" s="55">
        <f t="shared" si="6"/>
        <v>125.680770842061</v>
      </c>
      <c r="F30" s="119">
        <v>0.4774</v>
      </c>
      <c r="G30" s="109">
        <f>$F$9/E30*120%</f>
        <v>0.838989403312147</v>
      </c>
      <c r="H30" s="122">
        <v>1</v>
      </c>
      <c r="I30" s="245" t="s">
        <v>76</v>
      </c>
      <c r="J30" s="224" t="s">
        <v>45</v>
      </c>
      <c r="K30" s="275">
        <v>18</v>
      </c>
      <c r="L30" s="782">
        <v>0.62</v>
      </c>
      <c r="M30" s="782">
        <v>0.14</v>
      </c>
      <c r="N30" s="226" t="s">
        <v>187</v>
      </c>
      <c r="O30" s="240"/>
      <c r="P30" s="59" t="s">
        <v>172</v>
      </c>
      <c r="Q30" s="297"/>
      <c r="R30" s="89">
        <f t="shared" si="2"/>
        <v>1</v>
      </c>
      <c r="S30" s="295">
        <f t="shared" si="3"/>
        <v>0</v>
      </c>
    </row>
    <row r="31" s="2" customFormat="1" ht="32.1" customHeight="1" spans="1:19">
      <c r="A31" s="52"/>
      <c r="B31" s="604"/>
      <c r="C31" s="457"/>
      <c r="D31" s="457"/>
      <c r="E31" s="458"/>
      <c r="F31" s="459"/>
      <c r="G31" s="460"/>
      <c r="H31" s="461"/>
      <c r="I31" s="503"/>
      <c r="J31" s="522"/>
      <c r="K31" s="504"/>
      <c r="L31" s="791"/>
      <c r="M31" s="791"/>
      <c r="N31" s="217"/>
      <c r="O31" s="227"/>
      <c r="P31" s="59" t="s">
        <v>84</v>
      </c>
      <c r="Q31" s="296"/>
      <c r="R31" s="89">
        <f t="shared" si="2"/>
        <v>2</v>
      </c>
      <c r="S31" s="295">
        <f t="shared" si="3"/>
        <v>1</v>
      </c>
    </row>
    <row r="32" s="2" customFormat="1" ht="32.1" customHeight="1" spans="1:19">
      <c r="A32" s="90"/>
      <c r="B32" s="123" t="s">
        <v>82</v>
      </c>
      <c r="C32" s="124"/>
      <c r="D32" s="125"/>
      <c r="E32" s="103"/>
      <c r="F32" s="126"/>
      <c r="G32" s="101"/>
      <c r="H32" s="126"/>
      <c r="I32" s="246"/>
      <c r="J32" s="247"/>
      <c r="K32" s="275"/>
      <c r="L32" s="792"/>
      <c r="M32" s="792"/>
      <c r="N32" s="248"/>
      <c r="O32" s="227"/>
      <c r="P32" s="59" t="s">
        <v>50</v>
      </c>
      <c r="Q32" s="296"/>
      <c r="R32" s="89"/>
      <c r="S32" s="295">
        <f t="shared" si="3"/>
        <v>2</v>
      </c>
    </row>
    <row r="33" s="2" customFormat="1" ht="32.1" customHeight="1" spans="1:19">
      <c r="A33" s="90">
        <v>1</v>
      </c>
      <c r="B33" s="127" t="s">
        <v>584</v>
      </c>
      <c r="C33" s="124"/>
      <c r="D33" s="128"/>
      <c r="E33" s="103">
        <f t="shared" ref="E33:E49" si="7">60/F33*$E$12</f>
        <v>120.992135511192</v>
      </c>
      <c r="F33" s="150">
        <v>0.4959</v>
      </c>
      <c r="G33" s="101">
        <f t="shared" ref="G33:G49" si="8">$F$9/E33*120%</f>
        <v>0.871501560750928</v>
      </c>
      <c r="H33" s="130">
        <v>1</v>
      </c>
      <c r="I33" s="216" t="s">
        <v>44</v>
      </c>
      <c r="J33" s="224" t="s">
        <v>45</v>
      </c>
      <c r="K33" s="224">
        <v>16</v>
      </c>
      <c r="L33" s="782">
        <v>0.6</v>
      </c>
      <c r="M33" s="793">
        <v>0.12</v>
      </c>
      <c r="N33" s="251" t="s">
        <v>160</v>
      </c>
      <c r="O33" s="227"/>
      <c r="P33" s="59" t="s">
        <v>87</v>
      </c>
      <c r="Q33" s="296"/>
      <c r="R33" s="89"/>
      <c r="S33" s="295">
        <f>SUMIF($I$25:$I$86,"*i",$H$25:$H$86)</f>
        <v>5</v>
      </c>
    </row>
    <row r="34" s="2" customFormat="1" ht="32.1" customHeight="1" spans="1:19">
      <c r="A34" s="90">
        <v>2</v>
      </c>
      <c r="B34" s="462" t="s">
        <v>189</v>
      </c>
      <c r="C34" s="124"/>
      <c r="D34" s="605"/>
      <c r="E34" s="326">
        <f t="shared" si="7"/>
        <v>138.632162661738</v>
      </c>
      <c r="F34" s="119">
        <f>0.1778+0.255</f>
        <v>0.4328</v>
      </c>
      <c r="G34" s="101">
        <f t="shared" si="8"/>
        <v>0.760608742675945</v>
      </c>
      <c r="H34" s="89">
        <v>1</v>
      </c>
      <c r="I34" s="253" t="s">
        <v>50</v>
      </c>
      <c r="J34" s="224"/>
      <c r="K34" s="275"/>
      <c r="L34" s="782"/>
      <c r="M34" s="793"/>
      <c r="N34" s="226"/>
      <c r="O34" s="243"/>
      <c r="P34" s="244" t="s">
        <v>89</v>
      </c>
      <c r="Q34" s="298"/>
      <c r="R34" s="299">
        <f>SUM(R15:R33)</f>
        <v>47</v>
      </c>
      <c r="S34" s="300">
        <f>SUM(S15:S33)</f>
        <v>47</v>
      </c>
    </row>
    <row r="35" s="2" customFormat="1" ht="32.1" customHeight="1" spans="1:19">
      <c r="A35" s="90">
        <v>3</v>
      </c>
      <c r="B35" s="462" t="s">
        <v>190</v>
      </c>
      <c r="C35" s="62"/>
      <c r="D35" s="467"/>
      <c r="E35" s="144">
        <f t="shared" si="7"/>
        <v>263.157894736842</v>
      </c>
      <c r="F35" s="119">
        <v>0.228</v>
      </c>
      <c r="G35" s="101">
        <f t="shared" si="8"/>
        <v>0.400690372759048</v>
      </c>
      <c r="H35" s="468"/>
      <c r="I35" s="263" t="s">
        <v>84</v>
      </c>
      <c r="J35" s="224"/>
      <c r="K35" s="275"/>
      <c r="L35" s="782"/>
      <c r="M35" s="793"/>
      <c r="N35" s="236"/>
      <c r="O35" s="243"/>
      <c r="P35" s="244"/>
      <c r="Q35" s="298"/>
      <c r="R35" s="298"/>
      <c r="S35" s="301"/>
    </row>
    <row r="36" s="2" customFormat="1" ht="32.1" customHeight="1" spans="1:19">
      <c r="A36" s="90">
        <v>4</v>
      </c>
      <c r="B36" s="462" t="s">
        <v>191</v>
      </c>
      <c r="C36" s="124"/>
      <c r="D36" s="137"/>
      <c r="E36" s="86">
        <f t="shared" si="7"/>
        <v>239.808153477218</v>
      </c>
      <c r="F36" s="138">
        <v>0.2502</v>
      </c>
      <c r="G36" s="101">
        <f t="shared" si="8"/>
        <v>0.439704961685587</v>
      </c>
      <c r="H36" s="89">
        <v>1</v>
      </c>
      <c r="I36" s="253" t="s">
        <v>56</v>
      </c>
      <c r="J36" s="224" t="s">
        <v>57</v>
      </c>
      <c r="K36" s="275">
        <v>16</v>
      </c>
      <c r="L36" s="782">
        <v>0.47</v>
      </c>
      <c r="M36" s="782">
        <v>0.23</v>
      </c>
      <c r="N36" s="226" t="s">
        <v>160</v>
      </c>
      <c r="O36" s="249" t="s">
        <v>92</v>
      </c>
      <c r="P36" s="249"/>
      <c r="Q36" s="249"/>
      <c r="R36" s="249"/>
      <c r="S36" s="249"/>
    </row>
    <row r="37" s="2" customFormat="1" ht="32.1" customHeight="1" spans="1:19">
      <c r="A37" s="90">
        <v>5</v>
      </c>
      <c r="B37" s="462" t="s">
        <v>90</v>
      </c>
      <c r="C37" s="62"/>
      <c r="D37" s="137"/>
      <c r="E37" s="141">
        <f t="shared" si="7"/>
        <v>283.553875236295</v>
      </c>
      <c r="F37" s="61">
        <v>0.2116</v>
      </c>
      <c r="G37" s="101">
        <f t="shared" si="8"/>
        <v>0.371868784543046</v>
      </c>
      <c r="H37" s="89"/>
      <c r="I37" s="263" t="s">
        <v>63</v>
      </c>
      <c r="J37" s="224" t="s">
        <v>57</v>
      </c>
      <c r="K37" s="275">
        <v>16</v>
      </c>
      <c r="L37" s="782">
        <v>0.47</v>
      </c>
      <c r="M37" s="782">
        <v>0.23</v>
      </c>
      <c r="N37" s="226" t="s">
        <v>160</v>
      </c>
      <c r="O37" s="252" t="s">
        <v>192</v>
      </c>
      <c r="P37" s="252"/>
      <c r="Q37" s="252"/>
      <c r="R37" s="252"/>
      <c r="S37" s="252"/>
    </row>
    <row r="38" s="2" customFormat="1" ht="32.1" customHeight="1" spans="1:19">
      <c r="A38" s="90">
        <v>6</v>
      </c>
      <c r="B38" s="462" t="s">
        <v>194</v>
      </c>
      <c r="C38" s="62"/>
      <c r="D38" s="143"/>
      <c r="E38" s="144">
        <f t="shared" si="7"/>
        <v>98.8467874794069</v>
      </c>
      <c r="F38" s="61">
        <v>0.607</v>
      </c>
      <c r="G38" s="101">
        <f t="shared" si="8"/>
        <v>1.06675024677519</v>
      </c>
      <c r="H38" s="89">
        <v>1</v>
      </c>
      <c r="I38" s="253" t="s">
        <v>163</v>
      </c>
      <c r="J38" s="224" t="s">
        <v>45</v>
      </c>
      <c r="K38" s="275">
        <v>16</v>
      </c>
      <c r="L38" s="782">
        <v>0.6</v>
      </c>
      <c r="M38" s="782">
        <v>0.12</v>
      </c>
      <c r="N38" s="226" t="s">
        <v>160</v>
      </c>
      <c r="O38" s="252" t="s">
        <v>193</v>
      </c>
      <c r="P38" s="252"/>
      <c r="Q38" s="252"/>
      <c r="R38" s="252"/>
      <c r="S38" s="252"/>
    </row>
    <row r="39" s="2" customFormat="1" ht="32.1" customHeight="1" spans="1:19">
      <c r="A39" s="90">
        <v>7</v>
      </c>
      <c r="B39" s="463" t="s">
        <v>195</v>
      </c>
      <c r="C39" s="146"/>
      <c r="D39" s="118"/>
      <c r="E39" s="86">
        <f t="shared" si="7"/>
        <v>143.540669856459</v>
      </c>
      <c r="F39" s="147">
        <v>0.418</v>
      </c>
      <c r="G39" s="101">
        <f t="shared" si="8"/>
        <v>0.734599016724923</v>
      </c>
      <c r="H39" s="89">
        <v>1</v>
      </c>
      <c r="I39" s="253" t="s">
        <v>177</v>
      </c>
      <c r="J39" s="224" t="s">
        <v>70</v>
      </c>
      <c r="K39" s="275">
        <v>16</v>
      </c>
      <c r="L39" s="782">
        <v>0.61</v>
      </c>
      <c r="M39" s="782">
        <v>0.23</v>
      </c>
      <c r="N39" s="226" t="s">
        <v>160</v>
      </c>
      <c r="O39" s="259"/>
      <c r="P39" s="259"/>
      <c r="Q39" s="303"/>
      <c r="R39" s="303"/>
      <c r="S39" s="304"/>
    </row>
    <row r="40" s="2" customFormat="1" ht="32.1" customHeight="1" spans="1:19">
      <c r="A40" s="90">
        <v>8</v>
      </c>
      <c r="B40" s="469" t="s">
        <v>196</v>
      </c>
      <c r="C40" s="62"/>
      <c r="D40" s="63"/>
      <c r="E40" s="86">
        <f t="shared" si="7"/>
        <v>217.391304347826</v>
      </c>
      <c r="F40" s="119">
        <v>0.276</v>
      </c>
      <c r="G40" s="101">
        <f t="shared" si="8"/>
        <v>0.485046240708322</v>
      </c>
      <c r="H40" s="89"/>
      <c r="I40" s="216" t="s">
        <v>68</v>
      </c>
      <c r="J40" s="224" t="s">
        <v>57</v>
      </c>
      <c r="K40" s="275">
        <v>16</v>
      </c>
      <c r="L40" s="782" t="s">
        <v>585</v>
      </c>
      <c r="M40" s="782" t="s">
        <v>517</v>
      </c>
      <c r="N40" s="226" t="s">
        <v>160</v>
      </c>
      <c r="O40" s="259"/>
      <c r="P40" s="259"/>
      <c r="Q40" s="303"/>
      <c r="R40" s="303"/>
      <c r="S40" s="304"/>
    </row>
    <row r="41" s="2" customFormat="1" ht="32.1" customHeight="1" spans="1:19">
      <c r="A41" s="90">
        <v>9</v>
      </c>
      <c r="B41" s="469" t="s">
        <v>199</v>
      </c>
      <c r="C41" s="62"/>
      <c r="D41" s="63"/>
      <c r="E41" s="86">
        <f t="shared" si="7"/>
        <v>147.965474722565</v>
      </c>
      <c r="F41" s="119">
        <f>0.286+0.239/2</f>
        <v>0.4055</v>
      </c>
      <c r="G41" s="101">
        <f t="shared" si="8"/>
        <v>0.712631342779797</v>
      </c>
      <c r="H41" s="89">
        <v>1</v>
      </c>
      <c r="I41" s="263" t="s">
        <v>44</v>
      </c>
      <c r="J41" s="224" t="s">
        <v>45</v>
      </c>
      <c r="K41" s="275">
        <v>16</v>
      </c>
      <c r="L41" s="782">
        <v>0.6</v>
      </c>
      <c r="M41" s="782">
        <v>0.12</v>
      </c>
      <c r="N41" s="226" t="s">
        <v>160</v>
      </c>
      <c r="O41" s="523"/>
      <c r="P41" s="524"/>
      <c r="Q41" s="524"/>
      <c r="R41" s="524"/>
      <c r="S41" s="528">
        <v>3</v>
      </c>
    </row>
    <row r="42" s="2" customFormat="1" ht="32.1" customHeight="1" spans="1:19">
      <c r="A42" s="90">
        <v>10</v>
      </c>
      <c r="B42" s="609" t="s">
        <v>99</v>
      </c>
      <c r="C42" s="148"/>
      <c r="D42" s="610"/>
      <c r="E42" s="86">
        <f t="shared" si="7"/>
        <v>160.427807486631</v>
      </c>
      <c r="F42" s="119">
        <v>0.374</v>
      </c>
      <c r="G42" s="101">
        <f t="shared" si="8"/>
        <v>0.657272804438088</v>
      </c>
      <c r="H42" s="110">
        <v>1</v>
      </c>
      <c r="I42" s="263" t="s">
        <v>44</v>
      </c>
      <c r="J42" s="224" t="s">
        <v>45</v>
      </c>
      <c r="K42" s="275">
        <v>16</v>
      </c>
      <c r="L42" s="782">
        <v>0.62</v>
      </c>
      <c r="M42" s="782">
        <v>0.14</v>
      </c>
      <c r="N42" s="226" t="s">
        <v>160</v>
      </c>
      <c r="O42" s="260" t="s">
        <v>200</v>
      </c>
      <c r="P42" s="260"/>
      <c r="Q42" s="260"/>
      <c r="R42" s="260"/>
      <c r="S42" s="260"/>
    </row>
    <row r="43" s="2" customFormat="1" ht="32.1" customHeight="1" spans="1:19">
      <c r="A43" s="90">
        <v>11</v>
      </c>
      <c r="B43" s="469" t="s">
        <v>100</v>
      </c>
      <c r="C43" s="62"/>
      <c r="D43" s="151"/>
      <c r="E43" s="86">
        <f t="shared" si="7"/>
        <v>252.100840336134</v>
      </c>
      <c r="F43" s="611">
        <v>0.238</v>
      </c>
      <c r="G43" s="152">
        <f t="shared" si="8"/>
        <v>0.418264511915148</v>
      </c>
      <c r="H43" s="89"/>
      <c r="I43" s="637" t="s">
        <v>180</v>
      </c>
      <c r="J43" s="224" t="s">
        <v>45</v>
      </c>
      <c r="K43" s="275">
        <v>16</v>
      </c>
      <c r="L43" s="782">
        <v>0.61</v>
      </c>
      <c r="M43" s="782">
        <v>0.13</v>
      </c>
      <c r="N43" s="226" t="s">
        <v>160</v>
      </c>
      <c r="O43" s="261"/>
      <c r="P43" s="262" t="s">
        <v>201</v>
      </c>
      <c r="Q43" s="305" t="s">
        <v>50</v>
      </c>
      <c r="R43" s="306" t="s">
        <v>56</v>
      </c>
      <c r="S43" s="307">
        <v>3</v>
      </c>
    </row>
    <row r="44" s="2" customFormat="1" ht="32.1" customHeight="1" spans="1:19">
      <c r="A44" s="90">
        <v>12</v>
      </c>
      <c r="B44" s="471" t="s">
        <v>203</v>
      </c>
      <c r="C44" s="472"/>
      <c r="D44" s="473"/>
      <c r="E44" s="86">
        <f t="shared" si="7"/>
        <v>164.383561643836</v>
      </c>
      <c r="F44" s="150">
        <v>0.365</v>
      </c>
      <c r="G44" s="101">
        <f t="shared" si="8"/>
        <v>0.641456079197598</v>
      </c>
      <c r="H44" s="89">
        <v>1</v>
      </c>
      <c r="I44" s="263" t="s">
        <v>44</v>
      </c>
      <c r="J44" s="224" t="s">
        <v>45</v>
      </c>
      <c r="K44" s="275">
        <v>16</v>
      </c>
      <c r="L44" s="782">
        <v>0.59</v>
      </c>
      <c r="M44" s="782">
        <v>0.11</v>
      </c>
      <c r="N44" s="226" t="s">
        <v>160</v>
      </c>
      <c r="O44" s="261"/>
      <c r="P44" s="262">
        <v>4</v>
      </c>
      <c r="Q44" s="306" t="s">
        <v>63</v>
      </c>
      <c r="R44" s="306" t="s">
        <v>177</v>
      </c>
      <c r="S44" s="307">
        <v>5</v>
      </c>
    </row>
    <row r="45" s="2" customFormat="1" ht="32.1" customHeight="1" spans="1:19">
      <c r="A45" s="90">
        <v>13</v>
      </c>
      <c r="B45" s="474" t="s">
        <v>205</v>
      </c>
      <c r="C45" s="62"/>
      <c r="D45" s="63"/>
      <c r="E45" s="86">
        <f t="shared" si="7"/>
        <v>131.004366812227</v>
      </c>
      <c r="F45" s="119">
        <v>0.458</v>
      </c>
      <c r="G45" s="101">
        <f t="shared" si="8"/>
        <v>0.804895573349316</v>
      </c>
      <c r="H45" s="89">
        <v>1</v>
      </c>
      <c r="I45" s="263" t="s">
        <v>53</v>
      </c>
      <c r="J45" s="224" t="s">
        <v>45</v>
      </c>
      <c r="K45" s="275">
        <v>16</v>
      </c>
      <c r="L45" s="782">
        <v>0.58</v>
      </c>
      <c r="M45" s="782">
        <v>0.1</v>
      </c>
      <c r="N45" s="226" t="s">
        <v>160</v>
      </c>
      <c r="O45" s="261"/>
      <c r="P45" s="262">
        <v>6</v>
      </c>
      <c r="Q45" s="306" t="s">
        <v>44</v>
      </c>
      <c r="R45" s="306" t="s">
        <v>44</v>
      </c>
      <c r="S45" s="307" t="s">
        <v>204</v>
      </c>
    </row>
    <row r="46" s="2" customFormat="1" ht="32.1" customHeight="1" spans="1:19">
      <c r="A46" s="90">
        <v>14</v>
      </c>
      <c r="B46" s="470" t="s">
        <v>206</v>
      </c>
      <c r="C46" s="154"/>
      <c r="D46" s="155"/>
      <c r="E46" s="144">
        <f t="shared" si="7"/>
        <v>86.7052023121387</v>
      </c>
      <c r="F46" s="150">
        <v>0.692</v>
      </c>
      <c r="G46" s="101">
        <f t="shared" si="8"/>
        <v>1.21613042960202</v>
      </c>
      <c r="H46" s="89">
        <v>2</v>
      </c>
      <c r="I46" s="257" t="s">
        <v>44</v>
      </c>
      <c r="J46" s="224" t="s">
        <v>45</v>
      </c>
      <c r="K46" s="275">
        <v>16</v>
      </c>
      <c r="L46" s="782">
        <v>0.6</v>
      </c>
      <c r="M46" s="782">
        <v>0.12</v>
      </c>
      <c r="N46" s="226" t="s">
        <v>160</v>
      </c>
      <c r="O46" s="261"/>
      <c r="P46" s="264"/>
      <c r="Q46" s="306" t="s">
        <v>56</v>
      </c>
      <c r="R46" s="306" t="s">
        <v>44</v>
      </c>
      <c r="S46" s="307">
        <v>9</v>
      </c>
    </row>
    <row r="47" s="2" customFormat="1" ht="32.1" customHeight="1" spans="1:19">
      <c r="A47" s="90">
        <v>15</v>
      </c>
      <c r="B47" s="53" t="s">
        <v>207</v>
      </c>
      <c r="C47" s="156"/>
      <c r="D47" s="132"/>
      <c r="E47" s="86">
        <f t="shared" si="7"/>
        <v>258.097819073429</v>
      </c>
      <c r="F47" s="61">
        <f>(0.1097*1.1)+0.1118</f>
        <v>0.23247</v>
      </c>
      <c r="G47" s="101">
        <f t="shared" si="8"/>
        <v>0.408546012961824</v>
      </c>
      <c r="H47" s="89"/>
      <c r="I47" s="253"/>
      <c r="J47" s="224"/>
      <c r="K47" s="275"/>
      <c r="L47" s="782"/>
      <c r="M47" s="782"/>
      <c r="N47" s="226"/>
      <c r="O47" s="261"/>
      <c r="P47" s="262">
        <v>10</v>
      </c>
      <c r="Q47" s="306" t="s">
        <v>171</v>
      </c>
      <c r="R47" s="306" t="s">
        <v>53</v>
      </c>
      <c r="S47" s="307">
        <v>11</v>
      </c>
    </row>
    <row r="48" s="2" customFormat="1" ht="32.1" customHeight="1" spans="1:19">
      <c r="A48" s="90">
        <v>16</v>
      </c>
      <c r="B48" s="612" t="s">
        <v>209</v>
      </c>
      <c r="C48" s="158"/>
      <c r="D48" s="158"/>
      <c r="E48" s="86">
        <f t="shared" si="7"/>
        <v>110.213078618663</v>
      </c>
      <c r="F48" s="159">
        <v>0.5444</v>
      </c>
      <c r="G48" s="152">
        <f t="shared" si="8"/>
        <v>0.956736135658006</v>
      </c>
      <c r="H48" s="89">
        <v>1</v>
      </c>
      <c r="I48" s="253" t="s">
        <v>44</v>
      </c>
      <c r="J48" s="224" t="s">
        <v>45</v>
      </c>
      <c r="K48" s="275">
        <v>16</v>
      </c>
      <c r="L48" s="782">
        <v>0.62</v>
      </c>
      <c r="M48" s="782">
        <v>0.14</v>
      </c>
      <c r="N48" s="226" t="s">
        <v>160</v>
      </c>
      <c r="O48" s="261"/>
      <c r="P48" s="262">
        <v>12</v>
      </c>
      <c r="Q48" s="306" t="s">
        <v>44</v>
      </c>
      <c r="R48" s="305" t="s">
        <v>44</v>
      </c>
      <c r="S48" s="307" t="s">
        <v>208</v>
      </c>
    </row>
    <row r="49" s="2" customFormat="1" ht="32.1" customHeight="1" spans="1:19">
      <c r="A49" s="90">
        <v>17</v>
      </c>
      <c r="B49" s="463" t="s">
        <v>210</v>
      </c>
      <c r="C49" s="146"/>
      <c r="D49" s="613"/>
      <c r="E49" s="86">
        <f t="shared" si="7"/>
        <v>96.7273899725939</v>
      </c>
      <c r="F49" s="614">
        <f>0.7847/2+0.4559/2</f>
        <v>0.6203</v>
      </c>
      <c r="G49" s="152">
        <f t="shared" si="8"/>
        <v>1.0901238518528</v>
      </c>
      <c r="H49" s="89">
        <v>1</v>
      </c>
      <c r="I49" s="253" t="s">
        <v>44</v>
      </c>
      <c r="J49" s="224" t="s">
        <v>45</v>
      </c>
      <c r="K49" s="275">
        <v>16</v>
      </c>
      <c r="L49" s="782">
        <v>0.61</v>
      </c>
      <c r="M49" s="782">
        <v>0.13</v>
      </c>
      <c r="N49" s="226" t="s">
        <v>160</v>
      </c>
      <c r="O49" s="261"/>
      <c r="P49" s="262">
        <v>14</v>
      </c>
      <c r="Q49" s="306" t="s">
        <v>44</v>
      </c>
      <c r="R49" s="306" t="s">
        <v>44</v>
      </c>
      <c r="S49" s="307">
        <v>15</v>
      </c>
    </row>
    <row r="50" s="2" customFormat="1" ht="32.1" customHeight="1" spans="1:19">
      <c r="A50" s="90"/>
      <c r="B50" s="463"/>
      <c r="C50" s="135"/>
      <c r="D50" s="118"/>
      <c r="E50" s="86"/>
      <c r="F50" s="119"/>
      <c r="G50" s="101"/>
      <c r="H50" s="89"/>
      <c r="I50" s="257"/>
      <c r="J50" s="224"/>
      <c r="K50" s="275"/>
      <c r="L50" s="782"/>
      <c r="M50" s="782"/>
      <c r="N50" s="226"/>
      <c r="O50" s="261"/>
      <c r="P50" s="262">
        <v>15</v>
      </c>
      <c r="Q50" s="306" t="s">
        <v>44</v>
      </c>
      <c r="R50" s="306" t="s">
        <v>53</v>
      </c>
      <c r="S50" s="307">
        <v>16</v>
      </c>
    </row>
    <row r="51" s="2" customFormat="1" ht="32.1" customHeight="1" spans="1:19">
      <c r="A51" s="162">
        <v>18</v>
      </c>
      <c r="B51" s="608" t="s">
        <v>211</v>
      </c>
      <c r="C51" s="124"/>
      <c r="D51" s="464"/>
      <c r="E51" s="86">
        <f t="shared" ref="E51:E57" si="9">60/F51*$E$12</f>
        <v>248.96265560166</v>
      </c>
      <c r="F51" s="601">
        <v>0.241</v>
      </c>
      <c r="G51" s="101">
        <f t="shared" ref="G51:G57" si="10">$F$9/E51*120%</f>
        <v>0.423536753661976</v>
      </c>
      <c r="H51" s="89"/>
      <c r="I51" s="257" t="s">
        <v>417</v>
      </c>
      <c r="J51" s="224" t="s">
        <v>45</v>
      </c>
      <c r="K51" s="275">
        <v>16</v>
      </c>
      <c r="L51" s="782">
        <v>0.59</v>
      </c>
      <c r="M51" s="782">
        <v>0.11</v>
      </c>
      <c r="N51" s="226" t="s">
        <v>160</v>
      </c>
      <c r="O51" s="261"/>
      <c r="P51" s="262">
        <v>17</v>
      </c>
      <c r="Q51" s="306" t="s">
        <v>169</v>
      </c>
      <c r="R51" s="306" t="s">
        <v>169</v>
      </c>
      <c r="S51" s="307">
        <v>18</v>
      </c>
    </row>
    <row r="52" s="2" customFormat="1" ht="32.1" customHeight="1" spans="1:19">
      <c r="A52" s="162">
        <v>19</v>
      </c>
      <c r="B52" s="140" t="s">
        <v>106</v>
      </c>
      <c r="C52" s="128"/>
      <c r="D52" s="132"/>
      <c r="E52" s="86">
        <f t="shared" si="9"/>
        <v>140.08872285781</v>
      </c>
      <c r="F52" s="133">
        <v>0.4283</v>
      </c>
      <c r="G52" s="101">
        <f t="shared" si="10"/>
        <v>0.752700380055703</v>
      </c>
      <c r="H52" s="89">
        <v>1</v>
      </c>
      <c r="I52" s="253" t="s">
        <v>68</v>
      </c>
      <c r="J52" s="224" t="s">
        <v>57</v>
      </c>
      <c r="K52" s="275">
        <v>16</v>
      </c>
      <c r="L52" s="782" t="s">
        <v>585</v>
      </c>
      <c r="M52" s="782" t="s">
        <v>517</v>
      </c>
      <c r="N52" s="236" t="s">
        <v>48</v>
      </c>
      <c r="O52" s="265"/>
      <c r="P52" s="266"/>
      <c r="Q52" s="308" t="s">
        <v>212</v>
      </c>
      <c r="R52" s="309"/>
      <c r="S52" s="310"/>
    </row>
    <row r="53" s="2" customFormat="1" ht="32.1" customHeight="1" spans="1:19">
      <c r="A53" s="162">
        <v>20</v>
      </c>
      <c r="B53" s="140" t="s">
        <v>107</v>
      </c>
      <c r="C53" s="128"/>
      <c r="D53" s="132"/>
      <c r="E53" s="86">
        <f t="shared" si="9"/>
        <v>149.625935162095</v>
      </c>
      <c r="F53" s="129">
        <v>0.401</v>
      </c>
      <c r="G53" s="101">
        <f t="shared" si="10"/>
        <v>0.704722980159553</v>
      </c>
      <c r="H53" s="89">
        <v>1</v>
      </c>
      <c r="I53" s="253" t="s">
        <v>169</v>
      </c>
      <c r="J53" s="636" t="s">
        <v>70</v>
      </c>
      <c r="K53" s="275">
        <v>16</v>
      </c>
      <c r="L53" s="782">
        <v>0.61</v>
      </c>
      <c r="M53" s="793">
        <v>0.23</v>
      </c>
      <c r="N53" s="251" t="s">
        <v>48</v>
      </c>
      <c r="O53" s="261"/>
      <c r="P53" s="262">
        <v>19</v>
      </c>
      <c r="Q53" s="306" t="s">
        <v>63</v>
      </c>
      <c r="R53" s="305" t="s">
        <v>66</v>
      </c>
      <c r="S53" s="311" t="s">
        <v>213</v>
      </c>
    </row>
    <row r="54" s="2" customFormat="1" ht="32.1" customHeight="1" spans="1:19">
      <c r="A54" s="162">
        <v>21</v>
      </c>
      <c r="B54" s="160" t="s">
        <v>214</v>
      </c>
      <c r="C54" s="135"/>
      <c r="D54" s="164"/>
      <c r="E54" s="86">
        <f t="shared" si="9"/>
        <v>214.515552377547</v>
      </c>
      <c r="F54" s="705">
        <v>0.2797</v>
      </c>
      <c r="G54" s="101">
        <f t="shared" si="10"/>
        <v>0.491548672196079</v>
      </c>
      <c r="H54" s="89">
        <v>1</v>
      </c>
      <c r="I54" s="253" t="s">
        <v>68</v>
      </c>
      <c r="J54" s="224" t="s">
        <v>57</v>
      </c>
      <c r="K54" s="275">
        <v>16</v>
      </c>
      <c r="L54" s="782" t="s">
        <v>585</v>
      </c>
      <c r="M54" s="782" t="s">
        <v>517</v>
      </c>
      <c r="N54" s="236" t="s">
        <v>48</v>
      </c>
      <c r="O54" s="261"/>
      <c r="P54" s="262">
        <v>19</v>
      </c>
      <c r="Q54" s="306" t="s">
        <v>63</v>
      </c>
      <c r="R54" s="306" t="s">
        <v>66</v>
      </c>
      <c r="S54" s="307">
        <v>20</v>
      </c>
    </row>
    <row r="55" s="2" customFormat="1" ht="32.1" customHeight="1" spans="1:19">
      <c r="A55" s="162">
        <v>22</v>
      </c>
      <c r="B55" s="65" t="s">
        <v>114</v>
      </c>
      <c r="C55" s="167"/>
      <c r="D55" s="167"/>
      <c r="E55" s="86">
        <f t="shared" si="9"/>
        <v>269.058295964126</v>
      </c>
      <c r="F55" s="717">
        <v>0.223</v>
      </c>
      <c r="G55" s="101">
        <f t="shared" si="10"/>
        <v>0.391903303180998</v>
      </c>
      <c r="H55" s="89">
        <v>1</v>
      </c>
      <c r="I55" s="216" t="s">
        <v>169</v>
      </c>
      <c r="J55" s="224" t="s">
        <v>70</v>
      </c>
      <c r="K55" s="275">
        <v>16</v>
      </c>
      <c r="L55" s="782">
        <v>0.61</v>
      </c>
      <c r="M55" s="793">
        <v>0.23</v>
      </c>
      <c r="N55" s="236" t="s">
        <v>48</v>
      </c>
      <c r="O55" s="267"/>
      <c r="P55" s="262" t="s">
        <v>215</v>
      </c>
      <c r="Q55" s="305" t="s">
        <v>66</v>
      </c>
      <c r="R55" s="306" t="s">
        <v>44</v>
      </c>
      <c r="S55" s="307">
        <v>21</v>
      </c>
    </row>
    <row r="56" s="2" customFormat="1" ht="32.1" customHeight="1" spans="1:19">
      <c r="A56" s="162">
        <v>23</v>
      </c>
      <c r="B56" s="65" t="s">
        <v>115</v>
      </c>
      <c r="C56" s="59"/>
      <c r="D56" s="60"/>
      <c r="E56" s="86">
        <f t="shared" si="9"/>
        <v>157.604412923562</v>
      </c>
      <c r="F56" s="119">
        <f>0.423*0.9</f>
        <v>0.3807</v>
      </c>
      <c r="G56" s="101">
        <f t="shared" si="10"/>
        <v>0.669047477672673</v>
      </c>
      <c r="H56" s="89"/>
      <c r="I56" s="253" t="s">
        <v>44</v>
      </c>
      <c r="J56" s="224" t="s">
        <v>45</v>
      </c>
      <c r="K56" s="275">
        <v>16</v>
      </c>
      <c r="L56" s="782">
        <v>0.59</v>
      </c>
      <c r="M56" s="782">
        <v>0.11</v>
      </c>
      <c r="N56" s="226" t="s">
        <v>160</v>
      </c>
      <c r="O56" s="267"/>
      <c r="P56" s="262">
        <v>22</v>
      </c>
      <c r="Q56" s="306" t="s">
        <v>66</v>
      </c>
      <c r="R56" s="305" t="s">
        <v>84</v>
      </c>
      <c r="S56" s="307" t="s">
        <v>216</v>
      </c>
    </row>
    <row r="57" s="2" customFormat="1" ht="32.1" customHeight="1" spans="1:19">
      <c r="A57" s="171"/>
      <c r="B57" s="172" t="s">
        <v>118</v>
      </c>
      <c r="C57" s="173"/>
      <c r="D57" s="173"/>
      <c r="E57" s="174">
        <f t="shared" si="9"/>
        <v>102.564102564103</v>
      </c>
      <c r="F57" s="175">
        <v>0.585</v>
      </c>
      <c r="G57" s="176">
        <f t="shared" si="10"/>
        <v>1.02808714063176</v>
      </c>
      <c r="H57" s="96">
        <v>1</v>
      </c>
      <c r="I57" s="274" t="s">
        <v>119</v>
      </c>
      <c r="J57" s="275"/>
      <c r="K57" s="275"/>
      <c r="L57" s="792"/>
      <c r="M57" s="792"/>
      <c r="N57" s="248"/>
      <c r="O57" s="267"/>
      <c r="P57" s="262">
        <v>24</v>
      </c>
      <c r="Q57" s="306" t="s">
        <v>84</v>
      </c>
      <c r="R57" s="305" t="s">
        <v>50</v>
      </c>
      <c r="S57" s="307" t="s">
        <v>217</v>
      </c>
    </row>
    <row r="58" s="2" customFormat="1" ht="32.1" customHeight="1" spans="1:19">
      <c r="A58" s="315"/>
      <c r="B58" s="316" t="s">
        <v>120</v>
      </c>
      <c r="C58" s="244"/>
      <c r="D58" s="244"/>
      <c r="E58" s="317"/>
      <c r="F58" s="318">
        <f>SUM(F25:F57)</f>
        <v>12.36697</v>
      </c>
      <c r="G58" s="318">
        <f>SUM(G25:G57)</f>
        <v>21.7338851719297</v>
      </c>
      <c r="H58" s="82">
        <f>SUM(H25:H57)</f>
        <v>24</v>
      </c>
      <c r="I58" s="82"/>
      <c r="J58" s="367"/>
      <c r="K58" s="367"/>
      <c r="L58" s="794"/>
      <c r="M58" s="794"/>
      <c r="N58" s="368"/>
      <c r="O58" s="267"/>
      <c r="P58" s="262" t="s">
        <v>218</v>
      </c>
      <c r="Q58" s="306" t="s">
        <v>50</v>
      </c>
      <c r="R58" s="306" t="s">
        <v>44</v>
      </c>
      <c r="S58" s="307">
        <v>28</v>
      </c>
    </row>
    <row r="59" s="2" customFormat="1" ht="32.1" customHeight="1" spans="1:19">
      <c r="A59" s="765"/>
      <c r="B59" s="766"/>
      <c r="C59" s="767"/>
      <c r="D59" s="767"/>
      <c r="E59" s="758"/>
      <c r="F59" s="768"/>
      <c r="G59" s="769"/>
      <c r="H59" s="770"/>
      <c r="I59" s="770"/>
      <c r="J59" s="795"/>
      <c r="K59" s="796"/>
      <c r="L59" s="797"/>
      <c r="M59" s="797"/>
      <c r="N59" s="798"/>
      <c r="O59" s="267"/>
      <c r="P59" s="262">
        <v>29</v>
      </c>
      <c r="Q59" s="306" t="s">
        <v>72</v>
      </c>
      <c r="R59" s="306" t="s">
        <v>72</v>
      </c>
      <c r="S59" s="307">
        <v>29</v>
      </c>
    </row>
    <row r="60" s="2" customFormat="1" ht="32.1" customHeight="1" spans="1:19">
      <c r="A60" s="162">
        <v>24</v>
      </c>
      <c r="B60" s="477" t="s">
        <v>269</v>
      </c>
      <c r="C60" s="319"/>
      <c r="D60" s="319"/>
      <c r="E60" s="86">
        <f t="shared" ref="E60:E75" si="11">60/F60*$E$12</f>
        <v>66.057469998899</v>
      </c>
      <c r="F60" s="336">
        <v>0.9083</v>
      </c>
      <c r="G60" s="88">
        <f t="shared" ref="G60:G75" si="12">$F$9/E60*120%</f>
        <v>1.59625905954844</v>
      </c>
      <c r="H60" s="320">
        <v>2</v>
      </c>
      <c r="I60" s="253" t="s">
        <v>63</v>
      </c>
      <c r="J60" s="224" t="s">
        <v>57</v>
      </c>
      <c r="K60" s="638">
        <v>16</v>
      </c>
      <c r="L60" s="782" t="s">
        <v>585</v>
      </c>
      <c r="M60" s="782" t="s">
        <v>517</v>
      </c>
      <c r="N60" s="236" t="s">
        <v>48</v>
      </c>
      <c r="O60" s="268">
        <v>30</v>
      </c>
      <c r="P60" s="268"/>
      <c r="Q60" s="306" t="s">
        <v>44</v>
      </c>
      <c r="R60" s="312" t="s">
        <v>44</v>
      </c>
      <c r="S60" s="313">
        <v>30</v>
      </c>
    </row>
    <row r="61" s="2" customFormat="1" ht="32.1" customHeight="1" spans="1:19">
      <c r="A61" s="162">
        <v>25</v>
      </c>
      <c r="B61" s="474" t="s">
        <v>221</v>
      </c>
      <c r="C61" s="169"/>
      <c r="D61" s="169"/>
      <c r="E61" s="86">
        <f t="shared" si="11"/>
        <v>106.194690265487</v>
      </c>
      <c r="F61" s="119">
        <v>0.565</v>
      </c>
      <c r="G61" s="88">
        <f t="shared" si="12"/>
        <v>0.992938862319571</v>
      </c>
      <c r="H61" s="322">
        <v>1</v>
      </c>
      <c r="I61" s="216" t="s">
        <v>68</v>
      </c>
      <c r="J61" s="224" t="s">
        <v>57</v>
      </c>
      <c r="K61" s="275">
        <v>16</v>
      </c>
      <c r="L61" s="782" t="s">
        <v>585</v>
      </c>
      <c r="M61" s="782" t="s">
        <v>517</v>
      </c>
      <c r="N61" s="236" t="s">
        <v>48</v>
      </c>
      <c r="O61" s="268">
        <v>31</v>
      </c>
      <c r="P61" s="268"/>
      <c r="Q61" s="306" t="s">
        <v>81</v>
      </c>
      <c r="R61" s="305" t="s">
        <v>74</v>
      </c>
      <c r="S61" s="313" t="s">
        <v>220</v>
      </c>
    </row>
    <row r="62" s="2" customFormat="1" ht="32.1" customHeight="1" spans="1:19">
      <c r="A62" s="162">
        <v>26</v>
      </c>
      <c r="B62" s="474" t="s">
        <v>223</v>
      </c>
      <c r="C62" s="59"/>
      <c r="D62" s="60"/>
      <c r="E62" s="323">
        <f t="shared" si="11"/>
        <v>80.3212851405623</v>
      </c>
      <c r="F62" s="165">
        <v>0.747</v>
      </c>
      <c r="G62" s="88">
        <f t="shared" si="12"/>
        <v>1.31278819496057</v>
      </c>
      <c r="H62" s="110">
        <v>2</v>
      </c>
      <c r="I62" s="216" t="s">
        <v>166</v>
      </c>
      <c r="J62" s="224" t="s">
        <v>45</v>
      </c>
      <c r="K62" s="275">
        <v>16</v>
      </c>
      <c r="L62" s="782">
        <v>0.58</v>
      </c>
      <c r="M62" s="782">
        <v>0.1</v>
      </c>
      <c r="N62" s="236" t="s">
        <v>48</v>
      </c>
      <c r="O62" s="270">
        <v>32</v>
      </c>
      <c r="P62" s="268"/>
      <c r="Q62" s="314" t="s">
        <v>222</v>
      </c>
      <c r="R62" s="312" t="s">
        <v>74</v>
      </c>
      <c r="S62" s="313">
        <v>33</v>
      </c>
    </row>
    <row r="63" s="2" customFormat="1" ht="32.1" customHeight="1" spans="1:19">
      <c r="A63" s="162">
        <v>27</v>
      </c>
      <c r="B63" s="474" t="s">
        <v>224</v>
      </c>
      <c r="C63" s="59"/>
      <c r="D63" s="60"/>
      <c r="E63" s="86">
        <f t="shared" si="11"/>
        <v>59.3061184145498</v>
      </c>
      <c r="F63" s="119">
        <v>1.0117</v>
      </c>
      <c r="G63" s="88">
        <f t="shared" si="12"/>
        <v>1.7779756584225</v>
      </c>
      <c r="H63" s="110">
        <v>2</v>
      </c>
      <c r="I63" s="253" t="s">
        <v>44</v>
      </c>
      <c r="J63" s="224" t="s">
        <v>45</v>
      </c>
      <c r="K63" s="275">
        <v>16</v>
      </c>
      <c r="L63" s="782">
        <v>0.6</v>
      </c>
      <c r="M63" s="782">
        <v>0.12</v>
      </c>
      <c r="N63" s="236" t="s">
        <v>48</v>
      </c>
      <c r="O63" s="271"/>
      <c r="P63" s="266"/>
      <c r="Q63" s="308" t="s">
        <v>212</v>
      </c>
      <c r="R63" s="308" t="s">
        <v>212</v>
      </c>
      <c r="S63" s="530">
        <v>4</v>
      </c>
    </row>
    <row r="64" s="2" customFormat="1" ht="32.1" customHeight="1" spans="1:19">
      <c r="A64" s="162">
        <v>28</v>
      </c>
      <c r="B64" s="474" t="s">
        <v>225</v>
      </c>
      <c r="C64" s="324"/>
      <c r="D64" s="325"/>
      <c r="E64" s="326">
        <f t="shared" si="11"/>
        <v>163.487738419619</v>
      </c>
      <c r="F64" s="119">
        <v>0.367</v>
      </c>
      <c r="G64" s="88">
        <f t="shared" si="12"/>
        <v>0.644970907028819</v>
      </c>
      <c r="H64" s="327">
        <v>1</v>
      </c>
      <c r="I64" s="253" t="s">
        <v>44</v>
      </c>
      <c r="J64" s="224" t="s">
        <v>45</v>
      </c>
      <c r="K64" s="275">
        <v>16</v>
      </c>
      <c r="L64" s="782">
        <v>0.6</v>
      </c>
      <c r="M64" s="782">
        <v>0.12</v>
      </c>
      <c r="N64" s="226" t="s">
        <v>160</v>
      </c>
      <c r="O64" s="259"/>
      <c r="P64" s="259"/>
      <c r="Q64" s="303"/>
      <c r="R64" s="303"/>
      <c r="S64" s="304"/>
    </row>
    <row r="65" s="2" customFormat="1" ht="32.1" customHeight="1" spans="1:19">
      <c r="A65" s="162">
        <v>29</v>
      </c>
      <c r="B65" s="531" t="s">
        <v>226</v>
      </c>
      <c r="C65" s="59"/>
      <c r="D65" s="60"/>
      <c r="E65" s="326">
        <f t="shared" si="11"/>
        <v>119.402985074627</v>
      </c>
      <c r="F65" s="119">
        <v>0.5025</v>
      </c>
      <c r="G65" s="88">
        <f t="shared" si="12"/>
        <v>0.883100492593955</v>
      </c>
      <c r="H65" s="110">
        <v>1</v>
      </c>
      <c r="I65" s="216" t="s">
        <v>84</v>
      </c>
      <c r="J65" s="224"/>
      <c r="K65" s="275"/>
      <c r="L65" s="782"/>
      <c r="M65" s="782"/>
      <c r="N65" s="236"/>
      <c r="O65" s="259"/>
      <c r="P65" s="549" t="s">
        <v>145</v>
      </c>
      <c r="Q65" s="303"/>
      <c r="R65" s="303"/>
      <c r="S65" s="304"/>
    </row>
    <row r="66" s="2" customFormat="1" ht="32.1" customHeight="1" spans="1:19">
      <c r="A66" s="162">
        <v>30</v>
      </c>
      <c r="B66" s="531" t="s">
        <v>227</v>
      </c>
      <c r="C66" s="59"/>
      <c r="D66" s="60"/>
      <c r="E66" s="326">
        <f t="shared" si="11"/>
        <v>98.2446947864815</v>
      </c>
      <c r="F66" s="342">
        <v>0.61072</v>
      </c>
      <c r="G66" s="88">
        <f t="shared" si="12"/>
        <v>1.07328782654125</v>
      </c>
      <c r="H66" s="110">
        <v>2</v>
      </c>
      <c r="I66" s="216" t="s">
        <v>182</v>
      </c>
      <c r="J66" s="224" t="s">
        <v>70</v>
      </c>
      <c r="K66" s="275">
        <v>18</v>
      </c>
      <c r="L66" s="782">
        <v>0.31</v>
      </c>
      <c r="M66" s="782">
        <v>0.12</v>
      </c>
      <c r="N66" s="236" t="s">
        <v>48</v>
      </c>
      <c r="O66" s="259"/>
      <c r="P66" s="259"/>
      <c r="Q66" s="303"/>
      <c r="R66" s="303"/>
      <c r="S66" s="304"/>
    </row>
    <row r="67" s="2" customFormat="1" ht="30" customHeight="1" spans="1:19">
      <c r="A67" s="162">
        <v>31</v>
      </c>
      <c r="B67" s="474" t="s">
        <v>230</v>
      </c>
      <c r="C67" s="62"/>
      <c r="D67" s="63"/>
      <c r="E67" s="326">
        <f t="shared" si="11"/>
        <v>311.04199066874</v>
      </c>
      <c r="F67" s="133">
        <v>0.1929</v>
      </c>
      <c r="G67" s="101">
        <f t="shared" si="12"/>
        <v>0.339005144321142</v>
      </c>
      <c r="H67" s="330"/>
      <c r="I67" s="216" t="s">
        <v>44</v>
      </c>
      <c r="J67" s="224" t="s">
        <v>45</v>
      </c>
      <c r="K67" s="275">
        <v>16</v>
      </c>
      <c r="L67" s="782">
        <v>0.6</v>
      </c>
      <c r="M67" s="782">
        <v>0.12</v>
      </c>
      <c r="N67" s="226" t="s">
        <v>187</v>
      </c>
      <c r="O67" s="259"/>
      <c r="P67" s="259"/>
      <c r="Q67" s="303"/>
      <c r="R67" s="303"/>
      <c r="S67" s="304"/>
    </row>
    <row r="68" s="2" customFormat="1" ht="32.1" customHeight="1" spans="1:19">
      <c r="A68" s="162">
        <v>32</v>
      </c>
      <c r="B68" s="531" t="s">
        <v>229</v>
      </c>
      <c r="C68" s="59"/>
      <c r="D68" s="60"/>
      <c r="E68" s="326">
        <f t="shared" si="11"/>
        <v>102.179836512262</v>
      </c>
      <c r="F68" s="119">
        <f>0.139+0.4482</f>
        <v>0.5872</v>
      </c>
      <c r="G68" s="88">
        <f t="shared" si="12"/>
        <v>1.03195345124611</v>
      </c>
      <c r="H68" s="110">
        <v>1</v>
      </c>
      <c r="I68" s="216" t="s">
        <v>50</v>
      </c>
      <c r="J68" s="224"/>
      <c r="K68" s="275"/>
      <c r="L68" s="782"/>
      <c r="M68" s="782"/>
      <c r="N68" s="236"/>
      <c r="O68" s="259"/>
      <c r="P68" s="259"/>
      <c r="Q68" s="303"/>
      <c r="R68" s="303"/>
      <c r="S68" s="304"/>
    </row>
    <row r="69" s="2" customFormat="1" ht="30" customHeight="1" spans="1:19">
      <c r="A69" s="162">
        <v>33</v>
      </c>
      <c r="B69" s="531" t="s">
        <v>126</v>
      </c>
      <c r="C69" s="59"/>
      <c r="D69" s="60"/>
      <c r="E69" s="326">
        <f t="shared" si="11"/>
        <v>119.094878920206</v>
      </c>
      <c r="F69" s="119">
        <f>0.458*1.1</f>
        <v>0.5038</v>
      </c>
      <c r="G69" s="101">
        <f t="shared" si="12"/>
        <v>0.885385130684248</v>
      </c>
      <c r="H69" s="110">
        <v>1</v>
      </c>
      <c r="I69" s="216" t="s">
        <v>44</v>
      </c>
      <c r="J69" s="224" t="s">
        <v>45</v>
      </c>
      <c r="K69" s="275">
        <v>16</v>
      </c>
      <c r="L69" s="782">
        <v>0.59</v>
      </c>
      <c r="M69" s="782">
        <v>0.11</v>
      </c>
      <c r="N69" s="226" t="s">
        <v>160</v>
      </c>
      <c r="O69" s="259"/>
      <c r="P69" s="259"/>
      <c r="Q69" s="303"/>
      <c r="R69" s="303"/>
      <c r="S69" s="304"/>
    </row>
    <row r="70" s="2" customFormat="1" ht="30" customHeight="1" spans="1:19">
      <c r="A70" s="162">
        <v>34</v>
      </c>
      <c r="B70" s="531" t="s">
        <v>231</v>
      </c>
      <c r="C70" s="59"/>
      <c r="D70" s="60"/>
      <c r="E70" s="326">
        <f t="shared" si="11"/>
        <v>98.6842105263158</v>
      </c>
      <c r="F70" s="119">
        <v>0.608</v>
      </c>
      <c r="G70" s="101">
        <f t="shared" si="12"/>
        <v>1.0685076606908</v>
      </c>
      <c r="H70" s="110">
        <v>1</v>
      </c>
      <c r="I70" s="216" t="s">
        <v>44</v>
      </c>
      <c r="J70" s="224" t="s">
        <v>45</v>
      </c>
      <c r="K70" s="275">
        <v>16</v>
      </c>
      <c r="L70" s="782">
        <v>0.58</v>
      </c>
      <c r="M70" s="782">
        <v>0.1</v>
      </c>
      <c r="N70" s="226" t="s">
        <v>160</v>
      </c>
      <c r="O70" s="259"/>
      <c r="P70" s="259"/>
      <c r="Q70" s="303"/>
      <c r="R70" s="303"/>
      <c r="S70" s="304"/>
    </row>
    <row r="71" s="2" customFormat="1" ht="30" customHeight="1" spans="1:19">
      <c r="A71" s="162">
        <v>35</v>
      </c>
      <c r="B71" s="531" t="s">
        <v>232</v>
      </c>
      <c r="C71" s="59"/>
      <c r="D71" s="60"/>
      <c r="E71" s="326">
        <f t="shared" si="11"/>
        <v>80.7537012113055</v>
      </c>
      <c r="F71" s="119">
        <v>0.743</v>
      </c>
      <c r="G71" s="88">
        <f t="shared" si="12"/>
        <v>1.30575853929813</v>
      </c>
      <c r="H71" s="110">
        <v>2</v>
      </c>
      <c r="I71" s="216" t="s">
        <v>72</v>
      </c>
      <c r="J71" s="224" t="s">
        <v>130</v>
      </c>
      <c r="K71" s="224">
        <v>21</v>
      </c>
      <c r="L71" s="782">
        <v>0.9</v>
      </c>
      <c r="M71" s="793">
        <v>0.23</v>
      </c>
      <c r="N71" s="226" t="s">
        <v>187</v>
      </c>
      <c r="O71" s="259"/>
      <c r="P71" s="259"/>
      <c r="Q71" s="303"/>
      <c r="R71" s="303"/>
      <c r="S71" s="304"/>
    </row>
    <row r="72" s="2" customFormat="1" ht="30" customHeight="1" spans="1:19">
      <c r="A72" s="162">
        <v>36</v>
      </c>
      <c r="B72" s="474" t="s">
        <v>586</v>
      </c>
      <c r="C72" s="59"/>
      <c r="D72" s="60"/>
      <c r="E72" s="326">
        <f t="shared" si="11"/>
        <v>52.6870389884089</v>
      </c>
      <c r="F72" s="119">
        <v>1.1388</v>
      </c>
      <c r="G72" s="88">
        <f t="shared" si="12"/>
        <v>2.00134296709651</v>
      </c>
      <c r="H72" s="110">
        <v>2</v>
      </c>
      <c r="I72" s="216" t="s">
        <v>44</v>
      </c>
      <c r="J72" s="224" t="s">
        <v>45</v>
      </c>
      <c r="K72" s="275">
        <v>18</v>
      </c>
      <c r="L72" s="782">
        <v>0.58</v>
      </c>
      <c r="M72" s="782">
        <v>0.1</v>
      </c>
      <c r="N72" s="226" t="s">
        <v>187</v>
      </c>
      <c r="O72" s="259"/>
      <c r="P72" s="1"/>
      <c r="Q72" s="303"/>
      <c r="R72" s="303"/>
      <c r="S72" s="304"/>
    </row>
    <row r="73" s="2" customFormat="1" ht="30" customHeight="1" spans="1:19">
      <c r="A73" s="162">
        <v>37</v>
      </c>
      <c r="B73" s="474" t="s">
        <v>134</v>
      </c>
      <c r="C73" s="62"/>
      <c r="D73" s="62"/>
      <c r="E73" s="326">
        <f t="shared" si="11"/>
        <v>84.8656294200849</v>
      </c>
      <c r="F73" s="119">
        <v>0.707</v>
      </c>
      <c r="G73" s="101">
        <f t="shared" si="12"/>
        <v>1.24249163833617</v>
      </c>
      <c r="H73" s="330">
        <v>2</v>
      </c>
      <c r="I73" s="253" t="s">
        <v>74</v>
      </c>
      <c r="J73" s="224" t="s">
        <v>137</v>
      </c>
      <c r="K73" s="275">
        <v>21</v>
      </c>
      <c r="L73" s="782" t="s">
        <v>587</v>
      </c>
      <c r="M73" s="793" t="s">
        <v>235</v>
      </c>
      <c r="N73" s="226" t="s">
        <v>160</v>
      </c>
      <c r="O73" s="259"/>
      <c r="P73" s="259"/>
      <c r="Q73" s="303"/>
      <c r="R73" s="303"/>
      <c r="S73" s="304"/>
    </row>
    <row r="74" s="2" customFormat="1" ht="30" customHeight="1" spans="1:19">
      <c r="A74" s="162">
        <v>38</v>
      </c>
      <c r="B74" s="474" t="s">
        <v>588</v>
      </c>
      <c r="C74" s="62"/>
      <c r="D74" s="63"/>
      <c r="E74" s="326">
        <f t="shared" si="11"/>
        <v>90.3614457831325</v>
      </c>
      <c r="F74" s="133">
        <f>0.239+0.171+0.254</f>
        <v>0.664</v>
      </c>
      <c r="G74" s="101">
        <f t="shared" si="12"/>
        <v>1.16692283996495</v>
      </c>
      <c r="H74" s="330">
        <v>1</v>
      </c>
      <c r="I74" s="253" t="s">
        <v>74</v>
      </c>
      <c r="J74" s="224" t="s">
        <v>137</v>
      </c>
      <c r="K74" s="224">
        <v>21</v>
      </c>
      <c r="L74" s="782" t="s">
        <v>587</v>
      </c>
      <c r="M74" s="793" t="s">
        <v>235</v>
      </c>
      <c r="N74" s="226" t="s">
        <v>160</v>
      </c>
      <c r="O74" s="259"/>
      <c r="P74" s="549" t="s">
        <v>146</v>
      </c>
      <c r="Q74" s="303"/>
      <c r="R74" s="303"/>
      <c r="S74" s="304"/>
    </row>
    <row r="75" s="2" customFormat="1" ht="30" customHeight="1" spans="1:19">
      <c r="A75" s="162">
        <v>39</v>
      </c>
      <c r="B75" s="474" t="s">
        <v>237</v>
      </c>
      <c r="C75" s="62"/>
      <c r="D75" s="63"/>
      <c r="E75" s="326">
        <f t="shared" si="11"/>
        <v>157.48031496063</v>
      </c>
      <c r="F75" s="133">
        <v>0.381</v>
      </c>
      <c r="G75" s="101">
        <f t="shared" si="12"/>
        <v>0.669574701847357</v>
      </c>
      <c r="H75" s="330"/>
      <c r="I75" s="653" t="s">
        <v>172</v>
      </c>
      <c r="J75" s="224" t="s">
        <v>45</v>
      </c>
      <c r="K75" s="275">
        <v>16</v>
      </c>
      <c r="L75" s="782">
        <v>0.6</v>
      </c>
      <c r="M75" s="782">
        <v>0.12</v>
      </c>
      <c r="N75" s="226" t="s">
        <v>160</v>
      </c>
      <c r="O75" s="259"/>
      <c r="P75" s="259"/>
      <c r="Q75" s="303"/>
      <c r="R75" s="303"/>
      <c r="S75" s="304"/>
    </row>
    <row r="76" s="2" customFormat="1" ht="30" customHeight="1" spans="1:19">
      <c r="A76" s="162"/>
      <c r="B76" s="338" t="s">
        <v>139</v>
      </c>
      <c r="C76" s="339">
        <v>0.583</v>
      </c>
      <c r="D76" s="340">
        <f>60/C76*$E$12</f>
        <v>102.915951972556</v>
      </c>
      <c r="E76" s="86"/>
      <c r="F76" s="342"/>
      <c r="G76" s="88"/>
      <c r="H76" s="89"/>
      <c r="I76" s="246"/>
      <c r="J76" s="556"/>
      <c r="K76" s="556"/>
      <c r="L76" s="801"/>
      <c r="M76" s="801"/>
      <c r="N76" s="370"/>
      <c r="O76" s="259"/>
      <c r="P76" s="259"/>
      <c r="Q76" s="303"/>
      <c r="R76" s="303"/>
      <c r="S76" s="304"/>
    </row>
    <row r="77" s="2" customFormat="1" ht="30" customHeight="1" spans="1:19">
      <c r="A77" s="344"/>
      <c r="B77" s="345" t="s">
        <v>140</v>
      </c>
      <c r="C77" s="346"/>
      <c r="D77" s="346"/>
      <c r="E77" s="347">
        <f>60/F77*$E$12</f>
        <v>65.0054171180932</v>
      </c>
      <c r="F77" s="348">
        <v>0.923</v>
      </c>
      <c r="G77" s="95">
        <f>$F$9/E77*120%</f>
        <v>1.6220930441079</v>
      </c>
      <c r="H77" s="349">
        <v>2</v>
      </c>
      <c r="I77" s="374" t="s">
        <v>141</v>
      </c>
      <c r="J77" s="375"/>
      <c r="K77" s="654"/>
      <c r="L77" s="802"/>
      <c r="M77" s="802"/>
      <c r="N77" s="562"/>
      <c r="O77" s="259"/>
      <c r="P77" s="259"/>
      <c r="Q77" s="303"/>
      <c r="R77" s="303"/>
      <c r="S77" s="304"/>
    </row>
    <row r="78" s="2" customFormat="1" ht="30" customHeight="1" spans="1:19">
      <c r="A78" s="350"/>
      <c r="B78" s="244" t="s">
        <v>142</v>
      </c>
      <c r="C78" s="244"/>
      <c r="D78" s="244"/>
      <c r="E78" s="79"/>
      <c r="F78" s="318">
        <f>SUM(F60:F77)</f>
        <v>11.16092</v>
      </c>
      <c r="G78" s="318">
        <f>SUM(G60:G77)</f>
        <v>19.6143561190084</v>
      </c>
      <c r="H78" s="82">
        <f>SUM(H60:H77)</f>
        <v>23</v>
      </c>
      <c r="I78" s="378"/>
      <c r="J78" s="379"/>
      <c r="K78" s="379"/>
      <c r="L78" s="803"/>
      <c r="M78" s="804"/>
      <c r="N78" s="564"/>
      <c r="O78" s="259"/>
      <c r="P78" s="259"/>
      <c r="Q78" s="303"/>
      <c r="R78" s="303"/>
      <c r="S78" s="304"/>
    </row>
    <row r="79" ht="32.1" customHeight="1" spans="1:20">
      <c r="A79" s="590"/>
      <c r="B79" s="643"/>
      <c r="C79" s="644"/>
      <c r="D79" s="644"/>
      <c r="E79" s="645"/>
      <c r="F79" s="646"/>
      <c r="G79" s="647"/>
      <c r="H79" s="648"/>
      <c r="I79" s="655"/>
      <c r="J79" s="371"/>
      <c r="K79" s="371"/>
      <c r="L79" s="805"/>
      <c r="M79" s="805"/>
      <c r="N79" s="373"/>
      <c r="O79" s="259"/>
      <c r="P79" s="259"/>
      <c r="Q79" s="303"/>
      <c r="R79" s="303"/>
      <c r="S79" s="304"/>
      <c r="T79" s="2"/>
    </row>
    <row r="80" ht="32.1" customHeight="1" spans="1:19">
      <c r="A80" s="538"/>
      <c r="B80" s="540" t="s">
        <v>238</v>
      </c>
      <c r="C80" s="540"/>
      <c r="D80" s="540"/>
      <c r="E80" s="430"/>
      <c r="F80" s="541">
        <f t="shared" ref="F80:H80" si="13">F78+F58</f>
        <v>23.52789</v>
      </c>
      <c r="G80" s="541">
        <f t="shared" si="13"/>
        <v>41.3482412909381</v>
      </c>
      <c r="H80" s="542">
        <f t="shared" si="13"/>
        <v>47</v>
      </c>
      <c r="I80" s="565"/>
      <c r="J80" s="566"/>
      <c r="K80" s="566"/>
      <c r="L80" s="806"/>
      <c r="M80" s="807"/>
      <c r="N80" s="569"/>
      <c r="O80" s="259"/>
      <c r="P80" s="259"/>
      <c r="Q80" s="303"/>
      <c r="R80" s="303"/>
      <c r="S80" s="304"/>
    </row>
    <row r="81" ht="32.1" customHeight="1" spans="1:19">
      <c r="A81" s="351"/>
      <c r="B81" s="543" t="s">
        <v>239</v>
      </c>
      <c r="C81" s="543"/>
      <c r="D81" s="543"/>
      <c r="E81" s="544"/>
      <c r="F81" s="545">
        <f t="shared" ref="F81:H81" si="14">F80+F23</f>
        <v>25.09369</v>
      </c>
      <c r="G81" s="545">
        <f t="shared" si="14"/>
        <v>44.0783252283741</v>
      </c>
      <c r="H81" s="546">
        <f t="shared" si="14"/>
        <v>49</v>
      </c>
      <c r="I81" s="570"/>
      <c r="J81" s="383"/>
      <c r="K81" s="383"/>
      <c r="L81" s="808"/>
      <c r="M81" s="809"/>
      <c r="N81" s="572"/>
      <c r="O81" s="259"/>
      <c r="P81" s="259"/>
      <c r="Q81" s="303"/>
      <c r="R81" s="303"/>
      <c r="S81" s="304"/>
    </row>
    <row r="82" ht="32.1" customHeight="1" spans="1:19">
      <c r="A82" s="353"/>
      <c r="B82" s="547" t="s">
        <v>144</v>
      </c>
      <c r="C82" s="355"/>
      <c r="D82" s="356"/>
      <c r="E82" s="357"/>
      <c r="F82" s="548">
        <f>F81+F13</f>
        <v>25.65969</v>
      </c>
      <c r="G82" s="357"/>
      <c r="H82" s="357"/>
      <c r="I82" s="387"/>
      <c r="J82" s="387"/>
      <c r="K82" s="387"/>
      <c r="L82" s="810"/>
      <c r="M82" s="810"/>
      <c r="N82" s="387"/>
      <c r="O82" s="389"/>
      <c r="P82" s="389"/>
      <c r="Q82" s="389"/>
      <c r="R82" s="389"/>
      <c r="S82" s="393"/>
    </row>
    <row r="83" ht="32.1" customHeight="1" spans="1:14">
      <c r="A83" s="359"/>
      <c r="B83" s="273"/>
      <c r="C83" s="287"/>
      <c r="D83" s="287"/>
      <c r="E83" s="2"/>
      <c r="F83" s="273"/>
      <c r="G83" s="360"/>
      <c r="H83" s="359"/>
      <c r="J83" s="390"/>
      <c r="K83" s="390"/>
      <c r="L83" s="811"/>
      <c r="M83" s="812"/>
      <c r="N83" s="656"/>
    </row>
    <row r="84" ht="32.1" customHeight="1" spans="1:9">
      <c r="A84" s="359"/>
      <c r="B84" s="799"/>
      <c r="E84" s="359"/>
      <c r="F84" s="359"/>
      <c r="G84" s="359"/>
      <c r="H84" s="361"/>
      <c r="I84" s="361"/>
    </row>
    <row r="85" ht="32.1" customHeight="1" spans="1:9">
      <c r="A85" s="359"/>
      <c r="B85" s="362">
        <v>26.9895582</v>
      </c>
      <c r="C85" s="287"/>
      <c r="D85" s="363">
        <f>+F78+F58</f>
        <v>23.52789</v>
      </c>
      <c r="E85" s="2"/>
      <c r="F85" s="396">
        <v>1.89</v>
      </c>
      <c r="G85" s="360" t="s">
        <v>589</v>
      </c>
      <c r="H85" s="364"/>
      <c r="I85" s="392"/>
    </row>
    <row r="86" ht="32.1" customHeight="1" spans="1:8">
      <c r="A86" s="359"/>
      <c r="B86" s="365"/>
      <c r="D86" s="649">
        <f>60/D85*43*0.75</f>
        <v>82.2428190543223</v>
      </c>
      <c r="E86" s="359"/>
      <c r="F86" s="800">
        <f>+F85+F82</f>
        <v>27.54969</v>
      </c>
      <c r="G86" s="359"/>
      <c r="H86" s="359"/>
    </row>
    <row r="87" ht="32.1" customHeight="1" spans="1:8">
      <c r="A87" s="359"/>
      <c r="B87" s="366"/>
      <c r="E87" s="359"/>
      <c r="F87" s="359"/>
      <c r="G87" s="359"/>
      <c r="H87" s="359"/>
    </row>
    <row r="88" spans="1:8">
      <c r="A88" s="359"/>
      <c r="E88" s="359"/>
      <c r="F88" s="359"/>
      <c r="G88" s="359"/>
      <c r="H88" s="359"/>
    </row>
    <row r="89" spans="1:8">
      <c r="A89" s="359"/>
      <c r="E89" s="359"/>
      <c r="F89" s="359"/>
      <c r="G89" s="359"/>
      <c r="H89" s="359"/>
    </row>
    <row r="90" spans="1:8">
      <c r="A90" s="359"/>
      <c r="E90" s="359"/>
      <c r="F90" s="359"/>
      <c r="G90" s="359"/>
      <c r="H90" s="359"/>
    </row>
    <row r="91" spans="1:8">
      <c r="A91" s="359"/>
      <c r="E91" s="359"/>
      <c r="F91" s="359"/>
      <c r="G91" s="359"/>
      <c r="H91" s="359"/>
    </row>
    <row r="92" spans="1:8">
      <c r="A92" s="359"/>
      <c r="E92" s="359"/>
      <c r="F92" s="359"/>
      <c r="G92" s="359"/>
      <c r="H92" s="359"/>
    </row>
    <row r="93" spans="1:8">
      <c r="A93" s="359"/>
      <c r="E93" s="359"/>
      <c r="F93" s="359"/>
      <c r="G93" s="359"/>
      <c r="H93" s="359"/>
    </row>
    <row r="94" spans="1:8">
      <c r="A94" s="359"/>
      <c r="E94" s="359"/>
      <c r="F94" s="359"/>
      <c r="G94" s="359"/>
      <c r="H94" s="359"/>
    </row>
    <row r="95" spans="1:8">
      <c r="A95" s="359"/>
      <c r="E95" s="359"/>
      <c r="F95" s="359"/>
      <c r="G95" s="359"/>
      <c r="H95" s="359"/>
    </row>
    <row r="96" spans="1:8">
      <c r="A96" s="359"/>
      <c r="E96" s="359"/>
      <c r="F96" s="359"/>
      <c r="G96" s="359"/>
      <c r="H96" s="359"/>
    </row>
    <row r="97" spans="1:8">
      <c r="A97" s="359"/>
      <c r="E97" s="359"/>
      <c r="F97" s="359"/>
      <c r="G97" s="359"/>
      <c r="H97" s="359"/>
    </row>
    <row r="98" spans="1:8">
      <c r="A98" s="359"/>
      <c r="E98" s="359"/>
      <c r="F98" s="359"/>
      <c r="G98" s="359"/>
      <c r="H98" s="359"/>
    </row>
    <row r="99" spans="1:8">
      <c r="A99" s="359"/>
      <c r="E99" s="359"/>
      <c r="F99" s="359"/>
      <c r="G99" s="359"/>
      <c r="H99" s="359"/>
    </row>
    <row r="100" spans="1:8">
      <c r="A100" s="359"/>
      <c r="E100" s="359"/>
      <c r="F100" s="359"/>
      <c r="G100" s="359"/>
      <c r="H100" s="359"/>
    </row>
    <row r="101" spans="1:8">
      <c r="A101" s="359"/>
      <c r="E101" s="359"/>
      <c r="F101" s="359"/>
      <c r="G101" s="359"/>
      <c r="H101" s="359"/>
    </row>
    <row r="102" spans="5:8">
      <c r="E102" s="359"/>
      <c r="F102" s="359"/>
      <c r="G102" s="359"/>
      <c r="H102" s="359"/>
    </row>
    <row r="103" spans="5:8">
      <c r="E103" s="359"/>
      <c r="F103" s="359"/>
      <c r="G103" s="359"/>
      <c r="H103" s="359"/>
    </row>
    <row r="104" spans="5:8">
      <c r="E104" s="359"/>
      <c r="F104" s="359"/>
      <c r="G104" s="359"/>
      <c r="H104" s="359"/>
    </row>
    <row r="105" spans="5:8">
      <c r="E105" s="359"/>
      <c r="F105" s="359"/>
      <c r="G105" s="359"/>
      <c r="H105" s="359"/>
    </row>
    <row r="106" spans="5:8">
      <c r="E106" s="359"/>
      <c r="F106" s="359"/>
      <c r="G106" s="359"/>
      <c r="H106" s="359"/>
    </row>
    <row r="107" spans="5:8">
      <c r="E107" s="359"/>
      <c r="F107" s="359"/>
      <c r="G107" s="359"/>
      <c r="H107" s="359"/>
    </row>
    <row r="108" spans="5:8">
      <c r="E108" s="359"/>
      <c r="F108" s="359"/>
      <c r="G108" s="359"/>
      <c r="H108" s="359"/>
    </row>
  </sheetData>
  <sheetProtection selectLockedCells="1" selectUnlockedCells="1"/>
  <mergeCells count="25">
    <mergeCell ref="P9:Q9"/>
    <mergeCell ref="J10:K10"/>
    <mergeCell ref="L10:M10"/>
    <mergeCell ref="O13:S13"/>
    <mergeCell ref="B14:C14"/>
    <mergeCell ref="O14:Q14"/>
    <mergeCell ref="B24:C24"/>
    <mergeCell ref="O36:S36"/>
    <mergeCell ref="O37:S37"/>
    <mergeCell ref="O38:S38"/>
    <mergeCell ref="O42:S42"/>
    <mergeCell ref="O60:P60"/>
    <mergeCell ref="O61:P61"/>
    <mergeCell ref="O62:P62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.25" bottom="0" header="0" footer="0"/>
  <pageSetup paperSize="9" scale="33" orientation="portrait" horizontalDpi="300" verticalDpi="300"/>
  <headerFooter alignWithMargins="0" scaleWithDoc="0"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T122"/>
  <sheetViews>
    <sheetView view="pageBreakPreview" zoomScale="50" zoomScaleNormal="50" workbookViewId="0">
      <selection activeCell="E3" sqref="E3"/>
    </sheetView>
  </sheetViews>
  <sheetFormatPr defaultColWidth="4.42857142857143" defaultRowHeight="25.5"/>
  <cols>
    <col min="1" max="1" width="6.42857142857143" style="1"/>
    <col min="2" max="2" width="107.714285714286" style="394" customWidth="1"/>
    <col min="3" max="4" width="12.8571428571429" style="394" customWidth="1"/>
    <col min="5" max="7" width="13.1428571428571" style="1" customWidth="1"/>
    <col min="8" max="8" width="9.14285714285714" style="1" customWidth="1"/>
    <col min="9" max="9" width="13.1428571428571" style="395" customWidth="1"/>
    <col min="10" max="10" width="13.4285714285714" style="396" customWidth="1"/>
    <col min="11" max="11" width="10.5714285714286" style="396" customWidth="1"/>
    <col min="12" max="12" width="13.1428571428571" style="396" customWidth="1"/>
    <col min="13" max="13" width="13.1428571428571" style="398" customWidth="1"/>
    <col min="14" max="14" width="11.4285714285714" style="398" customWidth="1"/>
    <col min="15" max="15" width="2" style="1"/>
    <col min="16" max="16" width="12.8571428571429" style="1" customWidth="1"/>
    <col min="17" max="17" width="10" style="1" customWidth="1"/>
    <col min="18" max="19" width="10.8571428571429" style="1" customWidth="1"/>
    <col min="20" max="16381" width="4.42857142857143" style="1"/>
    <col min="16382" max="16384" width="4.42857142857143" style="399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7"/>
      <c r="L1" s="177"/>
      <c r="M1" s="177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7"/>
      <c r="L2" s="177"/>
      <c r="M2" s="177"/>
      <c r="N2" s="177"/>
      <c r="O2" s="8"/>
      <c r="P2" s="8"/>
      <c r="Q2" s="8"/>
      <c r="R2" s="8"/>
      <c r="S2" s="8"/>
    </row>
    <row r="3" s="1" customFormat="1" ht="28" customHeight="1" spans="1:19">
      <c r="A3" s="9" t="s">
        <v>1</v>
      </c>
      <c r="B3" s="400"/>
      <c r="C3" s="401"/>
      <c r="D3" s="401"/>
      <c r="E3" s="581" t="s">
        <v>591</v>
      </c>
      <c r="F3" s="402"/>
      <c r="G3" s="402"/>
      <c r="H3" s="402"/>
      <c r="I3" s="402"/>
      <c r="J3" s="478" t="s">
        <v>4</v>
      </c>
      <c r="K3" s="615"/>
      <c r="M3" s="616" t="s">
        <v>5</v>
      </c>
      <c r="N3" s="479" t="s">
        <v>592</v>
      </c>
      <c r="Q3" s="276"/>
      <c r="R3" s="276"/>
      <c r="S3" s="277"/>
    </row>
    <row r="4" s="1" customFormat="1" ht="24" customHeight="1" spans="1:20">
      <c r="A4" s="14" t="s">
        <v>7</v>
      </c>
      <c r="B4" s="394"/>
      <c r="C4" s="403"/>
      <c r="D4" s="403" t="s">
        <v>2</v>
      </c>
      <c r="E4" s="16" t="s">
        <v>593</v>
      </c>
      <c r="F4" s="17"/>
      <c r="G4" s="17"/>
      <c r="H4" s="17"/>
      <c r="I4" s="186"/>
      <c r="J4" s="480" t="s">
        <v>9</v>
      </c>
      <c r="K4" s="617"/>
      <c r="M4" s="618" t="s">
        <v>5</v>
      </c>
      <c r="N4" s="481" t="s">
        <v>594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394"/>
      <c r="C5" s="403"/>
      <c r="D5" s="403" t="s">
        <v>2</v>
      </c>
      <c r="E5" s="404">
        <v>7</v>
      </c>
      <c r="F5" s="20"/>
      <c r="G5" s="20"/>
      <c r="H5" s="20"/>
      <c r="I5" s="186"/>
      <c r="J5" s="480" t="s">
        <v>12</v>
      </c>
      <c r="K5" s="619"/>
      <c r="M5" s="618" t="s">
        <v>5</v>
      </c>
      <c r="N5" s="1426" t="s">
        <v>595</v>
      </c>
      <c r="Q5" s="281"/>
      <c r="R5" s="282"/>
      <c r="S5" s="283"/>
    </row>
    <row r="6" s="1" customFormat="1" ht="24" customHeight="1" spans="1:19">
      <c r="A6" s="18" t="s">
        <v>14</v>
      </c>
      <c r="B6" s="394"/>
      <c r="C6" s="403"/>
      <c r="D6" s="403" t="s">
        <v>2</v>
      </c>
      <c r="E6" s="405">
        <v>0.75</v>
      </c>
      <c r="F6" s="20"/>
      <c r="G6" s="20"/>
      <c r="H6" s="20"/>
      <c r="I6" s="186"/>
      <c r="J6" s="480" t="s">
        <v>15</v>
      </c>
      <c r="K6" s="619"/>
      <c r="M6" s="618" t="s">
        <v>5</v>
      </c>
      <c r="N6" s="479"/>
      <c r="Q6" s="284"/>
      <c r="R6" s="284"/>
      <c r="S6" s="285"/>
    </row>
    <row r="7" s="1" customFormat="1" ht="24" customHeight="1" spans="1:19">
      <c r="A7" s="18" t="s">
        <v>17</v>
      </c>
      <c r="B7" s="394"/>
      <c r="C7" s="403"/>
      <c r="D7" s="403" t="s">
        <v>2</v>
      </c>
      <c r="E7" s="405">
        <v>1</v>
      </c>
      <c r="F7" s="20"/>
      <c r="G7" s="20"/>
      <c r="H7" s="20"/>
      <c r="I7" s="186"/>
      <c r="J7" s="480" t="s">
        <v>18</v>
      </c>
      <c r="K7" s="619"/>
      <c r="M7" s="618" t="s">
        <v>5</v>
      </c>
      <c r="N7" s="1427" t="s">
        <v>596</v>
      </c>
      <c r="Q7" s="286"/>
      <c r="R7" s="287"/>
      <c r="S7" s="288"/>
    </row>
    <row r="8" s="1" customFormat="1" ht="24" customHeight="1" spans="1:19">
      <c r="A8" s="18" t="s">
        <v>20</v>
      </c>
      <c r="B8" s="394"/>
      <c r="C8" s="403"/>
      <c r="D8" s="403" t="s">
        <v>2</v>
      </c>
      <c r="E8" s="406">
        <v>49</v>
      </c>
      <c r="F8" s="23"/>
      <c r="G8" s="23"/>
      <c r="H8" s="23"/>
      <c r="I8" s="193"/>
      <c r="J8" s="480"/>
      <c r="K8" s="622"/>
      <c r="M8" s="189"/>
      <c r="N8" s="483">
        <f>$F$96/20.086</f>
        <v>1.75951483112413</v>
      </c>
      <c r="Q8" s="284"/>
      <c r="R8" s="289"/>
      <c r="S8" s="290"/>
    </row>
    <row r="9" s="1" customFormat="1" ht="24" customHeight="1" spans="1:19">
      <c r="A9" s="18" t="s">
        <v>21</v>
      </c>
      <c r="B9" s="394"/>
      <c r="C9" s="403"/>
      <c r="D9" s="403" t="s">
        <v>2</v>
      </c>
      <c r="E9" s="24">
        <f>60/(F95)*E5*E6*E7*E8</f>
        <v>440.815929147906</v>
      </c>
      <c r="F9" s="25">
        <f>60/F95*E6*E8</f>
        <v>62.9737041639866</v>
      </c>
      <c r="G9" s="407" t="s">
        <v>22</v>
      </c>
      <c r="H9" s="24"/>
      <c r="I9" s="199"/>
      <c r="J9" s="480"/>
      <c r="K9" s="623"/>
      <c r="M9" s="200"/>
      <c r="N9" s="484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154</v>
      </c>
      <c r="C10" s="28"/>
      <c r="D10" s="29"/>
      <c r="E10" s="408" t="s">
        <v>25</v>
      </c>
      <c r="F10" s="408" t="s">
        <v>26</v>
      </c>
      <c r="G10" s="409" t="s">
        <v>27</v>
      </c>
      <c r="H10" s="409"/>
      <c r="I10" s="485"/>
      <c r="J10" s="204" t="s">
        <v>28</v>
      </c>
      <c r="K10" s="624"/>
      <c r="L10" s="206" t="s">
        <v>29</v>
      </c>
      <c r="M10" s="205"/>
      <c r="N10" s="207" t="s">
        <v>30</v>
      </c>
      <c r="O10" s="486"/>
      <c r="P10" s="486"/>
      <c r="Q10" s="486"/>
      <c r="R10" s="486"/>
      <c r="S10" s="486"/>
    </row>
    <row r="11" s="1" customFormat="1" ht="16.7" customHeight="1" spans="1:19">
      <c r="A11" s="26"/>
      <c r="B11" s="32"/>
      <c r="C11" s="33"/>
      <c r="D11" s="34"/>
      <c r="E11" s="410" t="s">
        <v>155</v>
      </c>
      <c r="F11" s="408"/>
      <c r="G11" s="409"/>
      <c r="H11" s="409"/>
      <c r="I11" s="487" t="s">
        <v>32</v>
      </c>
      <c r="J11" s="210" t="s">
        <v>33</v>
      </c>
      <c r="K11" s="210" t="s">
        <v>34</v>
      </c>
      <c r="L11" s="210" t="s">
        <v>35</v>
      </c>
      <c r="M11" s="210" t="s">
        <v>36</v>
      </c>
      <c r="N11" s="212"/>
      <c r="O11" s="486"/>
      <c r="P11" s="486"/>
      <c r="Q11" s="486"/>
      <c r="R11" s="486"/>
      <c r="S11" s="486"/>
    </row>
    <row r="12" s="1" customFormat="1" ht="21" customHeight="1" spans="1:19">
      <c r="A12" s="26"/>
      <c r="B12" s="36"/>
      <c r="C12" s="37"/>
      <c r="D12" s="38"/>
      <c r="E12" s="411">
        <v>1</v>
      </c>
      <c r="F12" s="412"/>
      <c r="G12" s="409"/>
      <c r="H12" s="409"/>
      <c r="I12" s="488"/>
      <c r="J12" s="214"/>
      <c r="K12" s="214"/>
      <c r="L12" s="214"/>
      <c r="M12" s="214"/>
      <c r="N12" s="212"/>
      <c r="O12" s="486"/>
      <c r="P12" s="486"/>
      <c r="Q12" s="486"/>
      <c r="R12" s="486"/>
      <c r="S12" s="486"/>
    </row>
    <row r="13" s="1" customFormat="1" ht="30" customHeight="1" spans="1:19">
      <c r="A13" s="41"/>
      <c r="B13" s="658" t="s">
        <v>156</v>
      </c>
      <c r="C13" s="659"/>
      <c r="D13" s="43"/>
      <c r="E13" s="44">
        <f t="shared" ref="E13:E21" si="0">60/F13*$E$12</f>
        <v>183.48623853211</v>
      </c>
      <c r="F13" s="45">
        <f>0.205+0.061*2</f>
        <v>0.327</v>
      </c>
      <c r="G13" s="46">
        <f t="shared" ref="G13:G21" si="1">$F$9/E13*120%</f>
        <v>0.411848025232473</v>
      </c>
      <c r="H13" s="47"/>
      <c r="I13" s="216" t="s">
        <v>38</v>
      </c>
      <c r="J13" s="216"/>
      <c r="K13" s="216"/>
      <c r="L13" s="216"/>
      <c r="M13" s="216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660" t="s">
        <v>40</v>
      </c>
      <c r="C14" s="660"/>
      <c r="D14" s="49"/>
      <c r="E14" s="50"/>
      <c r="F14" s="50"/>
      <c r="G14" s="51"/>
      <c r="H14" s="51"/>
      <c r="I14" s="219"/>
      <c r="J14" s="220"/>
      <c r="K14" s="220"/>
      <c r="L14" s="221"/>
      <c r="M14" s="221"/>
      <c r="N14" s="222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661" t="s">
        <v>55</v>
      </c>
      <c r="C15" s="662"/>
      <c r="D15" s="54"/>
      <c r="E15" s="55">
        <f t="shared" si="0"/>
        <v>722.89156626506</v>
      </c>
      <c r="F15" s="584">
        <v>0.083</v>
      </c>
      <c r="G15" s="57">
        <f t="shared" si="1"/>
        <v>0.104536348912218</v>
      </c>
      <c r="H15" s="47">
        <v>1</v>
      </c>
      <c r="I15" s="216" t="s">
        <v>56</v>
      </c>
      <c r="J15" s="224" t="s">
        <v>57</v>
      </c>
      <c r="K15" s="217">
        <v>14</v>
      </c>
      <c r="L15" s="225"/>
      <c r="M15" s="225"/>
      <c r="N15" s="226" t="s">
        <v>60</v>
      </c>
      <c r="O15" s="227"/>
      <c r="P15" s="228" t="s">
        <v>44</v>
      </c>
      <c r="Q15" s="227"/>
      <c r="R15" s="89">
        <f>COUNTIFS($I$26:$I$92,P15,$H$26:$H$92,"")+SUMIF($I$26:$I$92,P15,$H$26:$H$92)</f>
        <v>29</v>
      </c>
      <c r="S15" s="295">
        <f>SUMIF($I$26:$I$92,P15,$H$26:$H$92)</f>
        <v>21</v>
      </c>
    </row>
    <row r="16" s="1" customFormat="1" ht="32.1" customHeight="1" spans="1:19">
      <c r="A16" s="41"/>
      <c r="B16" s="53" t="s">
        <v>157</v>
      </c>
      <c r="C16" s="663"/>
      <c r="D16" s="60"/>
      <c r="E16" s="55">
        <f t="shared" si="0"/>
        <v>270.880361173815</v>
      </c>
      <c r="F16" s="61">
        <v>0.2215</v>
      </c>
      <c r="G16" s="57">
        <f t="shared" si="1"/>
        <v>0.278973509446461</v>
      </c>
      <c r="H16" s="47"/>
      <c r="I16" s="216" t="s">
        <v>171</v>
      </c>
      <c r="J16" s="247" t="s">
        <v>45</v>
      </c>
      <c r="K16" s="217">
        <v>14</v>
      </c>
      <c r="L16" s="225"/>
      <c r="M16" s="225"/>
      <c r="N16" s="226" t="s">
        <v>60</v>
      </c>
      <c r="O16" s="227"/>
      <c r="P16" s="60" t="s">
        <v>171</v>
      </c>
      <c r="Q16" s="296"/>
      <c r="R16" s="89">
        <f t="shared" ref="R15:R23" si="2">COUNTIFS($I$26:$I$92,P16,$H$26:$H$92,"")+SUMIF($I$26:$I$92,P16,$H$26:$H$92)</f>
        <v>2</v>
      </c>
      <c r="S16" s="295">
        <f t="shared" ref="S16:S32" si="3">SUMIF($I$26:$I$92,P16,$H$26:$H$92)</f>
        <v>1</v>
      </c>
    </row>
    <row r="17" s="1" customFormat="1" ht="32.1" customHeight="1" spans="1:19">
      <c r="A17" s="41"/>
      <c r="B17" s="661" t="s">
        <v>52</v>
      </c>
      <c r="C17" s="663"/>
      <c r="D17" s="60"/>
      <c r="E17" s="55">
        <f t="shared" si="0"/>
        <v>389.61038961039</v>
      </c>
      <c r="F17" s="61">
        <v>0.154</v>
      </c>
      <c r="G17" s="57">
        <f t="shared" si="1"/>
        <v>0.193959008825079</v>
      </c>
      <c r="H17" s="47"/>
      <c r="I17" s="216" t="s">
        <v>53</v>
      </c>
      <c r="J17" s="247" t="s">
        <v>45</v>
      </c>
      <c r="K17" s="217">
        <v>16</v>
      </c>
      <c r="L17" s="225"/>
      <c r="M17" s="225"/>
      <c r="N17" s="226" t="s">
        <v>60</v>
      </c>
      <c r="O17" s="227"/>
      <c r="P17" s="59" t="s">
        <v>53</v>
      </c>
      <c r="Q17" s="296"/>
      <c r="R17" s="89">
        <f t="shared" si="2"/>
        <v>1</v>
      </c>
      <c r="S17" s="295">
        <f t="shared" si="3"/>
        <v>1</v>
      </c>
    </row>
    <row r="18" s="1" customFormat="1" ht="32.1" customHeight="1" spans="1:19">
      <c r="A18" s="41"/>
      <c r="B18" s="664" t="s">
        <v>597</v>
      </c>
      <c r="C18" s="663"/>
      <c r="D18" s="60"/>
      <c r="E18" s="55">
        <f t="shared" si="0"/>
        <v>460.829493087558</v>
      </c>
      <c r="F18" s="61">
        <f>0.093/5*7</f>
        <v>0.1302</v>
      </c>
      <c r="G18" s="57">
        <f t="shared" si="1"/>
        <v>0.163983525643021</v>
      </c>
      <c r="H18" s="47"/>
      <c r="I18" s="216" t="s">
        <v>167</v>
      </c>
      <c r="J18" s="237"/>
      <c r="K18" s="217">
        <v>16</v>
      </c>
      <c r="L18" s="225"/>
      <c r="M18" s="225"/>
      <c r="N18" s="226" t="s">
        <v>60</v>
      </c>
      <c r="O18" s="227"/>
      <c r="P18" s="59" t="s">
        <v>54</v>
      </c>
      <c r="Q18" s="296"/>
      <c r="R18" s="89">
        <f t="shared" si="2"/>
        <v>2</v>
      </c>
      <c r="S18" s="295">
        <f t="shared" si="3"/>
        <v>1</v>
      </c>
    </row>
    <row r="19" s="1" customFormat="1" ht="32.1" customHeight="1" spans="1:19">
      <c r="A19" s="41"/>
      <c r="B19" s="664" t="s">
        <v>598</v>
      </c>
      <c r="C19" s="663"/>
      <c r="D19" s="60"/>
      <c r="E19" s="55">
        <f t="shared" si="0"/>
        <v>311.04199066874</v>
      </c>
      <c r="F19" s="584">
        <f>0.1929</f>
        <v>0.1929</v>
      </c>
      <c r="G19" s="57">
        <f t="shared" si="1"/>
        <v>0.242952550664661</v>
      </c>
      <c r="H19" s="47"/>
      <c r="I19" s="216" t="s">
        <v>44</v>
      </c>
      <c r="J19" s="247" t="s">
        <v>45</v>
      </c>
      <c r="K19" s="217">
        <v>16</v>
      </c>
      <c r="L19" s="225"/>
      <c r="M19" s="225"/>
      <c r="N19" s="226" t="s">
        <v>60</v>
      </c>
      <c r="O19" s="227"/>
      <c r="P19" s="59" t="s">
        <v>163</v>
      </c>
      <c r="Q19" s="296"/>
      <c r="R19" s="89">
        <f t="shared" si="2"/>
        <v>1</v>
      </c>
      <c r="S19" s="295">
        <f t="shared" si="3"/>
        <v>1</v>
      </c>
    </row>
    <row r="20" s="1" customFormat="1" ht="32.1" customHeight="1" spans="1:19">
      <c r="A20" s="41"/>
      <c r="B20" s="664" t="s">
        <v>599</v>
      </c>
      <c r="C20" s="663"/>
      <c r="D20" s="60"/>
      <c r="E20" s="55">
        <f t="shared" si="0"/>
        <v>88.2352941176471</v>
      </c>
      <c r="F20" s="61">
        <v>0.68</v>
      </c>
      <c r="G20" s="57">
        <f t="shared" si="1"/>
        <v>0.856442376630218</v>
      </c>
      <c r="H20" s="47"/>
      <c r="I20" s="216" t="s">
        <v>172</v>
      </c>
      <c r="J20" s="237"/>
      <c r="K20" s="217"/>
      <c r="L20" s="225"/>
      <c r="M20" s="225"/>
      <c r="N20" s="226" t="s">
        <v>48</v>
      </c>
      <c r="O20" s="227"/>
      <c r="P20" s="59" t="s">
        <v>56</v>
      </c>
      <c r="Q20" s="296"/>
      <c r="R20" s="89">
        <f t="shared" si="2"/>
        <v>1</v>
      </c>
      <c r="S20" s="295">
        <f t="shared" si="3"/>
        <v>0</v>
      </c>
    </row>
    <row r="21" s="1" customFormat="1" ht="32.1" customHeight="1" spans="1:19">
      <c r="A21" s="41"/>
      <c r="B21" s="664" t="s">
        <v>600</v>
      </c>
      <c r="C21" s="663"/>
      <c r="D21" s="60"/>
      <c r="E21" s="55">
        <f t="shared" si="0"/>
        <v>1395.3488372093</v>
      </c>
      <c r="F21" s="584">
        <v>0.043</v>
      </c>
      <c r="G21" s="57">
        <f t="shared" si="1"/>
        <v>0.0541573855810286</v>
      </c>
      <c r="H21" s="47"/>
      <c r="I21" s="627" t="s">
        <v>322</v>
      </c>
      <c r="J21" s="247" t="s">
        <v>45</v>
      </c>
      <c r="K21" s="217">
        <v>16</v>
      </c>
      <c r="L21" s="225"/>
      <c r="M21" s="225"/>
      <c r="N21" s="226" t="s">
        <v>60</v>
      </c>
      <c r="O21" s="227"/>
      <c r="P21" s="59" t="s">
        <v>63</v>
      </c>
      <c r="Q21" s="296"/>
      <c r="R21" s="89">
        <f t="shared" si="2"/>
        <v>5</v>
      </c>
      <c r="S21" s="295">
        <f t="shared" si="3"/>
        <v>3</v>
      </c>
    </row>
    <row r="22" s="1" customFormat="1" ht="32.1" customHeight="1" spans="1:19">
      <c r="A22" s="41"/>
      <c r="B22" s="664" t="s">
        <v>464</v>
      </c>
      <c r="C22" s="665"/>
      <c r="D22" s="335"/>
      <c r="E22" s="416">
        <f t="shared" ref="E22:E31" si="4">60/F22*$E$12</f>
        <v>185.758513931889</v>
      </c>
      <c r="F22" s="417">
        <v>0.323</v>
      </c>
      <c r="G22" s="418">
        <f t="shared" ref="G22:G31" si="5">$F$9/E22*120%</f>
        <v>0.406810128899353</v>
      </c>
      <c r="H22" s="419">
        <v>1</v>
      </c>
      <c r="I22" s="489" t="s">
        <v>465</v>
      </c>
      <c r="J22" s="224" t="s">
        <v>70</v>
      </c>
      <c r="K22" s="377">
        <v>16</v>
      </c>
      <c r="L22" s="491"/>
      <c r="M22" s="491"/>
      <c r="N22" s="492" t="s">
        <v>60</v>
      </c>
      <c r="O22" s="227"/>
      <c r="P22" s="59" t="s">
        <v>66</v>
      </c>
      <c r="Q22" s="296"/>
      <c r="R22" s="89">
        <f t="shared" si="2"/>
        <v>0</v>
      </c>
      <c r="S22" s="295">
        <f t="shared" si="3"/>
        <v>0</v>
      </c>
    </row>
    <row r="23" s="1" customFormat="1" ht="32.1" customHeight="1" spans="1:19">
      <c r="A23" s="41"/>
      <c r="B23" s="666" t="s">
        <v>466</v>
      </c>
      <c r="C23" s="667"/>
      <c r="D23" s="668"/>
      <c r="E23" s="448">
        <f t="shared" si="4"/>
        <v>208.695652173913</v>
      </c>
      <c r="F23" s="669">
        <f>0.2875</f>
        <v>0.2875</v>
      </c>
      <c r="G23" s="109">
        <f t="shared" si="5"/>
        <v>0.362098798942923</v>
      </c>
      <c r="H23" s="670"/>
      <c r="I23" s="511" t="s">
        <v>63</v>
      </c>
      <c r="J23" s="224" t="s">
        <v>57</v>
      </c>
      <c r="K23" s="707">
        <v>14</v>
      </c>
      <c r="L23" s="708"/>
      <c r="M23" s="708"/>
      <c r="N23" s="633" t="s">
        <v>60</v>
      </c>
      <c r="O23" s="227"/>
      <c r="P23" s="59" t="s">
        <v>68</v>
      </c>
      <c r="Q23" s="296"/>
      <c r="R23" s="89">
        <f t="shared" si="2"/>
        <v>4</v>
      </c>
      <c r="S23" s="295">
        <f t="shared" si="3"/>
        <v>3</v>
      </c>
    </row>
    <row r="24" s="1" customFormat="1" ht="32.1" customHeight="1" spans="1:19">
      <c r="A24" s="76"/>
      <c r="B24" s="671" t="s">
        <v>73</v>
      </c>
      <c r="C24" s="672"/>
      <c r="D24" s="78"/>
      <c r="E24" s="79"/>
      <c r="F24" s="80">
        <f>SUM(F15:F23)</f>
        <v>2.1151</v>
      </c>
      <c r="G24" s="81">
        <f t="shared" ref="F24:H24" si="6">SUM(G15:G23)</f>
        <v>2.66391363354496</v>
      </c>
      <c r="H24" s="82">
        <f t="shared" si="6"/>
        <v>2</v>
      </c>
      <c r="I24" s="231"/>
      <c r="J24" s="232"/>
      <c r="K24" s="233"/>
      <c r="L24" s="233"/>
      <c r="M24" s="233"/>
      <c r="N24" s="234"/>
      <c r="O24" s="227"/>
      <c r="P24" s="59" t="s">
        <v>72</v>
      </c>
      <c r="Q24" s="296"/>
      <c r="R24" s="89">
        <f>COUNTIFS($I$26:$I$92,P24,$H$26:$H$92,"")+SUMIF($I$26:$I$92,P24,$H$26:$H$92)+1</f>
        <v>3</v>
      </c>
      <c r="S24" s="295">
        <f t="shared" si="3"/>
        <v>2</v>
      </c>
    </row>
    <row r="25" s="1" customFormat="1" ht="32.1" customHeight="1" spans="1:19">
      <c r="A25" s="83"/>
      <c r="B25" s="673" t="s">
        <v>75</v>
      </c>
      <c r="C25" s="673"/>
      <c r="D25" s="85"/>
      <c r="E25" s="86"/>
      <c r="F25" s="87"/>
      <c r="G25" s="88"/>
      <c r="H25" s="89"/>
      <c r="I25" s="89"/>
      <c r="J25" s="220"/>
      <c r="K25" s="221"/>
      <c r="L25" s="221"/>
      <c r="M25" s="221"/>
      <c r="N25" s="222"/>
      <c r="O25" s="227"/>
      <c r="P25" s="59" t="s">
        <v>74</v>
      </c>
      <c r="Q25" s="296"/>
      <c r="R25" s="89">
        <f t="shared" ref="R25:R31" si="7">COUNTIFS($I$26:$I$92,P25,$H$26:$H$92,"")+SUMIF($I$26:$I$92,P25,$H$26:$H$92)</f>
        <v>3</v>
      </c>
      <c r="S25" s="295">
        <f t="shared" si="3"/>
        <v>2</v>
      </c>
    </row>
    <row r="26" s="1" customFormat="1" ht="32.1" customHeight="1" spans="1:19">
      <c r="A26" s="590"/>
      <c r="B26" s="91" t="s">
        <v>77</v>
      </c>
      <c r="C26" s="92"/>
      <c r="D26" s="92"/>
      <c r="E26" s="93">
        <f t="shared" si="4"/>
        <v>72.0288115246098</v>
      </c>
      <c r="F26" s="441">
        <v>0.833</v>
      </c>
      <c r="G26" s="591">
        <f>$F$9/(E26*1)*120%</f>
        <v>1.04914191137202</v>
      </c>
      <c r="H26" s="592">
        <v>1</v>
      </c>
      <c r="I26" s="592" t="s">
        <v>78</v>
      </c>
      <c r="J26" s="489"/>
      <c r="K26" s="377"/>
      <c r="L26" s="377"/>
      <c r="M26" s="377"/>
      <c r="N26" s="377"/>
      <c r="O26" s="227"/>
      <c r="P26" s="59" t="s">
        <v>177</v>
      </c>
      <c r="Q26" s="296"/>
      <c r="R26" s="89">
        <f t="shared" si="7"/>
        <v>1</v>
      </c>
      <c r="S26" s="295">
        <f t="shared" si="3"/>
        <v>1</v>
      </c>
    </row>
    <row r="27" s="1" customFormat="1" ht="66" customHeight="1" spans="1:19">
      <c r="A27" s="420"/>
      <c r="B27" s="674" t="s">
        <v>601</v>
      </c>
      <c r="C27" s="675"/>
      <c r="D27" s="676"/>
      <c r="E27" s="677">
        <f t="shared" si="4"/>
        <v>142.721217887726</v>
      </c>
      <c r="F27" s="678">
        <v>0.4204</v>
      </c>
      <c r="G27" s="679">
        <f t="shared" si="5"/>
        <v>0.529482904610799</v>
      </c>
      <c r="H27" s="102">
        <v>1</v>
      </c>
      <c r="I27" s="709" t="s">
        <v>44</v>
      </c>
      <c r="J27" s="247" t="s">
        <v>45</v>
      </c>
      <c r="K27" s="710">
        <v>12</v>
      </c>
      <c r="L27" s="711"/>
      <c r="M27" s="711"/>
      <c r="N27" s="712" t="s">
        <v>602</v>
      </c>
      <c r="O27" s="227"/>
      <c r="P27" s="59" t="s">
        <v>76</v>
      </c>
      <c r="Q27" s="296"/>
      <c r="R27" s="89">
        <f t="shared" si="7"/>
        <v>1</v>
      </c>
      <c r="S27" s="295">
        <f t="shared" si="3"/>
        <v>1</v>
      </c>
    </row>
    <row r="28" s="2" customFormat="1" ht="63" customHeight="1" spans="1:19">
      <c r="A28" s="420"/>
      <c r="B28" s="674" t="s">
        <v>603</v>
      </c>
      <c r="C28" s="675"/>
      <c r="D28" s="676"/>
      <c r="E28" s="677">
        <f t="shared" si="4"/>
        <v>147.383935151069</v>
      </c>
      <c r="F28" s="678">
        <v>0.4071</v>
      </c>
      <c r="G28" s="679">
        <f t="shared" si="5"/>
        <v>0.512731899303177</v>
      </c>
      <c r="H28" s="102"/>
      <c r="I28" s="709" t="s">
        <v>44</v>
      </c>
      <c r="J28" s="247" t="s">
        <v>45</v>
      </c>
      <c r="K28" s="710">
        <v>12</v>
      </c>
      <c r="L28" s="711"/>
      <c r="M28" s="711"/>
      <c r="N28" s="712" t="s">
        <v>602</v>
      </c>
      <c r="O28" s="227"/>
      <c r="P28" s="59" t="s">
        <v>180</v>
      </c>
      <c r="Q28" s="296"/>
      <c r="R28" s="89">
        <f t="shared" si="7"/>
        <v>1</v>
      </c>
      <c r="S28" s="295">
        <f t="shared" si="3"/>
        <v>0</v>
      </c>
    </row>
    <row r="29" s="2" customFormat="1" ht="57" customHeight="1" spans="1:19">
      <c r="A29" s="420"/>
      <c r="B29" s="674" t="s">
        <v>604</v>
      </c>
      <c r="C29" s="675"/>
      <c r="D29" s="676"/>
      <c r="E29" s="677">
        <f t="shared" si="4"/>
        <v>43.4908669179472</v>
      </c>
      <c r="F29" s="678">
        <v>1.3796</v>
      </c>
      <c r="G29" s="679">
        <f t="shared" si="5"/>
        <v>1.73757044529272</v>
      </c>
      <c r="H29" s="102">
        <v>2</v>
      </c>
      <c r="I29" s="709" t="s">
        <v>44</v>
      </c>
      <c r="J29" s="247" t="s">
        <v>45</v>
      </c>
      <c r="K29" s="710">
        <v>12</v>
      </c>
      <c r="L29" s="711"/>
      <c r="M29" s="711"/>
      <c r="N29" s="712" t="s">
        <v>602</v>
      </c>
      <c r="O29" s="227"/>
      <c r="P29" s="59" t="s">
        <v>470</v>
      </c>
      <c r="Q29" s="296"/>
      <c r="R29" s="89">
        <f t="shared" si="7"/>
        <v>2</v>
      </c>
      <c r="S29" s="295">
        <f t="shared" si="3"/>
        <v>2</v>
      </c>
    </row>
    <row r="30" s="2" customFormat="1" ht="32.1" customHeight="1" spans="1:19">
      <c r="A30" s="420"/>
      <c r="B30" s="680" t="s">
        <v>605</v>
      </c>
      <c r="C30" s="675"/>
      <c r="D30" s="676"/>
      <c r="E30" s="677">
        <f t="shared" si="4"/>
        <v>512.382578992314</v>
      </c>
      <c r="F30" s="678">
        <v>0.1171</v>
      </c>
      <c r="G30" s="679">
        <f t="shared" si="5"/>
        <v>0.147484415152057</v>
      </c>
      <c r="H30" s="102"/>
      <c r="I30" s="709" t="s">
        <v>44</v>
      </c>
      <c r="J30" s="247" t="s">
        <v>45</v>
      </c>
      <c r="K30" s="710">
        <v>12</v>
      </c>
      <c r="L30" s="711"/>
      <c r="M30" s="711"/>
      <c r="N30" s="712" t="s">
        <v>602</v>
      </c>
      <c r="O30" s="240"/>
      <c r="P30" s="59" t="s">
        <v>172</v>
      </c>
      <c r="Q30" s="297"/>
      <c r="R30" s="89">
        <f t="shared" si="7"/>
        <v>1</v>
      </c>
      <c r="S30" s="295">
        <f t="shared" si="3"/>
        <v>0</v>
      </c>
    </row>
    <row r="31" s="2" customFormat="1" ht="32.1" customHeight="1" spans="1:19">
      <c r="A31" s="420"/>
      <c r="B31" s="680" t="s">
        <v>606</v>
      </c>
      <c r="C31" s="675"/>
      <c r="D31" s="676"/>
      <c r="E31" s="677">
        <f t="shared" si="4"/>
        <v>413.507925568573</v>
      </c>
      <c r="F31" s="678">
        <v>0.1451</v>
      </c>
      <c r="G31" s="679">
        <f t="shared" si="5"/>
        <v>0.182749689483889</v>
      </c>
      <c r="H31" s="102"/>
      <c r="I31" s="709" t="s">
        <v>44</v>
      </c>
      <c r="J31" s="247" t="s">
        <v>45</v>
      </c>
      <c r="K31" s="710">
        <v>12</v>
      </c>
      <c r="L31" s="711"/>
      <c r="M31" s="711"/>
      <c r="N31" s="712" t="s">
        <v>602</v>
      </c>
      <c r="O31" s="227"/>
      <c r="P31" s="59" t="s">
        <v>84</v>
      </c>
      <c r="Q31" s="296"/>
      <c r="R31" s="89">
        <f t="shared" si="7"/>
        <v>3</v>
      </c>
      <c r="S31" s="295">
        <f t="shared" si="3"/>
        <v>2</v>
      </c>
    </row>
    <row r="32" s="2" customFormat="1" ht="32.1" customHeight="1" spans="1:19">
      <c r="A32" s="420"/>
      <c r="B32" s="680"/>
      <c r="C32" s="675"/>
      <c r="D32" s="676"/>
      <c r="E32" s="677"/>
      <c r="F32" s="678"/>
      <c r="G32" s="679"/>
      <c r="H32" s="102"/>
      <c r="I32" s="709"/>
      <c r="J32" s="237"/>
      <c r="K32" s="710"/>
      <c r="L32" s="711"/>
      <c r="M32" s="711"/>
      <c r="N32" s="712"/>
      <c r="O32" s="227"/>
      <c r="P32" s="59" t="s">
        <v>50</v>
      </c>
      <c r="Q32" s="296"/>
      <c r="R32" s="89"/>
      <c r="S32" s="295">
        <f t="shared" si="3"/>
        <v>5</v>
      </c>
    </row>
    <row r="33" s="2" customFormat="1" ht="32.1" customHeight="1" spans="1:19">
      <c r="A33" s="121"/>
      <c r="B33" s="680" t="s">
        <v>469</v>
      </c>
      <c r="C33" s="681"/>
      <c r="D33" s="682"/>
      <c r="E33" s="107">
        <f t="shared" ref="E33:E36" si="8">60/F33*$E$12</f>
        <v>91.8836140888208</v>
      </c>
      <c r="F33" s="683">
        <v>0.653</v>
      </c>
      <c r="G33" s="109">
        <f t="shared" ref="G33:G36" si="9">$F$9/E33*120%</f>
        <v>0.822436576381666</v>
      </c>
      <c r="H33" s="105">
        <v>1</v>
      </c>
      <c r="I33" s="709" t="s">
        <v>63</v>
      </c>
      <c r="J33" s="237"/>
      <c r="K33" s="710"/>
      <c r="L33" s="225"/>
      <c r="M33" s="225"/>
      <c r="N33" s="272"/>
      <c r="O33" s="227"/>
      <c r="P33" s="59" t="s">
        <v>87</v>
      </c>
      <c r="Q33" s="296"/>
      <c r="R33" s="89"/>
      <c r="S33" s="295">
        <f>SUMIF($I$26:$I$100,"*i",$H$26:$H$100)</f>
        <v>3</v>
      </c>
    </row>
    <row r="34" s="2" customFormat="1" ht="32.1" customHeight="1" spans="1:19">
      <c r="A34" s="121"/>
      <c r="B34" s="680" t="s">
        <v>179</v>
      </c>
      <c r="C34" s="681"/>
      <c r="D34" s="682"/>
      <c r="E34" s="107">
        <f t="shared" si="8"/>
        <v>76.681236101526</v>
      </c>
      <c r="F34" s="683">
        <f>0.8694*0.9</f>
        <v>0.78246</v>
      </c>
      <c r="G34" s="109">
        <f t="shared" si="9"/>
        <v>0.985488091203059</v>
      </c>
      <c r="H34" s="105">
        <v>1</v>
      </c>
      <c r="I34" s="709" t="s">
        <v>44</v>
      </c>
      <c r="J34" s="237"/>
      <c r="K34" s="710"/>
      <c r="L34" s="225"/>
      <c r="M34" s="225"/>
      <c r="N34" s="272"/>
      <c r="O34" s="243"/>
      <c r="P34" s="244" t="s">
        <v>89</v>
      </c>
      <c r="Q34" s="298"/>
      <c r="R34" s="299">
        <f>SUM(R15:R33)</f>
        <v>60</v>
      </c>
      <c r="S34" s="300">
        <f>SUM(S15:S33)</f>
        <v>49</v>
      </c>
    </row>
    <row r="35" s="2" customFormat="1" ht="32.1" customHeight="1" spans="1:19">
      <c r="A35" s="121"/>
      <c r="B35" s="684" t="s">
        <v>607</v>
      </c>
      <c r="C35" s="685"/>
      <c r="D35" s="686"/>
      <c r="E35" s="107">
        <f t="shared" si="8"/>
        <v>95.6327701625757</v>
      </c>
      <c r="F35" s="601">
        <v>0.6274</v>
      </c>
      <c r="G35" s="109">
        <f t="shared" si="9"/>
        <v>0.790194039849704</v>
      </c>
      <c r="H35" s="110">
        <v>1</v>
      </c>
      <c r="I35" s="238" t="s">
        <v>50</v>
      </c>
      <c r="J35" s="237"/>
      <c r="K35" s="217"/>
      <c r="L35" s="225"/>
      <c r="M35" s="225"/>
      <c r="N35" s="226" t="s">
        <v>48</v>
      </c>
      <c r="O35" s="243"/>
      <c r="P35" s="244"/>
      <c r="Q35" s="298"/>
      <c r="R35" s="298"/>
      <c r="S35" s="301"/>
    </row>
    <row r="36" s="2" customFormat="1" ht="32.1" customHeight="1" spans="1:19">
      <c r="A36" s="121"/>
      <c r="B36" s="687" t="s">
        <v>366</v>
      </c>
      <c r="C36" s="663"/>
      <c r="D36" s="59"/>
      <c r="E36" s="55">
        <f t="shared" si="8"/>
        <v>81.677103185407</v>
      </c>
      <c r="F36" s="119">
        <v>0.7346</v>
      </c>
      <c r="G36" s="109">
        <f t="shared" si="9"/>
        <v>0.925209661577292</v>
      </c>
      <c r="H36" s="110">
        <v>1</v>
      </c>
      <c r="I36" s="216" t="s">
        <v>84</v>
      </c>
      <c r="J36" s="224"/>
      <c r="K36" s="217"/>
      <c r="L36" s="225"/>
      <c r="M36" s="225"/>
      <c r="N36" s="226"/>
      <c r="O36" s="249" t="s">
        <v>92</v>
      </c>
      <c r="P36" s="249"/>
      <c r="Q36" s="249"/>
      <c r="R36" s="249"/>
      <c r="S36" s="249"/>
    </row>
    <row r="37" s="2" customFormat="1" ht="32.1" customHeight="1" spans="1:19">
      <c r="A37" s="121"/>
      <c r="B37" s="687" t="s">
        <v>608</v>
      </c>
      <c r="C37" s="663"/>
      <c r="D37" s="59"/>
      <c r="E37" s="55">
        <f t="shared" ref="E37:E45" si="10">60/F37*$E$12</f>
        <v>67.8579506898892</v>
      </c>
      <c r="F37" s="119">
        <v>0.8842</v>
      </c>
      <c r="G37" s="109">
        <f t="shared" ref="G37:G45" si="11">$F$9/E37*120%</f>
        <v>1.11362698443594</v>
      </c>
      <c r="H37" s="110">
        <v>1</v>
      </c>
      <c r="I37" s="216" t="s">
        <v>44</v>
      </c>
      <c r="J37" s="247" t="s">
        <v>45</v>
      </c>
      <c r="K37" s="217">
        <v>16</v>
      </c>
      <c r="L37" s="225"/>
      <c r="M37" s="225"/>
      <c r="N37" s="226" t="s">
        <v>48</v>
      </c>
      <c r="O37" s="252" t="s">
        <v>261</v>
      </c>
      <c r="P37" s="252"/>
      <c r="Q37" s="252"/>
      <c r="R37" s="252"/>
      <c r="S37" s="252"/>
    </row>
    <row r="38" s="2" customFormat="1" ht="32.1" customHeight="1" spans="1:19">
      <c r="A38" s="121"/>
      <c r="B38" s="661" t="s">
        <v>260</v>
      </c>
      <c r="C38" s="663"/>
      <c r="D38" s="60"/>
      <c r="E38" s="55">
        <f t="shared" si="10"/>
        <v>112.612612612613</v>
      </c>
      <c r="F38" s="119">
        <v>0.5328</v>
      </c>
      <c r="G38" s="109">
        <f t="shared" si="11"/>
        <v>0.671047791571439</v>
      </c>
      <c r="H38" s="122">
        <v>1</v>
      </c>
      <c r="I38" s="245" t="s">
        <v>76</v>
      </c>
      <c r="J38" s="224"/>
      <c r="K38" s="217">
        <v>21</v>
      </c>
      <c r="L38" s="225"/>
      <c r="M38" s="225"/>
      <c r="N38" s="226" t="s">
        <v>112</v>
      </c>
      <c r="O38" s="252" t="s">
        <v>96</v>
      </c>
      <c r="P38" s="252"/>
      <c r="Q38" s="252"/>
      <c r="R38" s="252"/>
      <c r="S38" s="252"/>
    </row>
    <row r="39" s="2" customFormat="1" ht="32.1" customHeight="1" spans="1:19">
      <c r="A39" s="52"/>
      <c r="B39" s="688"/>
      <c r="C39" s="689"/>
      <c r="D39" s="595"/>
      <c r="E39" s="458"/>
      <c r="F39" s="459"/>
      <c r="G39" s="460"/>
      <c r="H39" s="461"/>
      <c r="I39" s="503"/>
      <c r="J39" s="522"/>
      <c r="K39" s="505"/>
      <c r="L39" s="505"/>
      <c r="M39" s="505"/>
      <c r="N39" s="217"/>
      <c r="O39" s="555"/>
      <c r="P39" s="555"/>
      <c r="Q39" s="577"/>
      <c r="R39" s="577"/>
      <c r="S39" s="578"/>
    </row>
    <row r="40" s="2" customFormat="1" ht="32.1" customHeight="1" spans="1:19">
      <c r="A40" s="90"/>
      <c r="B40" s="123" t="s">
        <v>82</v>
      </c>
      <c r="C40" s="124"/>
      <c r="D40" s="125"/>
      <c r="E40" s="103"/>
      <c r="F40" s="126"/>
      <c r="G40" s="101"/>
      <c r="H40" s="126"/>
      <c r="I40" s="246"/>
      <c r="J40" s="247"/>
      <c r="K40" s="217"/>
      <c r="L40" s="217"/>
      <c r="M40" s="217"/>
      <c r="N40" s="248"/>
      <c r="O40" s="523"/>
      <c r="P40" s="524"/>
      <c r="Q40" s="524"/>
      <c r="R40" s="524"/>
      <c r="S40" s="528">
        <v>4</v>
      </c>
    </row>
    <row r="41" s="2" customFormat="1" ht="32.1" customHeight="1" spans="1:19">
      <c r="A41" s="90">
        <v>1</v>
      </c>
      <c r="B41" s="127" t="s">
        <v>188</v>
      </c>
      <c r="C41" s="124"/>
      <c r="D41" s="128"/>
      <c r="E41" s="103">
        <f t="shared" si="10"/>
        <v>158.898305084746</v>
      </c>
      <c r="F41" s="129">
        <v>0.3776</v>
      </c>
      <c r="G41" s="101">
        <f t="shared" si="11"/>
        <v>0.475577413846426</v>
      </c>
      <c r="H41" s="130">
        <v>1</v>
      </c>
      <c r="I41" s="216" t="s">
        <v>44</v>
      </c>
      <c r="J41" s="247" t="s">
        <v>45</v>
      </c>
      <c r="K41" s="225">
        <v>14</v>
      </c>
      <c r="L41" s="225"/>
      <c r="M41" s="236"/>
      <c r="N41" s="251" t="s">
        <v>60</v>
      </c>
      <c r="O41" s="260" t="s">
        <v>200</v>
      </c>
      <c r="P41" s="260"/>
      <c r="Q41" s="260"/>
      <c r="R41" s="260"/>
      <c r="S41" s="260"/>
    </row>
    <row r="42" s="2" customFormat="1" ht="32.1" customHeight="1" spans="1:19">
      <c r="A42" s="90">
        <v>2</v>
      </c>
      <c r="B42" s="690" t="s">
        <v>609</v>
      </c>
      <c r="C42" s="124"/>
      <c r="D42" s="128"/>
      <c r="E42" s="103">
        <f t="shared" si="10"/>
        <v>134.710372698698</v>
      </c>
      <c r="F42" s="150">
        <v>0.4454</v>
      </c>
      <c r="G42" s="101">
        <f t="shared" si="11"/>
        <v>0.560969756692792</v>
      </c>
      <c r="H42" s="130">
        <v>1</v>
      </c>
      <c r="I42" s="253" t="s">
        <v>44</v>
      </c>
      <c r="J42" s="247" t="s">
        <v>45</v>
      </c>
      <c r="K42" s="713">
        <v>16</v>
      </c>
      <c r="L42" s="225"/>
      <c r="M42" s="236"/>
      <c r="N42" s="714" t="s">
        <v>60</v>
      </c>
      <c r="O42" s="525"/>
      <c r="P42" s="262" t="s">
        <v>201</v>
      </c>
      <c r="Q42" s="529" t="s">
        <v>50</v>
      </c>
      <c r="R42" s="306" t="s">
        <v>56</v>
      </c>
      <c r="S42" s="307">
        <v>3</v>
      </c>
    </row>
    <row r="43" s="2" customFormat="1" ht="32.1" customHeight="1" spans="1:19">
      <c r="A43" s="90">
        <v>3</v>
      </c>
      <c r="B43" s="690" t="s">
        <v>472</v>
      </c>
      <c r="C43" s="124"/>
      <c r="D43" s="128"/>
      <c r="E43" s="103">
        <f t="shared" si="10"/>
        <v>248.96265560166</v>
      </c>
      <c r="F43" s="150">
        <v>0.241</v>
      </c>
      <c r="G43" s="101">
        <f t="shared" si="11"/>
        <v>0.303533254070415</v>
      </c>
      <c r="H43" s="130"/>
      <c r="I43" s="253" t="s">
        <v>44</v>
      </c>
      <c r="J43" s="247" t="s">
        <v>45</v>
      </c>
      <c r="K43" s="713">
        <v>14</v>
      </c>
      <c r="L43" s="225"/>
      <c r="M43" s="236"/>
      <c r="N43" s="714" t="s">
        <v>60</v>
      </c>
      <c r="O43" s="525"/>
      <c r="P43" s="262">
        <v>4</v>
      </c>
      <c r="Q43" s="306" t="s">
        <v>63</v>
      </c>
      <c r="R43" s="306" t="s">
        <v>177</v>
      </c>
      <c r="S43" s="307">
        <v>5</v>
      </c>
    </row>
    <row r="44" s="2" customFormat="1" ht="32.1" customHeight="1" spans="1:19">
      <c r="A44" s="90">
        <v>4</v>
      </c>
      <c r="B44" s="690" t="s">
        <v>473</v>
      </c>
      <c r="C44" s="124"/>
      <c r="D44" s="128"/>
      <c r="E44" s="103">
        <f t="shared" si="10"/>
        <v>140.08872285781</v>
      </c>
      <c r="F44" s="150">
        <v>0.4283</v>
      </c>
      <c r="G44" s="101">
        <f t="shared" si="11"/>
        <v>0.539432749868709</v>
      </c>
      <c r="H44" s="130">
        <v>1</v>
      </c>
      <c r="I44" s="253" t="s">
        <v>68</v>
      </c>
      <c r="J44" s="224" t="s">
        <v>57</v>
      </c>
      <c r="K44" s="713">
        <v>16</v>
      </c>
      <c r="L44" s="225"/>
      <c r="M44" s="236"/>
      <c r="N44" s="714" t="s">
        <v>48</v>
      </c>
      <c r="O44" s="525"/>
      <c r="P44" s="262">
        <v>6</v>
      </c>
      <c r="Q44" s="306" t="s">
        <v>44</v>
      </c>
      <c r="R44" s="306" t="s">
        <v>44</v>
      </c>
      <c r="S44" s="307" t="s">
        <v>204</v>
      </c>
    </row>
    <row r="45" s="2" customFormat="1" ht="32.1" customHeight="1" spans="1:19">
      <c r="A45" s="90">
        <v>5</v>
      </c>
      <c r="B45" s="690" t="s">
        <v>474</v>
      </c>
      <c r="C45" s="124"/>
      <c r="D45" s="128"/>
      <c r="E45" s="103">
        <f t="shared" si="10"/>
        <v>149.625935162095</v>
      </c>
      <c r="F45" s="150">
        <v>0.401</v>
      </c>
      <c r="G45" s="101">
        <f t="shared" si="11"/>
        <v>0.505049107395172</v>
      </c>
      <c r="H45" s="130"/>
      <c r="I45" s="253" t="s">
        <v>54</v>
      </c>
      <c r="J45" s="224" t="s">
        <v>70</v>
      </c>
      <c r="K45" s="713">
        <v>16</v>
      </c>
      <c r="L45" s="225"/>
      <c r="M45" s="236"/>
      <c r="N45" s="714" t="s">
        <v>48</v>
      </c>
      <c r="O45" s="525"/>
      <c r="P45" s="526"/>
      <c r="Q45" s="306" t="s">
        <v>56</v>
      </c>
      <c r="R45" s="306" t="s">
        <v>44</v>
      </c>
      <c r="S45" s="307">
        <v>9</v>
      </c>
    </row>
    <row r="46" s="2" customFormat="1" ht="32.1" customHeight="1" spans="1:19">
      <c r="A46" s="90">
        <v>6</v>
      </c>
      <c r="B46" s="691" t="s">
        <v>610</v>
      </c>
      <c r="C46" s="124"/>
      <c r="D46" s="128"/>
      <c r="E46" s="326">
        <f t="shared" ref="E46:E61" si="12">60/F46*$E$12</f>
        <v>120.481927710843</v>
      </c>
      <c r="F46" s="119">
        <f>0.243+0.255</f>
        <v>0.498</v>
      </c>
      <c r="G46" s="101">
        <f t="shared" ref="G46:G61" si="13">$F$9/E46*120%</f>
        <v>0.627218093473309</v>
      </c>
      <c r="H46" s="89">
        <v>1</v>
      </c>
      <c r="I46" s="253" t="s">
        <v>50</v>
      </c>
      <c r="J46" s="224"/>
      <c r="K46" s="217"/>
      <c r="L46" s="225"/>
      <c r="M46" s="236"/>
      <c r="N46" s="226"/>
      <c r="O46" s="525"/>
      <c r="P46" s="262">
        <v>10</v>
      </c>
      <c r="Q46" s="306" t="s">
        <v>171</v>
      </c>
      <c r="R46" s="306" t="s">
        <v>53</v>
      </c>
      <c r="S46" s="307">
        <v>11</v>
      </c>
    </row>
    <row r="47" s="2" customFormat="1" ht="32.1" customHeight="1" spans="1:19">
      <c r="A47" s="90">
        <v>7</v>
      </c>
      <c r="B47" s="691" t="s">
        <v>478</v>
      </c>
      <c r="C47" s="124"/>
      <c r="D47" s="137"/>
      <c r="E47" s="86">
        <f t="shared" si="12"/>
        <v>263.157894736842</v>
      </c>
      <c r="F47" s="138">
        <v>0.228</v>
      </c>
      <c r="G47" s="101">
        <f t="shared" si="13"/>
        <v>0.287160090987779</v>
      </c>
      <c r="H47" s="89"/>
      <c r="I47" s="253" t="s">
        <v>84</v>
      </c>
      <c r="J47" s="224"/>
      <c r="K47" s="217"/>
      <c r="L47" s="225"/>
      <c r="M47" s="225"/>
      <c r="N47" s="226"/>
      <c r="O47" s="525"/>
      <c r="P47" s="262">
        <v>12</v>
      </c>
      <c r="Q47" s="306" t="s">
        <v>44</v>
      </c>
      <c r="R47" s="529" t="s">
        <v>44</v>
      </c>
      <c r="S47" s="307" t="s">
        <v>208</v>
      </c>
    </row>
    <row r="48" s="2" customFormat="1" ht="32.1" customHeight="1" spans="1:19">
      <c r="A48" s="90">
        <v>8</v>
      </c>
      <c r="B48" s="691" t="s">
        <v>611</v>
      </c>
      <c r="C48" s="663"/>
      <c r="D48" s="137"/>
      <c r="E48" s="141">
        <f t="shared" si="12"/>
        <v>95.0871632329635</v>
      </c>
      <c r="F48" s="61">
        <v>0.631</v>
      </c>
      <c r="G48" s="101">
        <f t="shared" si="13"/>
        <v>0.794728146549512</v>
      </c>
      <c r="H48" s="89">
        <v>1</v>
      </c>
      <c r="I48" s="263" t="s">
        <v>163</v>
      </c>
      <c r="J48" s="247" t="s">
        <v>45</v>
      </c>
      <c r="K48" s="217">
        <v>18</v>
      </c>
      <c r="L48" s="225"/>
      <c r="M48" s="225"/>
      <c r="N48" s="226" t="s">
        <v>48</v>
      </c>
      <c r="O48" s="525"/>
      <c r="P48" s="262">
        <v>14</v>
      </c>
      <c r="Q48" s="306" t="s">
        <v>44</v>
      </c>
      <c r="R48" s="306" t="s">
        <v>44</v>
      </c>
      <c r="S48" s="307">
        <v>15</v>
      </c>
    </row>
    <row r="49" s="2" customFormat="1" ht="32.1" customHeight="1" spans="1:19">
      <c r="A49" s="90">
        <v>9</v>
      </c>
      <c r="B49" s="691" t="s">
        <v>191</v>
      </c>
      <c r="C49" s="663"/>
      <c r="D49" s="143"/>
      <c r="E49" s="144">
        <f t="shared" si="12"/>
        <v>239.808153477218</v>
      </c>
      <c r="F49" s="61">
        <v>0.2502</v>
      </c>
      <c r="G49" s="101">
        <f t="shared" si="13"/>
        <v>0.315120415636589</v>
      </c>
      <c r="H49" s="89"/>
      <c r="I49" s="253" t="s">
        <v>56</v>
      </c>
      <c r="J49" s="224" t="s">
        <v>57</v>
      </c>
      <c r="K49" s="217">
        <v>14</v>
      </c>
      <c r="L49" s="225"/>
      <c r="M49" s="225"/>
      <c r="N49" s="226" t="s">
        <v>60</v>
      </c>
      <c r="O49" s="525"/>
      <c r="P49" s="262">
        <v>15</v>
      </c>
      <c r="Q49" s="306" t="s">
        <v>44</v>
      </c>
      <c r="R49" s="306" t="s">
        <v>53</v>
      </c>
      <c r="S49" s="307">
        <v>16</v>
      </c>
    </row>
    <row r="50" s="2" customFormat="1" ht="32.1" customHeight="1" spans="1:19">
      <c r="A50" s="90">
        <v>10</v>
      </c>
      <c r="B50" s="691" t="s">
        <v>612</v>
      </c>
      <c r="C50" s="663"/>
      <c r="D50" s="143"/>
      <c r="E50" s="144">
        <f t="shared" si="12"/>
        <v>430.10752688172</v>
      </c>
      <c r="F50" s="61">
        <f>0.279/2</f>
        <v>0.1395</v>
      </c>
      <c r="G50" s="101">
        <f t="shared" si="13"/>
        <v>0.175696634617523</v>
      </c>
      <c r="H50" s="89"/>
      <c r="I50" s="253" t="s">
        <v>63</v>
      </c>
      <c r="J50" s="224" t="s">
        <v>57</v>
      </c>
      <c r="K50" s="217">
        <v>14</v>
      </c>
      <c r="L50" s="225"/>
      <c r="M50" s="225"/>
      <c r="N50" s="226" t="s">
        <v>60</v>
      </c>
      <c r="O50" s="525"/>
      <c r="P50" s="262">
        <v>17</v>
      </c>
      <c r="Q50" s="306" t="s">
        <v>169</v>
      </c>
      <c r="R50" s="306" t="s">
        <v>169</v>
      </c>
      <c r="S50" s="307">
        <v>18</v>
      </c>
    </row>
    <row r="51" s="2" customFormat="1" ht="32.1" customHeight="1" spans="1:19">
      <c r="A51" s="90">
        <v>11</v>
      </c>
      <c r="B51" s="692" t="s">
        <v>294</v>
      </c>
      <c r="C51" s="663"/>
      <c r="D51" s="60"/>
      <c r="E51" s="86">
        <f t="shared" si="12"/>
        <v>502.092050209205</v>
      </c>
      <c r="F51" s="119">
        <f>0.239/2</f>
        <v>0.1195</v>
      </c>
      <c r="G51" s="101">
        <f t="shared" si="13"/>
        <v>0.150507152951928</v>
      </c>
      <c r="H51" s="89"/>
      <c r="I51" s="216" t="s">
        <v>44</v>
      </c>
      <c r="J51" s="247" t="s">
        <v>45</v>
      </c>
      <c r="K51" s="217">
        <v>16</v>
      </c>
      <c r="L51" s="225"/>
      <c r="M51" s="225"/>
      <c r="N51" s="226" t="s">
        <v>60</v>
      </c>
      <c r="O51" s="527"/>
      <c r="P51" s="266"/>
      <c r="Q51" s="308" t="s">
        <v>212</v>
      </c>
      <c r="R51" s="309"/>
      <c r="S51" s="310"/>
    </row>
    <row r="52" s="2" customFormat="1" ht="32.1" customHeight="1" spans="1:19">
      <c r="A52" s="90">
        <v>12</v>
      </c>
      <c r="B52" s="692" t="s">
        <v>195</v>
      </c>
      <c r="C52" s="663"/>
      <c r="D52" s="60"/>
      <c r="E52" s="86">
        <f t="shared" si="12"/>
        <v>182.926829268293</v>
      </c>
      <c r="F52" s="119">
        <v>0.328</v>
      </c>
      <c r="G52" s="101">
        <f t="shared" si="13"/>
        <v>0.413107499315752</v>
      </c>
      <c r="H52" s="89">
        <v>1</v>
      </c>
      <c r="I52" s="263" t="s">
        <v>177</v>
      </c>
      <c r="J52" s="224" t="s">
        <v>57</v>
      </c>
      <c r="K52" s="217">
        <v>16</v>
      </c>
      <c r="L52" s="225"/>
      <c r="M52" s="225"/>
      <c r="N52" s="226" t="s">
        <v>60</v>
      </c>
      <c r="O52" s="525"/>
      <c r="P52" s="262">
        <v>19</v>
      </c>
      <c r="Q52" s="306" t="s">
        <v>63</v>
      </c>
      <c r="R52" s="529" t="s">
        <v>66</v>
      </c>
      <c r="S52" s="311" t="s">
        <v>213</v>
      </c>
    </row>
    <row r="53" s="2" customFormat="1" ht="32.1" customHeight="1" spans="1:19">
      <c r="A53" s="90">
        <v>13</v>
      </c>
      <c r="B53" s="693" t="s">
        <v>613</v>
      </c>
      <c r="C53" s="665"/>
      <c r="D53" s="335"/>
      <c r="E53" s="86">
        <f t="shared" si="12"/>
        <v>120.481927710843</v>
      </c>
      <c r="F53" s="119">
        <v>0.498</v>
      </c>
      <c r="G53" s="101">
        <f t="shared" si="13"/>
        <v>0.627218093473309</v>
      </c>
      <c r="H53" s="110">
        <v>1</v>
      </c>
      <c r="I53" s="263" t="s">
        <v>68</v>
      </c>
      <c r="J53" s="224" t="s">
        <v>57</v>
      </c>
      <c r="K53" s="217">
        <v>14</v>
      </c>
      <c r="L53" s="225"/>
      <c r="M53" s="225"/>
      <c r="N53" s="226" t="s">
        <v>60</v>
      </c>
      <c r="O53" s="525"/>
      <c r="P53" s="262">
        <v>19</v>
      </c>
      <c r="Q53" s="306" t="s">
        <v>63</v>
      </c>
      <c r="R53" s="306" t="s">
        <v>66</v>
      </c>
      <c r="S53" s="307">
        <v>20</v>
      </c>
    </row>
    <row r="54" s="2" customFormat="1" ht="32.1" customHeight="1" spans="1:19">
      <c r="A54" s="90">
        <v>14</v>
      </c>
      <c r="B54" s="692" t="s">
        <v>614</v>
      </c>
      <c r="C54" s="663"/>
      <c r="D54" s="694"/>
      <c r="E54" s="86">
        <f t="shared" si="12"/>
        <v>162.337662337662</v>
      </c>
      <c r="F54" s="611">
        <f>0.336*1.1</f>
        <v>0.3696</v>
      </c>
      <c r="G54" s="152">
        <f t="shared" si="13"/>
        <v>0.46550162118019</v>
      </c>
      <c r="H54" s="89"/>
      <c r="I54" s="263" t="s">
        <v>44</v>
      </c>
      <c r="J54" s="247" t="s">
        <v>45</v>
      </c>
      <c r="K54" s="217">
        <v>16</v>
      </c>
      <c r="L54" s="225"/>
      <c r="M54" s="225"/>
      <c r="N54" s="226" t="s">
        <v>60</v>
      </c>
      <c r="O54" s="267"/>
      <c r="P54" s="262" t="s">
        <v>215</v>
      </c>
      <c r="Q54" s="529" t="s">
        <v>66</v>
      </c>
      <c r="R54" s="306" t="s">
        <v>44</v>
      </c>
      <c r="S54" s="307">
        <v>21</v>
      </c>
    </row>
    <row r="55" s="2" customFormat="1" ht="32.1" customHeight="1" spans="1:19">
      <c r="A55" s="90">
        <v>15</v>
      </c>
      <c r="B55" s="471" t="s">
        <v>485</v>
      </c>
      <c r="C55" s="695"/>
      <c r="D55" s="696"/>
      <c r="E55" s="86">
        <f t="shared" si="12"/>
        <v>160.427807486631</v>
      </c>
      <c r="F55" s="150">
        <v>0.374</v>
      </c>
      <c r="G55" s="101">
        <f t="shared" si="13"/>
        <v>0.47104330714662</v>
      </c>
      <c r="H55" s="89">
        <v>1</v>
      </c>
      <c r="I55" s="263" t="s">
        <v>44</v>
      </c>
      <c r="J55" s="247" t="s">
        <v>45</v>
      </c>
      <c r="K55" s="217">
        <v>16</v>
      </c>
      <c r="L55" s="225"/>
      <c r="M55" s="225"/>
      <c r="N55" s="226" t="s">
        <v>48</v>
      </c>
      <c r="O55" s="267"/>
      <c r="P55" s="262">
        <v>22</v>
      </c>
      <c r="Q55" s="306" t="s">
        <v>66</v>
      </c>
      <c r="R55" s="529" t="s">
        <v>84</v>
      </c>
      <c r="S55" s="307" t="s">
        <v>216</v>
      </c>
    </row>
    <row r="56" s="2" customFormat="1" ht="32.1" customHeight="1" spans="1:19">
      <c r="A56" s="90">
        <v>16</v>
      </c>
      <c r="B56" s="697" t="s">
        <v>100</v>
      </c>
      <c r="C56" s="124"/>
      <c r="D56" s="132"/>
      <c r="E56" s="86">
        <f t="shared" si="12"/>
        <v>252.100840336134</v>
      </c>
      <c r="F56" s="119">
        <v>0.238</v>
      </c>
      <c r="G56" s="101">
        <f t="shared" si="13"/>
        <v>0.299754831820577</v>
      </c>
      <c r="H56" s="89"/>
      <c r="I56" s="263" t="s">
        <v>180</v>
      </c>
      <c r="J56" s="247" t="s">
        <v>45</v>
      </c>
      <c r="K56" s="217">
        <v>18</v>
      </c>
      <c r="L56" s="225"/>
      <c r="M56" s="225"/>
      <c r="N56" s="226" t="s">
        <v>48</v>
      </c>
      <c r="O56" s="267"/>
      <c r="P56" s="262">
        <v>24</v>
      </c>
      <c r="Q56" s="306" t="s">
        <v>84</v>
      </c>
      <c r="R56" s="529" t="s">
        <v>50</v>
      </c>
      <c r="S56" s="307" t="s">
        <v>217</v>
      </c>
    </row>
    <row r="57" s="2" customFormat="1" ht="32.1" customHeight="1" spans="1:19">
      <c r="A57" s="90">
        <v>17</v>
      </c>
      <c r="B57" s="698" t="s">
        <v>615</v>
      </c>
      <c r="C57" s="663"/>
      <c r="D57" s="60"/>
      <c r="E57" s="144">
        <f t="shared" si="12"/>
        <v>164.383561643836</v>
      </c>
      <c r="F57" s="150">
        <v>0.365</v>
      </c>
      <c r="G57" s="101">
        <f t="shared" si="13"/>
        <v>0.459708040397101</v>
      </c>
      <c r="H57" s="89"/>
      <c r="I57" s="257" t="s">
        <v>171</v>
      </c>
      <c r="J57" s="247" t="s">
        <v>45</v>
      </c>
      <c r="K57" s="217">
        <v>16</v>
      </c>
      <c r="L57" s="225"/>
      <c r="M57" s="225"/>
      <c r="N57" s="226" t="s">
        <v>48</v>
      </c>
      <c r="O57" s="267"/>
      <c r="P57" s="262" t="s">
        <v>218</v>
      </c>
      <c r="Q57" s="306" t="s">
        <v>50</v>
      </c>
      <c r="R57" s="306" t="s">
        <v>44</v>
      </c>
      <c r="S57" s="307">
        <v>28</v>
      </c>
    </row>
    <row r="58" s="2" customFormat="1" ht="32.1" customHeight="1" spans="1:19">
      <c r="A58" s="90">
        <v>18</v>
      </c>
      <c r="B58" s="697" t="s">
        <v>616</v>
      </c>
      <c r="C58" s="699"/>
      <c r="D58" s="155"/>
      <c r="E58" s="144">
        <f t="shared" si="12"/>
        <v>131.004366812227</v>
      </c>
      <c r="F58" s="150">
        <v>0.458</v>
      </c>
      <c r="G58" s="101">
        <f t="shared" si="13"/>
        <v>0.576839130142118</v>
      </c>
      <c r="H58" s="89">
        <v>1</v>
      </c>
      <c r="I58" s="242" t="s">
        <v>53</v>
      </c>
      <c r="J58" s="247" t="s">
        <v>45</v>
      </c>
      <c r="K58" s="217">
        <v>18</v>
      </c>
      <c r="L58" s="225"/>
      <c r="M58" s="225"/>
      <c r="N58" s="226" t="s">
        <v>48</v>
      </c>
      <c r="O58" s="267"/>
      <c r="P58" s="262">
        <v>29</v>
      </c>
      <c r="Q58" s="306" t="s">
        <v>72</v>
      </c>
      <c r="R58" s="306" t="s">
        <v>72</v>
      </c>
      <c r="S58" s="307">
        <v>29</v>
      </c>
    </row>
    <row r="59" s="2" customFormat="1" ht="32.1" customHeight="1" spans="1:19">
      <c r="A59" s="90">
        <v>19</v>
      </c>
      <c r="B59" s="470" t="s">
        <v>298</v>
      </c>
      <c r="C59" s="700"/>
      <c r="D59" s="155"/>
      <c r="E59" s="144">
        <f t="shared" si="12"/>
        <v>86.7052023121387</v>
      </c>
      <c r="F59" s="150">
        <v>0.692</v>
      </c>
      <c r="G59" s="101">
        <f t="shared" si="13"/>
        <v>0.871556065629575</v>
      </c>
      <c r="H59" s="89">
        <v>1</v>
      </c>
      <c r="I59" s="242" t="s">
        <v>44</v>
      </c>
      <c r="J59" s="247" t="s">
        <v>45</v>
      </c>
      <c r="K59" s="217">
        <v>14</v>
      </c>
      <c r="L59" s="225"/>
      <c r="M59" s="225"/>
      <c r="N59" s="226" t="s">
        <v>60</v>
      </c>
      <c r="O59" s="268">
        <v>30</v>
      </c>
      <c r="P59" s="268"/>
      <c r="Q59" s="306" t="s">
        <v>44</v>
      </c>
      <c r="R59" s="312" t="s">
        <v>44</v>
      </c>
      <c r="S59" s="313">
        <v>30</v>
      </c>
    </row>
    <row r="60" s="2" customFormat="1" ht="32.1" customHeight="1" spans="1:19">
      <c r="A60" s="90">
        <v>20</v>
      </c>
      <c r="B60" s="53" t="s">
        <v>207</v>
      </c>
      <c r="C60" s="700"/>
      <c r="D60" s="155"/>
      <c r="E60" s="144">
        <f t="shared" si="12"/>
        <v>102.546573235344</v>
      </c>
      <c r="F60" s="150">
        <v>0.5851</v>
      </c>
      <c r="G60" s="101">
        <f t="shared" si="13"/>
        <v>0.736918286126974</v>
      </c>
      <c r="H60" s="89">
        <v>1</v>
      </c>
      <c r="I60" s="242" t="s">
        <v>44</v>
      </c>
      <c r="J60" s="247" t="s">
        <v>45</v>
      </c>
      <c r="K60" s="217">
        <v>16</v>
      </c>
      <c r="L60" s="225"/>
      <c r="M60" s="225"/>
      <c r="N60" s="226" t="s">
        <v>48</v>
      </c>
      <c r="O60" s="268">
        <v>31</v>
      </c>
      <c r="P60" s="268"/>
      <c r="Q60" s="306" t="s">
        <v>81</v>
      </c>
      <c r="R60" s="529" t="s">
        <v>74</v>
      </c>
      <c r="S60" s="313" t="s">
        <v>220</v>
      </c>
    </row>
    <row r="61" s="2" customFormat="1" ht="32.1" customHeight="1" spans="1:19">
      <c r="A61" s="90">
        <v>21</v>
      </c>
      <c r="B61" s="701" t="s">
        <v>617</v>
      </c>
      <c r="C61" s="702"/>
      <c r="D61" s="453"/>
      <c r="E61" s="86">
        <f t="shared" ref="E61:E63" si="14">60/F61*$E$12</f>
        <v>258.097819073429</v>
      </c>
      <c r="F61" s="703">
        <f>(0.1097*1.1)+0.1118</f>
        <v>0.23247</v>
      </c>
      <c r="G61" s="101">
        <f t="shared" ref="G61:G63" si="15">$F$9/E61*120%</f>
        <v>0.292789940140039</v>
      </c>
      <c r="H61" s="89"/>
      <c r="I61" s="253" t="s">
        <v>63</v>
      </c>
      <c r="J61" s="224" t="s">
        <v>57</v>
      </c>
      <c r="K61" s="217">
        <v>14</v>
      </c>
      <c r="L61" s="225"/>
      <c r="M61" s="225"/>
      <c r="N61" s="226" t="s">
        <v>60</v>
      </c>
      <c r="O61" s="270">
        <v>32</v>
      </c>
      <c r="P61" s="268"/>
      <c r="Q61" s="314" t="s">
        <v>222</v>
      </c>
      <c r="R61" s="312" t="s">
        <v>74</v>
      </c>
      <c r="S61" s="313">
        <v>33</v>
      </c>
    </row>
    <row r="62" s="2" customFormat="1" ht="32.1" customHeight="1" spans="1:19">
      <c r="A62" s="90">
        <v>22</v>
      </c>
      <c r="B62" s="463" t="s">
        <v>209</v>
      </c>
      <c r="C62" s="146"/>
      <c r="D62" s="613"/>
      <c r="E62" s="86">
        <f t="shared" si="14"/>
        <v>110.213078618663</v>
      </c>
      <c r="F62" s="614">
        <v>0.5444</v>
      </c>
      <c r="G62" s="152">
        <f t="shared" si="15"/>
        <v>0.685657690937485</v>
      </c>
      <c r="H62" s="89">
        <v>1</v>
      </c>
      <c r="I62" s="253" t="s">
        <v>44</v>
      </c>
      <c r="J62" s="247" t="s">
        <v>45</v>
      </c>
      <c r="K62" s="217">
        <v>18</v>
      </c>
      <c r="L62" s="225"/>
      <c r="M62" s="225"/>
      <c r="N62" s="226" t="s">
        <v>48</v>
      </c>
      <c r="O62" s="271"/>
      <c r="P62" s="266"/>
      <c r="Q62" s="308" t="s">
        <v>212</v>
      </c>
      <c r="R62" s="308" t="s">
        <v>212</v>
      </c>
      <c r="S62" s="530"/>
    </row>
    <row r="63" s="2" customFormat="1" ht="32.1" customHeight="1" spans="1:19">
      <c r="A63" s="90">
        <v>23</v>
      </c>
      <c r="B63" s="463" t="s">
        <v>210</v>
      </c>
      <c r="C63" s="143"/>
      <c r="D63" s="118"/>
      <c r="E63" s="86">
        <f t="shared" si="14"/>
        <v>96.7273899725939</v>
      </c>
      <c r="F63" s="614">
        <f>0.7847/2+0.4559/2</f>
        <v>0.6203</v>
      </c>
      <c r="G63" s="152">
        <f t="shared" si="15"/>
        <v>0.781251773858418</v>
      </c>
      <c r="H63" s="89">
        <v>1</v>
      </c>
      <c r="I63" s="257" t="s">
        <v>171</v>
      </c>
      <c r="J63" s="247" t="s">
        <v>45</v>
      </c>
      <c r="K63" s="217">
        <v>18</v>
      </c>
      <c r="L63" s="225"/>
      <c r="M63" s="225"/>
      <c r="N63" s="226" t="s">
        <v>112</v>
      </c>
      <c r="O63" s="555"/>
      <c r="P63" s="555"/>
      <c r="Q63" s="577"/>
      <c r="R63" s="577"/>
      <c r="S63" s="578"/>
    </row>
    <row r="64" s="2" customFormat="1" ht="32.1" customHeight="1" spans="1:19">
      <c r="A64" s="162"/>
      <c r="B64" s="704"/>
      <c r="C64" s="143"/>
      <c r="D64" s="164"/>
      <c r="E64" s="86"/>
      <c r="F64" s="705"/>
      <c r="G64" s="101"/>
      <c r="H64" s="89"/>
      <c r="I64" s="253"/>
      <c r="J64" s="224"/>
      <c r="K64" s="217"/>
      <c r="L64" s="225"/>
      <c r="M64" s="225"/>
      <c r="N64" s="236"/>
      <c r="O64" s="555"/>
      <c r="P64" s="549" t="s">
        <v>145</v>
      </c>
      <c r="Q64" s="577"/>
      <c r="R64" s="577"/>
      <c r="S64" s="578"/>
    </row>
    <row r="65" s="2" customFormat="1" ht="32.1" customHeight="1" spans="1:19">
      <c r="A65" s="162">
        <v>24</v>
      </c>
      <c r="B65" s="715" t="s">
        <v>486</v>
      </c>
      <c r="C65" s="716"/>
      <c r="D65" s="167"/>
      <c r="E65" s="86">
        <f t="shared" ref="E65:E69" si="16">60/F65*$E$12</f>
        <v>176.626435089785</v>
      </c>
      <c r="F65" s="717">
        <v>0.3397</v>
      </c>
      <c r="G65" s="101">
        <f t="shared" ref="G65:G69" si="17">$F$9/E65*120%</f>
        <v>0.427843346090125</v>
      </c>
      <c r="H65" s="89">
        <v>1</v>
      </c>
      <c r="I65" s="216" t="s">
        <v>44</v>
      </c>
      <c r="J65" s="247" t="s">
        <v>45</v>
      </c>
      <c r="K65" s="217">
        <v>16</v>
      </c>
      <c r="L65" s="225"/>
      <c r="M65" s="236"/>
      <c r="N65" s="236" t="s">
        <v>112</v>
      </c>
      <c r="O65" s="555"/>
      <c r="P65" s="555"/>
      <c r="Q65" s="577"/>
      <c r="R65" s="577"/>
      <c r="S65" s="578"/>
    </row>
    <row r="66" s="2" customFormat="1" ht="32.1" customHeight="1" spans="1:19">
      <c r="A66" s="162">
        <v>25</v>
      </c>
      <c r="B66" s="715" t="s">
        <v>214</v>
      </c>
      <c r="C66" s="663"/>
      <c r="D66" s="60"/>
      <c r="E66" s="86">
        <f t="shared" si="16"/>
        <v>214.515552377547</v>
      </c>
      <c r="F66" s="119">
        <v>0.2797</v>
      </c>
      <c r="G66" s="101">
        <f t="shared" si="17"/>
        <v>0.352274901093342</v>
      </c>
      <c r="H66" s="89"/>
      <c r="I66" s="253" t="s">
        <v>68</v>
      </c>
      <c r="J66" s="224" t="s">
        <v>57</v>
      </c>
      <c r="K66" s="217">
        <v>16</v>
      </c>
      <c r="L66" s="225"/>
      <c r="M66" s="225"/>
      <c r="N66" s="226" t="s">
        <v>112</v>
      </c>
      <c r="O66" s="555"/>
      <c r="P66" s="555"/>
      <c r="Q66" s="577"/>
      <c r="R66" s="577"/>
      <c r="S66" s="578"/>
    </row>
    <row r="67" s="2" customFormat="1" ht="30" customHeight="1" spans="1:19">
      <c r="A67" s="162">
        <v>26</v>
      </c>
      <c r="B67" s="718" t="s">
        <v>391</v>
      </c>
      <c r="C67" s="719"/>
      <c r="D67" s="453"/>
      <c r="E67" s="86">
        <f t="shared" si="16"/>
        <v>269.058295964126</v>
      </c>
      <c r="F67" s="717">
        <v>0.223</v>
      </c>
      <c r="G67" s="101">
        <f t="shared" si="17"/>
        <v>0.28086272057138</v>
      </c>
      <c r="H67" s="89">
        <v>1</v>
      </c>
      <c r="I67" s="216" t="s">
        <v>54</v>
      </c>
      <c r="J67" s="224" t="s">
        <v>70</v>
      </c>
      <c r="K67" s="217">
        <v>18</v>
      </c>
      <c r="L67" s="225"/>
      <c r="M67" s="236"/>
      <c r="N67" s="236" t="s">
        <v>112</v>
      </c>
      <c r="O67" s="555"/>
      <c r="P67" s="555"/>
      <c r="Q67" s="577"/>
      <c r="R67" s="577"/>
      <c r="S67" s="578"/>
    </row>
    <row r="68" s="2" customFormat="1" ht="30" customHeight="1" spans="1:19">
      <c r="A68" s="162">
        <v>27</v>
      </c>
      <c r="B68" s="718" t="s">
        <v>392</v>
      </c>
      <c r="C68" s="719"/>
      <c r="D68" s="453"/>
      <c r="E68" s="86">
        <f t="shared" si="16"/>
        <v>211.267605633803</v>
      </c>
      <c r="F68" s="119">
        <v>0.284</v>
      </c>
      <c r="G68" s="101">
        <f t="shared" si="17"/>
        <v>0.357690639651444</v>
      </c>
      <c r="H68" s="89"/>
      <c r="I68" s="253" t="s">
        <v>44</v>
      </c>
      <c r="J68" s="247" t="s">
        <v>45</v>
      </c>
      <c r="K68" s="217">
        <v>14</v>
      </c>
      <c r="L68" s="225"/>
      <c r="M68" s="225"/>
      <c r="N68" s="226" t="s">
        <v>60</v>
      </c>
      <c r="O68" s="555"/>
      <c r="P68" s="555"/>
      <c r="Q68" s="577"/>
      <c r="R68" s="577"/>
      <c r="S68" s="578"/>
    </row>
    <row r="69" s="2" customFormat="1" ht="30" customHeight="1" spans="1:19">
      <c r="A69" s="171"/>
      <c r="B69" s="172" t="s">
        <v>118</v>
      </c>
      <c r="C69" s="173"/>
      <c r="D69" s="173"/>
      <c r="E69" s="174">
        <f t="shared" si="16"/>
        <v>97.9999999999999</v>
      </c>
      <c r="F69" s="175">
        <v>0.612244897959184</v>
      </c>
      <c r="G69" s="176">
        <f t="shared" si="17"/>
        <v>0.771106581599837</v>
      </c>
      <c r="H69" s="96"/>
      <c r="I69" s="274" t="s">
        <v>119</v>
      </c>
      <c r="J69" s="275"/>
      <c r="K69" s="217"/>
      <c r="L69" s="217"/>
      <c r="M69" s="217"/>
      <c r="N69" s="248"/>
      <c r="O69" s="555"/>
      <c r="P69" s="555"/>
      <c r="Q69" s="577"/>
      <c r="R69" s="577"/>
      <c r="S69" s="578"/>
    </row>
    <row r="70" s="2" customFormat="1" ht="30" customHeight="1" spans="1:19">
      <c r="A70" s="315"/>
      <c r="B70" s="316" t="s">
        <v>120</v>
      </c>
      <c r="C70" s="244"/>
      <c r="D70" s="244"/>
      <c r="E70" s="317"/>
      <c r="F70" s="318">
        <f>SUM(F26:F69)</f>
        <v>18.3197748979592</v>
      </c>
      <c r="G70" s="318">
        <f t="shared" ref="F70:H70" si="18">SUM(G26:G69)</f>
        <v>23.0732816954982</v>
      </c>
      <c r="H70" s="82">
        <f t="shared" si="18"/>
        <v>25</v>
      </c>
      <c r="I70" s="82"/>
      <c r="J70" s="367"/>
      <c r="K70" s="368"/>
      <c r="L70" s="368"/>
      <c r="M70" s="368"/>
      <c r="N70" s="368"/>
      <c r="O70" s="555"/>
      <c r="P70" s="1"/>
      <c r="Q70" s="577"/>
      <c r="R70" s="577"/>
      <c r="S70" s="578"/>
    </row>
    <row r="71" s="2" customFormat="1" ht="30" customHeight="1" spans="1:19">
      <c r="A71" s="162">
        <v>28</v>
      </c>
      <c r="B71" s="720" t="s">
        <v>219</v>
      </c>
      <c r="C71" s="721"/>
      <c r="D71" s="319"/>
      <c r="E71" s="86">
        <f t="shared" ref="E71:E90" si="19">60/F71*$E$12</f>
        <v>47.5812846946868</v>
      </c>
      <c r="F71" s="336">
        <v>1.261</v>
      </c>
      <c r="G71" s="101">
        <f t="shared" ref="G71:G90" si="20">$F$9/E71*120%</f>
        <v>1.58819681901574</v>
      </c>
      <c r="H71" s="320">
        <v>2</v>
      </c>
      <c r="I71" s="253" t="s">
        <v>63</v>
      </c>
      <c r="J71" s="224" t="s">
        <v>137</v>
      </c>
      <c r="K71" s="741">
        <v>16</v>
      </c>
      <c r="L71" s="225"/>
      <c r="M71" s="225"/>
      <c r="N71" s="236" t="s">
        <v>602</v>
      </c>
      <c r="O71" s="555"/>
      <c r="P71" s="555"/>
      <c r="Q71" s="577"/>
      <c r="R71" s="577"/>
      <c r="S71" s="578"/>
    </row>
    <row r="72" s="2" customFormat="1" ht="30" customHeight="1" spans="1:19">
      <c r="A72" s="162">
        <v>29</v>
      </c>
      <c r="B72" s="698" t="s">
        <v>221</v>
      </c>
      <c r="C72" s="722"/>
      <c r="D72" s="169"/>
      <c r="E72" s="86">
        <f t="shared" si="19"/>
        <v>107.913669064748</v>
      </c>
      <c r="F72" s="119">
        <v>0.556</v>
      </c>
      <c r="G72" s="101">
        <f t="shared" si="20"/>
        <v>0.700267590303533</v>
      </c>
      <c r="H72" s="322">
        <v>1</v>
      </c>
      <c r="I72" s="216" t="s">
        <v>68</v>
      </c>
      <c r="J72" s="224" t="s">
        <v>137</v>
      </c>
      <c r="K72" s="217">
        <v>16</v>
      </c>
      <c r="L72" s="225"/>
      <c r="M72" s="225"/>
      <c r="N72" s="236" t="s">
        <v>112</v>
      </c>
      <c r="O72" s="555"/>
      <c r="P72" s="549" t="s">
        <v>146</v>
      </c>
      <c r="Q72" s="577"/>
      <c r="R72" s="577"/>
      <c r="S72" s="578"/>
    </row>
    <row r="73" s="2" customFormat="1" ht="30" customHeight="1" spans="1:19">
      <c r="A73" s="162">
        <v>30</v>
      </c>
      <c r="B73" s="698" t="s">
        <v>301</v>
      </c>
      <c r="C73" s="723"/>
      <c r="D73" s="60"/>
      <c r="E73" s="323">
        <f t="shared" si="19"/>
        <v>98.6842105263158</v>
      </c>
      <c r="F73" s="165">
        <v>0.608</v>
      </c>
      <c r="G73" s="88">
        <f t="shared" si="20"/>
        <v>0.765760242634077</v>
      </c>
      <c r="H73" s="110">
        <v>1</v>
      </c>
      <c r="I73" s="216" t="s">
        <v>44</v>
      </c>
      <c r="J73" s="247" t="s">
        <v>45</v>
      </c>
      <c r="K73" s="217">
        <v>18</v>
      </c>
      <c r="L73" s="225"/>
      <c r="M73" s="225"/>
      <c r="N73" s="236" t="s">
        <v>112</v>
      </c>
      <c r="O73" s="555"/>
      <c r="P73" s="555"/>
      <c r="Q73" s="577"/>
      <c r="R73" s="577"/>
      <c r="S73" s="578"/>
    </row>
    <row r="74" s="2" customFormat="1" ht="30" customHeight="1" spans="1:19">
      <c r="A74" s="162">
        <v>31</v>
      </c>
      <c r="B74" s="698" t="s">
        <v>488</v>
      </c>
      <c r="C74" s="663"/>
      <c r="D74" s="60"/>
      <c r="E74" s="86">
        <f t="shared" si="19"/>
        <v>59.3061184145498</v>
      </c>
      <c r="F74" s="119">
        <v>1.0117</v>
      </c>
      <c r="G74" s="88">
        <f t="shared" si="20"/>
        <v>1.2742099300541</v>
      </c>
      <c r="H74" s="110">
        <v>2</v>
      </c>
      <c r="I74" s="253" t="s">
        <v>44</v>
      </c>
      <c r="J74" s="247" t="s">
        <v>45</v>
      </c>
      <c r="K74" s="217">
        <v>18</v>
      </c>
      <c r="L74" s="225"/>
      <c r="M74" s="225"/>
      <c r="N74" s="236" t="s">
        <v>48</v>
      </c>
      <c r="O74" s="555"/>
      <c r="P74" s="555"/>
      <c r="Q74" s="577"/>
      <c r="R74" s="577"/>
      <c r="S74" s="578"/>
    </row>
    <row r="75" s="2" customFormat="1" ht="30" customHeight="1" spans="1:19">
      <c r="A75" s="162">
        <v>32</v>
      </c>
      <c r="B75" s="698" t="s">
        <v>226</v>
      </c>
      <c r="C75" s="724"/>
      <c r="D75" s="325"/>
      <c r="E75" s="326">
        <f t="shared" si="19"/>
        <v>111.234705228031</v>
      </c>
      <c r="F75" s="119">
        <v>0.5394</v>
      </c>
      <c r="G75" s="88">
        <f t="shared" si="20"/>
        <v>0.679360320521089</v>
      </c>
      <c r="H75" s="327">
        <v>1</v>
      </c>
      <c r="I75" s="253" t="s">
        <v>84</v>
      </c>
      <c r="J75" s="224"/>
      <c r="K75" s="217"/>
      <c r="L75" s="225"/>
      <c r="M75" s="225"/>
      <c r="N75" s="226"/>
      <c r="O75" s="555"/>
      <c r="P75" s="555"/>
      <c r="Q75" s="577"/>
      <c r="R75" s="577"/>
      <c r="S75" s="578"/>
    </row>
    <row r="76" s="2" customFormat="1" ht="30" customHeight="1" spans="1:19">
      <c r="A76" s="162">
        <v>33</v>
      </c>
      <c r="B76" s="531" t="s">
        <v>270</v>
      </c>
      <c r="C76" s="663"/>
      <c r="D76" s="60"/>
      <c r="E76" s="326">
        <f t="shared" si="19"/>
        <v>101.536587016855</v>
      </c>
      <c r="F76" s="119">
        <f>0.5372*1.1</f>
        <v>0.59092</v>
      </c>
      <c r="G76" s="88">
        <f t="shared" si="20"/>
        <v>0.74424842529166</v>
      </c>
      <c r="H76" s="110">
        <v>1</v>
      </c>
      <c r="I76" s="216" t="s">
        <v>44</v>
      </c>
      <c r="J76" s="247" t="s">
        <v>45</v>
      </c>
      <c r="K76" s="217">
        <v>18</v>
      </c>
      <c r="L76" s="225"/>
      <c r="M76" s="225"/>
      <c r="N76" s="236" t="s">
        <v>48</v>
      </c>
      <c r="O76" s="555"/>
      <c r="P76" s="555"/>
      <c r="Q76" s="577"/>
      <c r="R76" s="577"/>
      <c r="S76" s="578"/>
    </row>
    <row r="77" ht="32.1" customHeight="1" spans="1:20">
      <c r="A77" s="162">
        <v>34</v>
      </c>
      <c r="B77" s="531" t="s">
        <v>125</v>
      </c>
      <c r="C77" s="723"/>
      <c r="D77" s="60"/>
      <c r="E77" s="326">
        <f t="shared" si="19"/>
        <v>431.654676258993</v>
      </c>
      <c r="F77" s="342">
        <v>0.139</v>
      </c>
      <c r="G77" s="88">
        <f t="shared" si="20"/>
        <v>0.175066897575883</v>
      </c>
      <c r="H77" s="110"/>
      <c r="I77" s="216" t="s">
        <v>50</v>
      </c>
      <c r="J77" s="224"/>
      <c r="K77" s="217"/>
      <c r="L77" s="225"/>
      <c r="M77" s="225"/>
      <c r="N77" s="236"/>
      <c r="O77" s="555"/>
      <c r="P77" s="555"/>
      <c r="Q77" s="577"/>
      <c r="R77" s="577"/>
      <c r="S77" s="578"/>
      <c r="T77" s="2"/>
    </row>
    <row r="78" ht="32.1" customHeight="1" spans="1:19">
      <c r="A78" s="162">
        <v>35</v>
      </c>
      <c r="B78" s="531" t="s">
        <v>393</v>
      </c>
      <c r="C78" s="723"/>
      <c r="D78" s="60"/>
      <c r="E78" s="326">
        <f t="shared" si="19"/>
        <v>133.868808567604</v>
      </c>
      <c r="F78" s="342">
        <v>0.4482</v>
      </c>
      <c r="G78" s="88">
        <f t="shared" si="20"/>
        <v>0.564496284125975</v>
      </c>
      <c r="H78" s="110">
        <v>1</v>
      </c>
      <c r="I78" s="216" t="s">
        <v>50</v>
      </c>
      <c r="J78" s="224"/>
      <c r="K78" s="217"/>
      <c r="L78" s="225"/>
      <c r="M78" s="225"/>
      <c r="N78" s="236"/>
      <c r="O78" s="555"/>
      <c r="P78" s="555"/>
      <c r="Q78" s="577"/>
      <c r="R78" s="577"/>
      <c r="S78" s="578"/>
    </row>
    <row r="79" ht="32.1" customHeight="1" spans="1:19">
      <c r="A79" s="162">
        <v>36</v>
      </c>
      <c r="B79" s="531" t="s">
        <v>126</v>
      </c>
      <c r="C79" s="663"/>
      <c r="D79" s="60"/>
      <c r="E79" s="326">
        <f t="shared" si="19"/>
        <v>131.004366812227</v>
      </c>
      <c r="F79" s="119">
        <v>0.458</v>
      </c>
      <c r="G79" s="88">
        <f t="shared" si="20"/>
        <v>0.576839130142118</v>
      </c>
      <c r="H79" s="110">
        <v>1</v>
      </c>
      <c r="I79" s="216" t="s">
        <v>44</v>
      </c>
      <c r="J79" s="247" t="s">
        <v>45</v>
      </c>
      <c r="K79" s="217">
        <v>18</v>
      </c>
      <c r="L79" s="225"/>
      <c r="M79" s="225"/>
      <c r="N79" s="236" t="s">
        <v>60</v>
      </c>
      <c r="O79" s="555"/>
      <c r="P79" s="555"/>
      <c r="Q79" s="577"/>
      <c r="R79" s="577"/>
      <c r="S79" s="578"/>
    </row>
    <row r="80" ht="32.1" customHeight="1" spans="1:19">
      <c r="A80" s="162">
        <v>37</v>
      </c>
      <c r="B80" s="531" t="s">
        <v>618</v>
      </c>
      <c r="C80" s="663"/>
      <c r="D80" s="60"/>
      <c r="E80" s="326">
        <f t="shared" si="19"/>
        <v>86.2068965517241</v>
      </c>
      <c r="F80" s="119">
        <v>0.696</v>
      </c>
      <c r="G80" s="88">
        <f t="shared" si="20"/>
        <v>0.876593961962694</v>
      </c>
      <c r="H80" s="110">
        <v>1</v>
      </c>
      <c r="I80" s="216" t="s">
        <v>44</v>
      </c>
      <c r="J80" s="247" t="s">
        <v>45</v>
      </c>
      <c r="K80" s="217">
        <v>18</v>
      </c>
      <c r="L80" s="225"/>
      <c r="M80" s="225"/>
      <c r="N80" s="226" t="s">
        <v>60</v>
      </c>
      <c r="O80" s="555"/>
      <c r="P80" s="555"/>
      <c r="Q80" s="577"/>
      <c r="R80" s="577"/>
      <c r="S80" s="578"/>
    </row>
    <row r="81" ht="32.1" customHeight="1" spans="1:19">
      <c r="A81" s="162">
        <v>38</v>
      </c>
      <c r="B81" s="531" t="s">
        <v>489</v>
      </c>
      <c r="C81" s="663"/>
      <c r="D81" s="60"/>
      <c r="E81" s="326">
        <f t="shared" si="19"/>
        <v>62.3052959501558</v>
      </c>
      <c r="F81" s="119">
        <v>0.963</v>
      </c>
      <c r="G81" s="88">
        <f t="shared" si="20"/>
        <v>1.21287354219838</v>
      </c>
      <c r="H81" s="110">
        <v>2</v>
      </c>
      <c r="I81" s="216" t="s">
        <v>72</v>
      </c>
      <c r="J81" s="224" t="s">
        <v>130</v>
      </c>
      <c r="K81" s="217">
        <v>21</v>
      </c>
      <c r="L81" s="225"/>
      <c r="M81" s="225"/>
      <c r="N81" s="226" t="s">
        <v>112</v>
      </c>
      <c r="O81" s="555"/>
      <c r="P81" s="555"/>
      <c r="Q81" s="577"/>
      <c r="R81" s="577"/>
      <c r="S81" s="578"/>
    </row>
    <row r="82" ht="32.1" customHeight="1" spans="1:19">
      <c r="A82" s="162">
        <v>39</v>
      </c>
      <c r="B82" s="531" t="s">
        <v>131</v>
      </c>
      <c r="C82" s="663"/>
      <c r="D82" s="60"/>
      <c r="E82" s="326">
        <f t="shared" si="19"/>
        <v>54.249547920434</v>
      </c>
      <c r="F82" s="119">
        <v>1.106</v>
      </c>
      <c r="G82" s="88">
        <f t="shared" si="20"/>
        <v>1.39297833610738</v>
      </c>
      <c r="H82" s="110">
        <v>2</v>
      </c>
      <c r="I82" s="216" t="s">
        <v>44</v>
      </c>
      <c r="J82" s="247" t="s">
        <v>45</v>
      </c>
      <c r="K82" s="217">
        <v>21</v>
      </c>
      <c r="L82" s="225"/>
      <c r="M82" s="225"/>
      <c r="N82" s="226" t="s">
        <v>112</v>
      </c>
      <c r="O82" s="555"/>
      <c r="P82" s="555"/>
      <c r="Q82" s="577"/>
      <c r="R82" s="577"/>
      <c r="S82" s="578"/>
    </row>
    <row r="83" ht="32.1" customHeight="1" spans="1:19">
      <c r="A83" s="162">
        <v>40</v>
      </c>
      <c r="B83" s="531" t="s">
        <v>619</v>
      </c>
      <c r="C83" s="663"/>
      <c r="D83" s="60"/>
      <c r="E83" s="326">
        <f t="shared" si="19"/>
        <v>127.830922300104</v>
      </c>
      <c r="F83" s="119">
        <f>0.4267*1.1</f>
        <v>0.46937</v>
      </c>
      <c r="G83" s="109">
        <f t="shared" si="20"/>
        <v>0.59115935046901</v>
      </c>
      <c r="H83" s="110">
        <v>1</v>
      </c>
      <c r="I83" s="216" t="s">
        <v>50</v>
      </c>
      <c r="J83" s="224"/>
      <c r="K83" s="225"/>
      <c r="L83" s="225"/>
      <c r="M83" s="236"/>
      <c r="N83" s="226"/>
      <c r="O83" s="555"/>
      <c r="P83" s="555"/>
      <c r="Q83" s="577"/>
      <c r="R83" s="577"/>
      <c r="S83" s="578"/>
    </row>
    <row r="84" ht="32.1" customHeight="1" spans="1:19">
      <c r="A84" s="162">
        <v>41</v>
      </c>
      <c r="B84" s="532" t="s">
        <v>557</v>
      </c>
      <c r="C84" s="663"/>
      <c r="D84" s="60"/>
      <c r="E84" s="326">
        <f t="shared" si="19"/>
        <v>61.2663759917495</v>
      </c>
      <c r="F84" s="119">
        <f>0.8903*1.1</f>
        <v>0.97933</v>
      </c>
      <c r="G84" s="101">
        <f t="shared" si="20"/>
        <v>1.23344075397834</v>
      </c>
      <c r="H84" s="110">
        <v>1</v>
      </c>
      <c r="I84" s="216" t="s">
        <v>44</v>
      </c>
      <c r="J84" s="247" t="s">
        <v>45</v>
      </c>
      <c r="K84" s="217"/>
      <c r="L84" s="225"/>
      <c r="M84" s="225"/>
      <c r="N84" s="226" t="s">
        <v>48</v>
      </c>
      <c r="O84" s="555"/>
      <c r="P84" s="555"/>
      <c r="Q84" s="577"/>
      <c r="R84" s="577"/>
      <c r="S84" s="578"/>
    </row>
    <row r="85" ht="32.1" customHeight="1" spans="1:19">
      <c r="A85" s="162">
        <v>42</v>
      </c>
      <c r="B85" s="698" t="s">
        <v>620</v>
      </c>
      <c r="C85" s="725"/>
      <c r="D85" s="62"/>
      <c r="E85" s="326">
        <f t="shared" si="19"/>
        <v>42.606979023164</v>
      </c>
      <c r="F85" s="119">
        <f>1.2802*1.1</f>
        <v>1.40822</v>
      </c>
      <c r="G85" s="88">
        <f t="shared" si="20"/>
        <v>1.77361659355618</v>
      </c>
      <c r="H85" s="330">
        <v>2</v>
      </c>
      <c r="I85" s="253" t="s">
        <v>470</v>
      </c>
      <c r="J85" s="275" t="s">
        <v>70</v>
      </c>
      <c r="K85" s="217">
        <v>18</v>
      </c>
      <c r="L85" s="225"/>
      <c r="M85" s="236"/>
      <c r="N85" s="226" t="s">
        <v>112</v>
      </c>
      <c r="O85" s="555"/>
      <c r="P85" s="555"/>
      <c r="Q85" s="577"/>
      <c r="R85" s="577"/>
      <c r="S85" s="578"/>
    </row>
    <row r="86" ht="32.1" customHeight="1" spans="1:19">
      <c r="A86" s="162">
        <v>43</v>
      </c>
      <c r="B86" s="698" t="s">
        <v>490</v>
      </c>
      <c r="C86" s="725"/>
      <c r="D86" s="63"/>
      <c r="E86" s="326">
        <f t="shared" si="19"/>
        <v>251.046025104603</v>
      </c>
      <c r="F86" s="119">
        <v>0.239</v>
      </c>
      <c r="G86" s="88">
        <f t="shared" si="20"/>
        <v>0.301014305903855</v>
      </c>
      <c r="H86" s="330"/>
      <c r="I86" s="253" t="s">
        <v>44</v>
      </c>
      <c r="J86" s="247" t="s">
        <v>45</v>
      </c>
      <c r="K86" s="742">
        <v>18</v>
      </c>
      <c r="L86" s="225"/>
      <c r="M86" s="236"/>
      <c r="N86" s="226" t="s">
        <v>60</v>
      </c>
      <c r="O86" s="555"/>
      <c r="P86" s="555"/>
      <c r="Q86" s="577"/>
      <c r="R86" s="577"/>
      <c r="S86" s="578"/>
    </row>
    <row r="87" ht="32.1" customHeight="1" spans="1:19">
      <c r="A87" s="162">
        <v>44</v>
      </c>
      <c r="B87" s="698" t="s">
        <v>491</v>
      </c>
      <c r="C87" s="725"/>
      <c r="D87" s="63"/>
      <c r="E87" s="326">
        <f t="shared" si="19"/>
        <v>186.567164179104</v>
      </c>
      <c r="F87" s="119">
        <v>0.3216</v>
      </c>
      <c r="G87" s="88">
        <f t="shared" si="20"/>
        <v>0.405046865182763</v>
      </c>
      <c r="H87" s="330">
        <v>1</v>
      </c>
      <c r="I87" s="253" t="s">
        <v>50</v>
      </c>
      <c r="J87" s="224"/>
      <c r="K87" s="742"/>
      <c r="L87" s="225"/>
      <c r="M87" s="236"/>
      <c r="N87" s="226"/>
      <c r="O87" s="555"/>
      <c r="P87" s="555"/>
      <c r="Q87" s="577"/>
      <c r="R87" s="577"/>
      <c r="S87" s="578"/>
    </row>
    <row r="88" ht="32.1" customHeight="1" spans="1:19">
      <c r="A88" s="162">
        <v>45</v>
      </c>
      <c r="B88" s="698" t="s">
        <v>621</v>
      </c>
      <c r="C88" s="725"/>
      <c r="D88" s="63"/>
      <c r="E88" s="326">
        <f t="shared" si="19"/>
        <v>60.1805416248746</v>
      </c>
      <c r="F88" s="119">
        <v>0.997</v>
      </c>
      <c r="G88" s="88">
        <f t="shared" si="20"/>
        <v>1.25569566102989</v>
      </c>
      <c r="H88" s="330">
        <v>2</v>
      </c>
      <c r="I88" s="253" t="s">
        <v>74</v>
      </c>
      <c r="J88" s="224" t="s">
        <v>137</v>
      </c>
      <c r="K88" s="742">
        <v>21</v>
      </c>
      <c r="L88" s="225"/>
      <c r="M88" s="236"/>
      <c r="N88" s="226" t="s">
        <v>48</v>
      </c>
      <c r="O88" s="555"/>
      <c r="P88" s="555"/>
      <c r="Q88" s="577"/>
      <c r="R88" s="577"/>
      <c r="S88" s="578"/>
    </row>
    <row r="89" ht="26.25" spans="1:19">
      <c r="A89" s="162">
        <v>46</v>
      </c>
      <c r="B89" s="698" t="s">
        <v>622</v>
      </c>
      <c r="C89" s="725"/>
      <c r="D89" s="63"/>
      <c r="E89" s="326">
        <f t="shared" si="19"/>
        <v>146.341463414634</v>
      </c>
      <c r="F89" s="133">
        <f>0.239+0.171</f>
        <v>0.41</v>
      </c>
      <c r="G89" s="101">
        <f t="shared" si="20"/>
        <v>0.516384374144691</v>
      </c>
      <c r="H89" s="330"/>
      <c r="I89" s="253" t="s">
        <v>74</v>
      </c>
      <c r="J89" s="224" t="s">
        <v>137</v>
      </c>
      <c r="K89" s="225">
        <v>21</v>
      </c>
      <c r="L89" s="225"/>
      <c r="M89" s="236"/>
      <c r="N89" s="226" t="s">
        <v>48</v>
      </c>
      <c r="O89" s="555"/>
      <c r="P89" s="555"/>
      <c r="Q89" s="577"/>
      <c r="R89" s="577"/>
      <c r="S89" s="578"/>
    </row>
    <row r="90" ht="26.25" spans="1:19">
      <c r="A90" s="162">
        <v>47</v>
      </c>
      <c r="B90" s="726" t="s">
        <v>237</v>
      </c>
      <c r="C90" s="727"/>
      <c r="D90" s="610"/>
      <c r="E90" s="728">
        <f t="shared" si="19"/>
        <v>157.48031496063</v>
      </c>
      <c r="F90" s="729">
        <v>0.381</v>
      </c>
      <c r="G90" s="730">
        <f t="shared" si="20"/>
        <v>0.479859625729578</v>
      </c>
      <c r="H90" s="731"/>
      <c r="I90" s="743" t="s">
        <v>172</v>
      </c>
      <c r="J90" s="744"/>
      <c r="K90" s="377"/>
      <c r="L90" s="491"/>
      <c r="M90" s="491"/>
      <c r="N90" s="492" t="s">
        <v>48</v>
      </c>
      <c r="O90" s="555"/>
      <c r="P90" s="555"/>
      <c r="Q90" s="577"/>
      <c r="R90" s="577"/>
      <c r="S90" s="578"/>
    </row>
    <row r="91" ht="26.25" spans="1:19">
      <c r="A91" s="732"/>
      <c r="B91" s="733" t="s">
        <v>139</v>
      </c>
      <c r="C91" s="734">
        <v>0.583</v>
      </c>
      <c r="D91" s="735">
        <f>60/C91*$E$12</f>
        <v>102.915951972556</v>
      </c>
      <c r="E91" s="736"/>
      <c r="F91" s="737"/>
      <c r="G91" s="738"/>
      <c r="H91" s="739"/>
      <c r="I91" s="745"/>
      <c r="J91" s="746"/>
      <c r="K91" s="746"/>
      <c r="L91" s="747"/>
      <c r="M91" s="747"/>
      <c r="N91" s="748"/>
      <c r="O91" s="555"/>
      <c r="P91" s="555"/>
      <c r="Q91" s="577"/>
      <c r="R91" s="577"/>
      <c r="S91" s="578"/>
    </row>
    <row r="92" ht="27" spans="1:19">
      <c r="A92" s="344"/>
      <c r="B92" s="345" t="s">
        <v>140</v>
      </c>
      <c r="C92" s="346"/>
      <c r="D92" s="346"/>
      <c r="E92" s="347">
        <f>60/F92*$E$12</f>
        <v>60.1805416248746</v>
      </c>
      <c r="F92" s="537">
        <v>0.997</v>
      </c>
      <c r="G92" s="95">
        <f>$F$9/E92*120%</f>
        <v>1.25569566102989</v>
      </c>
      <c r="H92" s="349">
        <v>2</v>
      </c>
      <c r="I92" s="560" t="s">
        <v>141</v>
      </c>
      <c r="J92" s="749"/>
      <c r="K92" s="750"/>
      <c r="L92" s="751"/>
      <c r="M92" s="751"/>
      <c r="N92" s="752"/>
      <c r="O92" s="555"/>
      <c r="P92" s="555"/>
      <c r="Q92" s="577"/>
      <c r="R92" s="577"/>
      <c r="S92" s="578"/>
    </row>
    <row r="93" ht="27.75" spans="1:19">
      <c r="A93" s="350"/>
      <c r="B93" s="244" t="s">
        <v>142</v>
      </c>
      <c r="C93" s="244"/>
      <c r="D93" s="244"/>
      <c r="E93" s="79"/>
      <c r="F93" s="318">
        <f t="shared" ref="F93:H93" si="21">SUM(F71:F92)</f>
        <v>14.57974</v>
      </c>
      <c r="G93" s="318">
        <f t="shared" si="21"/>
        <v>18.3628046709569</v>
      </c>
      <c r="H93" s="82">
        <f t="shared" si="21"/>
        <v>24</v>
      </c>
      <c r="I93" s="378"/>
      <c r="J93" s="379"/>
      <c r="K93" s="379"/>
      <c r="L93" s="379"/>
      <c r="M93" s="563"/>
      <c r="N93" s="564"/>
      <c r="O93" s="555"/>
      <c r="P93" s="555"/>
      <c r="Q93" s="577"/>
      <c r="R93" s="577"/>
      <c r="S93" s="578"/>
    </row>
    <row r="94" ht="27.75" spans="1:19">
      <c r="A94" s="538"/>
      <c r="B94" s="540" t="s">
        <v>238</v>
      </c>
      <c r="C94" s="540"/>
      <c r="D94" s="540"/>
      <c r="E94" s="430"/>
      <c r="F94" s="541">
        <f t="shared" ref="F94:H94" si="22">F93+F70</f>
        <v>32.8995148979592</v>
      </c>
      <c r="G94" s="541">
        <f t="shared" si="22"/>
        <v>41.4360863664551</v>
      </c>
      <c r="H94" s="542">
        <f t="shared" si="22"/>
        <v>49</v>
      </c>
      <c r="I94" s="565"/>
      <c r="J94" s="566"/>
      <c r="K94" s="566"/>
      <c r="L94" s="566"/>
      <c r="M94" s="568"/>
      <c r="N94" s="569"/>
      <c r="O94" s="555"/>
      <c r="P94" s="555"/>
      <c r="Q94" s="577"/>
      <c r="R94" s="577"/>
      <c r="S94" s="578"/>
    </row>
    <row r="95" ht="27.75" spans="1:19">
      <c r="A95" s="351"/>
      <c r="B95" s="543" t="s">
        <v>239</v>
      </c>
      <c r="C95" s="543"/>
      <c r="D95" s="543"/>
      <c r="E95" s="544"/>
      <c r="F95" s="545">
        <f t="shared" ref="F95:H95" si="23">F94+F24</f>
        <v>35.0146148979592</v>
      </c>
      <c r="G95" s="545">
        <f t="shared" si="23"/>
        <v>44.1</v>
      </c>
      <c r="H95" s="546">
        <f t="shared" si="23"/>
        <v>51</v>
      </c>
      <c r="I95" s="570"/>
      <c r="J95" s="383"/>
      <c r="K95" s="383"/>
      <c r="L95" s="383"/>
      <c r="M95" s="571"/>
      <c r="N95" s="572"/>
      <c r="O95" s="555"/>
      <c r="P95" s="555"/>
      <c r="Q95" s="577"/>
      <c r="R95" s="577"/>
      <c r="S95" s="578"/>
    </row>
    <row r="96" ht="27" spans="1:19">
      <c r="A96" s="353"/>
      <c r="B96" s="547" t="s">
        <v>144</v>
      </c>
      <c r="C96" s="740"/>
      <c r="D96" s="356"/>
      <c r="E96" s="357"/>
      <c r="F96" s="548">
        <f>F95+F13</f>
        <v>35.3416148979592</v>
      </c>
      <c r="G96" s="357"/>
      <c r="H96" s="357"/>
      <c r="I96" s="387"/>
      <c r="J96" s="387"/>
      <c r="K96" s="387"/>
      <c r="L96" s="387"/>
      <c r="M96" s="387"/>
      <c r="N96" s="387"/>
      <c r="O96" s="573"/>
      <c r="P96" s="573"/>
      <c r="Q96" s="573"/>
      <c r="R96" s="573"/>
      <c r="S96" s="579">
        <v>5</v>
      </c>
    </row>
    <row r="97" ht="26.25" spans="1:14">
      <c r="A97" s="549"/>
      <c r="B97" s="273"/>
      <c r="C97" s="273"/>
      <c r="D97" s="287"/>
      <c r="E97" s="2"/>
      <c r="F97" s="273"/>
      <c r="G97" s="551"/>
      <c r="H97" s="549"/>
      <c r="J97" s="179"/>
      <c r="K97" s="179"/>
      <c r="L97" s="179"/>
      <c r="M97" s="575"/>
      <c r="N97" s="575"/>
    </row>
    <row r="98" ht="26.25" spans="1:9">
      <c r="A98" s="549"/>
      <c r="B98" s="92"/>
      <c r="C98" s="549"/>
      <c r="E98" s="549"/>
      <c r="F98" s="549"/>
      <c r="G98" s="549"/>
      <c r="H98" s="552"/>
      <c r="I98" s="552"/>
    </row>
    <row r="99" ht="26.25" spans="1:9">
      <c r="A99" s="549"/>
      <c r="B99" s="362">
        <v>28.7651606</v>
      </c>
      <c r="C99" s="273"/>
      <c r="D99" s="363">
        <f>+F93+F70</f>
        <v>32.8995148979592</v>
      </c>
      <c r="E99" s="2"/>
      <c r="F99" s="273"/>
      <c r="G99" s="551"/>
      <c r="H99" s="273"/>
      <c r="I99" s="576"/>
    </row>
    <row r="100" ht="26.25" spans="1:8">
      <c r="A100" s="549"/>
      <c r="B100" s="365"/>
      <c r="D100" s="553">
        <f>60/D99*43*0.75</f>
        <v>58.8154568844428</v>
      </c>
      <c r="E100" s="549"/>
      <c r="F100" s="549"/>
      <c r="G100" s="549"/>
      <c r="H100" s="549"/>
    </row>
    <row r="101" spans="1:8">
      <c r="A101" s="549"/>
      <c r="B101" s="554"/>
      <c r="E101" s="549"/>
      <c r="F101" s="549"/>
      <c r="G101" s="549"/>
      <c r="H101" s="549"/>
    </row>
    <row r="102" spans="1:8">
      <c r="A102" s="549"/>
      <c r="E102" s="549"/>
      <c r="F102" s="549"/>
      <c r="G102" s="549"/>
      <c r="H102" s="549"/>
    </row>
    <row r="103" spans="1:8">
      <c r="A103" s="549"/>
      <c r="E103" s="549"/>
      <c r="F103" s="549"/>
      <c r="G103" s="549"/>
      <c r="H103" s="549"/>
    </row>
    <row r="104" spans="1:8">
      <c r="A104" s="549"/>
      <c r="E104" s="549"/>
      <c r="F104" s="549"/>
      <c r="G104" s="549"/>
      <c r="H104" s="549"/>
    </row>
    <row r="105" spans="1:8">
      <c r="A105" s="549"/>
      <c r="E105" s="549"/>
      <c r="F105" s="549"/>
      <c r="G105" s="549"/>
      <c r="H105" s="549"/>
    </row>
    <row r="106" spans="1:8">
      <c r="A106" s="549"/>
      <c r="E106" s="549"/>
      <c r="F106" s="549"/>
      <c r="G106" s="549"/>
      <c r="H106" s="549"/>
    </row>
    <row r="107" spans="1:8">
      <c r="A107" s="549"/>
      <c r="E107" s="549"/>
      <c r="F107" s="549"/>
      <c r="G107" s="549"/>
      <c r="H107" s="549"/>
    </row>
    <row r="108" spans="1:8">
      <c r="A108" s="549"/>
      <c r="E108" s="549"/>
      <c r="F108" s="549"/>
      <c r="G108" s="549"/>
      <c r="H108" s="549"/>
    </row>
    <row r="109" spans="1:8">
      <c r="A109" s="549"/>
      <c r="E109" s="549"/>
      <c r="F109" s="549"/>
      <c r="G109" s="549"/>
      <c r="H109" s="549"/>
    </row>
    <row r="110" spans="1:8">
      <c r="A110" s="549"/>
      <c r="E110" s="549"/>
      <c r="F110" s="549"/>
      <c r="G110" s="549"/>
      <c r="H110" s="549"/>
    </row>
    <row r="111" spans="1:8">
      <c r="A111" s="549"/>
      <c r="E111" s="549"/>
      <c r="F111" s="549"/>
      <c r="G111" s="549"/>
      <c r="H111" s="549"/>
    </row>
    <row r="112" spans="1:8">
      <c r="A112" s="549"/>
      <c r="E112" s="549"/>
      <c r="F112" s="549"/>
      <c r="G112" s="549"/>
      <c r="H112" s="549"/>
    </row>
    <row r="113" spans="1:8">
      <c r="A113" s="549"/>
      <c r="E113" s="549"/>
      <c r="F113" s="549"/>
      <c r="G113" s="549"/>
      <c r="H113" s="549"/>
    </row>
    <row r="114" spans="1:8">
      <c r="A114" s="549"/>
      <c r="E114" s="549"/>
      <c r="F114" s="549"/>
      <c r="G114" s="549"/>
      <c r="H114" s="549"/>
    </row>
    <row r="115" spans="1:8">
      <c r="A115" s="549"/>
      <c r="E115" s="549"/>
      <c r="F115" s="549"/>
      <c r="G115" s="549"/>
      <c r="H115" s="549"/>
    </row>
    <row r="116" spans="5:8">
      <c r="E116" s="549"/>
      <c r="F116" s="549"/>
      <c r="G116" s="549"/>
      <c r="H116" s="549"/>
    </row>
    <row r="117" spans="5:8">
      <c r="E117" s="549"/>
      <c r="F117" s="549"/>
      <c r="G117" s="549"/>
      <c r="H117" s="549"/>
    </row>
    <row r="118" spans="5:8">
      <c r="E118" s="549"/>
      <c r="F118" s="549"/>
      <c r="G118" s="549"/>
      <c r="H118" s="549"/>
    </row>
    <row r="119" spans="5:8">
      <c r="E119" s="549"/>
      <c r="F119" s="549"/>
      <c r="G119" s="549"/>
      <c r="H119" s="549"/>
    </row>
    <row r="120" spans="5:8">
      <c r="E120" s="549"/>
      <c r="F120" s="549"/>
      <c r="G120" s="549"/>
      <c r="H120" s="549"/>
    </row>
    <row r="121" spans="5:8">
      <c r="E121" s="549"/>
      <c r="F121" s="549"/>
      <c r="G121" s="549"/>
      <c r="H121" s="549"/>
    </row>
    <row r="122" spans="5:8">
      <c r="E122" s="549"/>
      <c r="F122" s="549"/>
      <c r="G122" s="549"/>
      <c r="H122" s="549"/>
    </row>
  </sheetData>
  <sheetProtection selectLockedCells="1" selectUnlockedCells="1"/>
  <mergeCells count="25">
    <mergeCell ref="P9:Q9"/>
    <mergeCell ref="J10:K10"/>
    <mergeCell ref="L10:M10"/>
    <mergeCell ref="O13:S13"/>
    <mergeCell ref="B14:C14"/>
    <mergeCell ref="O14:Q14"/>
    <mergeCell ref="B25:C25"/>
    <mergeCell ref="O36:S36"/>
    <mergeCell ref="O37:S37"/>
    <mergeCell ref="O38:S38"/>
    <mergeCell ref="O41:S41"/>
    <mergeCell ref="O59:P59"/>
    <mergeCell ref="O60:P60"/>
    <mergeCell ref="O61:P61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.25" bottom="0" header="0" footer="0"/>
  <pageSetup paperSize="9" scale="28" orientation="portrait" horizontalDpi="300" verticalDpi="300"/>
  <headerFooter alignWithMargins="0" scaleWithDoc="0"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112"/>
  <sheetViews>
    <sheetView view="pageBreakPreview" zoomScale="50" zoomScaleNormal="50" topLeftCell="A35" workbookViewId="0">
      <selection activeCell="A52" sqref="A52:I52"/>
    </sheetView>
  </sheetViews>
  <sheetFormatPr defaultColWidth="4.42857142857143" defaultRowHeight="25.5"/>
  <cols>
    <col min="1" max="1" width="6.42857142857143" style="3"/>
    <col min="2" max="2" width="107.714285714286" style="4" customWidth="1"/>
    <col min="3" max="4" width="12.8571428571429" style="4" customWidth="1"/>
    <col min="5" max="7" width="13.1428571428571" style="3" customWidth="1"/>
    <col min="8" max="8" width="9.14285714285714" style="3" customWidth="1"/>
    <col min="9" max="9" width="13.1428571428571" style="5" customWidth="1"/>
    <col min="10" max="10" width="13.4285714285714" style="6" customWidth="1"/>
    <col min="11" max="11" width="10.5714285714286" style="6" customWidth="1"/>
    <col min="12" max="12" width="13.1428571428571" style="6" customWidth="1"/>
    <col min="13" max="13" width="13.1428571428571" style="580" customWidth="1"/>
    <col min="14" max="14" width="11.4285714285714" style="580" customWidth="1"/>
    <col min="15" max="15" width="2" style="3"/>
    <col min="16" max="16" width="12.8571428571429" style="3" customWidth="1"/>
    <col min="17" max="17" width="10" style="3" customWidth="1"/>
    <col min="18" max="19" width="10.8571428571429" style="3" customWidth="1"/>
    <col min="20" max="16381" width="4.42857142857143" style="3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7"/>
      <c r="L1" s="177"/>
      <c r="M1" s="177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7"/>
      <c r="L2" s="177"/>
      <c r="M2" s="177"/>
      <c r="N2" s="177"/>
      <c r="O2" s="8"/>
      <c r="P2" s="8"/>
      <c r="Q2" s="8"/>
      <c r="R2" s="8"/>
      <c r="S2" s="8"/>
    </row>
    <row r="3" s="1" customFormat="1" ht="28" customHeight="1" spans="1:19">
      <c r="A3" s="9" t="s">
        <v>1</v>
      </c>
      <c r="B3" s="10"/>
      <c r="C3" s="11"/>
      <c r="D3" s="11"/>
      <c r="E3" s="581" t="s">
        <v>623</v>
      </c>
      <c r="F3" s="13"/>
      <c r="G3" s="13"/>
      <c r="H3" s="13"/>
      <c r="I3" s="13"/>
      <c r="J3" s="478" t="s">
        <v>4</v>
      </c>
      <c r="K3" s="615"/>
      <c r="M3" s="616" t="s">
        <v>5</v>
      </c>
      <c r="N3" s="479" t="s">
        <v>624</v>
      </c>
      <c r="Q3" s="276"/>
      <c r="R3" s="276"/>
      <c r="S3" s="277"/>
    </row>
    <row r="4" s="1" customFormat="1" ht="24" customHeight="1" spans="1:20">
      <c r="A4" s="14" t="s">
        <v>7</v>
      </c>
      <c r="B4" s="4"/>
      <c r="C4" s="15"/>
      <c r="D4" s="15" t="s">
        <v>2</v>
      </c>
      <c r="E4" s="16" t="s">
        <v>593</v>
      </c>
      <c r="F4" s="17"/>
      <c r="G4" s="17"/>
      <c r="H4" s="17"/>
      <c r="I4" s="186"/>
      <c r="J4" s="480" t="s">
        <v>9</v>
      </c>
      <c r="K4" s="617"/>
      <c r="M4" s="618" t="s">
        <v>5</v>
      </c>
      <c r="N4" s="481" t="s">
        <v>625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4"/>
      <c r="C5" s="15"/>
      <c r="D5" s="15" t="s">
        <v>2</v>
      </c>
      <c r="E5" s="404">
        <v>7</v>
      </c>
      <c r="F5" s="20"/>
      <c r="G5" s="20"/>
      <c r="H5" s="20"/>
      <c r="I5" s="186"/>
      <c r="J5" s="480" t="s">
        <v>12</v>
      </c>
      <c r="K5" s="619"/>
      <c r="M5" s="618" t="s">
        <v>5</v>
      </c>
      <c r="N5" s="620" t="s">
        <v>626</v>
      </c>
      <c r="Q5" s="281"/>
      <c r="R5" s="282"/>
      <c r="S5" s="283"/>
    </row>
    <row r="6" s="1" customFormat="1" ht="24" customHeight="1" spans="1:19">
      <c r="A6" s="18" t="s">
        <v>14</v>
      </c>
      <c r="B6" s="4"/>
      <c r="C6" s="15"/>
      <c r="D6" s="15" t="s">
        <v>2</v>
      </c>
      <c r="E6" s="405">
        <v>0.75</v>
      </c>
      <c r="F6" s="20"/>
      <c r="G6" s="20"/>
      <c r="H6" s="20"/>
      <c r="I6" s="186"/>
      <c r="J6" s="480" t="s">
        <v>15</v>
      </c>
      <c r="K6" s="619"/>
      <c r="M6" s="618" t="s">
        <v>5</v>
      </c>
      <c r="N6" s="479" t="s">
        <v>152</v>
      </c>
      <c r="Q6" s="284"/>
      <c r="R6" s="284"/>
      <c r="S6" s="285"/>
    </row>
    <row r="7" s="1" customFormat="1" ht="24" customHeight="1" spans="1:19">
      <c r="A7" s="18" t="s">
        <v>17</v>
      </c>
      <c r="B7" s="4"/>
      <c r="C7" s="15"/>
      <c r="D7" s="15" t="s">
        <v>2</v>
      </c>
      <c r="E7" s="405">
        <v>1</v>
      </c>
      <c r="F7" s="20"/>
      <c r="G7" s="20"/>
      <c r="H7" s="20"/>
      <c r="I7" s="186"/>
      <c r="J7" s="480" t="s">
        <v>18</v>
      </c>
      <c r="K7" s="619"/>
      <c r="M7" s="618" t="s">
        <v>5</v>
      </c>
      <c r="N7" s="1434" t="s">
        <v>627</v>
      </c>
      <c r="Q7" s="286"/>
      <c r="R7" s="287"/>
      <c r="S7" s="288"/>
    </row>
    <row r="8" s="1" customFormat="1" ht="24" customHeight="1" spans="1:19">
      <c r="A8" s="18" t="s">
        <v>20</v>
      </c>
      <c r="B8" s="4"/>
      <c r="C8" s="15"/>
      <c r="D8" s="15" t="s">
        <v>2</v>
      </c>
      <c r="E8" s="406">
        <v>49</v>
      </c>
      <c r="F8" s="23"/>
      <c r="G8" s="23"/>
      <c r="H8" s="23"/>
      <c r="I8" s="193"/>
      <c r="J8" s="480"/>
      <c r="K8" s="622"/>
      <c r="M8" s="189"/>
      <c r="N8" s="483">
        <f>$F$86/20.086</f>
        <v>1.37890869262173</v>
      </c>
      <c r="Q8" s="284"/>
      <c r="R8" s="289"/>
      <c r="S8" s="290"/>
    </row>
    <row r="9" s="1" customFormat="1" ht="24" customHeight="1" spans="1:19">
      <c r="A9" s="18" t="s">
        <v>21</v>
      </c>
      <c r="B9" s="4"/>
      <c r="C9" s="15"/>
      <c r="D9" s="15" t="s">
        <v>2</v>
      </c>
      <c r="E9" s="24">
        <f>60/(F85)*E5*E6*E7*E8</f>
        <v>568.911449587111</v>
      </c>
      <c r="F9" s="25">
        <f>60/F85*E6*E8</f>
        <v>81.2730642267301</v>
      </c>
      <c r="G9" s="407" t="s">
        <v>22</v>
      </c>
      <c r="H9" s="24"/>
      <c r="I9" s="199"/>
      <c r="J9" s="480"/>
      <c r="K9" s="623"/>
      <c r="M9" s="200"/>
      <c r="N9" s="484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154</v>
      </c>
      <c r="C10" s="28"/>
      <c r="D10" s="29"/>
      <c r="E10" s="408" t="s">
        <v>25</v>
      </c>
      <c r="F10" s="408" t="s">
        <v>26</v>
      </c>
      <c r="G10" s="409" t="s">
        <v>27</v>
      </c>
      <c r="H10" s="409"/>
      <c r="I10" s="485"/>
      <c r="J10" s="204" t="s">
        <v>28</v>
      </c>
      <c r="K10" s="624"/>
      <c r="L10" s="206" t="s">
        <v>29</v>
      </c>
      <c r="M10" s="205"/>
      <c r="N10" s="207" t="s">
        <v>30</v>
      </c>
      <c r="O10" s="208"/>
      <c r="P10" s="208"/>
      <c r="Q10" s="208"/>
      <c r="R10" s="208"/>
      <c r="S10" s="208"/>
    </row>
    <row r="11" s="1" customFormat="1" ht="16.7" customHeight="1" spans="1:19">
      <c r="A11" s="26"/>
      <c r="B11" s="32"/>
      <c r="C11" s="33"/>
      <c r="D11" s="34"/>
      <c r="E11" s="410" t="s">
        <v>155</v>
      </c>
      <c r="F11" s="408"/>
      <c r="G11" s="409"/>
      <c r="H11" s="409"/>
      <c r="I11" s="487" t="s">
        <v>32</v>
      </c>
      <c r="J11" s="210" t="s">
        <v>33</v>
      </c>
      <c r="K11" s="210" t="s">
        <v>34</v>
      </c>
      <c r="L11" s="210" t="s">
        <v>35</v>
      </c>
      <c r="M11" s="210" t="s">
        <v>36</v>
      </c>
      <c r="N11" s="212"/>
      <c r="O11" s="208"/>
      <c r="P11" s="208"/>
      <c r="Q11" s="208"/>
      <c r="R11" s="208"/>
      <c r="S11" s="208"/>
    </row>
    <row r="12" s="1" customFormat="1" ht="21" customHeight="1" spans="1:19">
      <c r="A12" s="26"/>
      <c r="B12" s="36"/>
      <c r="C12" s="37"/>
      <c r="D12" s="38"/>
      <c r="E12" s="411">
        <v>1</v>
      </c>
      <c r="F12" s="412"/>
      <c r="G12" s="409"/>
      <c r="H12" s="409"/>
      <c r="I12" s="488"/>
      <c r="J12" s="214"/>
      <c r="K12" s="214"/>
      <c r="L12" s="214"/>
      <c r="M12" s="214"/>
      <c r="N12" s="212"/>
      <c r="O12" s="208"/>
      <c r="P12" s="208"/>
      <c r="Q12" s="208"/>
      <c r="R12" s="208"/>
      <c r="S12" s="208"/>
    </row>
    <row r="13" s="1" customFormat="1" ht="30" customHeight="1" spans="1:19">
      <c r="A13" s="41"/>
      <c r="B13" s="42" t="s">
        <v>156</v>
      </c>
      <c r="C13" s="43"/>
      <c r="D13" s="43"/>
      <c r="E13" s="44">
        <f t="shared" ref="E13:E23" si="0">60/F13*$E$12</f>
        <v>106.007067137809</v>
      </c>
      <c r="F13" s="45">
        <f>0.222*2+0.061*2</f>
        <v>0.566</v>
      </c>
      <c r="G13" s="46">
        <f t="shared" ref="G13:G18" si="1">$F$9/E13*120%</f>
        <v>0.920011087046585</v>
      </c>
      <c r="H13" s="47"/>
      <c r="I13" s="216" t="s">
        <v>38</v>
      </c>
      <c r="J13" s="216"/>
      <c r="K13" s="216"/>
      <c r="L13" s="216"/>
      <c r="M13" s="216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220"/>
      <c r="K14" s="220"/>
      <c r="L14" s="221"/>
      <c r="M14" s="221"/>
      <c r="N14" s="222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53" t="s">
        <v>157</v>
      </c>
      <c r="C15" s="54"/>
      <c r="D15" s="582"/>
      <c r="E15" s="55">
        <f t="shared" si="0"/>
        <v>270.880361173815</v>
      </c>
      <c r="F15" s="61">
        <v>0.2215</v>
      </c>
      <c r="G15" s="57">
        <f t="shared" si="1"/>
        <v>0.360039674524414</v>
      </c>
      <c r="H15" s="47">
        <v>1</v>
      </c>
      <c r="I15" s="216" t="s">
        <v>44</v>
      </c>
      <c r="J15" s="224" t="s">
        <v>57</v>
      </c>
      <c r="K15" s="625">
        <v>14</v>
      </c>
      <c r="L15" s="225">
        <v>0.23</v>
      </c>
      <c r="M15" s="1430" t="s">
        <v>463</v>
      </c>
      <c r="N15" s="226" t="s">
        <v>317</v>
      </c>
      <c r="O15" s="227"/>
      <c r="P15" s="228" t="s">
        <v>44</v>
      </c>
      <c r="Q15" s="227"/>
      <c r="R15" s="89">
        <f t="shared" ref="R15:R31" si="2">COUNTIFS($I$25:$I$81,P15,$H$25:$H$81,"")+SUMIF($I$25:$I$81,P15,$H$25:$H$81)</f>
        <v>21</v>
      </c>
      <c r="S15" s="295">
        <f t="shared" ref="S15:S32" si="3">SUMIF($I$25:$I$90,P15,$H$25:$H$90)</f>
        <v>17</v>
      </c>
    </row>
    <row r="16" s="1" customFormat="1" ht="32.1" customHeight="1" spans="1:19">
      <c r="A16" s="41"/>
      <c r="B16" s="53" t="s">
        <v>52</v>
      </c>
      <c r="C16" s="59"/>
      <c r="D16" s="582"/>
      <c r="E16" s="55">
        <f t="shared" si="0"/>
        <v>389.61038961039</v>
      </c>
      <c r="F16" s="61">
        <v>0.154</v>
      </c>
      <c r="G16" s="57">
        <f t="shared" si="1"/>
        <v>0.250321037818329</v>
      </c>
      <c r="H16" s="47"/>
      <c r="I16" s="216" t="s">
        <v>53</v>
      </c>
      <c r="J16" s="224" t="s">
        <v>45</v>
      </c>
      <c r="K16" s="625">
        <v>14</v>
      </c>
      <c r="L16" s="225">
        <v>0.23</v>
      </c>
      <c r="M16" s="1430" t="s">
        <v>463</v>
      </c>
      <c r="N16" s="226" t="s">
        <v>317</v>
      </c>
      <c r="O16" s="227"/>
      <c r="P16" s="60" t="s">
        <v>163</v>
      </c>
      <c r="Q16" s="296"/>
      <c r="R16" s="89">
        <f t="shared" si="2"/>
        <v>1</v>
      </c>
      <c r="S16" s="295">
        <f t="shared" si="3"/>
        <v>1</v>
      </c>
    </row>
    <row r="17" s="1" customFormat="1" ht="32.1" customHeight="1" spans="1:19">
      <c r="A17" s="41"/>
      <c r="B17" s="53" t="s">
        <v>55</v>
      </c>
      <c r="C17" s="59"/>
      <c r="D17" s="583"/>
      <c r="E17" s="55">
        <f t="shared" si="0"/>
        <v>697.674418604651</v>
      </c>
      <c r="F17" s="584">
        <v>0.086</v>
      </c>
      <c r="G17" s="57">
        <f t="shared" si="1"/>
        <v>0.139789670469976</v>
      </c>
      <c r="H17" s="47"/>
      <c r="I17" s="216" t="s">
        <v>56</v>
      </c>
      <c r="J17" s="224" t="s">
        <v>45</v>
      </c>
      <c r="K17" s="625">
        <v>14</v>
      </c>
      <c r="L17" s="225">
        <v>0.25</v>
      </c>
      <c r="M17" s="225">
        <v>0.1</v>
      </c>
      <c r="N17" s="226" t="s">
        <v>317</v>
      </c>
      <c r="O17" s="227"/>
      <c r="P17" s="60" t="s">
        <v>166</v>
      </c>
      <c r="Q17" s="296"/>
      <c r="R17" s="89">
        <f t="shared" si="2"/>
        <v>2</v>
      </c>
      <c r="S17" s="295">
        <f t="shared" si="3"/>
        <v>2</v>
      </c>
    </row>
    <row r="18" s="1" customFormat="1" ht="32.1" customHeight="1" spans="1:19">
      <c r="A18" s="41"/>
      <c r="B18" s="53" t="s">
        <v>61</v>
      </c>
      <c r="C18" s="62"/>
      <c r="D18" s="582"/>
      <c r="E18" s="55">
        <f t="shared" si="0"/>
        <v>645.161290322581</v>
      </c>
      <c r="F18" s="61">
        <v>0.093</v>
      </c>
      <c r="G18" s="57">
        <f t="shared" si="1"/>
        <v>0.151167899461718</v>
      </c>
      <c r="H18" s="47"/>
      <c r="I18" s="216" t="s">
        <v>167</v>
      </c>
      <c r="J18" s="224" t="s">
        <v>45</v>
      </c>
      <c r="K18" s="625">
        <v>16</v>
      </c>
      <c r="L18" s="225">
        <v>0.25</v>
      </c>
      <c r="M18" s="225">
        <v>0.1</v>
      </c>
      <c r="N18" s="226" t="s">
        <v>317</v>
      </c>
      <c r="O18" s="227"/>
      <c r="P18" s="59" t="s">
        <v>169</v>
      </c>
      <c r="Q18" s="296"/>
      <c r="R18" s="89">
        <f t="shared" si="2"/>
        <v>2</v>
      </c>
      <c r="S18" s="295">
        <f t="shared" si="3"/>
        <v>2</v>
      </c>
    </row>
    <row r="19" s="1" customFormat="1" ht="32.1" customHeight="1" spans="1:19">
      <c r="A19" s="41"/>
      <c r="B19" s="53" t="s">
        <v>170</v>
      </c>
      <c r="C19" s="64"/>
      <c r="D19" s="585"/>
      <c r="E19" s="55">
        <f t="shared" si="0"/>
        <v>810.810810810811</v>
      </c>
      <c r="F19" s="61">
        <v>0.074</v>
      </c>
      <c r="G19" s="57">
        <f>$F$9/E19</f>
        <v>0.100236779212967</v>
      </c>
      <c r="H19" s="89"/>
      <c r="I19" s="216" t="s">
        <v>171</v>
      </c>
      <c r="J19" s="626"/>
      <c r="K19" s="625"/>
      <c r="L19" s="225"/>
      <c r="M19" s="225"/>
      <c r="N19" s="226"/>
      <c r="O19" s="227"/>
      <c r="P19" s="59" t="s">
        <v>53</v>
      </c>
      <c r="Q19" s="296"/>
      <c r="R19" s="89">
        <f t="shared" si="2"/>
        <v>1</v>
      </c>
      <c r="S19" s="295">
        <f t="shared" si="3"/>
        <v>1</v>
      </c>
    </row>
    <row r="20" s="1" customFormat="1" ht="32.1" customHeight="1" spans="1:19">
      <c r="A20" s="41"/>
      <c r="B20" s="65" t="s">
        <v>64</v>
      </c>
      <c r="C20" s="66"/>
      <c r="D20" s="586"/>
      <c r="E20" s="55">
        <f t="shared" si="0"/>
        <v>88.2352941176471</v>
      </c>
      <c r="F20" s="61">
        <v>0.68</v>
      </c>
      <c r="G20" s="57">
        <f t="shared" ref="G20:G22" si="4">$F$9/E20*120%</f>
        <v>1.10531367348353</v>
      </c>
      <c r="H20" s="47">
        <v>1</v>
      </c>
      <c r="I20" s="627" t="s">
        <v>172</v>
      </c>
      <c r="J20" s="626" t="s">
        <v>45</v>
      </c>
      <c r="K20" s="625">
        <v>16</v>
      </c>
      <c r="L20" s="225">
        <v>0.23</v>
      </c>
      <c r="M20" s="1430" t="s">
        <v>463</v>
      </c>
      <c r="N20" s="226" t="s">
        <v>160</v>
      </c>
      <c r="O20" s="227"/>
      <c r="P20" s="59" t="s">
        <v>56</v>
      </c>
      <c r="Q20" s="296"/>
      <c r="R20" s="89">
        <f t="shared" si="2"/>
        <v>1</v>
      </c>
      <c r="S20" s="295">
        <f t="shared" si="3"/>
        <v>1</v>
      </c>
    </row>
    <row r="21" s="1" customFormat="1" ht="32.1" customHeight="1" spans="1:19">
      <c r="A21" s="67"/>
      <c r="B21" s="65" t="s">
        <v>175</v>
      </c>
      <c r="C21" s="69"/>
      <c r="D21" s="583"/>
      <c r="E21" s="55">
        <f t="shared" si="0"/>
        <v>397.350993377483</v>
      </c>
      <c r="F21" s="61">
        <v>0.151</v>
      </c>
      <c r="G21" s="57">
        <f t="shared" si="4"/>
        <v>0.245444653964725</v>
      </c>
      <c r="H21" s="47"/>
      <c r="I21" s="216" t="s">
        <v>53</v>
      </c>
      <c r="J21" s="224" t="s">
        <v>45</v>
      </c>
      <c r="K21" s="625">
        <v>16</v>
      </c>
      <c r="L21" s="225">
        <v>0.23</v>
      </c>
      <c r="M21" s="1430" t="s">
        <v>463</v>
      </c>
      <c r="N21" s="226" t="s">
        <v>317</v>
      </c>
      <c r="O21" s="227"/>
      <c r="P21" s="59" t="s">
        <v>63</v>
      </c>
      <c r="Q21" s="296"/>
      <c r="R21" s="89">
        <f t="shared" si="2"/>
        <v>5</v>
      </c>
      <c r="S21" s="295">
        <f t="shared" si="3"/>
        <v>3</v>
      </c>
    </row>
    <row r="22" s="1" customFormat="1" ht="32.1" customHeight="1" spans="1:19">
      <c r="A22" s="67"/>
      <c r="B22" s="587" t="s">
        <v>176</v>
      </c>
      <c r="C22" s="588"/>
      <c r="D22" s="582"/>
      <c r="E22" s="589">
        <f t="shared" si="0"/>
        <v>331.491712707182</v>
      </c>
      <c r="F22" s="61">
        <v>0.181</v>
      </c>
      <c r="G22" s="57">
        <f t="shared" si="4"/>
        <v>0.294208492500763</v>
      </c>
      <c r="H22" s="47"/>
      <c r="I22" s="216" t="s">
        <v>54</v>
      </c>
      <c r="J22" s="224" t="s">
        <v>45</v>
      </c>
      <c r="K22" s="625">
        <v>16</v>
      </c>
      <c r="L22" s="225">
        <v>0.23</v>
      </c>
      <c r="M22" s="225">
        <v>0.1</v>
      </c>
      <c r="N22" s="226" t="s">
        <v>317</v>
      </c>
      <c r="O22" s="227"/>
      <c r="P22" s="59" t="s">
        <v>66</v>
      </c>
      <c r="Q22" s="296"/>
      <c r="R22" s="89">
        <f t="shared" si="2"/>
        <v>0</v>
      </c>
      <c r="S22" s="295">
        <f t="shared" si="3"/>
        <v>0</v>
      </c>
    </row>
    <row r="23" s="1" customFormat="1" ht="32.1" customHeight="1" spans="1:19">
      <c r="A23" s="76"/>
      <c r="B23" s="77" t="s">
        <v>73</v>
      </c>
      <c r="C23" s="78"/>
      <c r="D23" s="78"/>
      <c r="E23" s="79"/>
      <c r="F23" s="80">
        <f>SUM(F15:F22)</f>
        <v>1.6405</v>
      </c>
      <c r="G23" s="80">
        <f>SUM(G15:G22)</f>
        <v>2.64652188143642</v>
      </c>
      <c r="H23" s="82">
        <f t="shared" ref="F23:H23" si="5">SUM(H15:H22)</f>
        <v>2</v>
      </c>
      <c r="I23" s="231"/>
      <c r="J23" s="232"/>
      <c r="K23" s="232"/>
      <c r="L23" s="233"/>
      <c r="M23" s="233"/>
      <c r="N23" s="234"/>
      <c r="O23" s="227"/>
      <c r="P23" s="59" t="s">
        <v>68</v>
      </c>
      <c r="Q23" s="296"/>
      <c r="R23" s="89">
        <f t="shared" si="2"/>
        <v>4</v>
      </c>
      <c r="S23" s="295">
        <f t="shared" si="3"/>
        <v>4</v>
      </c>
    </row>
    <row r="24" s="1" customFormat="1" ht="32.1" customHeight="1" spans="1:19">
      <c r="A24" s="83"/>
      <c r="B24" s="84" t="s">
        <v>75</v>
      </c>
      <c r="C24" s="84"/>
      <c r="D24" s="85"/>
      <c r="E24" s="86"/>
      <c r="F24" s="87"/>
      <c r="G24" s="88"/>
      <c r="H24" s="89"/>
      <c r="I24" s="89"/>
      <c r="J24" s="220"/>
      <c r="K24" s="220"/>
      <c r="L24" s="221"/>
      <c r="M24" s="221"/>
      <c r="N24" s="222"/>
      <c r="O24" s="227"/>
      <c r="P24" s="59" t="s">
        <v>72</v>
      </c>
      <c r="Q24" s="296"/>
      <c r="R24" s="89">
        <f t="shared" si="2"/>
        <v>2</v>
      </c>
      <c r="S24" s="295">
        <f t="shared" si="3"/>
        <v>2</v>
      </c>
    </row>
    <row r="25" s="1" customFormat="1" ht="31" customHeight="1" spans="1:19">
      <c r="A25" s="590"/>
      <c r="B25" s="91" t="s">
        <v>77</v>
      </c>
      <c r="C25" s="92"/>
      <c r="D25" s="92"/>
      <c r="E25" s="93">
        <f t="shared" ref="E25:E31" si="6">60/F25*$E$12</f>
        <v>74.9063670411985</v>
      </c>
      <c r="F25" s="441">
        <v>0.801</v>
      </c>
      <c r="G25" s="591">
        <f>$F$9/(E25*1)*120%</f>
        <v>1.30199448891222</v>
      </c>
      <c r="H25" s="592">
        <v>2</v>
      </c>
      <c r="I25" s="592" t="s">
        <v>78</v>
      </c>
      <c r="J25" s="489"/>
      <c r="K25" s="489"/>
      <c r="L25" s="377"/>
      <c r="M25" s="377"/>
      <c r="N25" s="377"/>
      <c r="O25" s="227"/>
      <c r="P25" s="59" t="s">
        <v>74</v>
      </c>
      <c r="Q25" s="296"/>
      <c r="R25" s="89">
        <f t="shared" si="2"/>
        <v>2</v>
      </c>
      <c r="S25" s="295">
        <f t="shared" si="3"/>
        <v>2</v>
      </c>
    </row>
    <row r="26" s="1" customFormat="1" ht="32.1" customHeight="1" spans="1:19">
      <c r="A26" s="593"/>
      <c r="B26" s="594" t="s">
        <v>80</v>
      </c>
      <c r="C26" s="595"/>
      <c r="D26" s="457"/>
      <c r="E26" s="458">
        <f t="shared" si="6"/>
        <v>600</v>
      </c>
      <c r="F26" s="596">
        <v>0.1</v>
      </c>
      <c r="G26" s="597">
        <f>$F$9/E26*120%</f>
        <v>0.16254612845346</v>
      </c>
      <c r="H26" s="450"/>
      <c r="I26" s="628"/>
      <c r="J26" s="629"/>
      <c r="K26" s="630"/>
      <c r="L26" s="631"/>
      <c r="M26" s="632"/>
      <c r="N26" s="633"/>
      <c r="O26" s="227"/>
      <c r="P26" s="59" t="s">
        <v>177</v>
      </c>
      <c r="Q26" s="296"/>
      <c r="R26" s="89">
        <f t="shared" si="2"/>
        <v>1</v>
      </c>
      <c r="S26" s="295">
        <f t="shared" si="3"/>
        <v>1</v>
      </c>
    </row>
    <row r="27" s="1" customFormat="1" ht="30" customHeight="1" spans="1:19">
      <c r="A27" s="121"/>
      <c r="B27" s="598" t="s">
        <v>178</v>
      </c>
      <c r="C27" s="60"/>
      <c r="D27" s="60"/>
      <c r="E27" s="55">
        <f t="shared" si="6"/>
        <v>91.8836140888208</v>
      </c>
      <c r="F27" s="133">
        <v>0.653</v>
      </c>
      <c r="G27" s="599">
        <f t="shared" ref="G27:G31" si="7">$F$9/E27*120%</f>
        <v>1.0614262188011</v>
      </c>
      <c r="H27" s="110">
        <v>1</v>
      </c>
      <c r="I27" s="253" t="s">
        <v>63</v>
      </c>
      <c r="J27" s="224" t="s">
        <v>57</v>
      </c>
      <c r="K27" s="625">
        <v>16</v>
      </c>
      <c r="L27" s="225">
        <v>0.25</v>
      </c>
      <c r="M27" s="250">
        <v>0.1</v>
      </c>
      <c r="N27" s="254" t="s">
        <v>160</v>
      </c>
      <c r="O27" s="227"/>
      <c r="P27" s="59" t="s">
        <v>76</v>
      </c>
      <c r="Q27" s="296"/>
      <c r="R27" s="89">
        <f t="shared" si="2"/>
        <v>1</v>
      </c>
      <c r="S27" s="295">
        <f t="shared" si="3"/>
        <v>1</v>
      </c>
    </row>
    <row r="28" s="2" customFormat="1" ht="30" customHeight="1" spans="1:19">
      <c r="A28" s="121"/>
      <c r="B28" s="600" t="s">
        <v>179</v>
      </c>
      <c r="C28" s="59"/>
      <c r="D28" s="59"/>
      <c r="E28" s="107">
        <f t="shared" si="6"/>
        <v>86.2663906142167</v>
      </c>
      <c r="F28" s="601">
        <f>0.8694*0.8</f>
        <v>0.69552</v>
      </c>
      <c r="G28" s="109">
        <f t="shared" si="7"/>
        <v>1.13054083261951</v>
      </c>
      <c r="H28" s="110">
        <v>1</v>
      </c>
      <c r="I28" s="253" t="s">
        <v>44</v>
      </c>
      <c r="J28" s="224" t="s">
        <v>45</v>
      </c>
      <c r="K28" s="625">
        <v>16</v>
      </c>
      <c r="L28" s="225">
        <v>0.23</v>
      </c>
      <c r="M28" s="1431" t="s">
        <v>463</v>
      </c>
      <c r="N28" s="251" t="s">
        <v>160</v>
      </c>
      <c r="O28" s="227"/>
      <c r="P28" s="59" t="s">
        <v>180</v>
      </c>
      <c r="Q28" s="296"/>
      <c r="R28" s="89">
        <f t="shared" si="2"/>
        <v>1</v>
      </c>
      <c r="S28" s="295">
        <f t="shared" si="3"/>
        <v>0</v>
      </c>
    </row>
    <row r="29" s="2" customFormat="1" ht="30" customHeight="1" spans="1:19">
      <c r="A29" s="121"/>
      <c r="B29" s="602" t="s">
        <v>181</v>
      </c>
      <c r="C29" s="124"/>
      <c r="D29" s="603"/>
      <c r="E29" s="86">
        <f t="shared" si="6"/>
        <v>304.955527318933</v>
      </c>
      <c r="F29" s="342">
        <f>0.3935/2</f>
        <v>0.19675</v>
      </c>
      <c r="G29" s="109">
        <f t="shared" si="7"/>
        <v>0.319809507732183</v>
      </c>
      <c r="H29" s="110"/>
      <c r="I29" s="216" t="s">
        <v>50</v>
      </c>
      <c r="J29" s="224"/>
      <c r="K29" s="275"/>
      <c r="L29" s="225"/>
      <c r="M29" s="225"/>
      <c r="N29" s="226"/>
      <c r="O29" s="227"/>
      <c r="P29" s="59" t="s">
        <v>182</v>
      </c>
      <c r="Q29" s="296"/>
      <c r="R29" s="89">
        <f t="shared" si="2"/>
        <v>1</v>
      </c>
      <c r="S29" s="295">
        <f t="shared" si="3"/>
        <v>1</v>
      </c>
    </row>
    <row r="30" s="2" customFormat="1" ht="30" customHeight="1" spans="1:19">
      <c r="A30" s="121"/>
      <c r="B30" s="131" t="s">
        <v>183</v>
      </c>
      <c r="C30" s="59"/>
      <c r="D30" s="59"/>
      <c r="E30" s="55">
        <f t="shared" si="6"/>
        <v>185.356811862836</v>
      </c>
      <c r="F30" s="119">
        <v>0.3237</v>
      </c>
      <c r="G30" s="109">
        <f t="shared" si="7"/>
        <v>0.526161817803851</v>
      </c>
      <c r="H30" s="110">
        <v>1</v>
      </c>
      <c r="I30" s="216" t="s">
        <v>44</v>
      </c>
      <c r="J30" s="224" t="s">
        <v>45</v>
      </c>
      <c r="K30" s="625">
        <v>16</v>
      </c>
      <c r="L30" s="225">
        <v>0.23</v>
      </c>
      <c r="M30" s="1431" t="s">
        <v>463</v>
      </c>
      <c r="N30" s="258" t="s">
        <v>160</v>
      </c>
      <c r="O30" s="240"/>
      <c r="P30" s="59" t="s">
        <v>172</v>
      </c>
      <c r="Q30" s="297"/>
      <c r="R30" s="89">
        <f t="shared" si="2"/>
        <v>1</v>
      </c>
      <c r="S30" s="295">
        <f t="shared" si="3"/>
        <v>0</v>
      </c>
    </row>
    <row r="31" s="2" customFormat="1" ht="32.1" customHeight="1" spans="1:19">
      <c r="A31" s="121"/>
      <c r="B31" s="53" t="s">
        <v>186</v>
      </c>
      <c r="C31" s="59"/>
      <c r="D31" s="60"/>
      <c r="E31" s="55">
        <f t="shared" si="6"/>
        <v>115.852481173972</v>
      </c>
      <c r="F31" s="119">
        <v>0.5179</v>
      </c>
      <c r="G31" s="109">
        <f t="shared" si="7"/>
        <v>0.841826399260469</v>
      </c>
      <c r="H31" s="122">
        <v>1</v>
      </c>
      <c r="I31" s="634" t="s">
        <v>76</v>
      </c>
      <c r="J31" s="224" t="s">
        <v>45</v>
      </c>
      <c r="K31" s="625">
        <v>18</v>
      </c>
      <c r="L31" s="225">
        <v>0.23</v>
      </c>
      <c r="M31" s="1431" t="s">
        <v>463</v>
      </c>
      <c r="N31" s="251" t="s">
        <v>187</v>
      </c>
      <c r="O31" s="227"/>
      <c r="P31" s="59" t="s">
        <v>84</v>
      </c>
      <c r="Q31" s="296"/>
      <c r="R31" s="89">
        <f t="shared" si="2"/>
        <v>2</v>
      </c>
      <c r="S31" s="295">
        <f t="shared" si="3"/>
        <v>1</v>
      </c>
    </row>
    <row r="32" s="2" customFormat="1" ht="32.1" customHeight="1" spans="1:19">
      <c r="A32" s="52"/>
      <c r="B32" s="604"/>
      <c r="C32" s="457"/>
      <c r="D32" s="457"/>
      <c r="E32" s="458"/>
      <c r="F32" s="459"/>
      <c r="G32" s="460"/>
      <c r="H32" s="461"/>
      <c r="I32" s="503"/>
      <c r="J32" s="522"/>
      <c r="K32" s="504"/>
      <c r="L32" s="505"/>
      <c r="M32" s="505"/>
      <c r="N32" s="217"/>
      <c r="O32" s="227"/>
      <c r="P32" s="59" t="s">
        <v>50</v>
      </c>
      <c r="Q32" s="296"/>
      <c r="R32" s="89"/>
      <c r="S32" s="295">
        <f t="shared" si="3"/>
        <v>3</v>
      </c>
    </row>
    <row r="33" s="2" customFormat="1" ht="32.1" customHeight="1" spans="1:19">
      <c r="A33" s="90"/>
      <c r="B33" s="123" t="s">
        <v>82</v>
      </c>
      <c r="C33" s="124"/>
      <c r="D33" s="125"/>
      <c r="E33" s="103"/>
      <c r="F33" s="126"/>
      <c r="G33" s="101"/>
      <c r="H33" s="126"/>
      <c r="I33" s="246"/>
      <c r="J33" s="247"/>
      <c r="K33" s="275"/>
      <c r="L33" s="217"/>
      <c r="M33" s="217"/>
      <c r="N33" s="248"/>
      <c r="O33" s="227"/>
      <c r="P33" s="59" t="s">
        <v>87</v>
      </c>
      <c r="Q33" s="296"/>
      <c r="R33" s="89"/>
      <c r="S33" s="295">
        <f>SUMIF($I$25:$I$90,"*i",$H$25:$H$90)</f>
        <v>5</v>
      </c>
    </row>
    <row r="34" s="2" customFormat="1" ht="32.1" customHeight="1" spans="1:19">
      <c r="A34" s="90">
        <v>1</v>
      </c>
      <c r="B34" s="127" t="s">
        <v>188</v>
      </c>
      <c r="C34" s="124"/>
      <c r="D34" s="128"/>
      <c r="E34" s="103">
        <f t="shared" ref="E34:E41" si="8">60/F34*$E$12</f>
        <v>158.898305084746</v>
      </c>
      <c r="F34" s="129">
        <v>0.3776</v>
      </c>
      <c r="G34" s="101">
        <f t="shared" ref="G34:G41" si="9">$F$9/E34*120%</f>
        <v>0.613774181040265</v>
      </c>
      <c r="H34" s="130">
        <v>1</v>
      </c>
      <c r="I34" s="216" t="s">
        <v>44</v>
      </c>
      <c r="J34" s="241"/>
      <c r="K34" s="224"/>
      <c r="L34" s="625"/>
      <c r="M34" s="225"/>
      <c r="N34" s="250"/>
      <c r="O34" s="227"/>
      <c r="P34" s="244" t="s">
        <v>89</v>
      </c>
      <c r="Q34" s="298"/>
      <c r="R34" s="299">
        <f>SUM(R15:R33)</f>
        <v>48</v>
      </c>
      <c r="S34" s="300">
        <f>SUM(S15:S33)</f>
        <v>47</v>
      </c>
    </row>
    <row r="35" s="2" customFormat="1" ht="32.1" customHeight="1" spans="1:19">
      <c r="A35" s="90">
        <v>2</v>
      </c>
      <c r="B35" s="462" t="s">
        <v>189</v>
      </c>
      <c r="C35" s="124"/>
      <c r="D35" s="605"/>
      <c r="E35" s="326">
        <f t="shared" si="8"/>
        <v>120.481927710843</v>
      </c>
      <c r="F35" s="119">
        <f>0.243+0.255</f>
        <v>0.498</v>
      </c>
      <c r="G35" s="101">
        <f t="shared" si="9"/>
        <v>0.809479719698234</v>
      </c>
      <c r="H35" s="89">
        <v>1</v>
      </c>
      <c r="I35" s="253" t="s">
        <v>50</v>
      </c>
      <c r="J35" s="224"/>
      <c r="K35" s="275"/>
      <c r="L35" s="225"/>
      <c r="M35" s="236"/>
      <c r="N35" s="226"/>
      <c r="O35" s="243"/>
      <c r="P35" s="244"/>
      <c r="Q35" s="298"/>
      <c r="R35" s="298"/>
      <c r="S35" s="301"/>
    </row>
    <row r="36" s="2" customFormat="1" ht="32.1" customHeight="1" spans="1:19">
      <c r="A36" s="90">
        <v>3</v>
      </c>
      <c r="B36" s="65" t="s">
        <v>628</v>
      </c>
      <c r="C36" s="606"/>
      <c r="D36" s="606"/>
      <c r="E36" s="55">
        <f t="shared" si="8"/>
        <v>425.531914893617</v>
      </c>
      <c r="F36" s="61">
        <v>0.141</v>
      </c>
      <c r="G36" s="57">
        <f t="shared" si="9"/>
        <v>0.229190041119379</v>
      </c>
      <c r="H36" s="47"/>
      <c r="I36" s="216" t="s">
        <v>63</v>
      </c>
      <c r="J36" s="237" t="s">
        <v>57</v>
      </c>
      <c r="K36" s="217">
        <v>16</v>
      </c>
      <c r="L36" s="225">
        <v>0.25</v>
      </c>
      <c r="M36" s="250">
        <v>0.1</v>
      </c>
      <c r="N36" s="226" t="s">
        <v>160</v>
      </c>
      <c r="O36" s="249" t="s">
        <v>92</v>
      </c>
      <c r="P36" s="249"/>
      <c r="Q36" s="249"/>
      <c r="R36" s="249"/>
      <c r="S36" s="249"/>
    </row>
    <row r="37" s="2" customFormat="1" ht="32.1" customHeight="1" spans="1:19">
      <c r="A37" s="139">
        <v>4</v>
      </c>
      <c r="B37" s="145" t="s">
        <v>444</v>
      </c>
      <c r="C37" s="128"/>
      <c r="D37" s="607"/>
      <c r="E37" s="86">
        <f t="shared" si="8"/>
        <v>134.710372698698</v>
      </c>
      <c r="F37" s="133">
        <v>0.4454</v>
      </c>
      <c r="G37" s="101">
        <f t="shared" si="9"/>
        <v>0.723980456131711</v>
      </c>
      <c r="H37" s="89">
        <v>1</v>
      </c>
      <c r="I37" s="253" t="s">
        <v>44</v>
      </c>
      <c r="J37" s="224" t="s">
        <v>45</v>
      </c>
      <c r="K37" s="225">
        <v>16</v>
      </c>
      <c r="L37" s="635">
        <v>0.23</v>
      </c>
      <c r="M37" s="1435" t="s">
        <v>463</v>
      </c>
      <c r="N37" s="236" t="s">
        <v>160</v>
      </c>
      <c r="O37" s="252" t="s">
        <v>629</v>
      </c>
      <c r="P37" s="252"/>
      <c r="Q37" s="252"/>
      <c r="R37" s="252"/>
      <c r="S37" s="252"/>
    </row>
    <row r="38" s="2" customFormat="1" ht="32.1" customHeight="1" spans="1:19">
      <c r="A38" s="139">
        <v>5</v>
      </c>
      <c r="B38" s="140" t="s">
        <v>91</v>
      </c>
      <c r="C38" s="62"/>
      <c r="D38" s="467"/>
      <c r="E38" s="144">
        <f t="shared" si="8"/>
        <v>263.157894736842</v>
      </c>
      <c r="F38" s="119">
        <v>0.228</v>
      </c>
      <c r="G38" s="101">
        <f t="shared" si="9"/>
        <v>0.370605172873889</v>
      </c>
      <c r="H38" s="468"/>
      <c r="I38" s="263" t="s">
        <v>84</v>
      </c>
      <c r="J38" s="224"/>
      <c r="K38" s="275"/>
      <c r="L38" s="225"/>
      <c r="M38" s="236"/>
      <c r="N38" s="236"/>
      <c r="O38" s="252" t="s">
        <v>630</v>
      </c>
      <c r="P38" s="252"/>
      <c r="Q38" s="252"/>
      <c r="R38" s="252"/>
      <c r="S38" s="252"/>
    </row>
    <row r="39" s="2" customFormat="1" ht="32.1" customHeight="1" spans="1:19">
      <c r="A39" s="139">
        <v>6</v>
      </c>
      <c r="B39" s="608" t="s">
        <v>211</v>
      </c>
      <c r="C39" s="124"/>
      <c r="D39" s="464"/>
      <c r="E39" s="86">
        <f t="shared" si="8"/>
        <v>248.96265560166</v>
      </c>
      <c r="F39" s="601">
        <v>0.241</v>
      </c>
      <c r="G39" s="101">
        <f t="shared" si="9"/>
        <v>0.391736169572839</v>
      </c>
      <c r="H39" s="89"/>
      <c r="I39" s="257" t="s">
        <v>44</v>
      </c>
      <c r="J39" s="224" t="s">
        <v>45</v>
      </c>
      <c r="K39" s="275">
        <v>16</v>
      </c>
      <c r="L39" s="635">
        <v>0.23</v>
      </c>
      <c r="M39" s="1435" t="s">
        <v>463</v>
      </c>
      <c r="N39" s="226" t="s">
        <v>160</v>
      </c>
      <c r="O39" s="259"/>
      <c r="P39" s="259"/>
      <c r="Q39" s="303"/>
      <c r="R39" s="303"/>
      <c r="S39" s="304"/>
    </row>
    <row r="40" s="2" customFormat="1" ht="32.1" customHeight="1" spans="1:19">
      <c r="A40" s="139">
        <v>7</v>
      </c>
      <c r="B40" s="140" t="s">
        <v>106</v>
      </c>
      <c r="C40" s="128"/>
      <c r="D40" s="132"/>
      <c r="E40" s="86">
        <f t="shared" si="8"/>
        <v>140.08872285781</v>
      </c>
      <c r="F40" s="133">
        <v>0.4283</v>
      </c>
      <c r="G40" s="101">
        <f t="shared" si="9"/>
        <v>0.69618506816617</v>
      </c>
      <c r="H40" s="89">
        <v>1</v>
      </c>
      <c r="I40" s="253" t="s">
        <v>68</v>
      </c>
      <c r="J40" s="224" t="s">
        <v>57</v>
      </c>
      <c r="K40" s="275">
        <v>16</v>
      </c>
      <c r="L40" s="225">
        <v>0.25</v>
      </c>
      <c r="M40" s="250">
        <v>0.1</v>
      </c>
      <c r="N40" s="236" t="s">
        <v>48</v>
      </c>
      <c r="O40" s="259"/>
      <c r="P40" s="259"/>
      <c r="Q40" s="303"/>
      <c r="R40" s="303"/>
      <c r="S40" s="304"/>
    </row>
    <row r="41" s="2" customFormat="1" ht="32.1" customHeight="1" spans="1:19">
      <c r="A41" s="139">
        <v>8</v>
      </c>
      <c r="B41" s="140" t="s">
        <v>107</v>
      </c>
      <c r="C41" s="128"/>
      <c r="D41" s="132"/>
      <c r="E41" s="86">
        <f t="shared" si="8"/>
        <v>149.625935162095</v>
      </c>
      <c r="F41" s="129">
        <v>0.401</v>
      </c>
      <c r="G41" s="101">
        <f t="shared" si="9"/>
        <v>0.651809975098374</v>
      </c>
      <c r="H41" s="89">
        <v>1</v>
      </c>
      <c r="I41" s="253" t="s">
        <v>169</v>
      </c>
      <c r="J41" s="636" t="s">
        <v>70</v>
      </c>
      <c r="K41" s="275">
        <v>16</v>
      </c>
      <c r="L41" s="225">
        <v>0.27</v>
      </c>
      <c r="M41" s="236">
        <v>0.1</v>
      </c>
      <c r="N41" s="251" t="s">
        <v>48</v>
      </c>
      <c r="O41" s="523"/>
      <c r="P41" s="524"/>
      <c r="Q41" s="524"/>
      <c r="R41" s="524"/>
      <c r="S41" s="528">
        <v>5</v>
      </c>
    </row>
    <row r="42" s="2" customFormat="1" ht="32.1" customHeight="1" spans="1:19">
      <c r="A42" s="90">
        <v>9</v>
      </c>
      <c r="B42" s="462" t="s">
        <v>191</v>
      </c>
      <c r="C42" s="124"/>
      <c r="D42" s="137"/>
      <c r="E42" s="86">
        <f t="shared" ref="E42:E55" si="10">60/F42*$E$12</f>
        <v>239.808153477218</v>
      </c>
      <c r="F42" s="138">
        <v>0.2502</v>
      </c>
      <c r="G42" s="101">
        <f t="shared" ref="G42:G55" si="11">$F$9/E42*120%</f>
        <v>0.406690413390558</v>
      </c>
      <c r="H42" s="89">
        <v>1</v>
      </c>
      <c r="I42" s="253" t="s">
        <v>56</v>
      </c>
      <c r="J42" s="224" t="s">
        <v>57</v>
      </c>
      <c r="K42" s="275">
        <v>16</v>
      </c>
      <c r="L42" s="225">
        <v>0.25</v>
      </c>
      <c r="M42" s="250">
        <v>0.1</v>
      </c>
      <c r="N42" s="226" t="s">
        <v>160</v>
      </c>
      <c r="O42" s="260" t="s">
        <v>200</v>
      </c>
      <c r="P42" s="260"/>
      <c r="Q42" s="260"/>
      <c r="R42" s="260"/>
      <c r="S42" s="260"/>
    </row>
    <row r="43" s="2" customFormat="1" ht="32.1" customHeight="1" spans="1:19">
      <c r="A43" s="90">
        <v>10</v>
      </c>
      <c r="B43" s="462" t="s">
        <v>90</v>
      </c>
      <c r="C43" s="62"/>
      <c r="D43" s="137"/>
      <c r="E43" s="141">
        <f t="shared" si="10"/>
        <v>283.553875236295</v>
      </c>
      <c r="F43" s="61">
        <v>0.2116</v>
      </c>
      <c r="G43" s="101">
        <f t="shared" si="11"/>
        <v>0.343947607807522</v>
      </c>
      <c r="H43" s="89"/>
      <c r="I43" s="263" t="s">
        <v>63</v>
      </c>
      <c r="J43" s="224" t="s">
        <v>57</v>
      </c>
      <c r="K43" s="275">
        <v>16</v>
      </c>
      <c r="L43" s="225">
        <v>0.25</v>
      </c>
      <c r="M43" s="250">
        <v>0.1</v>
      </c>
      <c r="N43" s="226" t="s">
        <v>160</v>
      </c>
      <c r="O43" s="261"/>
      <c r="P43" s="262" t="s">
        <v>201</v>
      </c>
      <c r="Q43" s="305" t="s">
        <v>50</v>
      </c>
      <c r="R43" s="306" t="s">
        <v>56</v>
      </c>
      <c r="S43" s="307">
        <v>3</v>
      </c>
    </row>
    <row r="44" s="2" customFormat="1" ht="32.1" customHeight="1" spans="1:19">
      <c r="A44" s="90">
        <v>11</v>
      </c>
      <c r="B44" s="462" t="s">
        <v>631</v>
      </c>
      <c r="C44" s="62"/>
      <c r="D44" s="143"/>
      <c r="E44" s="144">
        <f t="shared" si="10"/>
        <v>119.284294234592</v>
      </c>
      <c r="F44" s="61">
        <v>0.503</v>
      </c>
      <c r="G44" s="101">
        <f t="shared" si="11"/>
        <v>0.817607026120908</v>
      </c>
      <c r="H44" s="89">
        <v>1</v>
      </c>
      <c r="I44" s="253" t="s">
        <v>163</v>
      </c>
      <c r="J44" s="224" t="s">
        <v>45</v>
      </c>
      <c r="K44" s="275">
        <v>16</v>
      </c>
      <c r="L44" s="635">
        <v>0.23</v>
      </c>
      <c r="M44" s="1435" t="s">
        <v>463</v>
      </c>
      <c r="N44" s="226" t="s">
        <v>160</v>
      </c>
      <c r="O44" s="261"/>
      <c r="P44" s="262">
        <v>4</v>
      </c>
      <c r="Q44" s="306" t="s">
        <v>63</v>
      </c>
      <c r="R44" s="306" t="s">
        <v>177</v>
      </c>
      <c r="S44" s="307">
        <v>5</v>
      </c>
    </row>
    <row r="45" s="2" customFormat="1" ht="32.1" customHeight="1" spans="1:19">
      <c r="A45" s="90">
        <v>12</v>
      </c>
      <c r="B45" s="463" t="s">
        <v>195</v>
      </c>
      <c r="C45" s="146"/>
      <c r="D45" s="118"/>
      <c r="E45" s="86">
        <f t="shared" si="10"/>
        <v>143.540669856459</v>
      </c>
      <c r="F45" s="147">
        <v>0.418</v>
      </c>
      <c r="G45" s="101">
        <f t="shared" si="11"/>
        <v>0.679442816935465</v>
      </c>
      <c r="H45" s="89">
        <v>1</v>
      </c>
      <c r="I45" s="253" t="s">
        <v>177</v>
      </c>
      <c r="J45" s="224" t="s">
        <v>70</v>
      </c>
      <c r="K45" s="275">
        <v>16</v>
      </c>
      <c r="L45" s="225">
        <v>0.25</v>
      </c>
      <c r="M45" s="250">
        <v>0.1</v>
      </c>
      <c r="N45" s="226" t="s">
        <v>160</v>
      </c>
      <c r="O45" s="261"/>
      <c r="P45" s="262">
        <v>6</v>
      </c>
      <c r="Q45" s="306" t="s">
        <v>44</v>
      </c>
      <c r="R45" s="306" t="s">
        <v>44</v>
      </c>
      <c r="S45" s="307" t="s">
        <v>204</v>
      </c>
    </row>
    <row r="46" s="2" customFormat="1" ht="32.1" customHeight="1" spans="1:19">
      <c r="A46" s="90">
        <v>13</v>
      </c>
      <c r="B46" s="469" t="s">
        <v>196</v>
      </c>
      <c r="C46" s="62"/>
      <c r="D46" s="63"/>
      <c r="E46" s="86">
        <f t="shared" si="10"/>
        <v>217.391304347826</v>
      </c>
      <c r="F46" s="119">
        <v>0.276</v>
      </c>
      <c r="G46" s="101">
        <f t="shared" si="11"/>
        <v>0.44862731453155</v>
      </c>
      <c r="H46" s="89">
        <v>1</v>
      </c>
      <c r="I46" s="216" t="s">
        <v>68</v>
      </c>
      <c r="J46" s="224" t="s">
        <v>57</v>
      </c>
      <c r="K46" s="275">
        <v>16</v>
      </c>
      <c r="L46" s="225">
        <v>0.25</v>
      </c>
      <c r="M46" s="250">
        <v>0.1</v>
      </c>
      <c r="N46" s="226" t="s">
        <v>160</v>
      </c>
      <c r="O46" s="261"/>
      <c r="P46" s="264"/>
      <c r="Q46" s="306" t="s">
        <v>56</v>
      </c>
      <c r="R46" s="306" t="s">
        <v>44</v>
      </c>
      <c r="S46" s="307">
        <v>9</v>
      </c>
    </row>
    <row r="47" s="2" customFormat="1" ht="32.1" customHeight="1" spans="1:19">
      <c r="A47" s="90">
        <v>14</v>
      </c>
      <c r="B47" s="469" t="s">
        <v>199</v>
      </c>
      <c r="C47" s="62"/>
      <c r="D47" s="63"/>
      <c r="E47" s="86">
        <f t="shared" si="10"/>
        <v>147.965474722565</v>
      </c>
      <c r="F47" s="119">
        <f>0.286+0.239/2</f>
        <v>0.4055</v>
      </c>
      <c r="G47" s="101">
        <f t="shared" si="11"/>
        <v>0.65912455087878</v>
      </c>
      <c r="H47" s="89">
        <v>1</v>
      </c>
      <c r="I47" s="263" t="s">
        <v>44</v>
      </c>
      <c r="J47" s="224" t="s">
        <v>45</v>
      </c>
      <c r="K47" s="275">
        <v>16</v>
      </c>
      <c r="L47" s="225">
        <v>0.23</v>
      </c>
      <c r="M47" s="1430" t="s">
        <v>463</v>
      </c>
      <c r="N47" s="226" t="s">
        <v>160</v>
      </c>
      <c r="O47" s="261"/>
      <c r="P47" s="262">
        <v>10</v>
      </c>
      <c r="Q47" s="306" t="s">
        <v>171</v>
      </c>
      <c r="R47" s="306" t="s">
        <v>53</v>
      </c>
      <c r="S47" s="307">
        <v>11</v>
      </c>
    </row>
    <row r="48" s="2" customFormat="1" ht="32.1" customHeight="1" spans="1:19">
      <c r="A48" s="90">
        <v>15</v>
      </c>
      <c r="B48" s="609" t="s">
        <v>99</v>
      </c>
      <c r="C48" s="148"/>
      <c r="D48" s="610"/>
      <c r="E48" s="86">
        <f t="shared" si="10"/>
        <v>160.427807486631</v>
      </c>
      <c r="F48" s="119">
        <v>0.374</v>
      </c>
      <c r="G48" s="101">
        <f t="shared" si="11"/>
        <v>0.607922520415941</v>
      </c>
      <c r="H48" s="110">
        <v>1</v>
      </c>
      <c r="I48" s="263" t="s">
        <v>44</v>
      </c>
      <c r="J48" s="224" t="s">
        <v>45</v>
      </c>
      <c r="K48" s="275">
        <v>16</v>
      </c>
      <c r="L48" s="225">
        <v>0.23</v>
      </c>
      <c r="M48" s="1430" t="s">
        <v>463</v>
      </c>
      <c r="N48" s="226" t="s">
        <v>160</v>
      </c>
      <c r="O48" s="261"/>
      <c r="P48" s="262">
        <v>12</v>
      </c>
      <c r="Q48" s="306" t="s">
        <v>44</v>
      </c>
      <c r="R48" s="305" t="s">
        <v>44</v>
      </c>
      <c r="S48" s="307" t="s">
        <v>208</v>
      </c>
    </row>
    <row r="49" s="2" customFormat="1" ht="32.1" customHeight="1" spans="1:19">
      <c r="A49" s="90">
        <v>16</v>
      </c>
      <c r="B49" s="469" t="s">
        <v>100</v>
      </c>
      <c r="C49" s="62"/>
      <c r="D49" s="151"/>
      <c r="E49" s="86">
        <f t="shared" si="10"/>
        <v>252.100840336134</v>
      </c>
      <c r="F49" s="611">
        <v>0.238</v>
      </c>
      <c r="G49" s="152">
        <f t="shared" si="11"/>
        <v>0.386859785719236</v>
      </c>
      <c r="H49" s="89"/>
      <c r="I49" s="637" t="s">
        <v>180</v>
      </c>
      <c r="J49" s="224" t="s">
        <v>45</v>
      </c>
      <c r="K49" s="275">
        <v>16</v>
      </c>
      <c r="L49" s="225">
        <v>0.23</v>
      </c>
      <c r="M49" s="1430" t="s">
        <v>463</v>
      </c>
      <c r="N49" s="226" t="s">
        <v>160</v>
      </c>
      <c r="O49" s="261"/>
      <c r="P49" s="262">
        <v>14</v>
      </c>
      <c r="Q49" s="306" t="s">
        <v>44</v>
      </c>
      <c r="R49" s="306" t="s">
        <v>44</v>
      </c>
      <c r="S49" s="307">
        <v>15</v>
      </c>
    </row>
    <row r="50" s="2" customFormat="1" ht="32.1" customHeight="1" spans="1:19">
      <c r="A50" s="90">
        <v>17</v>
      </c>
      <c r="B50" s="471" t="s">
        <v>203</v>
      </c>
      <c r="C50" s="472"/>
      <c r="D50" s="473"/>
      <c r="E50" s="86">
        <f t="shared" si="10"/>
        <v>164.383561643836</v>
      </c>
      <c r="F50" s="150">
        <v>0.365</v>
      </c>
      <c r="G50" s="101">
        <f t="shared" si="11"/>
        <v>0.593293368855128</v>
      </c>
      <c r="H50" s="89">
        <v>1</v>
      </c>
      <c r="I50" s="263" t="s">
        <v>44</v>
      </c>
      <c r="J50" s="224" t="s">
        <v>45</v>
      </c>
      <c r="K50" s="275">
        <v>16</v>
      </c>
      <c r="L50" s="225">
        <v>0.23</v>
      </c>
      <c r="M50" s="1430" t="s">
        <v>463</v>
      </c>
      <c r="N50" s="226" t="s">
        <v>160</v>
      </c>
      <c r="O50" s="261"/>
      <c r="P50" s="262">
        <v>15</v>
      </c>
      <c r="Q50" s="306" t="s">
        <v>44</v>
      </c>
      <c r="R50" s="306" t="s">
        <v>53</v>
      </c>
      <c r="S50" s="307">
        <v>16</v>
      </c>
    </row>
    <row r="51" s="2" customFormat="1" ht="32.1" customHeight="1" spans="1:19">
      <c r="A51" s="90">
        <v>18</v>
      </c>
      <c r="B51" s="474" t="s">
        <v>205</v>
      </c>
      <c r="C51" s="62"/>
      <c r="D51" s="63"/>
      <c r="E51" s="86">
        <f t="shared" si="10"/>
        <v>131.004366812227</v>
      </c>
      <c r="F51" s="119">
        <v>0.458</v>
      </c>
      <c r="G51" s="101">
        <f t="shared" si="11"/>
        <v>0.744461268316848</v>
      </c>
      <c r="H51" s="89">
        <v>1</v>
      </c>
      <c r="I51" s="263" t="s">
        <v>53</v>
      </c>
      <c r="J51" s="224" t="s">
        <v>45</v>
      </c>
      <c r="K51" s="275">
        <v>16</v>
      </c>
      <c r="L51" s="225">
        <v>0.23</v>
      </c>
      <c r="M51" s="1430" t="s">
        <v>463</v>
      </c>
      <c r="N51" s="226" t="s">
        <v>160</v>
      </c>
      <c r="O51" s="261"/>
      <c r="P51" s="262">
        <v>17</v>
      </c>
      <c r="Q51" s="306" t="s">
        <v>169</v>
      </c>
      <c r="R51" s="306" t="s">
        <v>169</v>
      </c>
      <c r="S51" s="307">
        <v>18</v>
      </c>
    </row>
    <row r="52" s="2" customFormat="1" ht="32.1" customHeight="1" spans="1:19">
      <c r="A52" s="90">
        <v>19</v>
      </c>
      <c r="B52" s="470" t="s">
        <v>632</v>
      </c>
      <c r="C52" s="154"/>
      <c r="D52" s="155"/>
      <c r="E52" s="144">
        <f t="shared" si="10"/>
        <v>86.7052023121387</v>
      </c>
      <c r="F52" s="150">
        <v>0.692</v>
      </c>
      <c r="G52" s="101">
        <f t="shared" si="11"/>
        <v>1.12481920889794</v>
      </c>
      <c r="H52" s="89">
        <v>1</v>
      </c>
      <c r="I52" s="257" t="s">
        <v>44</v>
      </c>
      <c r="J52" s="224" t="s">
        <v>45</v>
      </c>
      <c r="K52" s="275">
        <v>16</v>
      </c>
      <c r="L52" s="225">
        <v>0.23</v>
      </c>
      <c r="M52" s="1430" t="s">
        <v>463</v>
      </c>
      <c r="N52" s="226" t="s">
        <v>160</v>
      </c>
      <c r="O52" s="265"/>
      <c r="P52" s="266"/>
      <c r="Q52" s="308" t="s">
        <v>212</v>
      </c>
      <c r="R52" s="309"/>
      <c r="S52" s="310"/>
    </row>
    <row r="53" s="2" customFormat="1" ht="32.1" customHeight="1" spans="1:19">
      <c r="A53" s="90">
        <v>20</v>
      </c>
      <c r="B53" s="53" t="s">
        <v>207</v>
      </c>
      <c r="C53" s="156"/>
      <c r="D53" s="132"/>
      <c r="E53" s="86">
        <f t="shared" si="10"/>
        <v>258.097819073429</v>
      </c>
      <c r="F53" s="61">
        <f>(0.1097*1.1)+0.1118</f>
        <v>0.23247</v>
      </c>
      <c r="G53" s="101">
        <f t="shared" si="11"/>
        <v>0.377870984815759</v>
      </c>
      <c r="H53" s="89"/>
      <c r="I53" s="253"/>
      <c r="J53" s="224"/>
      <c r="K53" s="275"/>
      <c r="L53" s="225"/>
      <c r="M53" s="225"/>
      <c r="N53" s="226"/>
      <c r="O53" s="261"/>
      <c r="P53" s="262">
        <v>19</v>
      </c>
      <c r="Q53" s="306" t="s">
        <v>63</v>
      </c>
      <c r="R53" s="305" t="s">
        <v>66</v>
      </c>
      <c r="S53" s="311" t="s">
        <v>213</v>
      </c>
    </row>
    <row r="54" s="2" customFormat="1" ht="32.1" customHeight="1" spans="1:19">
      <c r="A54" s="90">
        <v>21</v>
      </c>
      <c r="B54" s="612" t="s">
        <v>209</v>
      </c>
      <c r="C54" s="158"/>
      <c r="D54" s="158"/>
      <c r="E54" s="86">
        <f t="shared" si="10"/>
        <v>110.213078618663</v>
      </c>
      <c r="F54" s="159">
        <v>0.5444</v>
      </c>
      <c r="G54" s="152">
        <f t="shared" si="11"/>
        <v>0.884901123300635</v>
      </c>
      <c r="H54" s="89">
        <v>1</v>
      </c>
      <c r="I54" s="253" t="s">
        <v>44</v>
      </c>
      <c r="J54" s="224" t="s">
        <v>45</v>
      </c>
      <c r="K54" s="275">
        <v>16</v>
      </c>
      <c r="L54" s="225">
        <v>0.23</v>
      </c>
      <c r="M54" s="1430" t="s">
        <v>463</v>
      </c>
      <c r="N54" s="226" t="s">
        <v>160</v>
      </c>
      <c r="O54" s="261"/>
      <c r="P54" s="262">
        <v>19</v>
      </c>
      <c r="Q54" s="306" t="s">
        <v>63</v>
      </c>
      <c r="R54" s="306" t="s">
        <v>66</v>
      </c>
      <c r="S54" s="307">
        <v>20</v>
      </c>
    </row>
    <row r="55" s="2" customFormat="1" ht="32.1" customHeight="1" spans="1:19">
      <c r="A55" s="90">
        <v>22</v>
      </c>
      <c r="B55" s="463" t="s">
        <v>210</v>
      </c>
      <c r="C55" s="146"/>
      <c r="D55" s="613"/>
      <c r="E55" s="86">
        <f t="shared" si="10"/>
        <v>96.7273899725939</v>
      </c>
      <c r="F55" s="614">
        <f>0.7847/2+0.4559/2</f>
        <v>0.6203</v>
      </c>
      <c r="G55" s="152">
        <f t="shared" si="11"/>
        <v>1.00827363479681</v>
      </c>
      <c r="H55" s="89">
        <v>1</v>
      </c>
      <c r="I55" s="253" t="s">
        <v>44</v>
      </c>
      <c r="J55" s="224" t="s">
        <v>45</v>
      </c>
      <c r="K55" s="275">
        <v>16</v>
      </c>
      <c r="L55" s="225">
        <v>0.23</v>
      </c>
      <c r="M55" s="1430" t="s">
        <v>463</v>
      </c>
      <c r="N55" s="226" t="s">
        <v>160</v>
      </c>
      <c r="O55" s="267"/>
      <c r="P55" s="262" t="s">
        <v>215</v>
      </c>
      <c r="Q55" s="305" t="s">
        <v>66</v>
      </c>
      <c r="R55" s="306" t="s">
        <v>44</v>
      </c>
      <c r="S55" s="307">
        <v>21</v>
      </c>
    </row>
    <row r="56" s="2" customFormat="1" ht="32.1" customHeight="1" spans="1:19">
      <c r="A56" s="90"/>
      <c r="B56" s="463"/>
      <c r="C56" s="135"/>
      <c r="D56" s="118"/>
      <c r="E56" s="86"/>
      <c r="F56" s="119"/>
      <c r="G56" s="101"/>
      <c r="H56" s="89"/>
      <c r="I56" s="257"/>
      <c r="J56" s="224"/>
      <c r="K56" s="275"/>
      <c r="L56" s="225"/>
      <c r="M56" s="225"/>
      <c r="N56" s="226"/>
      <c r="O56" s="267"/>
      <c r="P56" s="262">
        <v>22</v>
      </c>
      <c r="Q56" s="306" t="s">
        <v>66</v>
      </c>
      <c r="R56" s="305" t="s">
        <v>84</v>
      </c>
      <c r="S56" s="307" t="s">
        <v>216</v>
      </c>
    </row>
    <row r="57" s="2" customFormat="1" ht="32.1" customHeight="1" spans="1:19">
      <c r="A57" s="162">
        <v>23</v>
      </c>
      <c r="B57" s="160" t="s">
        <v>214</v>
      </c>
      <c r="C57" s="135"/>
      <c r="D57" s="164"/>
      <c r="E57" s="86">
        <f t="shared" ref="E57:E60" si="12">60/F57*$E$12</f>
        <v>185.758513931889</v>
      </c>
      <c r="F57" s="165">
        <v>0.323</v>
      </c>
      <c r="G57" s="101">
        <f t="shared" ref="G57:G60" si="13">$F$9/E57*120%</f>
        <v>0.525023994904675</v>
      </c>
      <c r="H57" s="89">
        <v>1</v>
      </c>
      <c r="I57" s="253" t="s">
        <v>68</v>
      </c>
      <c r="J57" s="224" t="s">
        <v>57</v>
      </c>
      <c r="K57" s="275">
        <v>16</v>
      </c>
      <c r="L57" s="225">
        <v>0.25</v>
      </c>
      <c r="M57" s="250">
        <v>0.1</v>
      </c>
      <c r="N57" s="236" t="s">
        <v>48</v>
      </c>
      <c r="O57" s="267"/>
      <c r="P57" s="262">
        <v>24</v>
      </c>
      <c r="Q57" s="306" t="s">
        <v>84</v>
      </c>
      <c r="R57" s="305" t="s">
        <v>50</v>
      </c>
      <c r="S57" s="307" t="s">
        <v>217</v>
      </c>
    </row>
    <row r="58" s="2" customFormat="1" ht="32.1" customHeight="1" spans="1:19">
      <c r="A58" s="162">
        <v>24</v>
      </c>
      <c r="B58" s="65" t="s">
        <v>114</v>
      </c>
      <c r="C58" s="167"/>
      <c r="D58" s="167"/>
      <c r="E58" s="86">
        <f t="shared" si="12"/>
        <v>269.058295964126</v>
      </c>
      <c r="F58" s="165">
        <v>0.223</v>
      </c>
      <c r="G58" s="101">
        <f t="shared" si="13"/>
        <v>0.362477866451216</v>
      </c>
      <c r="H58" s="89">
        <v>1</v>
      </c>
      <c r="I58" s="216" t="s">
        <v>169</v>
      </c>
      <c r="J58" s="224" t="s">
        <v>70</v>
      </c>
      <c r="K58" s="275">
        <v>16</v>
      </c>
      <c r="L58" s="225">
        <v>0.27</v>
      </c>
      <c r="M58" s="250">
        <v>0.1</v>
      </c>
      <c r="N58" s="236" t="s">
        <v>48</v>
      </c>
      <c r="O58" s="267"/>
      <c r="P58" s="262" t="s">
        <v>218</v>
      </c>
      <c r="Q58" s="306" t="s">
        <v>50</v>
      </c>
      <c r="R58" s="306" t="s">
        <v>44</v>
      </c>
      <c r="S58" s="307">
        <v>28</v>
      </c>
    </row>
    <row r="59" s="2" customFormat="1" ht="32.1" customHeight="1" spans="1:19">
      <c r="A59" s="162">
        <v>25</v>
      </c>
      <c r="B59" s="65" t="s">
        <v>115</v>
      </c>
      <c r="C59" s="59"/>
      <c r="D59" s="60"/>
      <c r="E59" s="86">
        <f t="shared" si="12"/>
        <v>211.267605633803</v>
      </c>
      <c r="F59" s="119">
        <v>0.284</v>
      </c>
      <c r="G59" s="101">
        <f t="shared" si="13"/>
        <v>0.461631004807827</v>
      </c>
      <c r="H59" s="89"/>
      <c r="I59" s="253" t="s">
        <v>44</v>
      </c>
      <c r="J59" s="224" t="s">
        <v>45</v>
      </c>
      <c r="K59" s="275">
        <v>16</v>
      </c>
      <c r="L59" s="225">
        <v>0.23</v>
      </c>
      <c r="M59" s="1430" t="s">
        <v>463</v>
      </c>
      <c r="N59" s="226" t="s">
        <v>160</v>
      </c>
      <c r="O59" s="267"/>
      <c r="P59" s="262">
        <v>29</v>
      </c>
      <c r="Q59" s="306" t="s">
        <v>72</v>
      </c>
      <c r="R59" s="306" t="s">
        <v>72</v>
      </c>
      <c r="S59" s="307">
        <v>29</v>
      </c>
    </row>
    <row r="60" s="2" customFormat="1" ht="32.1" customHeight="1" spans="1:19">
      <c r="A60" s="171">
        <v>26</v>
      </c>
      <c r="B60" s="172" t="s">
        <v>118</v>
      </c>
      <c r="C60" s="173"/>
      <c r="D60" s="173"/>
      <c r="E60" s="174">
        <f t="shared" si="12"/>
        <v>102.564102564103</v>
      </c>
      <c r="F60" s="175">
        <v>0.585</v>
      </c>
      <c r="G60" s="176">
        <f t="shared" si="13"/>
        <v>0.950894851452738</v>
      </c>
      <c r="H60" s="96">
        <v>1</v>
      </c>
      <c r="I60" s="274" t="s">
        <v>119</v>
      </c>
      <c r="J60" s="275"/>
      <c r="K60" s="275"/>
      <c r="L60" s="217"/>
      <c r="M60" s="217"/>
      <c r="N60" s="248"/>
      <c r="O60" s="268">
        <v>30</v>
      </c>
      <c r="P60" s="268"/>
      <c r="Q60" s="306" t="s">
        <v>44</v>
      </c>
      <c r="R60" s="312" t="s">
        <v>44</v>
      </c>
      <c r="S60" s="313">
        <v>30</v>
      </c>
    </row>
    <row r="61" s="2" customFormat="1" ht="32.1" customHeight="1" spans="1:19">
      <c r="A61" s="315"/>
      <c r="B61" s="316" t="s">
        <v>120</v>
      </c>
      <c r="C61" s="244"/>
      <c r="D61" s="244"/>
      <c r="E61" s="317"/>
      <c r="F61" s="318">
        <f t="shared" ref="F61:H61" si="14">SUM(F25:F60)</f>
        <v>13.05164</v>
      </c>
      <c r="G61" s="318">
        <f t="shared" si="14"/>
        <v>21.2149355196832</v>
      </c>
      <c r="H61" s="82">
        <f t="shared" si="14"/>
        <v>25</v>
      </c>
      <c r="I61" s="82"/>
      <c r="J61" s="367"/>
      <c r="K61" s="367"/>
      <c r="L61" s="368"/>
      <c r="M61" s="368"/>
      <c r="N61" s="368"/>
      <c r="O61" s="268">
        <v>31</v>
      </c>
      <c r="P61" s="268"/>
      <c r="Q61" s="306" t="s">
        <v>81</v>
      </c>
      <c r="R61" s="305" t="s">
        <v>74</v>
      </c>
      <c r="S61" s="313" t="s">
        <v>220</v>
      </c>
    </row>
    <row r="62" s="2" customFormat="1" ht="32.1" customHeight="1" spans="1:19">
      <c r="A62" s="162">
        <v>27</v>
      </c>
      <c r="B62" s="477" t="s">
        <v>219</v>
      </c>
      <c r="C62" s="319"/>
      <c r="D62" s="319"/>
      <c r="E62" s="86">
        <f t="shared" ref="E62:E79" si="15">60/F62*$E$12</f>
        <v>51.1203885149527</v>
      </c>
      <c r="F62" s="336">
        <v>1.1737</v>
      </c>
      <c r="G62" s="88">
        <f t="shared" ref="G62:G79" si="16">$F$9/E62*120%</f>
        <v>1.90780390965826</v>
      </c>
      <c r="H62" s="320">
        <v>2</v>
      </c>
      <c r="I62" s="253" t="s">
        <v>63</v>
      </c>
      <c r="J62" s="224" t="s">
        <v>57</v>
      </c>
      <c r="K62" s="638">
        <v>16</v>
      </c>
      <c r="L62" s="225">
        <v>0.25</v>
      </c>
      <c r="M62" s="250">
        <v>0.1</v>
      </c>
      <c r="N62" s="236" t="s">
        <v>48</v>
      </c>
      <c r="O62" s="270">
        <v>32</v>
      </c>
      <c r="P62" s="268"/>
      <c r="Q62" s="314" t="s">
        <v>222</v>
      </c>
      <c r="R62" s="312" t="s">
        <v>74</v>
      </c>
      <c r="S62" s="313">
        <v>33</v>
      </c>
    </row>
    <row r="63" s="2" customFormat="1" ht="32.1" customHeight="1" spans="1:19">
      <c r="A63" s="162">
        <v>28</v>
      </c>
      <c r="B63" s="474" t="s">
        <v>221</v>
      </c>
      <c r="C63" s="169"/>
      <c r="D63" s="169"/>
      <c r="E63" s="86">
        <f t="shared" si="15"/>
        <v>106.194690265487</v>
      </c>
      <c r="F63" s="119">
        <v>0.565</v>
      </c>
      <c r="G63" s="88">
        <f t="shared" si="16"/>
        <v>0.91838562576205</v>
      </c>
      <c r="H63" s="322">
        <v>1</v>
      </c>
      <c r="I63" s="216" t="s">
        <v>68</v>
      </c>
      <c r="J63" s="224" t="s">
        <v>57</v>
      </c>
      <c r="K63" s="275">
        <v>16</v>
      </c>
      <c r="L63" s="225">
        <v>0.25</v>
      </c>
      <c r="M63" s="250">
        <v>0.1</v>
      </c>
      <c r="N63" s="236" t="s">
        <v>48</v>
      </c>
      <c r="O63" s="271"/>
      <c r="P63" s="266"/>
      <c r="Q63" s="308" t="s">
        <v>212</v>
      </c>
      <c r="R63" s="308" t="s">
        <v>212</v>
      </c>
      <c r="S63" s="530"/>
    </row>
    <row r="64" s="2" customFormat="1" ht="32.1" customHeight="1" spans="1:19">
      <c r="A64" s="162">
        <v>29</v>
      </c>
      <c r="B64" s="474" t="s">
        <v>223</v>
      </c>
      <c r="C64" s="59"/>
      <c r="D64" s="60"/>
      <c r="E64" s="323">
        <f t="shared" si="15"/>
        <v>80.3212851405623</v>
      </c>
      <c r="F64" s="165">
        <v>0.747</v>
      </c>
      <c r="G64" s="88">
        <f t="shared" si="16"/>
        <v>1.21421957954735</v>
      </c>
      <c r="H64" s="110">
        <v>2</v>
      </c>
      <c r="I64" s="216" t="s">
        <v>166</v>
      </c>
      <c r="J64" s="224" t="s">
        <v>45</v>
      </c>
      <c r="K64" s="275">
        <v>16</v>
      </c>
      <c r="L64" s="225">
        <v>0.23</v>
      </c>
      <c r="M64" s="1430" t="s">
        <v>463</v>
      </c>
      <c r="N64" s="236" t="s">
        <v>48</v>
      </c>
      <c r="O64" s="259"/>
      <c r="P64" s="259"/>
      <c r="Q64" s="303"/>
      <c r="R64" s="303"/>
      <c r="S64" s="304"/>
    </row>
    <row r="65" s="2" customFormat="1" ht="32.1" customHeight="1" spans="1:19">
      <c r="A65" s="162">
        <v>30</v>
      </c>
      <c r="B65" s="474" t="s">
        <v>224</v>
      </c>
      <c r="C65" s="59"/>
      <c r="D65" s="60"/>
      <c r="E65" s="86">
        <f t="shared" si="15"/>
        <v>59.3061184145498</v>
      </c>
      <c r="F65" s="119">
        <v>1.0117</v>
      </c>
      <c r="G65" s="88">
        <f t="shared" si="16"/>
        <v>1.64447918156366</v>
      </c>
      <c r="H65" s="110">
        <v>2</v>
      </c>
      <c r="I65" s="253" t="s">
        <v>44</v>
      </c>
      <c r="J65" s="224" t="s">
        <v>45</v>
      </c>
      <c r="K65" s="275">
        <v>16</v>
      </c>
      <c r="L65" s="225">
        <v>0.23</v>
      </c>
      <c r="M65" s="1430" t="s">
        <v>463</v>
      </c>
      <c r="N65" s="236" t="s">
        <v>48</v>
      </c>
      <c r="O65" s="259"/>
      <c r="P65" s="549" t="s">
        <v>145</v>
      </c>
      <c r="Q65" s="303"/>
      <c r="R65" s="303"/>
      <c r="S65" s="304"/>
    </row>
    <row r="66" s="2" customFormat="1" ht="32.1" customHeight="1" spans="1:19">
      <c r="A66" s="162">
        <v>31</v>
      </c>
      <c r="B66" s="53" t="s">
        <v>270</v>
      </c>
      <c r="C66" s="324"/>
      <c r="D66" s="325"/>
      <c r="E66" s="326">
        <f t="shared" si="15"/>
        <v>101.522842639594</v>
      </c>
      <c r="F66" s="119">
        <v>0.591</v>
      </c>
      <c r="G66" s="88">
        <f t="shared" si="16"/>
        <v>0.96064761915995</v>
      </c>
      <c r="H66" s="327">
        <v>1</v>
      </c>
      <c r="I66" s="253" t="s">
        <v>44</v>
      </c>
      <c r="J66" s="224" t="s">
        <v>45</v>
      </c>
      <c r="K66" s="275">
        <v>16</v>
      </c>
      <c r="L66" s="225">
        <v>0.23</v>
      </c>
      <c r="M66" s="1430" t="s">
        <v>463</v>
      </c>
      <c r="N66" s="226" t="s">
        <v>160</v>
      </c>
      <c r="O66" s="259"/>
      <c r="P66" s="259"/>
      <c r="Q66" s="303"/>
      <c r="R66" s="303"/>
      <c r="S66" s="304"/>
    </row>
    <row r="67" s="2" customFormat="1" ht="32.1" customHeight="1" spans="1:19">
      <c r="A67" s="162">
        <v>32</v>
      </c>
      <c r="B67" s="531" t="s">
        <v>226</v>
      </c>
      <c r="C67" s="59"/>
      <c r="D67" s="60"/>
      <c r="E67" s="326">
        <f t="shared" si="15"/>
        <v>119.402985074627</v>
      </c>
      <c r="F67" s="119">
        <v>0.5025</v>
      </c>
      <c r="G67" s="88">
        <f t="shared" si="16"/>
        <v>0.816794295478637</v>
      </c>
      <c r="H67" s="110">
        <v>1</v>
      </c>
      <c r="I67" s="216" t="s">
        <v>84</v>
      </c>
      <c r="J67" s="224"/>
      <c r="K67" s="275"/>
      <c r="L67" s="225"/>
      <c r="M67" s="225"/>
      <c r="N67" s="236"/>
      <c r="O67" s="259"/>
      <c r="P67" s="259"/>
      <c r="Q67" s="303"/>
      <c r="R67" s="303"/>
      <c r="S67" s="304"/>
    </row>
    <row r="68" s="2" customFormat="1" ht="30" customHeight="1" spans="1:19">
      <c r="A68" s="162">
        <v>33</v>
      </c>
      <c r="B68" s="531" t="s">
        <v>227</v>
      </c>
      <c r="C68" s="59"/>
      <c r="D68" s="60"/>
      <c r="E68" s="326">
        <f t="shared" si="15"/>
        <v>98.2446947864815</v>
      </c>
      <c r="F68" s="342">
        <v>0.61072</v>
      </c>
      <c r="G68" s="88">
        <f t="shared" si="16"/>
        <v>0.992701715690972</v>
      </c>
      <c r="H68" s="110">
        <v>1</v>
      </c>
      <c r="I68" s="216" t="s">
        <v>182</v>
      </c>
      <c r="J68" s="224" t="s">
        <v>45</v>
      </c>
      <c r="K68" s="275">
        <v>18</v>
      </c>
      <c r="L68" s="225">
        <v>0.23</v>
      </c>
      <c r="M68" s="1430" t="s">
        <v>463</v>
      </c>
      <c r="N68" s="236" t="s">
        <v>48</v>
      </c>
      <c r="O68" s="259"/>
      <c r="P68" s="259"/>
      <c r="Q68" s="303"/>
      <c r="R68" s="303"/>
      <c r="S68" s="304"/>
    </row>
    <row r="69" s="2" customFormat="1" ht="30" customHeight="1" spans="1:19">
      <c r="A69" s="162">
        <v>34</v>
      </c>
      <c r="B69" s="531" t="s">
        <v>229</v>
      </c>
      <c r="C69" s="59"/>
      <c r="D69" s="60"/>
      <c r="E69" s="326">
        <f t="shared" si="15"/>
        <v>102.179836512262</v>
      </c>
      <c r="F69" s="119">
        <f>0.139+0.4482</f>
        <v>0.5872</v>
      </c>
      <c r="G69" s="88">
        <f t="shared" si="16"/>
        <v>0.954470866278718</v>
      </c>
      <c r="H69" s="110">
        <v>1</v>
      </c>
      <c r="I69" s="216" t="s">
        <v>50</v>
      </c>
      <c r="J69" s="224"/>
      <c r="K69" s="275"/>
      <c r="L69" s="225"/>
      <c r="M69" s="225"/>
      <c r="N69" s="236"/>
      <c r="O69" s="259"/>
      <c r="P69" s="259"/>
      <c r="Q69" s="303"/>
      <c r="R69" s="303"/>
      <c r="S69" s="304"/>
    </row>
    <row r="70" s="2" customFormat="1" ht="30" customHeight="1" spans="1:19">
      <c r="A70" s="162">
        <v>35</v>
      </c>
      <c r="B70" s="474" t="s">
        <v>230</v>
      </c>
      <c r="C70" s="62"/>
      <c r="D70" s="63"/>
      <c r="E70" s="326">
        <f t="shared" si="15"/>
        <v>311.04199066874</v>
      </c>
      <c r="F70" s="133">
        <v>0.1929</v>
      </c>
      <c r="G70" s="101">
        <f t="shared" si="16"/>
        <v>0.313551481786725</v>
      </c>
      <c r="H70" s="330"/>
      <c r="I70" s="216" t="s">
        <v>44</v>
      </c>
      <c r="J70" s="224" t="s">
        <v>45</v>
      </c>
      <c r="K70" s="275">
        <v>16</v>
      </c>
      <c r="L70" s="225">
        <v>0.23</v>
      </c>
      <c r="M70" s="1430" t="s">
        <v>463</v>
      </c>
      <c r="N70" s="226" t="s">
        <v>187</v>
      </c>
      <c r="O70" s="259"/>
      <c r="P70" s="259"/>
      <c r="Q70" s="303"/>
      <c r="R70" s="303"/>
      <c r="S70" s="304"/>
    </row>
    <row r="71" s="2" customFormat="1" ht="30" customHeight="1" spans="1:19">
      <c r="A71" s="162">
        <v>36</v>
      </c>
      <c r="B71" s="531" t="s">
        <v>126</v>
      </c>
      <c r="C71" s="59"/>
      <c r="D71" s="60"/>
      <c r="E71" s="326">
        <f t="shared" si="15"/>
        <v>119.094878920206</v>
      </c>
      <c r="F71" s="119">
        <f>0.458*1.1</f>
        <v>0.5038</v>
      </c>
      <c r="G71" s="101">
        <f t="shared" si="16"/>
        <v>0.818907395148533</v>
      </c>
      <c r="H71" s="110">
        <v>1</v>
      </c>
      <c r="I71" s="216" t="s">
        <v>44</v>
      </c>
      <c r="J71" s="224" t="s">
        <v>45</v>
      </c>
      <c r="K71" s="275">
        <v>16</v>
      </c>
      <c r="L71" s="225">
        <v>0.23</v>
      </c>
      <c r="M71" s="1430" t="s">
        <v>463</v>
      </c>
      <c r="N71" s="226" t="s">
        <v>160</v>
      </c>
      <c r="O71" s="259"/>
      <c r="P71" s="259"/>
      <c r="Q71" s="303"/>
      <c r="R71" s="303"/>
      <c r="S71" s="304"/>
    </row>
    <row r="72" s="2" customFormat="1" ht="30" customHeight="1" spans="1:19">
      <c r="A72" s="162">
        <v>37</v>
      </c>
      <c r="B72" s="531" t="s">
        <v>231</v>
      </c>
      <c r="C72" s="59"/>
      <c r="D72" s="60"/>
      <c r="E72" s="326">
        <f t="shared" si="15"/>
        <v>98.6842105263158</v>
      </c>
      <c r="F72" s="119">
        <v>0.608</v>
      </c>
      <c r="G72" s="101">
        <f t="shared" si="16"/>
        <v>0.988280460997038</v>
      </c>
      <c r="H72" s="110">
        <v>1</v>
      </c>
      <c r="I72" s="216" t="s">
        <v>44</v>
      </c>
      <c r="J72" s="224" t="s">
        <v>45</v>
      </c>
      <c r="K72" s="275">
        <v>16</v>
      </c>
      <c r="L72" s="225">
        <v>0.23</v>
      </c>
      <c r="M72" s="1430" t="s">
        <v>463</v>
      </c>
      <c r="N72" s="226" t="s">
        <v>160</v>
      </c>
      <c r="O72" s="259"/>
      <c r="P72" s="1"/>
      <c r="Q72" s="303"/>
      <c r="R72" s="303"/>
      <c r="S72" s="304"/>
    </row>
    <row r="73" s="2" customFormat="1" ht="30" customHeight="1" spans="1:19">
      <c r="A73" s="162">
        <v>38</v>
      </c>
      <c r="B73" s="531" t="s">
        <v>232</v>
      </c>
      <c r="C73" s="59"/>
      <c r="D73" s="60"/>
      <c r="E73" s="326">
        <f t="shared" si="15"/>
        <v>62.3052959501558</v>
      </c>
      <c r="F73" s="639">
        <v>0.963</v>
      </c>
      <c r="G73" s="88">
        <f t="shared" si="16"/>
        <v>1.56531921700682</v>
      </c>
      <c r="H73" s="110">
        <v>2</v>
      </c>
      <c r="I73" s="216" t="s">
        <v>72</v>
      </c>
      <c r="J73" s="224" t="s">
        <v>130</v>
      </c>
      <c r="K73" s="224">
        <v>21</v>
      </c>
      <c r="L73" s="225">
        <v>0.37</v>
      </c>
      <c r="M73" s="236">
        <v>0.1</v>
      </c>
      <c r="N73" s="226" t="s">
        <v>187</v>
      </c>
      <c r="O73" s="259"/>
      <c r="P73" s="259"/>
      <c r="Q73" s="303"/>
      <c r="R73" s="303"/>
      <c r="S73" s="304"/>
    </row>
    <row r="74" s="2" customFormat="1" ht="30" customHeight="1" spans="1:19">
      <c r="A74" s="162">
        <v>39</v>
      </c>
      <c r="B74" s="531" t="s">
        <v>131</v>
      </c>
      <c r="C74" s="59"/>
      <c r="D74" s="60"/>
      <c r="E74" s="326">
        <f t="shared" si="15"/>
        <v>46.4180721027387</v>
      </c>
      <c r="F74" s="108">
        <f>(1.2926)</f>
        <v>1.2926</v>
      </c>
      <c r="G74" s="88">
        <f t="shared" si="16"/>
        <v>2.10107125638943</v>
      </c>
      <c r="H74" s="110">
        <v>2</v>
      </c>
      <c r="I74" s="216" t="s">
        <v>44</v>
      </c>
      <c r="J74" s="224" t="s">
        <v>45</v>
      </c>
      <c r="K74" s="275">
        <v>16</v>
      </c>
      <c r="L74" s="225">
        <v>0.23</v>
      </c>
      <c r="M74" s="1430" t="s">
        <v>463</v>
      </c>
      <c r="N74" s="226" t="s">
        <v>187</v>
      </c>
      <c r="O74" s="259"/>
      <c r="P74" s="549" t="s">
        <v>146</v>
      </c>
      <c r="Q74" s="303"/>
      <c r="R74" s="303"/>
      <c r="S74" s="304"/>
    </row>
    <row r="75" s="2" customFormat="1" ht="30" customHeight="1" spans="1:19">
      <c r="A75" s="162">
        <v>40</v>
      </c>
      <c r="B75" s="474" t="s">
        <v>633</v>
      </c>
      <c r="C75" s="62"/>
      <c r="D75" s="62"/>
      <c r="E75" s="326">
        <f t="shared" si="15"/>
        <v>311.04199066874</v>
      </c>
      <c r="F75" s="119">
        <v>0.1929</v>
      </c>
      <c r="G75" s="88">
        <f t="shared" si="16"/>
        <v>0.313551481786725</v>
      </c>
      <c r="H75" s="110"/>
      <c r="I75" s="253" t="s">
        <v>44</v>
      </c>
      <c r="J75" s="224" t="s">
        <v>45</v>
      </c>
      <c r="K75" s="635">
        <v>16</v>
      </c>
      <c r="L75" s="225">
        <v>0.23</v>
      </c>
      <c r="M75" s="1430" t="s">
        <v>463</v>
      </c>
      <c r="N75" s="226" t="s">
        <v>187</v>
      </c>
      <c r="O75" s="259"/>
      <c r="P75" s="259"/>
      <c r="Q75" s="303"/>
      <c r="R75" s="303"/>
      <c r="S75" s="304"/>
    </row>
    <row r="76" s="580" customFormat="1" ht="36" customHeight="1" spans="1:19">
      <c r="A76" s="162">
        <v>41</v>
      </c>
      <c r="B76" s="474" t="s">
        <v>496</v>
      </c>
      <c r="C76" s="62"/>
      <c r="D76" s="63"/>
      <c r="E76" s="326">
        <f t="shared" si="15"/>
        <v>186.567164179104</v>
      </c>
      <c r="F76" s="133">
        <v>0.3216</v>
      </c>
      <c r="G76" s="88">
        <f t="shared" si="16"/>
        <v>0.522748349106328</v>
      </c>
      <c r="H76" s="110">
        <v>1</v>
      </c>
      <c r="I76" s="253" t="s">
        <v>50</v>
      </c>
      <c r="J76" s="224"/>
      <c r="K76" s="635"/>
      <c r="L76" s="225"/>
      <c r="M76" s="236"/>
      <c r="N76" s="226"/>
      <c r="O76" s="390"/>
      <c r="P76" s="650"/>
      <c r="R76" s="390"/>
      <c r="S76" s="657"/>
    </row>
    <row r="77" s="580" customFormat="1" ht="31" customHeight="1" spans="1:19">
      <c r="A77" s="162">
        <v>42</v>
      </c>
      <c r="B77" s="640" t="s">
        <v>134</v>
      </c>
      <c r="C77" s="62"/>
      <c r="D77" s="63"/>
      <c r="E77" s="326">
        <f t="shared" si="15"/>
        <v>84.8656294200849</v>
      </c>
      <c r="F77" s="133">
        <v>0.707</v>
      </c>
      <c r="G77" s="88">
        <f t="shared" si="16"/>
        <v>1.14920112816596</v>
      </c>
      <c r="H77" s="105">
        <v>1</v>
      </c>
      <c r="I77" s="253" t="s">
        <v>74</v>
      </c>
      <c r="J77" s="224" t="s">
        <v>137</v>
      </c>
      <c r="K77" s="635">
        <v>21</v>
      </c>
      <c r="L77" s="225">
        <v>0.65</v>
      </c>
      <c r="M77" s="236"/>
      <c r="N77" s="226" t="s">
        <v>160</v>
      </c>
      <c r="O77" s="651"/>
      <c r="P77" s="650"/>
      <c r="R77" s="390"/>
      <c r="S77" s="657"/>
    </row>
    <row r="78" s="580" customFormat="1" ht="31" customHeight="1" spans="1:19">
      <c r="A78" s="162">
        <v>43</v>
      </c>
      <c r="B78" s="474" t="s">
        <v>236</v>
      </c>
      <c r="C78" s="62"/>
      <c r="D78" s="63"/>
      <c r="E78" s="326">
        <f t="shared" si="15"/>
        <v>106.382978723404</v>
      </c>
      <c r="F78" s="133">
        <f>0.239+0.171+0.154</f>
        <v>0.564</v>
      </c>
      <c r="G78" s="641">
        <f t="shared" si="16"/>
        <v>0.916760164477515</v>
      </c>
      <c r="H78" s="642">
        <v>1</v>
      </c>
      <c r="I78" s="652" t="s">
        <v>74</v>
      </c>
      <c r="J78" s="224" t="s">
        <v>137</v>
      </c>
      <c r="K78" s="635">
        <v>21</v>
      </c>
      <c r="L78" s="225">
        <v>0.65</v>
      </c>
      <c r="M78" s="236"/>
      <c r="N78" s="226" t="s">
        <v>160</v>
      </c>
      <c r="O78" s="651"/>
      <c r="P78" s="650"/>
      <c r="R78" s="390"/>
      <c r="S78" s="657"/>
    </row>
    <row r="79" s="580" customFormat="1" ht="31" customHeight="1" spans="1:19">
      <c r="A79" s="162">
        <v>44</v>
      </c>
      <c r="B79" s="474" t="s">
        <v>237</v>
      </c>
      <c r="C79" s="62"/>
      <c r="D79" s="63"/>
      <c r="E79" s="326">
        <f t="shared" si="15"/>
        <v>157.48031496063</v>
      </c>
      <c r="F79" s="133">
        <v>0.381</v>
      </c>
      <c r="G79" s="101">
        <f t="shared" si="16"/>
        <v>0.619300749407683</v>
      </c>
      <c r="H79" s="330"/>
      <c r="I79" s="653" t="s">
        <v>172</v>
      </c>
      <c r="J79" s="224" t="s">
        <v>45</v>
      </c>
      <c r="K79" s="275">
        <v>16</v>
      </c>
      <c r="L79" s="225"/>
      <c r="M79" s="225"/>
      <c r="N79" s="226" t="s">
        <v>160</v>
      </c>
      <c r="O79" s="390"/>
      <c r="P79" s="650"/>
      <c r="R79" s="390"/>
      <c r="S79" s="657"/>
    </row>
    <row r="80" s="2" customFormat="1" ht="30" customHeight="1" spans="1:19">
      <c r="A80" s="162"/>
      <c r="B80" s="338" t="s">
        <v>139</v>
      </c>
      <c r="C80" s="339">
        <v>0.583</v>
      </c>
      <c r="D80" s="340">
        <f>60/C80*$E$12</f>
        <v>102.915951972556</v>
      </c>
      <c r="E80" s="86"/>
      <c r="F80" s="342"/>
      <c r="G80" s="88"/>
      <c r="H80" s="89"/>
      <c r="I80" s="246"/>
      <c r="J80" s="556"/>
      <c r="K80" s="556"/>
      <c r="L80" s="377"/>
      <c r="M80" s="377"/>
      <c r="N80" s="370"/>
      <c r="O80" s="259"/>
      <c r="P80" s="259"/>
      <c r="Q80" s="303"/>
      <c r="R80" s="303"/>
      <c r="S80" s="304"/>
    </row>
    <row r="81" ht="32.1" customHeight="1" spans="1:20">
      <c r="A81" s="344"/>
      <c r="B81" s="345" t="s">
        <v>140</v>
      </c>
      <c r="C81" s="346"/>
      <c r="D81" s="346"/>
      <c r="E81" s="347">
        <f>60/F81*$E$12</f>
        <v>65.0054171180932</v>
      </c>
      <c r="F81" s="348">
        <v>0.923</v>
      </c>
      <c r="G81" s="95">
        <f>$F$9/E81*120%</f>
        <v>1.50030076562544</v>
      </c>
      <c r="H81" s="349">
        <v>2</v>
      </c>
      <c r="I81" s="374" t="s">
        <v>141</v>
      </c>
      <c r="J81" s="375"/>
      <c r="K81" s="654"/>
      <c r="L81" s="561"/>
      <c r="M81" s="561"/>
      <c r="N81" s="562"/>
      <c r="O81" s="259"/>
      <c r="P81" s="259"/>
      <c r="Q81" s="303"/>
      <c r="R81" s="303"/>
      <c r="S81" s="304"/>
      <c r="T81" s="2"/>
    </row>
    <row r="82" ht="32.1" customHeight="1" spans="1:19">
      <c r="A82" s="350"/>
      <c r="B82" s="244" t="s">
        <v>142</v>
      </c>
      <c r="C82" s="244"/>
      <c r="D82" s="244"/>
      <c r="E82" s="79"/>
      <c r="F82" s="318">
        <f t="shared" ref="F82:H82" si="17">SUM(F62:F81)</f>
        <v>12.43862</v>
      </c>
      <c r="G82" s="318">
        <f t="shared" si="17"/>
        <v>20.2184952430378</v>
      </c>
      <c r="H82" s="82">
        <f t="shared" si="17"/>
        <v>22</v>
      </c>
      <c r="I82" s="378"/>
      <c r="J82" s="379"/>
      <c r="K82" s="379"/>
      <c r="L82" s="379"/>
      <c r="M82" s="563"/>
      <c r="N82" s="564"/>
      <c r="O82" s="259"/>
      <c r="P82" s="259"/>
      <c r="Q82" s="303"/>
      <c r="R82" s="303"/>
      <c r="S82" s="304"/>
    </row>
    <row r="83" ht="32.1" customHeight="1" spans="1:19">
      <c r="A83" s="590"/>
      <c r="B83" s="643"/>
      <c r="C83" s="644"/>
      <c r="D83" s="644"/>
      <c r="E83" s="645"/>
      <c r="F83" s="646"/>
      <c r="G83" s="647"/>
      <c r="H83" s="648"/>
      <c r="I83" s="655"/>
      <c r="J83" s="371"/>
      <c r="K83" s="371"/>
      <c r="L83" s="372"/>
      <c r="M83" s="372"/>
      <c r="N83" s="373"/>
      <c r="O83" s="259"/>
      <c r="P83" s="259"/>
      <c r="Q83" s="303"/>
      <c r="R83" s="303"/>
      <c r="S83" s="304"/>
    </row>
    <row r="84" ht="32.1" customHeight="1" spans="1:19">
      <c r="A84" s="538"/>
      <c r="B84" s="540" t="s">
        <v>238</v>
      </c>
      <c r="C84" s="540"/>
      <c r="D84" s="540"/>
      <c r="E84" s="430"/>
      <c r="F84" s="541">
        <f>F82+F61</f>
        <v>25.49026</v>
      </c>
      <c r="G84" s="541">
        <f t="shared" ref="F84:H84" si="18">G82+G61</f>
        <v>41.433430762721</v>
      </c>
      <c r="H84" s="542">
        <f t="shared" si="18"/>
        <v>47</v>
      </c>
      <c r="I84" s="565"/>
      <c r="J84" s="566"/>
      <c r="K84" s="566"/>
      <c r="L84" s="566"/>
      <c r="M84" s="568"/>
      <c r="N84" s="569"/>
      <c r="O84" s="259"/>
      <c r="P84" s="259"/>
      <c r="Q84" s="303"/>
      <c r="R84" s="303"/>
      <c r="S84" s="304"/>
    </row>
    <row r="85" ht="32.1" customHeight="1" spans="1:19">
      <c r="A85" s="351"/>
      <c r="B85" s="543" t="s">
        <v>239</v>
      </c>
      <c r="C85" s="543"/>
      <c r="D85" s="543"/>
      <c r="E85" s="544"/>
      <c r="F85" s="545">
        <f>F84+F23</f>
        <v>27.13076</v>
      </c>
      <c r="G85" s="545">
        <f t="shared" ref="F85:H85" si="19">G84+G23</f>
        <v>44.0799526441574</v>
      </c>
      <c r="H85" s="546">
        <f t="shared" si="19"/>
        <v>49</v>
      </c>
      <c r="I85" s="570"/>
      <c r="J85" s="383"/>
      <c r="K85" s="383"/>
      <c r="L85" s="383"/>
      <c r="M85" s="571"/>
      <c r="N85" s="572"/>
      <c r="O85" s="259"/>
      <c r="P85" s="259"/>
      <c r="Q85" s="303"/>
      <c r="R85" s="303"/>
      <c r="S85" s="304"/>
    </row>
    <row r="86" ht="32.1" customHeight="1" spans="1:19">
      <c r="A86" s="353"/>
      <c r="B86" s="547" t="s">
        <v>144</v>
      </c>
      <c r="C86" s="355"/>
      <c r="D86" s="356"/>
      <c r="E86" s="357"/>
      <c r="F86" s="548">
        <f>F85+F13</f>
        <v>27.69676</v>
      </c>
      <c r="G86" s="357"/>
      <c r="H86" s="357"/>
      <c r="I86" s="387"/>
      <c r="J86" s="387"/>
      <c r="K86" s="387"/>
      <c r="L86" s="387"/>
      <c r="M86" s="387"/>
      <c r="N86" s="387"/>
      <c r="O86" s="389"/>
      <c r="P86" s="389"/>
      <c r="Q86" s="389"/>
      <c r="R86" s="389"/>
      <c r="S86" s="393">
        <v>7</v>
      </c>
    </row>
    <row r="87" ht="32.1" customHeight="1" spans="1:14">
      <c r="A87" s="359"/>
      <c r="B87" s="273"/>
      <c r="C87" s="287"/>
      <c r="D87" s="287"/>
      <c r="E87" s="2"/>
      <c r="F87" s="273"/>
      <c r="G87" s="360"/>
      <c r="H87" s="359"/>
      <c r="J87" s="390"/>
      <c r="K87" s="390"/>
      <c r="L87" s="390"/>
      <c r="M87" s="656"/>
      <c r="N87" s="656"/>
    </row>
    <row r="88" ht="32.1" customHeight="1" spans="1:9">
      <c r="A88" s="359"/>
      <c r="B88" s="92"/>
      <c r="E88" s="359"/>
      <c r="F88" s="359"/>
      <c r="G88" s="359"/>
      <c r="H88" s="361"/>
      <c r="I88" s="361"/>
    </row>
    <row r="89" ht="32.1" customHeight="1" spans="1:9">
      <c r="A89" s="359"/>
      <c r="B89" s="362">
        <v>31.6233984</v>
      </c>
      <c r="C89" s="287"/>
      <c r="D89" s="363">
        <f>+F82+F61</f>
        <v>25.49026</v>
      </c>
      <c r="E89" s="2"/>
      <c r="F89" s="273"/>
      <c r="G89" s="360"/>
      <c r="H89" s="364"/>
      <c r="I89" s="392"/>
    </row>
    <row r="90" ht="26.25" spans="1:8">
      <c r="A90" s="359"/>
      <c r="B90" s="365"/>
      <c r="D90" s="649">
        <f>60/D89*43*0.75</f>
        <v>75.9113480992348</v>
      </c>
      <c r="E90" s="359"/>
      <c r="F90" s="359"/>
      <c r="G90" s="359"/>
      <c r="H90" s="359"/>
    </row>
    <row r="91" spans="1:8">
      <c r="A91" s="359"/>
      <c r="B91" s="366"/>
      <c r="E91" s="359"/>
      <c r="F91" s="359"/>
      <c r="G91" s="359"/>
      <c r="H91" s="359"/>
    </row>
    <row r="92" spans="1:8">
      <c r="A92" s="359"/>
      <c r="E92" s="359"/>
      <c r="F92" s="359"/>
      <c r="G92" s="359"/>
      <c r="H92" s="359"/>
    </row>
    <row r="93" spans="1:8">
      <c r="A93" s="359"/>
      <c r="E93" s="359"/>
      <c r="F93" s="359"/>
      <c r="G93" s="359"/>
      <c r="H93" s="359"/>
    </row>
    <row r="94" spans="1:8">
      <c r="A94" s="359"/>
      <c r="E94" s="359"/>
      <c r="F94" s="359"/>
      <c r="G94" s="359"/>
      <c r="H94" s="359"/>
    </row>
    <row r="95" spans="1:8">
      <c r="A95" s="359"/>
      <c r="E95" s="359"/>
      <c r="F95" s="359"/>
      <c r="G95" s="359"/>
      <c r="H95" s="359"/>
    </row>
    <row r="96" spans="1:8">
      <c r="A96" s="359"/>
      <c r="E96" s="359"/>
      <c r="F96" s="359"/>
      <c r="G96" s="359"/>
      <c r="H96" s="359"/>
    </row>
    <row r="97" spans="1:8">
      <c r="A97" s="359"/>
      <c r="E97" s="359"/>
      <c r="F97" s="359"/>
      <c r="G97" s="359"/>
      <c r="H97" s="359"/>
    </row>
    <row r="98" spans="1:8">
      <c r="A98" s="359"/>
      <c r="E98" s="359"/>
      <c r="F98" s="359"/>
      <c r="G98" s="359"/>
      <c r="H98" s="359"/>
    </row>
    <row r="99" spans="1:8">
      <c r="A99" s="359"/>
      <c r="E99" s="359"/>
      <c r="F99" s="359"/>
      <c r="G99" s="359"/>
      <c r="H99" s="359"/>
    </row>
    <row r="100" spans="1:8">
      <c r="A100" s="359"/>
      <c r="E100" s="359"/>
      <c r="F100" s="359"/>
      <c r="G100" s="359"/>
      <c r="H100" s="359"/>
    </row>
    <row r="101" spans="1:8">
      <c r="A101" s="359"/>
      <c r="E101" s="359"/>
      <c r="F101" s="359"/>
      <c r="G101" s="359"/>
      <c r="H101" s="359"/>
    </row>
    <row r="102" spans="1:8">
      <c r="A102" s="359"/>
      <c r="E102" s="359"/>
      <c r="F102" s="359"/>
      <c r="G102" s="359"/>
      <c r="H102" s="359"/>
    </row>
    <row r="103" spans="1:8">
      <c r="A103" s="359"/>
      <c r="E103" s="359"/>
      <c r="F103" s="359"/>
      <c r="G103" s="359"/>
      <c r="H103" s="359"/>
    </row>
    <row r="104" spans="1:8">
      <c r="A104" s="359"/>
      <c r="E104" s="359"/>
      <c r="F104" s="359"/>
      <c r="G104" s="359"/>
      <c r="H104" s="359"/>
    </row>
    <row r="105" spans="1:8">
      <c r="A105" s="359"/>
      <c r="E105" s="359"/>
      <c r="F105" s="359"/>
      <c r="G105" s="359"/>
      <c r="H105" s="359"/>
    </row>
    <row r="106" spans="5:8">
      <c r="E106" s="359"/>
      <c r="F106" s="359"/>
      <c r="G106" s="359"/>
      <c r="H106" s="359"/>
    </row>
    <row r="107" spans="5:8">
      <c r="E107" s="359"/>
      <c r="F107" s="359"/>
      <c r="G107" s="359"/>
      <c r="H107" s="359"/>
    </row>
    <row r="108" spans="5:8">
      <c r="E108" s="359"/>
      <c r="F108" s="359"/>
      <c r="G108" s="359"/>
      <c r="H108" s="359"/>
    </row>
    <row r="109" spans="5:8">
      <c r="E109" s="359"/>
      <c r="F109" s="359"/>
      <c r="G109" s="359"/>
      <c r="H109" s="359"/>
    </row>
    <row r="110" spans="5:8">
      <c r="E110" s="359"/>
      <c r="F110" s="359"/>
      <c r="G110" s="359"/>
      <c r="H110" s="359"/>
    </row>
    <row r="111" spans="5:8">
      <c r="E111" s="359"/>
      <c r="F111" s="359"/>
      <c r="G111" s="359"/>
      <c r="H111" s="359"/>
    </row>
    <row r="112" spans="5:8">
      <c r="E112" s="359"/>
      <c r="F112" s="359"/>
      <c r="G112" s="359"/>
      <c r="H112" s="359"/>
    </row>
  </sheetData>
  <sheetProtection selectLockedCells="1" selectUnlockedCells="1"/>
  <mergeCells count="25">
    <mergeCell ref="P9:Q9"/>
    <mergeCell ref="J10:K10"/>
    <mergeCell ref="L10:M10"/>
    <mergeCell ref="O13:S13"/>
    <mergeCell ref="B14:C14"/>
    <mergeCell ref="O14:Q14"/>
    <mergeCell ref="B24:C24"/>
    <mergeCell ref="O36:S36"/>
    <mergeCell ref="O37:S37"/>
    <mergeCell ref="O38:S38"/>
    <mergeCell ref="O42:S42"/>
    <mergeCell ref="O60:P60"/>
    <mergeCell ref="O61:P61"/>
    <mergeCell ref="O62:P62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.25" bottom="0" header="0" footer="0"/>
  <pageSetup paperSize="9" scale="32" orientation="portrait" horizontalDpi="300" verticalDpi="300"/>
  <headerFooter alignWithMargins="0" scaleWithDoc="0"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T108"/>
  <sheetViews>
    <sheetView view="pageBreakPreview" zoomScale="50" zoomScaleNormal="50" topLeftCell="A7" workbookViewId="0">
      <selection activeCell="D20" sqref="D20"/>
    </sheetView>
  </sheetViews>
  <sheetFormatPr defaultColWidth="4.42857142857143" defaultRowHeight="25.5"/>
  <cols>
    <col min="1" max="1" width="6.42857142857143" style="1"/>
    <col min="2" max="2" width="101.428571428571" style="394" customWidth="1"/>
    <col min="3" max="4" width="12.8571428571429" style="394" customWidth="1"/>
    <col min="5" max="7" width="13.1428571428571" style="1" customWidth="1"/>
    <col min="8" max="8" width="9.14285714285714" style="1" customWidth="1"/>
    <col min="9" max="9" width="13.1428571428571" style="395" customWidth="1"/>
    <col min="10" max="10" width="13.4285714285714" style="396" customWidth="1"/>
    <col min="11" max="11" width="10.5714285714286" style="397" customWidth="1"/>
    <col min="12" max="12" width="13.1428571428571" style="396" customWidth="1"/>
    <col min="13" max="13" width="13.1428571428571" style="398" customWidth="1"/>
    <col min="14" max="14" width="11.4285714285714" style="398" customWidth="1"/>
    <col min="15" max="15" width="2" style="1"/>
    <col min="16" max="16" width="12.8571428571429" style="1" customWidth="1"/>
    <col min="17" max="17" width="10" style="1" customWidth="1"/>
    <col min="18" max="19" width="10.8571428571429" style="1" customWidth="1"/>
    <col min="20" max="16381" width="4.42857142857143" style="1"/>
    <col min="16382" max="16384" width="4.42857142857143" style="399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8"/>
      <c r="L1" s="177"/>
      <c r="M1" s="177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8"/>
      <c r="L2" s="177"/>
      <c r="M2" s="177"/>
      <c r="N2" s="177"/>
      <c r="O2" s="8"/>
      <c r="P2" s="8"/>
      <c r="Q2" s="8"/>
      <c r="R2" s="8"/>
      <c r="S2" s="8"/>
    </row>
    <row r="3" s="1" customFormat="1" ht="24" customHeight="1" spans="1:19">
      <c r="A3" s="9" t="s">
        <v>1</v>
      </c>
      <c r="B3" s="400"/>
      <c r="C3" s="401"/>
      <c r="D3" s="401"/>
      <c r="E3" s="12" t="s">
        <v>634</v>
      </c>
      <c r="F3" s="402"/>
      <c r="G3" s="402"/>
      <c r="H3" s="402"/>
      <c r="I3" s="402"/>
      <c r="J3" s="478" t="s">
        <v>4</v>
      </c>
      <c r="K3" s="180"/>
      <c r="M3" s="184" t="s">
        <v>5</v>
      </c>
      <c r="N3" s="479" t="s">
        <v>635</v>
      </c>
      <c r="Q3" s="276"/>
      <c r="R3" s="276"/>
      <c r="S3" s="277"/>
    </row>
    <row r="4" s="1" customFormat="1" ht="24" customHeight="1" spans="1:20">
      <c r="A4" s="14" t="s">
        <v>7</v>
      </c>
      <c r="B4" s="394"/>
      <c r="C4" s="403"/>
      <c r="D4" s="403" t="s">
        <v>2</v>
      </c>
      <c r="E4" s="16" t="s">
        <v>593</v>
      </c>
      <c r="F4" s="17"/>
      <c r="G4" s="17"/>
      <c r="H4" s="17"/>
      <c r="I4" s="186"/>
      <c r="J4" s="480" t="s">
        <v>9</v>
      </c>
      <c r="K4" s="183"/>
      <c r="M4" s="189" t="s">
        <v>5</v>
      </c>
      <c r="N4" s="481" t="s">
        <v>501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394"/>
      <c r="C5" s="403"/>
      <c r="D5" s="403" t="s">
        <v>2</v>
      </c>
      <c r="E5" s="404">
        <v>7</v>
      </c>
      <c r="F5" s="20"/>
      <c r="G5" s="20"/>
      <c r="H5" s="20"/>
      <c r="I5" s="186"/>
      <c r="J5" s="480" t="s">
        <v>12</v>
      </c>
      <c r="K5" s="190"/>
      <c r="M5" s="189" t="s">
        <v>5</v>
      </c>
      <c r="N5" s="481" t="s">
        <v>570</v>
      </c>
      <c r="Q5" s="281"/>
      <c r="R5" s="282"/>
      <c r="S5" s="283"/>
    </row>
    <row r="6" s="1" customFormat="1" ht="24" customHeight="1" spans="1:19">
      <c r="A6" s="18" t="s">
        <v>14</v>
      </c>
      <c r="B6" s="394"/>
      <c r="C6" s="403"/>
      <c r="D6" s="403" t="s">
        <v>2</v>
      </c>
      <c r="E6" s="405">
        <v>0.75</v>
      </c>
      <c r="F6" s="20"/>
      <c r="G6" s="20"/>
      <c r="H6" s="20"/>
      <c r="I6" s="186"/>
      <c r="J6" s="480" t="s">
        <v>15</v>
      </c>
      <c r="K6" s="190"/>
      <c r="M6" s="189" t="s">
        <v>5</v>
      </c>
      <c r="N6" s="479" t="s">
        <v>503</v>
      </c>
      <c r="Q6" s="284"/>
      <c r="R6" s="284"/>
      <c r="S6" s="285"/>
    </row>
    <row r="7" s="1" customFormat="1" ht="24" customHeight="1" spans="1:19">
      <c r="A7" s="18" t="s">
        <v>17</v>
      </c>
      <c r="B7" s="394"/>
      <c r="C7" s="403"/>
      <c r="D7" s="403" t="s">
        <v>2</v>
      </c>
      <c r="E7" s="405">
        <v>1</v>
      </c>
      <c r="F7" s="20"/>
      <c r="G7" s="20"/>
      <c r="H7" s="20"/>
      <c r="I7" s="186"/>
      <c r="J7" s="480" t="s">
        <v>18</v>
      </c>
      <c r="K7" s="190"/>
      <c r="M7" s="189" t="s">
        <v>5</v>
      </c>
      <c r="N7" s="1433" t="s">
        <v>504</v>
      </c>
      <c r="Q7" s="286"/>
      <c r="R7" s="287"/>
      <c r="S7" s="288"/>
    </row>
    <row r="8" s="1" customFormat="1" ht="24" customHeight="1" spans="1:19">
      <c r="A8" s="18" t="s">
        <v>20</v>
      </c>
      <c r="B8" s="394"/>
      <c r="C8" s="403"/>
      <c r="D8" s="403" t="s">
        <v>2</v>
      </c>
      <c r="E8" s="406">
        <v>49</v>
      </c>
      <c r="F8" s="23"/>
      <c r="G8" s="23"/>
      <c r="H8" s="23"/>
      <c r="I8" s="193"/>
      <c r="J8" s="480"/>
      <c r="K8" s="195"/>
      <c r="M8" s="189"/>
      <c r="N8" s="483">
        <f>$F$82/20.086</f>
        <v>1.05414846161506</v>
      </c>
      <c r="Q8" s="284"/>
      <c r="R8" s="289"/>
      <c r="S8" s="290"/>
    </row>
    <row r="9" s="1" customFormat="1" ht="24" customHeight="1" spans="1:19">
      <c r="A9" s="18" t="s">
        <v>21</v>
      </c>
      <c r="B9" s="394"/>
      <c r="C9" s="403"/>
      <c r="D9" s="403" t="s">
        <v>2</v>
      </c>
      <c r="E9" s="24">
        <f>60/(F81)*E5*E6*E7*E8</f>
        <v>748.994571232999</v>
      </c>
      <c r="F9" s="25">
        <f>60/F81*E6*E8</f>
        <v>106.999224461857</v>
      </c>
      <c r="G9" s="407" t="s">
        <v>22</v>
      </c>
      <c r="H9" s="24"/>
      <c r="I9" s="199"/>
      <c r="J9" s="480"/>
      <c r="K9" s="196"/>
      <c r="M9" s="200"/>
      <c r="N9" s="484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154</v>
      </c>
      <c r="C10" s="28"/>
      <c r="D10" s="29"/>
      <c r="E10" s="408" t="s">
        <v>25</v>
      </c>
      <c r="F10" s="408" t="s">
        <v>26</v>
      </c>
      <c r="G10" s="409" t="s">
        <v>27</v>
      </c>
      <c r="H10" s="409"/>
      <c r="I10" s="485"/>
      <c r="J10" s="204" t="s">
        <v>28</v>
      </c>
      <c r="K10" s="205"/>
      <c r="L10" s="206" t="s">
        <v>29</v>
      </c>
      <c r="M10" s="205"/>
      <c r="N10" s="207" t="s">
        <v>30</v>
      </c>
      <c r="O10" s="486"/>
      <c r="P10" s="486"/>
      <c r="Q10" s="486"/>
      <c r="R10" s="486"/>
      <c r="S10" s="486"/>
    </row>
    <row r="11" s="1" customFormat="1" ht="16.7" customHeight="1" spans="1:19">
      <c r="A11" s="26"/>
      <c r="B11" s="32"/>
      <c r="C11" s="33"/>
      <c r="D11" s="34"/>
      <c r="E11" s="410" t="s">
        <v>155</v>
      </c>
      <c r="F11" s="408"/>
      <c r="G11" s="409"/>
      <c r="H11" s="409"/>
      <c r="I11" s="487" t="s">
        <v>32</v>
      </c>
      <c r="J11" s="210" t="s">
        <v>33</v>
      </c>
      <c r="K11" s="211" t="s">
        <v>34</v>
      </c>
      <c r="L11" s="210" t="s">
        <v>35</v>
      </c>
      <c r="M11" s="210" t="s">
        <v>36</v>
      </c>
      <c r="N11" s="212"/>
      <c r="O11" s="486"/>
      <c r="P11" s="486"/>
      <c r="Q11" s="486"/>
      <c r="R11" s="486"/>
      <c r="S11" s="486"/>
    </row>
    <row r="12" s="1" customFormat="1" ht="21" customHeight="1" spans="1:19">
      <c r="A12" s="26"/>
      <c r="B12" s="36"/>
      <c r="C12" s="37"/>
      <c r="D12" s="38"/>
      <c r="E12" s="411">
        <v>1</v>
      </c>
      <c r="F12" s="412"/>
      <c r="G12" s="409"/>
      <c r="H12" s="409"/>
      <c r="I12" s="488"/>
      <c r="J12" s="214"/>
      <c r="K12" s="215"/>
      <c r="L12" s="214"/>
      <c r="M12" s="214"/>
      <c r="N12" s="212"/>
      <c r="O12" s="486"/>
      <c r="P12" s="486"/>
      <c r="Q12" s="486"/>
      <c r="R12" s="486"/>
      <c r="S12" s="486"/>
    </row>
    <row r="13" s="1" customFormat="1" ht="30" customHeight="1" spans="1:19">
      <c r="A13" s="41"/>
      <c r="B13" s="42" t="s">
        <v>156</v>
      </c>
      <c r="C13" s="43"/>
      <c r="D13" s="43"/>
      <c r="E13" s="44">
        <f>60/F13*$E$12</f>
        <v>106.007067137809</v>
      </c>
      <c r="F13" s="413">
        <f>0.222*2+0.061*2</f>
        <v>0.566</v>
      </c>
      <c r="G13" s="46">
        <f>$F$9/E13*120%</f>
        <v>1.21123122090822</v>
      </c>
      <c r="H13" s="47"/>
      <c r="I13" s="216" t="s">
        <v>38</v>
      </c>
      <c r="J13" s="216"/>
      <c r="K13" s="217"/>
      <c r="L13" s="216"/>
      <c r="M13" s="216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220"/>
      <c r="K14" s="221"/>
      <c r="L14" s="221"/>
      <c r="M14" s="221"/>
      <c r="N14" s="222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414"/>
      <c r="B15" s="163" t="s">
        <v>55</v>
      </c>
      <c r="C15" s="415"/>
      <c r="D15" s="415"/>
      <c r="E15" s="416">
        <f t="shared" ref="E15:E20" si="0">60/F15*$E$12</f>
        <v>697.674418604651</v>
      </c>
      <c r="F15" s="417">
        <v>0.086</v>
      </c>
      <c r="G15" s="418">
        <f t="shared" ref="G15:G20" si="1">$F$9/E15*120%</f>
        <v>0.184038666074394</v>
      </c>
      <c r="H15" s="419"/>
      <c r="I15" s="489" t="s">
        <v>56</v>
      </c>
      <c r="J15" s="490"/>
      <c r="K15" s="377"/>
      <c r="L15" s="491"/>
      <c r="M15" s="491"/>
      <c r="N15" s="492"/>
      <c r="O15" s="227"/>
      <c r="P15" s="228" t="s">
        <v>44</v>
      </c>
      <c r="Q15" s="227"/>
      <c r="R15" s="89">
        <f t="shared" ref="R15:R32" si="2">COUNTIFS($I$22:$I$78,P15,$H$22:$H$78,"")+SUMIF($I$22:$I$78,P15,$H$22:$H$78)</f>
        <v>20</v>
      </c>
      <c r="S15" s="295">
        <f t="shared" ref="S15:S32" si="3">SUMIF($I$22:$I$86,P15,$H$22:$H$86)</f>
        <v>1</v>
      </c>
    </row>
    <row r="16" s="1" customFormat="1" ht="32.1" customHeight="1" spans="1:19">
      <c r="A16" s="420"/>
      <c r="B16" s="421" t="s">
        <v>52</v>
      </c>
      <c r="C16" s="422"/>
      <c r="D16" s="422"/>
      <c r="E16" s="423">
        <f t="shared" si="0"/>
        <v>319.148936170213</v>
      </c>
      <c r="F16" s="424">
        <v>0.188</v>
      </c>
      <c r="G16" s="425">
        <f t="shared" si="1"/>
        <v>0.402317083976582</v>
      </c>
      <c r="H16" s="426"/>
      <c r="I16" s="263" t="s">
        <v>53</v>
      </c>
      <c r="J16" s="493"/>
      <c r="K16" s="494"/>
      <c r="L16" s="495"/>
      <c r="M16" s="496"/>
      <c r="N16" s="497"/>
      <c r="O16" s="227"/>
      <c r="P16" s="228"/>
      <c r="Q16" s="296"/>
      <c r="R16" s="89">
        <f t="shared" si="2"/>
        <v>0</v>
      </c>
      <c r="S16" s="295">
        <f t="shared" si="3"/>
        <v>0</v>
      </c>
    </row>
    <row r="17" s="1" customFormat="1" ht="32.1" customHeight="1" spans="1:19">
      <c r="A17" s="420"/>
      <c r="B17" s="421" t="s">
        <v>61</v>
      </c>
      <c r="C17" s="422"/>
      <c r="D17" s="422"/>
      <c r="E17" s="423">
        <f t="shared" si="0"/>
        <v>606.060606060606</v>
      </c>
      <c r="F17" s="424">
        <f>0.099</f>
        <v>0.099</v>
      </c>
      <c r="G17" s="425">
        <f t="shared" si="1"/>
        <v>0.211858464434477</v>
      </c>
      <c r="H17" s="426"/>
      <c r="I17" s="263" t="s">
        <v>167</v>
      </c>
      <c r="J17" s="493"/>
      <c r="K17" s="494"/>
      <c r="L17" s="495"/>
      <c r="M17" s="496"/>
      <c r="N17" s="497"/>
      <c r="O17" s="227"/>
      <c r="P17" s="498" t="s">
        <v>508</v>
      </c>
      <c r="Q17" s="296"/>
      <c r="R17" s="89">
        <f t="shared" si="2"/>
        <v>0</v>
      </c>
      <c r="S17" s="295">
        <f t="shared" si="3"/>
        <v>0</v>
      </c>
    </row>
    <row r="18" s="1" customFormat="1" ht="32.1" customHeight="1" spans="1:19">
      <c r="A18" s="420"/>
      <c r="B18" s="421" t="s">
        <v>636</v>
      </c>
      <c r="C18" s="422"/>
      <c r="D18" s="422"/>
      <c r="E18" s="423">
        <f t="shared" si="0"/>
        <v>618.556701030928</v>
      </c>
      <c r="F18" s="424">
        <v>0.097</v>
      </c>
      <c r="G18" s="425">
        <f t="shared" si="1"/>
        <v>0.207578495456002</v>
      </c>
      <c r="H18" s="426"/>
      <c r="I18" s="263" t="s">
        <v>53</v>
      </c>
      <c r="J18" s="493"/>
      <c r="K18" s="494"/>
      <c r="L18" s="495"/>
      <c r="M18" s="496"/>
      <c r="N18" s="497"/>
      <c r="O18" s="227"/>
      <c r="P18" s="60" t="s">
        <v>511</v>
      </c>
      <c r="Q18" s="296"/>
      <c r="R18" s="89">
        <f t="shared" si="2"/>
        <v>0</v>
      </c>
      <c r="S18" s="295">
        <f t="shared" si="3"/>
        <v>0</v>
      </c>
    </row>
    <row r="19" s="1" customFormat="1" ht="32.1" customHeight="1" spans="1:19">
      <c r="A19" s="420"/>
      <c r="B19" s="421" t="s">
        <v>466</v>
      </c>
      <c r="C19" s="422"/>
      <c r="D19" s="422"/>
      <c r="E19" s="423">
        <f t="shared" si="0"/>
        <v>208.695652173913</v>
      </c>
      <c r="F19" s="424">
        <f>0.2875</f>
        <v>0.2875</v>
      </c>
      <c r="G19" s="425">
        <f t="shared" si="1"/>
        <v>0.615245540655678</v>
      </c>
      <c r="H19" s="426"/>
      <c r="I19" s="263" t="s">
        <v>63</v>
      </c>
      <c r="J19" s="493"/>
      <c r="K19" s="494"/>
      <c r="L19" s="495"/>
      <c r="M19" s="496"/>
      <c r="N19" s="497"/>
      <c r="O19" s="227"/>
      <c r="P19" s="59" t="s">
        <v>53</v>
      </c>
      <c r="Q19" s="296"/>
      <c r="R19" s="89">
        <f t="shared" si="2"/>
        <v>3</v>
      </c>
      <c r="S19" s="295">
        <f t="shared" si="3"/>
        <v>0</v>
      </c>
    </row>
    <row r="20" s="1" customFormat="1" ht="32.1" customHeight="1" spans="1:19">
      <c r="A20" s="420"/>
      <c r="B20" s="421" t="s">
        <v>467</v>
      </c>
      <c r="C20" s="422"/>
      <c r="D20" s="422"/>
      <c r="E20" s="423">
        <f t="shared" si="0"/>
        <v>2000</v>
      </c>
      <c r="F20" s="424">
        <v>0.03</v>
      </c>
      <c r="G20" s="425">
        <f t="shared" si="1"/>
        <v>0.0641995346771142</v>
      </c>
      <c r="H20" s="426"/>
      <c r="I20" s="263" t="s">
        <v>171</v>
      </c>
      <c r="J20" s="493"/>
      <c r="K20" s="494"/>
      <c r="L20" s="495"/>
      <c r="M20" s="496"/>
      <c r="N20" s="497"/>
      <c r="O20" s="227"/>
      <c r="P20" s="59" t="s">
        <v>510</v>
      </c>
      <c r="Q20" s="296"/>
      <c r="R20" s="89">
        <f t="shared" si="2"/>
        <v>0</v>
      </c>
      <c r="S20" s="295">
        <f t="shared" si="3"/>
        <v>0</v>
      </c>
    </row>
    <row r="21" s="1" customFormat="1" ht="32.1" customHeight="1" spans="1:19">
      <c r="A21" s="427"/>
      <c r="B21" s="428" t="s">
        <v>361</v>
      </c>
      <c r="C21" s="429"/>
      <c r="D21" s="429"/>
      <c r="E21" s="430"/>
      <c r="F21" s="431">
        <f t="shared" ref="F21:H21" si="4">SUM(F15:F20)</f>
        <v>0.7875</v>
      </c>
      <c r="G21" s="431">
        <f t="shared" si="4"/>
        <v>1.68523778527425</v>
      </c>
      <c r="H21" s="432">
        <f t="shared" si="4"/>
        <v>0</v>
      </c>
      <c r="I21" s="499"/>
      <c r="J21" s="500"/>
      <c r="K21" s="501"/>
      <c r="L21" s="501"/>
      <c r="M21" s="501"/>
      <c r="N21" s="502"/>
      <c r="O21" s="227"/>
      <c r="P21" s="59" t="s">
        <v>56</v>
      </c>
      <c r="Q21" s="296"/>
      <c r="R21" s="89">
        <f t="shared" si="2"/>
        <v>1</v>
      </c>
      <c r="S21" s="295">
        <f t="shared" si="3"/>
        <v>0</v>
      </c>
    </row>
    <row r="22" s="1" customFormat="1" ht="32.1" customHeight="1" spans="1:19">
      <c r="A22" s="52"/>
      <c r="B22" s="433" t="s">
        <v>77</v>
      </c>
      <c r="C22" s="434"/>
      <c r="D22" s="434"/>
      <c r="E22" s="435">
        <f>60/F22*$E$12</f>
        <v>75</v>
      </c>
      <c r="F22" s="94">
        <v>0.8</v>
      </c>
      <c r="G22" s="436">
        <f>$F$9/E22*120%</f>
        <v>1.71198759138971</v>
      </c>
      <c r="H22" s="437">
        <v>1</v>
      </c>
      <c r="I22" s="503" t="s">
        <v>78</v>
      </c>
      <c r="J22" s="504"/>
      <c r="K22" s="505"/>
      <c r="L22" s="505"/>
      <c r="M22" s="506"/>
      <c r="N22" s="226"/>
      <c r="O22" s="227"/>
      <c r="P22" s="59" t="s">
        <v>63</v>
      </c>
      <c r="Q22" s="296"/>
      <c r="R22" s="89">
        <f t="shared" si="2"/>
        <v>2</v>
      </c>
      <c r="S22" s="295">
        <f t="shared" si="3"/>
        <v>0</v>
      </c>
    </row>
    <row r="23" s="1" customFormat="1" ht="32.1" customHeight="1" spans="1:19">
      <c r="A23" s="414"/>
      <c r="B23" s="438"/>
      <c r="C23" s="439"/>
      <c r="D23" s="439"/>
      <c r="E23" s="440"/>
      <c r="F23" s="441"/>
      <c r="G23" s="442"/>
      <c r="H23" s="443"/>
      <c r="I23" s="507"/>
      <c r="J23" s="508"/>
      <c r="K23" s="509"/>
      <c r="L23" s="509"/>
      <c r="M23" s="510"/>
      <c r="N23" s="492"/>
      <c r="O23" s="227"/>
      <c r="P23" s="59" t="s">
        <v>66</v>
      </c>
      <c r="Q23" s="296"/>
      <c r="R23" s="89">
        <f t="shared" si="2"/>
        <v>1</v>
      </c>
      <c r="S23" s="295">
        <f t="shared" si="3"/>
        <v>0</v>
      </c>
    </row>
    <row r="24" s="1" customFormat="1" ht="32.1" customHeight="1" spans="1:19">
      <c r="A24" s="444"/>
      <c r="B24" s="445" t="s">
        <v>415</v>
      </c>
      <c r="C24" s="446"/>
      <c r="D24" s="447"/>
      <c r="E24" s="448"/>
      <c r="F24" s="449"/>
      <c r="G24" s="449"/>
      <c r="H24" s="450"/>
      <c r="I24" s="511"/>
      <c r="J24" s="512"/>
      <c r="K24" s="513"/>
      <c r="L24" s="514"/>
      <c r="M24" s="515"/>
      <c r="N24" s="516"/>
      <c r="O24" s="227"/>
      <c r="P24" s="59" t="s">
        <v>68</v>
      </c>
      <c r="Q24" s="296"/>
      <c r="R24" s="89">
        <f t="shared" si="2"/>
        <v>4</v>
      </c>
      <c r="S24" s="295">
        <f t="shared" si="3"/>
        <v>0</v>
      </c>
    </row>
    <row r="25" s="1" customFormat="1" ht="31" customHeight="1" spans="1:19">
      <c r="A25" s="451"/>
      <c r="B25" s="452" t="s">
        <v>637</v>
      </c>
      <c r="C25" s="453"/>
      <c r="D25" s="447"/>
      <c r="E25" s="103">
        <f t="shared" ref="E25:E31" si="5">60/F25*$E$12</f>
        <v>83.7170364169108</v>
      </c>
      <c r="F25" s="150">
        <f>0.7167</f>
        <v>0.7167</v>
      </c>
      <c r="G25" s="101">
        <f t="shared" ref="G25:G31" si="6">$F$9/E25*120%</f>
        <v>1.53372688343626</v>
      </c>
      <c r="H25" s="454"/>
      <c r="I25" s="511" t="s">
        <v>44</v>
      </c>
      <c r="J25" s="517"/>
      <c r="K25" s="518"/>
      <c r="L25" s="519"/>
      <c r="M25" s="520"/>
      <c r="N25" s="521"/>
      <c r="O25" s="227"/>
      <c r="P25" s="59" t="s">
        <v>72</v>
      </c>
      <c r="Q25" s="296"/>
      <c r="R25" s="89">
        <f t="shared" si="2"/>
        <v>1</v>
      </c>
      <c r="S25" s="295">
        <f t="shared" si="3"/>
        <v>0</v>
      </c>
    </row>
    <row r="26" s="1" customFormat="1" ht="32.1" customHeight="1" spans="1:19">
      <c r="A26" s="451"/>
      <c r="B26" s="452" t="s">
        <v>638</v>
      </c>
      <c r="C26" s="453"/>
      <c r="D26" s="447"/>
      <c r="E26" s="103">
        <f t="shared" si="5"/>
        <v>58.7843398518635</v>
      </c>
      <c r="F26" s="150">
        <f>1.0744*0.95</f>
        <v>1.02068</v>
      </c>
      <c r="G26" s="101">
        <f t="shared" si="6"/>
        <v>2.18423936847456</v>
      </c>
      <c r="H26" s="454"/>
      <c r="I26" s="511" t="s">
        <v>44</v>
      </c>
      <c r="J26" s="517"/>
      <c r="K26" s="518"/>
      <c r="L26" s="519"/>
      <c r="M26" s="520"/>
      <c r="N26" s="521"/>
      <c r="O26" s="227"/>
      <c r="P26" s="59" t="s">
        <v>515</v>
      </c>
      <c r="Q26" s="296"/>
      <c r="R26" s="89">
        <f t="shared" si="2"/>
        <v>0</v>
      </c>
      <c r="S26" s="295">
        <f t="shared" si="3"/>
        <v>0</v>
      </c>
    </row>
    <row r="27" s="1" customFormat="1" ht="32.1" customHeight="1" spans="1:19">
      <c r="A27" s="451"/>
      <c r="B27" s="452" t="s">
        <v>639</v>
      </c>
      <c r="C27" s="453"/>
      <c r="D27" s="447"/>
      <c r="E27" s="103">
        <f t="shared" si="5"/>
        <v>224.131490474412</v>
      </c>
      <c r="F27" s="150">
        <v>0.2677</v>
      </c>
      <c r="G27" s="101">
        <f t="shared" si="6"/>
        <v>0.572873847768781</v>
      </c>
      <c r="H27" s="454"/>
      <c r="I27" s="511" t="s">
        <v>66</v>
      </c>
      <c r="J27" s="517"/>
      <c r="K27" s="518"/>
      <c r="L27" s="519"/>
      <c r="M27" s="520"/>
      <c r="N27" s="521"/>
      <c r="O27" s="227"/>
      <c r="P27" s="59" t="s">
        <v>74</v>
      </c>
      <c r="Q27" s="296"/>
      <c r="R27" s="89">
        <f t="shared" si="2"/>
        <v>3</v>
      </c>
      <c r="S27" s="295">
        <f t="shared" si="3"/>
        <v>0</v>
      </c>
    </row>
    <row r="28" s="2" customFormat="1" ht="32.1" customHeight="1" spans="1:19">
      <c r="A28" s="451"/>
      <c r="B28" s="452" t="s">
        <v>640</v>
      </c>
      <c r="C28" s="453"/>
      <c r="D28" s="447"/>
      <c r="E28" s="103">
        <f t="shared" si="5"/>
        <v>186.625194401244</v>
      </c>
      <c r="F28" s="150">
        <v>0.3215</v>
      </c>
      <c r="G28" s="101">
        <f t="shared" si="6"/>
        <v>0.688005013289741</v>
      </c>
      <c r="H28" s="454"/>
      <c r="I28" s="511" t="s">
        <v>53</v>
      </c>
      <c r="J28" s="517"/>
      <c r="K28" s="518"/>
      <c r="L28" s="519"/>
      <c r="M28" s="520"/>
      <c r="N28" s="521"/>
      <c r="O28" s="227"/>
      <c r="P28" s="59" t="s">
        <v>76</v>
      </c>
      <c r="Q28" s="296"/>
      <c r="R28" s="89">
        <f t="shared" si="2"/>
        <v>0</v>
      </c>
      <c r="S28" s="295">
        <f t="shared" si="3"/>
        <v>0</v>
      </c>
    </row>
    <row r="29" s="2" customFormat="1" ht="32.1" customHeight="1" spans="1:19">
      <c r="A29" s="451"/>
      <c r="B29" s="452" t="s">
        <v>641</v>
      </c>
      <c r="C29" s="453"/>
      <c r="D29" s="447"/>
      <c r="E29" s="103">
        <f t="shared" si="5"/>
        <v>42.5290615253757</v>
      </c>
      <c r="F29" s="150">
        <f>0.7054*2</f>
        <v>1.4108</v>
      </c>
      <c r="G29" s="101">
        <f t="shared" si="6"/>
        <v>3.01909011741575</v>
      </c>
      <c r="H29" s="454"/>
      <c r="I29" s="511" t="s">
        <v>44</v>
      </c>
      <c r="J29" s="517"/>
      <c r="K29" s="518"/>
      <c r="L29" s="519"/>
      <c r="M29" s="520"/>
      <c r="N29" s="521"/>
      <c r="O29" s="227"/>
      <c r="P29" s="59" t="s">
        <v>79</v>
      </c>
      <c r="Q29" s="296"/>
      <c r="R29" s="89">
        <f t="shared" si="2"/>
        <v>0</v>
      </c>
      <c r="S29" s="295">
        <f t="shared" si="3"/>
        <v>0</v>
      </c>
    </row>
    <row r="30" s="2" customFormat="1" ht="32.1" customHeight="1" spans="1:19">
      <c r="A30" s="451"/>
      <c r="B30" s="452" t="s">
        <v>642</v>
      </c>
      <c r="C30" s="453"/>
      <c r="D30" s="447"/>
      <c r="E30" s="103">
        <f t="shared" si="5"/>
        <v>56.9011626804241</v>
      </c>
      <c r="F30" s="150">
        <f>0.4793*2*1.1</f>
        <v>1.05446</v>
      </c>
      <c r="G30" s="101">
        <f t="shared" si="6"/>
        <v>2.25652804452099</v>
      </c>
      <c r="H30" s="454"/>
      <c r="I30" s="511" t="s">
        <v>63</v>
      </c>
      <c r="J30" s="517"/>
      <c r="K30" s="518"/>
      <c r="L30" s="519"/>
      <c r="M30" s="520"/>
      <c r="N30" s="521"/>
      <c r="O30" s="227"/>
      <c r="P30" s="59" t="s">
        <v>470</v>
      </c>
      <c r="Q30" s="296"/>
      <c r="R30" s="89">
        <f t="shared" si="2"/>
        <v>0</v>
      </c>
      <c r="S30" s="295">
        <f t="shared" si="3"/>
        <v>0</v>
      </c>
    </row>
    <row r="31" s="2" customFormat="1" ht="32.1" customHeight="1" spans="1:19">
      <c r="A31" s="451"/>
      <c r="B31" s="452" t="s">
        <v>643</v>
      </c>
      <c r="C31" s="453"/>
      <c r="D31" s="447"/>
      <c r="E31" s="103">
        <f t="shared" si="5"/>
        <v>43.6109899694723</v>
      </c>
      <c r="F31" s="150">
        <f>0.6879*2</f>
        <v>1.3758</v>
      </c>
      <c r="G31" s="101">
        <f t="shared" si="6"/>
        <v>2.94419066029246</v>
      </c>
      <c r="H31" s="454"/>
      <c r="I31" s="511" t="s">
        <v>44</v>
      </c>
      <c r="J31" s="517"/>
      <c r="K31" s="518"/>
      <c r="L31" s="519"/>
      <c r="M31" s="520"/>
      <c r="N31" s="521"/>
      <c r="O31" s="227"/>
      <c r="P31" s="59" t="s">
        <v>177</v>
      </c>
      <c r="Q31" s="296"/>
      <c r="R31" s="89">
        <f t="shared" si="2"/>
        <v>1</v>
      </c>
      <c r="S31" s="295">
        <f t="shared" si="3"/>
        <v>0</v>
      </c>
    </row>
    <row r="32" s="2" customFormat="1" ht="32.1" customHeight="1" spans="1:19">
      <c r="A32" s="451"/>
      <c r="B32" s="452"/>
      <c r="C32" s="453"/>
      <c r="D32" s="447"/>
      <c r="E32" s="455"/>
      <c r="F32" s="147"/>
      <c r="G32" s="456"/>
      <c r="H32" s="454"/>
      <c r="I32" s="511"/>
      <c r="J32" s="517"/>
      <c r="K32" s="518"/>
      <c r="L32" s="519"/>
      <c r="M32" s="520"/>
      <c r="N32" s="521"/>
      <c r="O32" s="227"/>
      <c r="P32" s="59" t="s">
        <v>364</v>
      </c>
      <c r="Q32" s="296"/>
      <c r="R32" s="89">
        <f t="shared" si="2"/>
        <v>0</v>
      </c>
      <c r="S32" s="295">
        <f t="shared" si="3"/>
        <v>0</v>
      </c>
    </row>
    <row r="33" s="2" customFormat="1" ht="32.1" customHeight="1" spans="1:19">
      <c r="A33" s="52"/>
      <c r="B33" s="84" t="s">
        <v>372</v>
      </c>
      <c r="C33" s="84"/>
      <c r="D33" s="457"/>
      <c r="E33" s="458"/>
      <c r="F33" s="459"/>
      <c r="G33" s="460"/>
      <c r="H33" s="461"/>
      <c r="I33" s="511"/>
      <c r="J33" s="522"/>
      <c r="K33" s="505"/>
      <c r="L33" s="505"/>
      <c r="M33" s="505"/>
      <c r="N33" s="521"/>
      <c r="O33" s="240"/>
      <c r="P33" s="59"/>
      <c r="Q33" s="297"/>
      <c r="R33" s="89"/>
      <c r="S33" s="295"/>
    </row>
    <row r="34" s="2" customFormat="1" ht="32.1" customHeight="1" spans="1:19">
      <c r="A34" s="90"/>
      <c r="B34" s="123" t="s">
        <v>82</v>
      </c>
      <c r="C34" s="124"/>
      <c r="D34" s="125"/>
      <c r="E34" s="103"/>
      <c r="F34" s="126"/>
      <c r="G34" s="101"/>
      <c r="H34" s="126"/>
      <c r="I34" s="246"/>
      <c r="J34" s="247"/>
      <c r="K34" s="217"/>
      <c r="L34" s="217"/>
      <c r="M34" s="217"/>
      <c r="N34" s="521"/>
      <c r="O34" s="227"/>
      <c r="P34" s="59" t="s">
        <v>84</v>
      </c>
      <c r="Q34" s="296"/>
      <c r="R34" s="89">
        <f>COUNTIFS($I$22:$I$78,P34,$H$22:$H$78,"")+SUMIF($I$22:$I$78,P34,$H$22:$H$78)</f>
        <v>1</v>
      </c>
      <c r="S34" s="295">
        <f>SUMIF($I$22:$I$86,P34,$H$22:$H$86)</f>
        <v>0</v>
      </c>
    </row>
    <row r="35" s="2" customFormat="1" ht="32.1" customHeight="1" spans="1:19">
      <c r="A35" s="90">
        <v>1</v>
      </c>
      <c r="B35" s="127" t="s">
        <v>471</v>
      </c>
      <c r="C35" s="124"/>
      <c r="D35" s="128"/>
      <c r="E35" s="103">
        <f t="shared" ref="E35:E55" si="7">60/F35*$E$12</f>
        <v>155.038759689922</v>
      </c>
      <c r="F35" s="150">
        <v>0.387</v>
      </c>
      <c r="G35" s="101">
        <f t="shared" ref="G35:G55" si="8">$F$9/E35*120%</f>
        <v>0.828173997334773</v>
      </c>
      <c r="H35" s="130"/>
      <c r="I35" s="216" t="s">
        <v>44</v>
      </c>
      <c r="J35" s="247"/>
      <c r="K35" s="225"/>
      <c r="L35" s="225"/>
      <c r="M35" s="236"/>
      <c r="N35" s="521"/>
      <c r="O35" s="227"/>
      <c r="P35" s="59" t="s">
        <v>50</v>
      </c>
      <c r="Q35" s="296"/>
      <c r="R35" s="89"/>
      <c r="S35" s="295">
        <v>3</v>
      </c>
    </row>
    <row r="36" s="2" customFormat="1" ht="32.1" customHeight="1" spans="1:19">
      <c r="A36" s="90">
        <v>2</v>
      </c>
      <c r="B36" s="462" t="s">
        <v>610</v>
      </c>
      <c r="C36" s="124"/>
      <c r="D36" s="137"/>
      <c r="E36" s="86">
        <f t="shared" si="7"/>
        <v>246.913580246914</v>
      </c>
      <c r="F36" s="138">
        <f>0.243</f>
        <v>0.243</v>
      </c>
      <c r="G36" s="101">
        <f t="shared" si="8"/>
        <v>0.520016230884625</v>
      </c>
      <c r="H36" s="89"/>
      <c r="I36" s="253" t="s">
        <v>50</v>
      </c>
      <c r="J36" s="247"/>
      <c r="K36" s="225"/>
      <c r="L36" s="225"/>
      <c r="M36" s="236"/>
      <c r="N36" s="521"/>
      <c r="O36" s="227"/>
      <c r="P36" s="59" t="s">
        <v>87</v>
      </c>
      <c r="Q36" s="296"/>
      <c r="R36" s="89"/>
      <c r="S36" s="295">
        <f>SUMIF($I$22:$I$86,"*i",$H$22:$H$86)</f>
        <v>4</v>
      </c>
    </row>
    <row r="37" s="2" customFormat="1" ht="32.1" customHeight="1" spans="1:19">
      <c r="A37" s="90">
        <v>3</v>
      </c>
      <c r="B37" s="462" t="s">
        <v>478</v>
      </c>
      <c r="C37" s="62"/>
      <c r="D37" s="137"/>
      <c r="E37" s="141">
        <f t="shared" si="7"/>
        <v>263.157894736842</v>
      </c>
      <c r="F37" s="61">
        <v>0.228</v>
      </c>
      <c r="G37" s="101">
        <f t="shared" si="8"/>
        <v>0.487916463546068</v>
      </c>
      <c r="H37" s="89"/>
      <c r="I37" s="263" t="s">
        <v>84</v>
      </c>
      <c r="J37" s="237"/>
      <c r="K37" s="217"/>
      <c r="L37" s="225"/>
      <c r="M37" s="225"/>
      <c r="N37" s="521"/>
      <c r="O37" s="243"/>
      <c r="P37" s="244" t="s">
        <v>89</v>
      </c>
      <c r="Q37" s="298"/>
      <c r="R37" s="299">
        <f>SUM(R15:R36)</f>
        <v>37</v>
      </c>
      <c r="S37" s="300">
        <f>SUM(S15:S36)</f>
        <v>8</v>
      </c>
    </row>
    <row r="38" s="2" customFormat="1" ht="32.1" customHeight="1" spans="1:19">
      <c r="A38" s="90">
        <v>4</v>
      </c>
      <c r="B38" s="463" t="s">
        <v>644</v>
      </c>
      <c r="C38" s="146"/>
      <c r="D38" s="118"/>
      <c r="E38" s="86">
        <f t="shared" si="7"/>
        <v>98.8467874794069</v>
      </c>
      <c r="F38" s="147">
        <v>0.607</v>
      </c>
      <c r="G38" s="101">
        <f t="shared" si="8"/>
        <v>1.29897058496694</v>
      </c>
      <c r="H38" s="89"/>
      <c r="I38" s="253" t="s">
        <v>163</v>
      </c>
      <c r="J38" s="247"/>
      <c r="K38" s="217"/>
      <c r="L38" s="225"/>
      <c r="M38" s="236"/>
      <c r="N38" s="217"/>
      <c r="O38" s="243"/>
      <c r="P38" s="244"/>
      <c r="Q38" s="298"/>
      <c r="R38" s="298"/>
      <c r="S38" s="301"/>
    </row>
    <row r="39" s="2" customFormat="1" ht="32.1" customHeight="1" spans="1:19">
      <c r="A39" s="90">
        <v>5</v>
      </c>
      <c r="B39" s="463" t="s">
        <v>191</v>
      </c>
      <c r="C39" s="124"/>
      <c r="D39" s="464"/>
      <c r="E39" s="86">
        <f t="shared" si="7"/>
        <v>239.808153477218</v>
      </c>
      <c r="F39" s="465">
        <v>0.2502</v>
      </c>
      <c r="G39" s="101">
        <f t="shared" si="8"/>
        <v>0.535424119207132</v>
      </c>
      <c r="H39" s="89"/>
      <c r="I39" s="257" t="s">
        <v>56</v>
      </c>
      <c r="J39" s="247"/>
      <c r="K39" s="217"/>
      <c r="L39" s="225"/>
      <c r="M39" s="236"/>
      <c r="N39" s="248"/>
      <c r="O39" s="249" t="s">
        <v>92</v>
      </c>
      <c r="P39" s="249"/>
      <c r="Q39" s="249"/>
      <c r="R39" s="249"/>
      <c r="S39" s="249"/>
    </row>
    <row r="40" s="2" customFormat="1" ht="32.1" customHeight="1" spans="1:19">
      <c r="A40" s="90">
        <v>6</v>
      </c>
      <c r="B40" s="463" t="s">
        <v>645</v>
      </c>
      <c r="C40" s="128"/>
      <c r="D40" s="132"/>
      <c r="E40" s="86">
        <f t="shared" si="7"/>
        <v>129.171151776103</v>
      </c>
      <c r="F40" s="133">
        <v>0.4645</v>
      </c>
      <c r="G40" s="101">
        <f t="shared" si="8"/>
        <v>0.994022795250651</v>
      </c>
      <c r="H40" s="89"/>
      <c r="I40" s="253" t="s">
        <v>63</v>
      </c>
      <c r="J40" s="237"/>
      <c r="K40" s="217"/>
      <c r="L40" s="225"/>
      <c r="M40" s="225"/>
      <c r="N40" s="251"/>
      <c r="O40" s="252" t="s">
        <v>261</v>
      </c>
      <c r="P40" s="252"/>
      <c r="Q40" s="252"/>
      <c r="R40" s="252"/>
      <c r="S40" s="252"/>
    </row>
    <row r="41" s="2" customFormat="1" ht="32.1" customHeight="1" spans="1:19">
      <c r="A41" s="90">
        <v>7</v>
      </c>
      <c r="B41" s="466" t="s">
        <v>294</v>
      </c>
      <c r="C41" s="62"/>
      <c r="D41" s="63"/>
      <c r="E41" s="86">
        <f t="shared" si="7"/>
        <v>502.092050209205</v>
      </c>
      <c r="F41" s="119">
        <f>0.239/2</f>
        <v>0.1195</v>
      </c>
      <c r="G41" s="101">
        <f t="shared" si="8"/>
        <v>0.255728146463838</v>
      </c>
      <c r="H41" s="89"/>
      <c r="I41" s="263" t="s">
        <v>44</v>
      </c>
      <c r="J41" s="247"/>
      <c r="K41" s="217"/>
      <c r="L41" s="225"/>
      <c r="M41" s="236"/>
      <c r="N41" s="251"/>
      <c r="O41" s="252" t="s">
        <v>96</v>
      </c>
      <c r="P41" s="252"/>
      <c r="Q41" s="252"/>
      <c r="R41" s="252"/>
      <c r="S41" s="252"/>
    </row>
    <row r="42" s="2" customFormat="1" ht="32.1" customHeight="1" spans="1:19">
      <c r="A42" s="90">
        <v>8</v>
      </c>
      <c r="B42" s="463" t="s">
        <v>195</v>
      </c>
      <c r="C42" s="128"/>
      <c r="D42" s="132"/>
      <c r="E42" s="86">
        <f t="shared" si="7"/>
        <v>182.926829268293</v>
      </c>
      <c r="F42" s="129">
        <v>0.328</v>
      </c>
      <c r="G42" s="101">
        <f t="shared" si="8"/>
        <v>0.701914912469782</v>
      </c>
      <c r="H42" s="89"/>
      <c r="I42" s="253" t="s">
        <v>177</v>
      </c>
      <c r="J42" s="224"/>
      <c r="K42" s="217"/>
      <c r="L42" s="225"/>
      <c r="M42" s="225"/>
      <c r="N42" s="226"/>
      <c r="O42" s="523"/>
      <c r="P42" s="524"/>
      <c r="Q42" s="524"/>
      <c r="R42" s="524"/>
      <c r="S42" s="528">
        <v>7</v>
      </c>
    </row>
    <row r="43" s="2" customFormat="1" ht="32.1" customHeight="1" spans="1:19">
      <c r="A43" s="90">
        <v>9</v>
      </c>
      <c r="B43" s="463" t="s">
        <v>481</v>
      </c>
      <c r="C43" s="124"/>
      <c r="D43" s="128"/>
      <c r="E43" s="326">
        <f t="shared" si="7"/>
        <v>217.391304347826</v>
      </c>
      <c r="F43" s="119">
        <v>0.276</v>
      </c>
      <c r="G43" s="101">
        <f t="shared" si="8"/>
        <v>0.59063571902945</v>
      </c>
      <c r="H43" s="89"/>
      <c r="I43" s="253" t="s">
        <v>68</v>
      </c>
      <c r="J43" s="224"/>
      <c r="K43" s="217"/>
      <c r="L43" s="225"/>
      <c r="M43" s="225"/>
      <c r="N43" s="226"/>
      <c r="O43" s="260" t="s">
        <v>200</v>
      </c>
      <c r="P43" s="260"/>
      <c r="Q43" s="260"/>
      <c r="R43" s="260"/>
      <c r="S43" s="260"/>
    </row>
    <row r="44" s="2" customFormat="1" ht="32.1" customHeight="1" spans="1:19">
      <c r="A44" s="90">
        <v>10</v>
      </c>
      <c r="B44" s="463" t="s">
        <v>482</v>
      </c>
      <c r="C44" s="124"/>
      <c r="D44" s="128"/>
      <c r="E44" s="326">
        <f t="shared" si="7"/>
        <v>311.04199066874</v>
      </c>
      <c r="F44" s="119">
        <v>0.1929</v>
      </c>
      <c r="G44" s="101">
        <f t="shared" si="8"/>
        <v>0.412803007973844</v>
      </c>
      <c r="H44" s="89"/>
      <c r="I44" s="253" t="s">
        <v>44</v>
      </c>
      <c r="J44" s="224"/>
      <c r="K44" s="217"/>
      <c r="L44" s="225"/>
      <c r="M44" s="225"/>
      <c r="N44" s="226"/>
      <c r="O44" s="525"/>
      <c r="P44" s="262" t="s">
        <v>201</v>
      </c>
      <c r="Q44" s="529" t="s">
        <v>50</v>
      </c>
      <c r="R44" s="306" t="s">
        <v>56</v>
      </c>
      <c r="S44" s="307">
        <v>3</v>
      </c>
    </row>
    <row r="45" s="2" customFormat="1" ht="32.1" customHeight="1" spans="1:19">
      <c r="A45" s="90">
        <v>11</v>
      </c>
      <c r="B45" s="463" t="s">
        <v>485</v>
      </c>
      <c r="C45" s="62"/>
      <c r="D45" s="467"/>
      <c r="E45" s="144">
        <f t="shared" si="7"/>
        <v>160.427807486631</v>
      </c>
      <c r="F45" s="119">
        <v>0.374</v>
      </c>
      <c r="G45" s="101">
        <f t="shared" si="8"/>
        <v>0.80035419897469</v>
      </c>
      <c r="H45" s="468"/>
      <c r="I45" s="263" t="s">
        <v>44</v>
      </c>
      <c r="J45" s="247"/>
      <c r="K45" s="217"/>
      <c r="L45" s="225"/>
      <c r="M45" s="236"/>
      <c r="N45" s="236"/>
      <c r="O45" s="525"/>
      <c r="P45" s="262">
        <v>4</v>
      </c>
      <c r="Q45" s="306" t="s">
        <v>63</v>
      </c>
      <c r="R45" s="306" t="s">
        <v>177</v>
      </c>
      <c r="S45" s="307">
        <v>5</v>
      </c>
    </row>
    <row r="46" s="2" customFormat="1" ht="32.1" customHeight="1" spans="1:19">
      <c r="A46" s="90">
        <v>12</v>
      </c>
      <c r="B46" s="463" t="s">
        <v>615</v>
      </c>
      <c r="C46" s="59"/>
      <c r="D46" s="60"/>
      <c r="E46" s="86">
        <f t="shared" si="7"/>
        <v>164.383561643836</v>
      </c>
      <c r="F46" s="119">
        <v>0.365</v>
      </c>
      <c r="G46" s="101">
        <f t="shared" si="8"/>
        <v>0.781094338571556</v>
      </c>
      <c r="H46" s="89"/>
      <c r="I46" s="253" t="s">
        <v>171</v>
      </c>
      <c r="J46" s="224"/>
      <c r="K46" s="217"/>
      <c r="L46" s="225"/>
      <c r="M46" s="236"/>
      <c r="N46" s="236"/>
      <c r="O46" s="525"/>
      <c r="P46" s="262">
        <v>6</v>
      </c>
      <c r="Q46" s="306" t="s">
        <v>44</v>
      </c>
      <c r="R46" s="306" t="s">
        <v>44</v>
      </c>
      <c r="S46" s="307" t="s">
        <v>204</v>
      </c>
    </row>
    <row r="47" s="2" customFormat="1" ht="32.1" customHeight="1" spans="1:19">
      <c r="A47" s="90">
        <v>13</v>
      </c>
      <c r="B47" s="469" t="s">
        <v>616</v>
      </c>
      <c r="C47" s="62"/>
      <c r="D47" s="63"/>
      <c r="E47" s="86">
        <f t="shared" si="7"/>
        <v>131.004366812227</v>
      </c>
      <c r="F47" s="119">
        <v>0.458</v>
      </c>
      <c r="G47" s="101">
        <f t="shared" si="8"/>
        <v>0.98011289607061</v>
      </c>
      <c r="H47" s="89"/>
      <c r="I47" s="216" t="s">
        <v>53</v>
      </c>
      <c r="J47" s="224"/>
      <c r="K47" s="217"/>
      <c r="L47" s="225"/>
      <c r="M47" s="225"/>
      <c r="N47" s="226"/>
      <c r="O47" s="525"/>
      <c r="P47" s="526"/>
      <c r="Q47" s="306" t="s">
        <v>56</v>
      </c>
      <c r="R47" s="306" t="s">
        <v>44</v>
      </c>
      <c r="S47" s="307">
        <v>9</v>
      </c>
    </row>
    <row r="48" s="2" customFormat="1" ht="32.1" customHeight="1" spans="1:19">
      <c r="A48" s="90">
        <v>14</v>
      </c>
      <c r="B48" s="470" t="s">
        <v>632</v>
      </c>
      <c r="C48" s="154"/>
      <c r="D48" s="155"/>
      <c r="E48" s="144">
        <f t="shared" si="7"/>
        <v>86.7052023121387</v>
      </c>
      <c r="F48" s="150">
        <v>0.692</v>
      </c>
      <c r="G48" s="101">
        <f t="shared" si="8"/>
        <v>1.4808692665521</v>
      </c>
      <c r="H48" s="89">
        <v>1</v>
      </c>
      <c r="I48" s="257" t="s">
        <v>44</v>
      </c>
      <c r="J48" s="224"/>
      <c r="K48" s="217"/>
      <c r="L48" s="225"/>
      <c r="M48" s="225"/>
      <c r="N48" s="226"/>
      <c r="O48" s="525"/>
      <c r="P48" s="262">
        <v>10</v>
      </c>
      <c r="Q48" s="306" t="s">
        <v>171</v>
      </c>
      <c r="R48" s="306" t="s">
        <v>53</v>
      </c>
      <c r="S48" s="307">
        <v>11</v>
      </c>
    </row>
    <row r="49" s="2" customFormat="1" ht="32.1" customHeight="1" spans="1:19">
      <c r="A49" s="90">
        <v>15</v>
      </c>
      <c r="B49" s="466" t="s">
        <v>100</v>
      </c>
      <c r="C49" s="62"/>
      <c r="D49" s="151"/>
      <c r="E49" s="86">
        <f t="shared" si="7"/>
        <v>237.717908082409</v>
      </c>
      <c r="F49" s="119">
        <v>0.2524</v>
      </c>
      <c r="G49" s="101">
        <f t="shared" si="8"/>
        <v>0.540132085083454</v>
      </c>
      <c r="H49" s="89"/>
      <c r="I49" s="263" t="s">
        <v>180</v>
      </c>
      <c r="J49" s="237"/>
      <c r="K49" s="217"/>
      <c r="L49" s="225"/>
      <c r="M49" s="225"/>
      <c r="N49" s="226"/>
      <c r="O49" s="525"/>
      <c r="P49" s="262">
        <v>12</v>
      </c>
      <c r="Q49" s="306" t="s">
        <v>44</v>
      </c>
      <c r="R49" s="529" t="s">
        <v>44</v>
      </c>
      <c r="S49" s="307" t="s">
        <v>208</v>
      </c>
    </row>
    <row r="50" s="2" customFormat="1" ht="32.1" customHeight="1" spans="1:19">
      <c r="A50" s="90">
        <v>16</v>
      </c>
      <c r="B50" s="471" t="s">
        <v>340</v>
      </c>
      <c r="C50" s="472"/>
      <c r="D50" s="473"/>
      <c r="E50" s="86">
        <f t="shared" si="7"/>
        <v>150.791656195024</v>
      </c>
      <c r="F50" s="150">
        <v>0.3979</v>
      </c>
      <c r="G50" s="101">
        <f t="shared" si="8"/>
        <v>0.851499828267458</v>
      </c>
      <c r="H50" s="89"/>
      <c r="I50" s="263" t="s">
        <v>171</v>
      </c>
      <c r="J50" s="237"/>
      <c r="K50" s="217"/>
      <c r="L50" s="225"/>
      <c r="M50" s="225"/>
      <c r="N50" s="236"/>
      <c r="O50" s="525"/>
      <c r="P50" s="262">
        <v>14</v>
      </c>
      <c r="Q50" s="306" t="s">
        <v>44</v>
      </c>
      <c r="R50" s="306" t="s">
        <v>44</v>
      </c>
      <c r="S50" s="307">
        <v>15</v>
      </c>
    </row>
    <row r="51" s="2" customFormat="1" ht="32.1" customHeight="1" spans="1:19">
      <c r="A51" s="90">
        <v>17</v>
      </c>
      <c r="B51" s="474" t="s">
        <v>389</v>
      </c>
      <c r="C51" s="62"/>
      <c r="D51" s="63"/>
      <c r="E51" s="86">
        <f t="shared" si="7"/>
        <v>145.809791127474</v>
      </c>
      <c r="F51" s="119">
        <f>0.3919*1.05</f>
        <v>0.411495</v>
      </c>
      <c r="G51" s="101">
        <f t="shared" si="8"/>
        <v>0.880592917398637</v>
      </c>
      <c r="H51" s="89"/>
      <c r="I51" s="263" t="s">
        <v>44</v>
      </c>
      <c r="J51" s="224"/>
      <c r="K51" s="217"/>
      <c r="L51" s="225"/>
      <c r="M51" s="236"/>
      <c r="N51" s="226"/>
      <c r="O51" s="525"/>
      <c r="P51" s="262">
        <v>15</v>
      </c>
      <c r="Q51" s="306" t="s">
        <v>44</v>
      </c>
      <c r="R51" s="306" t="s">
        <v>53</v>
      </c>
      <c r="S51" s="307">
        <v>16</v>
      </c>
    </row>
    <row r="52" s="2" customFormat="1" ht="32.1" customHeight="1" spans="1:19">
      <c r="A52" s="90">
        <v>18</v>
      </c>
      <c r="B52" s="470" t="s">
        <v>390</v>
      </c>
      <c r="C52" s="154"/>
      <c r="D52" s="155"/>
      <c r="E52" s="144">
        <f t="shared" si="7"/>
        <v>85.9161887578667</v>
      </c>
      <c r="F52" s="150">
        <f>0.6651*1.05</f>
        <v>0.698355</v>
      </c>
      <c r="G52" s="101">
        <f t="shared" si="8"/>
        <v>1.4944688679812</v>
      </c>
      <c r="H52" s="89"/>
      <c r="I52" s="263" t="s">
        <v>44</v>
      </c>
      <c r="J52" s="247"/>
      <c r="K52" s="217"/>
      <c r="L52" s="225"/>
      <c r="M52" s="236"/>
      <c r="N52" s="226"/>
      <c r="O52" s="525"/>
      <c r="P52" s="262">
        <v>17</v>
      </c>
      <c r="Q52" s="306" t="s">
        <v>169</v>
      </c>
      <c r="R52" s="306" t="s">
        <v>169</v>
      </c>
      <c r="S52" s="307">
        <v>18</v>
      </c>
    </row>
    <row r="53" s="2" customFormat="1" ht="32.1" customHeight="1" spans="1:19">
      <c r="A53" s="90"/>
      <c r="B53" s="475"/>
      <c r="C53" s="476"/>
      <c r="D53" s="155"/>
      <c r="E53" s="144"/>
      <c r="F53" s="147"/>
      <c r="G53" s="101"/>
      <c r="H53" s="89"/>
      <c r="I53" s="263"/>
      <c r="J53" s="247"/>
      <c r="K53" s="217"/>
      <c r="L53" s="225"/>
      <c r="M53" s="236"/>
      <c r="N53" s="226"/>
      <c r="O53" s="527"/>
      <c r="P53" s="266"/>
      <c r="Q53" s="308" t="s">
        <v>212</v>
      </c>
      <c r="R53" s="309"/>
      <c r="S53" s="310"/>
    </row>
    <row r="54" s="2" customFormat="1" ht="32.1" customHeight="1" spans="1:19">
      <c r="A54" s="90">
        <v>19</v>
      </c>
      <c r="B54" s="475" t="s">
        <v>444</v>
      </c>
      <c r="C54" s="476"/>
      <c r="D54" s="155"/>
      <c r="E54" s="144">
        <f t="shared" ref="E54:E61" si="9">60/F54*$E$12</f>
        <v>134.710372698698</v>
      </c>
      <c r="F54" s="147">
        <v>0.4454</v>
      </c>
      <c r="G54" s="101">
        <f t="shared" ref="G54:G61" si="10">$F$9/E54*120%</f>
        <v>0.95314909150622</v>
      </c>
      <c r="H54" s="89"/>
      <c r="I54" s="263" t="s">
        <v>44</v>
      </c>
      <c r="J54" s="247"/>
      <c r="K54" s="217"/>
      <c r="L54" s="225"/>
      <c r="M54" s="236"/>
      <c r="N54" s="226"/>
      <c r="O54" s="525"/>
      <c r="P54" s="262">
        <v>19</v>
      </c>
      <c r="Q54" s="306" t="s">
        <v>63</v>
      </c>
      <c r="R54" s="529" t="s">
        <v>66</v>
      </c>
      <c r="S54" s="311" t="s">
        <v>213</v>
      </c>
    </row>
    <row r="55" s="2" customFormat="1" ht="32.1" customHeight="1" spans="1:19">
      <c r="A55" s="90">
        <v>20</v>
      </c>
      <c r="B55" s="475" t="s">
        <v>472</v>
      </c>
      <c r="C55" s="476"/>
      <c r="D55" s="155"/>
      <c r="E55" s="144">
        <f t="shared" si="9"/>
        <v>248.96265560166</v>
      </c>
      <c r="F55" s="147">
        <v>0.241</v>
      </c>
      <c r="G55" s="101">
        <f t="shared" si="10"/>
        <v>0.51573626190615</v>
      </c>
      <c r="H55" s="89"/>
      <c r="I55" s="263" t="s">
        <v>44</v>
      </c>
      <c r="J55" s="247"/>
      <c r="K55" s="217"/>
      <c r="L55" s="225"/>
      <c r="M55" s="236"/>
      <c r="N55" s="226"/>
      <c r="O55" s="525"/>
      <c r="P55" s="262">
        <v>19</v>
      </c>
      <c r="Q55" s="306" t="s">
        <v>63</v>
      </c>
      <c r="R55" s="306" t="s">
        <v>66</v>
      </c>
      <c r="S55" s="307">
        <v>20</v>
      </c>
    </row>
    <row r="56" s="2" customFormat="1" ht="32.1" customHeight="1" spans="1:19">
      <c r="A56" s="90">
        <v>21</v>
      </c>
      <c r="B56" s="475" t="s">
        <v>473</v>
      </c>
      <c r="C56" s="476"/>
      <c r="D56" s="155"/>
      <c r="E56" s="144">
        <f t="shared" si="9"/>
        <v>140.08872285781</v>
      </c>
      <c r="F56" s="147">
        <v>0.4283</v>
      </c>
      <c r="G56" s="101">
        <f t="shared" si="10"/>
        <v>0.916555356740266</v>
      </c>
      <c r="H56" s="89"/>
      <c r="I56" s="263" t="s">
        <v>68</v>
      </c>
      <c r="J56" s="247"/>
      <c r="K56" s="217"/>
      <c r="L56" s="225"/>
      <c r="M56" s="236"/>
      <c r="N56" s="226"/>
      <c r="O56" s="267"/>
      <c r="P56" s="262" t="s">
        <v>215</v>
      </c>
      <c r="Q56" s="529" t="s">
        <v>66</v>
      </c>
      <c r="R56" s="306" t="s">
        <v>44</v>
      </c>
      <c r="S56" s="307">
        <v>21</v>
      </c>
    </row>
    <row r="57" s="2" customFormat="1" ht="32.1" customHeight="1" spans="1:19">
      <c r="A57" s="90">
        <v>22</v>
      </c>
      <c r="B57" s="475" t="s">
        <v>474</v>
      </c>
      <c r="C57" s="476"/>
      <c r="D57" s="155"/>
      <c r="E57" s="144">
        <f t="shared" si="9"/>
        <v>149.625935162095</v>
      </c>
      <c r="F57" s="147">
        <v>0.401</v>
      </c>
      <c r="G57" s="101">
        <f t="shared" si="10"/>
        <v>0.858133780184091</v>
      </c>
      <c r="H57" s="89"/>
      <c r="I57" s="263" t="s">
        <v>54</v>
      </c>
      <c r="J57" s="247"/>
      <c r="K57" s="217"/>
      <c r="L57" s="225"/>
      <c r="M57" s="236"/>
      <c r="N57" s="226"/>
      <c r="O57" s="267"/>
      <c r="P57" s="262">
        <v>22</v>
      </c>
      <c r="Q57" s="306" t="s">
        <v>66</v>
      </c>
      <c r="R57" s="529" t="s">
        <v>84</v>
      </c>
      <c r="S57" s="307" t="s">
        <v>216</v>
      </c>
    </row>
    <row r="58" s="2" customFormat="1" ht="32.1" customHeight="1" spans="1:19">
      <c r="A58" s="90">
        <v>23</v>
      </c>
      <c r="B58" s="475" t="s">
        <v>214</v>
      </c>
      <c r="C58" s="476"/>
      <c r="D58" s="155"/>
      <c r="E58" s="144">
        <f t="shared" si="9"/>
        <v>195.248942401562</v>
      </c>
      <c r="F58" s="147">
        <v>0.3073</v>
      </c>
      <c r="G58" s="101">
        <f t="shared" si="10"/>
        <v>0.657617233542573</v>
      </c>
      <c r="H58" s="89"/>
      <c r="I58" s="263" t="s">
        <v>68</v>
      </c>
      <c r="J58" s="247"/>
      <c r="K58" s="217"/>
      <c r="L58" s="225"/>
      <c r="M58" s="236"/>
      <c r="N58" s="226"/>
      <c r="O58" s="267"/>
      <c r="P58" s="262">
        <v>24</v>
      </c>
      <c r="Q58" s="306" t="s">
        <v>84</v>
      </c>
      <c r="R58" s="529" t="s">
        <v>50</v>
      </c>
      <c r="S58" s="307" t="s">
        <v>217</v>
      </c>
    </row>
    <row r="59" s="2" customFormat="1" ht="32.1" customHeight="1" spans="1:19">
      <c r="A59" s="90">
        <v>24</v>
      </c>
      <c r="B59" s="475" t="s">
        <v>646</v>
      </c>
      <c r="C59" s="476"/>
      <c r="D59" s="155"/>
      <c r="E59" s="144">
        <f t="shared" si="9"/>
        <v>163.621488955549</v>
      </c>
      <c r="F59" s="147">
        <v>0.3667</v>
      </c>
      <c r="G59" s="101">
        <f t="shared" si="10"/>
        <v>0.784732312203261</v>
      </c>
      <c r="H59" s="89"/>
      <c r="I59" s="263" t="s">
        <v>53</v>
      </c>
      <c r="J59" s="247"/>
      <c r="K59" s="217"/>
      <c r="L59" s="225"/>
      <c r="M59" s="236"/>
      <c r="N59" s="226"/>
      <c r="O59" s="267"/>
      <c r="P59" s="262" t="s">
        <v>218</v>
      </c>
      <c r="Q59" s="306" t="s">
        <v>50</v>
      </c>
      <c r="R59" s="306" t="s">
        <v>44</v>
      </c>
      <c r="S59" s="307">
        <v>28</v>
      </c>
    </row>
    <row r="60" s="2" customFormat="1" ht="32.1" customHeight="1" spans="1:19">
      <c r="A60" s="90">
        <v>25</v>
      </c>
      <c r="B60" s="53" t="s">
        <v>392</v>
      </c>
      <c r="C60" s="156"/>
      <c r="D60" s="132"/>
      <c r="E60" s="86">
        <f t="shared" si="9"/>
        <v>211.267605633803</v>
      </c>
      <c r="F60" s="61">
        <v>0.284</v>
      </c>
      <c r="G60" s="101">
        <f t="shared" si="10"/>
        <v>0.607755594943347</v>
      </c>
      <c r="H60" s="89"/>
      <c r="I60" s="263" t="s">
        <v>44</v>
      </c>
      <c r="J60" s="247"/>
      <c r="K60" s="217"/>
      <c r="L60" s="225"/>
      <c r="M60" s="236"/>
      <c r="N60" s="226"/>
      <c r="O60" s="267"/>
      <c r="P60" s="262">
        <v>29</v>
      </c>
      <c r="Q60" s="306" t="s">
        <v>72</v>
      </c>
      <c r="R60" s="306" t="s">
        <v>72</v>
      </c>
      <c r="S60" s="307">
        <v>29</v>
      </c>
    </row>
    <row r="61" s="2" customFormat="1" ht="32.1" customHeight="1" spans="1:19">
      <c r="A61" s="171">
        <v>26</v>
      </c>
      <c r="B61" s="172" t="s">
        <v>118</v>
      </c>
      <c r="C61" s="173"/>
      <c r="D61" s="173"/>
      <c r="E61" s="174">
        <f t="shared" si="9"/>
        <v>94.9367088607595</v>
      </c>
      <c r="F61" s="175">
        <v>0.632</v>
      </c>
      <c r="G61" s="176">
        <f t="shared" si="10"/>
        <v>1.35247019719787</v>
      </c>
      <c r="H61" s="96">
        <v>1</v>
      </c>
      <c r="I61" s="274" t="s">
        <v>119</v>
      </c>
      <c r="J61" s="275"/>
      <c r="K61" s="217"/>
      <c r="L61" s="217"/>
      <c r="M61" s="217"/>
      <c r="N61" s="248"/>
      <c r="O61" s="268">
        <v>30</v>
      </c>
      <c r="P61" s="268"/>
      <c r="Q61" s="306" t="s">
        <v>44</v>
      </c>
      <c r="R61" s="312" t="s">
        <v>44</v>
      </c>
      <c r="S61" s="313">
        <v>30</v>
      </c>
    </row>
    <row r="62" s="2" customFormat="1" ht="32.1" customHeight="1" spans="1:19">
      <c r="A62" s="315"/>
      <c r="B62" s="316" t="s">
        <v>120</v>
      </c>
      <c r="C62" s="244"/>
      <c r="D62" s="244"/>
      <c r="E62" s="317"/>
      <c r="F62" s="318">
        <f>SUM(F35:F61)</f>
        <v>9.85095</v>
      </c>
      <c r="G62" s="318">
        <f>SUM(G35:G61)</f>
        <v>21.0808802042506</v>
      </c>
      <c r="H62" s="82">
        <f>SUM(H33:H61)</f>
        <v>2</v>
      </c>
      <c r="I62" s="82"/>
      <c r="J62" s="367"/>
      <c r="K62" s="368"/>
      <c r="L62" s="368"/>
      <c r="M62" s="368"/>
      <c r="N62" s="368"/>
      <c r="O62" s="268">
        <v>31</v>
      </c>
      <c r="P62" s="268"/>
      <c r="Q62" s="306" t="s">
        <v>81</v>
      </c>
      <c r="R62" s="529" t="s">
        <v>74</v>
      </c>
      <c r="S62" s="313" t="s">
        <v>220</v>
      </c>
    </row>
    <row r="63" s="2" customFormat="1" ht="32.1" customHeight="1" spans="1:19">
      <c r="A63" s="162">
        <v>27</v>
      </c>
      <c r="B63" s="477" t="s">
        <v>647</v>
      </c>
      <c r="C63" s="319"/>
      <c r="D63" s="319"/>
      <c r="E63" s="86">
        <f t="shared" ref="E63:E76" si="11">60/F63*$E$12</f>
        <v>126.742712294043</v>
      </c>
      <c r="F63" s="336">
        <v>0.4734</v>
      </c>
      <c r="G63" s="152">
        <f t="shared" ref="G63:G76" si="12">$F$9/E63*120%</f>
        <v>1.01306865720486</v>
      </c>
      <c r="H63" s="320"/>
      <c r="I63" s="253" t="s">
        <v>68</v>
      </c>
      <c r="J63" s="237"/>
      <c r="K63" s="217"/>
      <c r="L63" s="225"/>
      <c r="M63" s="225"/>
      <c r="N63" s="236"/>
      <c r="O63" s="270">
        <v>32</v>
      </c>
      <c r="P63" s="268"/>
      <c r="Q63" s="314" t="s">
        <v>222</v>
      </c>
      <c r="R63" s="312" t="s">
        <v>74</v>
      </c>
      <c r="S63" s="313">
        <v>33</v>
      </c>
    </row>
    <row r="64" s="2" customFormat="1" ht="32.1" customHeight="1" spans="1:19">
      <c r="A64" s="162">
        <v>28</v>
      </c>
      <c r="B64" s="474" t="s">
        <v>225</v>
      </c>
      <c r="C64" s="169"/>
      <c r="D64" s="169"/>
      <c r="E64" s="86">
        <f t="shared" si="11"/>
        <v>208.333333333333</v>
      </c>
      <c r="F64" s="119">
        <v>0.288</v>
      </c>
      <c r="G64" s="152">
        <f t="shared" si="12"/>
        <v>0.616315532900297</v>
      </c>
      <c r="H64" s="322"/>
      <c r="I64" s="216" t="s">
        <v>44</v>
      </c>
      <c r="J64" s="247"/>
      <c r="K64" s="217"/>
      <c r="L64" s="225"/>
      <c r="M64" s="236"/>
      <c r="N64" s="251"/>
      <c r="O64" s="271"/>
      <c r="P64" s="266"/>
      <c r="Q64" s="308" t="s">
        <v>212</v>
      </c>
      <c r="R64" s="308" t="s">
        <v>212</v>
      </c>
      <c r="S64" s="530"/>
    </row>
    <row r="65" s="2" customFormat="1" ht="32.1" customHeight="1" spans="1:19">
      <c r="A65" s="162">
        <v>29</v>
      </c>
      <c r="B65" s="474" t="s">
        <v>128</v>
      </c>
      <c r="C65" s="59"/>
      <c r="D65" s="60"/>
      <c r="E65" s="323">
        <f t="shared" si="11"/>
        <v>133.868808567604</v>
      </c>
      <c r="F65" s="165">
        <v>0.4482</v>
      </c>
      <c r="G65" s="88">
        <f t="shared" si="12"/>
        <v>0.959141048076084</v>
      </c>
      <c r="H65" s="110"/>
      <c r="I65" s="216" t="s">
        <v>50</v>
      </c>
      <c r="J65" s="224"/>
      <c r="K65" s="217"/>
      <c r="L65" s="225"/>
      <c r="M65" s="236"/>
      <c r="N65" s="236"/>
      <c r="O65" s="555"/>
      <c r="P65" s="549" t="s">
        <v>145</v>
      </c>
      <c r="Q65" s="577"/>
      <c r="R65" s="577"/>
      <c r="S65" s="578"/>
    </row>
    <row r="66" s="2" customFormat="1" ht="32.1" customHeight="1" spans="1:19">
      <c r="A66" s="162">
        <v>30</v>
      </c>
      <c r="B66" s="474" t="s">
        <v>126</v>
      </c>
      <c r="C66" s="59"/>
      <c r="D66" s="60"/>
      <c r="E66" s="86">
        <f t="shared" si="11"/>
        <v>131.004366812227</v>
      </c>
      <c r="F66" s="119">
        <v>0.458</v>
      </c>
      <c r="G66" s="88">
        <f t="shared" si="12"/>
        <v>0.98011289607061</v>
      </c>
      <c r="H66" s="110"/>
      <c r="I66" s="253" t="s">
        <v>44</v>
      </c>
      <c r="J66" s="247"/>
      <c r="K66" s="217"/>
      <c r="L66" s="225"/>
      <c r="M66" s="236"/>
      <c r="N66" s="236"/>
      <c r="O66" s="555"/>
      <c r="P66" s="549"/>
      <c r="Q66" s="577"/>
      <c r="R66" s="577"/>
      <c r="S66" s="578"/>
    </row>
    <row r="67" s="2" customFormat="1" ht="32.1" customHeight="1" spans="1:19">
      <c r="A67" s="162">
        <v>31</v>
      </c>
      <c r="B67" s="474" t="s">
        <v>231</v>
      </c>
      <c r="C67" s="324"/>
      <c r="D67" s="325"/>
      <c r="E67" s="326">
        <f t="shared" si="11"/>
        <v>98.6842105263158</v>
      </c>
      <c r="F67" s="119">
        <v>0.608</v>
      </c>
      <c r="G67" s="88">
        <f t="shared" si="12"/>
        <v>1.30111056945618</v>
      </c>
      <c r="H67" s="327"/>
      <c r="I67" s="216" t="s">
        <v>44</v>
      </c>
      <c r="J67" s="247"/>
      <c r="K67" s="225"/>
      <c r="L67" s="225"/>
      <c r="M67" s="236"/>
      <c r="N67" s="226"/>
      <c r="O67" s="555"/>
      <c r="P67" s="549"/>
      <c r="Q67" s="577"/>
      <c r="R67" s="577"/>
      <c r="S67" s="578"/>
    </row>
    <row r="68" s="2" customFormat="1" ht="32.1" customHeight="1" spans="1:19">
      <c r="A68" s="162">
        <v>32</v>
      </c>
      <c r="B68" s="531" t="s">
        <v>489</v>
      </c>
      <c r="C68" s="59"/>
      <c r="D68" s="60"/>
      <c r="E68" s="326">
        <f t="shared" si="11"/>
        <v>62.3052959501558</v>
      </c>
      <c r="F68" s="119">
        <v>0.963</v>
      </c>
      <c r="G68" s="88">
        <f t="shared" si="12"/>
        <v>2.06080506313536</v>
      </c>
      <c r="H68" s="110"/>
      <c r="I68" s="216" t="s">
        <v>72</v>
      </c>
      <c r="J68" s="247"/>
      <c r="K68" s="225"/>
      <c r="L68" s="225"/>
      <c r="M68" s="236"/>
      <c r="N68" s="226"/>
      <c r="O68" s="555"/>
      <c r="P68" s="549"/>
      <c r="Q68" s="577"/>
      <c r="R68" s="577"/>
      <c r="S68" s="578"/>
    </row>
    <row r="69" s="2" customFormat="1" ht="32.1" customHeight="1" spans="1:19">
      <c r="A69" s="162">
        <v>33</v>
      </c>
      <c r="B69" s="531" t="s">
        <v>131</v>
      </c>
      <c r="C69" s="59"/>
      <c r="D69" s="60"/>
      <c r="E69" s="326">
        <f t="shared" si="11"/>
        <v>54.249547920434</v>
      </c>
      <c r="F69" s="342">
        <v>1.106</v>
      </c>
      <c r="G69" s="88">
        <f t="shared" si="12"/>
        <v>2.36682284509628</v>
      </c>
      <c r="H69" s="110"/>
      <c r="I69" s="216" t="s">
        <v>44</v>
      </c>
      <c r="J69" s="224"/>
      <c r="K69" s="217"/>
      <c r="L69" s="225"/>
      <c r="M69" s="236"/>
      <c r="N69" s="236"/>
      <c r="O69" s="555"/>
      <c r="P69" s="549"/>
      <c r="Q69" s="577"/>
      <c r="R69" s="577"/>
      <c r="S69" s="578"/>
    </row>
    <row r="70" s="2" customFormat="1" ht="32.1" customHeight="1" spans="1:19">
      <c r="A70" s="162">
        <v>34</v>
      </c>
      <c r="B70" s="531" t="s">
        <v>491</v>
      </c>
      <c r="C70" s="59"/>
      <c r="D70" s="60"/>
      <c r="E70" s="326">
        <f t="shared" si="11"/>
        <v>186.567164179104</v>
      </c>
      <c r="F70" s="119">
        <v>0.3216</v>
      </c>
      <c r="G70" s="152">
        <f t="shared" si="12"/>
        <v>0.688219011738666</v>
      </c>
      <c r="H70" s="110"/>
      <c r="I70" s="216" t="s">
        <v>50</v>
      </c>
      <c r="J70" s="247"/>
      <c r="K70" s="217"/>
      <c r="L70" s="225"/>
      <c r="M70" s="236"/>
      <c r="N70" s="236"/>
      <c r="O70" s="555"/>
      <c r="P70" s="549"/>
      <c r="Q70" s="577"/>
      <c r="R70" s="577"/>
      <c r="S70" s="578"/>
    </row>
    <row r="71" s="2" customFormat="1" ht="30" customHeight="1" spans="1:19">
      <c r="A71" s="162">
        <v>35</v>
      </c>
      <c r="B71" s="531" t="s">
        <v>134</v>
      </c>
      <c r="C71" s="59"/>
      <c r="D71" s="60"/>
      <c r="E71" s="326">
        <f t="shared" si="11"/>
        <v>84.8656294200849</v>
      </c>
      <c r="F71" s="119">
        <v>0.707</v>
      </c>
      <c r="G71" s="152">
        <f t="shared" si="12"/>
        <v>1.51296903389066</v>
      </c>
      <c r="H71" s="110"/>
      <c r="I71" s="216" t="s">
        <v>74</v>
      </c>
      <c r="J71" s="247"/>
      <c r="K71" s="217"/>
      <c r="L71" s="225"/>
      <c r="M71" s="236"/>
      <c r="N71" s="236"/>
      <c r="O71" s="555"/>
      <c r="P71" s="549"/>
      <c r="Q71" s="577"/>
      <c r="R71" s="577"/>
      <c r="S71" s="578"/>
    </row>
    <row r="72" s="2" customFormat="1" ht="30" customHeight="1" spans="1:19">
      <c r="A72" s="162">
        <v>36</v>
      </c>
      <c r="B72" s="531" t="s">
        <v>306</v>
      </c>
      <c r="C72" s="59"/>
      <c r="D72" s="60"/>
      <c r="E72" s="326">
        <f t="shared" si="11"/>
        <v>251.046025104603</v>
      </c>
      <c r="F72" s="119">
        <v>0.239</v>
      </c>
      <c r="G72" s="152">
        <f t="shared" si="12"/>
        <v>0.511456292927675</v>
      </c>
      <c r="H72" s="110"/>
      <c r="I72" s="216" t="s">
        <v>74</v>
      </c>
      <c r="J72" s="224"/>
      <c r="K72" s="217"/>
      <c r="L72" s="225"/>
      <c r="M72" s="236"/>
      <c r="N72" s="236"/>
      <c r="O72" s="555"/>
      <c r="P72" s="549"/>
      <c r="Q72" s="577"/>
      <c r="R72" s="577"/>
      <c r="S72" s="578"/>
    </row>
    <row r="73" s="2" customFormat="1" ht="30" customHeight="1" spans="1:19">
      <c r="A73" s="162">
        <v>37</v>
      </c>
      <c r="B73" s="531" t="s">
        <v>648</v>
      </c>
      <c r="C73" s="59"/>
      <c r="D73" s="60"/>
      <c r="E73" s="326">
        <f t="shared" si="11"/>
        <v>220.588235294118</v>
      </c>
      <c r="F73" s="119">
        <f>0.171+0.101</f>
        <v>0.272</v>
      </c>
      <c r="G73" s="152">
        <f t="shared" si="12"/>
        <v>0.582075781072501</v>
      </c>
      <c r="H73" s="110"/>
      <c r="I73" s="216" t="s">
        <v>74</v>
      </c>
      <c r="J73" s="224"/>
      <c r="K73" s="217"/>
      <c r="L73" s="225"/>
      <c r="M73" s="225"/>
      <c r="N73" s="236"/>
      <c r="O73" s="555"/>
      <c r="P73" s="549"/>
      <c r="Q73" s="577"/>
      <c r="R73" s="577"/>
      <c r="S73" s="578"/>
    </row>
    <row r="74" s="2" customFormat="1" ht="30" customHeight="1" spans="1:19">
      <c r="A74" s="162">
        <v>38</v>
      </c>
      <c r="B74" s="531" t="s">
        <v>649</v>
      </c>
      <c r="C74" s="59"/>
      <c r="D74" s="60"/>
      <c r="E74" s="326">
        <f t="shared" si="11"/>
        <v>34.3018655641285</v>
      </c>
      <c r="F74" s="119">
        <f>1.4456*1.1*1.1</f>
        <v>1.749176</v>
      </c>
      <c r="G74" s="152">
        <f t="shared" si="12"/>
        <v>3.74320950894586</v>
      </c>
      <c r="H74" s="110"/>
      <c r="I74" s="216" t="s">
        <v>44</v>
      </c>
      <c r="J74" s="247"/>
      <c r="K74" s="217"/>
      <c r="L74" s="225"/>
      <c r="M74" s="236"/>
      <c r="N74" s="236"/>
      <c r="O74" s="555"/>
      <c r="P74" s="549" t="s">
        <v>146</v>
      </c>
      <c r="Q74" s="577"/>
      <c r="R74" s="577"/>
      <c r="S74" s="578"/>
    </row>
    <row r="75" s="2" customFormat="1" ht="30" customHeight="1" spans="1:19">
      <c r="A75" s="162">
        <v>39</v>
      </c>
      <c r="B75" s="532" t="s">
        <v>650</v>
      </c>
      <c r="C75" s="59"/>
      <c r="D75" s="60"/>
      <c r="E75" s="326">
        <f t="shared" si="11"/>
        <v>58.1508044194611</v>
      </c>
      <c r="F75" s="119">
        <f>0.5159*2</f>
        <v>1.0318</v>
      </c>
      <c r="G75" s="152">
        <f t="shared" si="12"/>
        <v>2.20803599599488</v>
      </c>
      <c r="H75" s="110"/>
      <c r="I75" s="216" t="s">
        <v>44</v>
      </c>
      <c r="J75" s="247"/>
      <c r="K75" s="217"/>
      <c r="L75" s="225"/>
      <c r="M75" s="236"/>
      <c r="N75" s="236"/>
      <c r="O75" s="555"/>
      <c r="P75" s="549"/>
      <c r="Q75" s="577"/>
      <c r="R75" s="577"/>
      <c r="S75" s="578"/>
    </row>
    <row r="76" s="2" customFormat="1" ht="30" customHeight="1" spans="1:19">
      <c r="A76" s="162">
        <v>40</v>
      </c>
      <c r="B76" s="335" t="s">
        <v>493</v>
      </c>
      <c r="C76" s="59"/>
      <c r="D76" s="60"/>
      <c r="E76" s="326">
        <f t="shared" si="11"/>
        <v>157.48031496063</v>
      </c>
      <c r="F76" s="119">
        <v>0.381</v>
      </c>
      <c r="G76" s="152">
        <f t="shared" si="12"/>
        <v>0.81533409039935</v>
      </c>
      <c r="H76" s="110"/>
      <c r="I76" s="216" t="s">
        <v>172</v>
      </c>
      <c r="J76" s="224"/>
      <c r="K76" s="217"/>
      <c r="L76" s="225"/>
      <c r="M76" s="236"/>
      <c r="N76" s="236"/>
      <c r="O76" s="555"/>
      <c r="P76" s="555"/>
      <c r="Q76" s="577"/>
      <c r="R76" s="577"/>
      <c r="S76" s="578"/>
    </row>
    <row r="77" s="2" customFormat="1" ht="30" customHeight="1" spans="1:19">
      <c r="A77" s="533"/>
      <c r="B77" s="338" t="s">
        <v>139</v>
      </c>
      <c r="C77" s="453"/>
      <c r="D77" s="453"/>
      <c r="E77" s="534"/>
      <c r="F77" s="535"/>
      <c r="G77" s="536"/>
      <c r="H77" s="105"/>
      <c r="I77" s="263"/>
      <c r="J77" s="556"/>
      <c r="K77" s="557"/>
      <c r="L77" s="369"/>
      <c r="M77" s="558"/>
      <c r="N77" s="559"/>
      <c r="O77" s="555"/>
      <c r="P77" s="555"/>
      <c r="Q77" s="577"/>
      <c r="R77" s="577"/>
      <c r="S77" s="578"/>
    </row>
    <row r="78" s="2" customFormat="1" ht="30" customHeight="1" spans="1:19">
      <c r="A78" s="344">
        <v>41</v>
      </c>
      <c r="B78" s="345" t="s">
        <v>140</v>
      </c>
      <c r="C78" s="346"/>
      <c r="D78" s="346"/>
      <c r="E78" s="347">
        <f>60/F78*$E$12</f>
        <v>65.0054171180932</v>
      </c>
      <c r="F78" s="537">
        <v>0.923</v>
      </c>
      <c r="G78" s="95">
        <f>$F$9/E78*120%</f>
        <v>1.97520568356588</v>
      </c>
      <c r="H78" s="349">
        <v>2</v>
      </c>
      <c r="I78" s="560" t="s">
        <v>141</v>
      </c>
      <c r="J78" s="375"/>
      <c r="K78" s="376"/>
      <c r="L78" s="561"/>
      <c r="M78" s="561"/>
      <c r="N78" s="562"/>
      <c r="O78" s="555"/>
      <c r="P78" s="555"/>
      <c r="Q78" s="577"/>
      <c r="R78" s="577"/>
      <c r="S78" s="578"/>
    </row>
    <row r="79" ht="32.1" customHeight="1" spans="1:19">
      <c r="A79" s="350"/>
      <c r="B79" s="244" t="s">
        <v>142</v>
      </c>
      <c r="C79" s="244"/>
      <c r="D79" s="244"/>
      <c r="E79" s="79"/>
      <c r="F79" s="318">
        <f t="shared" ref="F79:H79" si="13">SUM(F63:F78)</f>
        <v>9.969176</v>
      </c>
      <c r="G79" s="318">
        <f t="shared" si="13"/>
        <v>21.3338820104751</v>
      </c>
      <c r="H79" s="82">
        <f t="shared" si="13"/>
        <v>2</v>
      </c>
      <c r="I79" s="378"/>
      <c r="J79" s="379"/>
      <c r="K79" s="380"/>
      <c r="L79" s="379"/>
      <c r="M79" s="563"/>
      <c r="N79" s="564"/>
      <c r="O79" s="555"/>
      <c r="P79" s="555"/>
      <c r="Q79" s="577"/>
      <c r="R79" s="577"/>
      <c r="S79" s="578"/>
    </row>
    <row r="80" ht="32.1" customHeight="1" spans="1:19">
      <c r="A80" s="538"/>
      <c r="B80" s="539" t="s">
        <v>454</v>
      </c>
      <c r="C80" s="540"/>
      <c r="D80" s="540"/>
      <c r="E80" s="430"/>
      <c r="F80" s="541">
        <f t="shared" ref="F80:H80" si="14">F79+F62+F24</f>
        <v>19.820126</v>
      </c>
      <c r="G80" s="541">
        <f>G79+G62</f>
        <v>42.4147622147257</v>
      </c>
      <c r="H80" s="542">
        <f t="shared" si="14"/>
        <v>4</v>
      </c>
      <c r="I80" s="565"/>
      <c r="J80" s="566"/>
      <c r="K80" s="567"/>
      <c r="L80" s="566"/>
      <c r="M80" s="568"/>
      <c r="N80" s="569"/>
      <c r="O80" s="555"/>
      <c r="P80" s="555"/>
      <c r="Q80" s="577"/>
      <c r="R80" s="577"/>
      <c r="S80" s="578"/>
    </row>
    <row r="81" ht="32.1" customHeight="1" spans="1:19">
      <c r="A81" s="351"/>
      <c r="B81" s="543" t="s">
        <v>239</v>
      </c>
      <c r="C81" s="543"/>
      <c r="D81" s="543"/>
      <c r="E81" s="544"/>
      <c r="F81" s="545">
        <f t="shared" ref="F81:H81" si="15">F80+F21</f>
        <v>20.607626</v>
      </c>
      <c r="G81" s="545">
        <f t="shared" si="15"/>
        <v>44.1</v>
      </c>
      <c r="H81" s="546">
        <f t="shared" si="15"/>
        <v>4</v>
      </c>
      <c r="I81" s="570"/>
      <c r="J81" s="383"/>
      <c r="K81" s="384"/>
      <c r="L81" s="383"/>
      <c r="M81" s="571"/>
      <c r="N81" s="572"/>
      <c r="O81" s="555"/>
      <c r="P81" s="555"/>
      <c r="Q81" s="577"/>
      <c r="R81" s="577"/>
      <c r="S81" s="578"/>
    </row>
    <row r="82" ht="32.1" customHeight="1" spans="1:19">
      <c r="A82" s="353"/>
      <c r="B82" s="547" t="s">
        <v>144</v>
      </c>
      <c r="C82" s="355"/>
      <c r="D82" s="356"/>
      <c r="E82" s="357"/>
      <c r="F82" s="548">
        <f>F81+F13</f>
        <v>21.173626</v>
      </c>
      <c r="G82" s="357"/>
      <c r="H82" s="357"/>
      <c r="I82" s="387"/>
      <c r="J82" s="387"/>
      <c r="K82" s="388"/>
      <c r="L82" s="387"/>
      <c r="M82" s="387"/>
      <c r="N82" s="387"/>
      <c r="O82" s="573"/>
      <c r="P82" s="573"/>
      <c r="Q82" s="573"/>
      <c r="R82" s="573"/>
      <c r="S82" s="579">
        <v>4</v>
      </c>
    </row>
    <row r="83" ht="26.25" spans="1:14">
      <c r="A83" s="549"/>
      <c r="B83" s="550"/>
      <c r="C83" s="287"/>
      <c r="D83" s="287"/>
      <c r="E83" s="2"/>
      <c r="F83" s="273"/>
      <c r="G83" s="551"/>
      <c r="H83" s="549"/>
      <c r="J83" s="179"/>
      <c r="K83" s="574"/>
      <c r="L83" s="179"/>
      <c r="M83" s="575"/>
      <c r="N83" s="575"/>
    </row>
    <row r="84" ht="26.25" spans="1:9">
      <c r="A84" s="549"/>
      <c r="B84" s="92"/>
      <c r="E84" s="549"/>
      <c r="F84" s="549"/>
      <c r="G84" s="549"/>
      <c r="H84" s="552"/>
      <c r="I84" s="552"/>
    </row>
    <row r="85" ht="26.25" spans="1:9">
      <c r="A85" s="549"/>
      <c r="B85" s="362"/>
      <c r="C85" s="287"/>
      <c r="D85" s="363"/>
      <c r="E85" s="2"/>
      <c r="F85" s="273"/>
      <c r="G85" s="551"/>
      <c r="H85" s="273"/>
      <c r="I85" s="576"/>
    </row>
    <row r="86" ht="26.25" spans="1:8">
      <c r="A86" s="549"/>
      <c r="B86" s="365"/>
      <c r="D86" s="553"/>
      <c r="E86" s="549"/>
      <c r="F86" s="549"/>
      <c r="G86" s="549"/>
      <c r="H86" s="549"/>
    </row>
    <row r="87" spans="1:8">
      <c r="A87" s="549"/>
      <c r="B87" s="554"/>
      <c r="E87" s="549"/>
      <c r="F87" s="549"/>
      <c r="G87" s="549"/>
      <c r="H87" s="549"/>
    </row>
    <row r="88" spans="1:8">
      <c r="A88" s="549"/>
      <c r="E88" s="549"/>
      <c r="F88" s="549"/>
      <c r="G88" s="549"/>
      <c r="H88" s="549"/>
    </row>
    <row r="89" spans="1:8">
      <c r="A89" s="549"/>
      <c r="E89" s="549"/>
      <c r="F89" s="549"/>
      <c r="G89" s="549"/>
      <c r="H89" s="549"/>
    </row>
    <row r="90" spans="1:8">
      <c r="A90" s="549"/>
      <c r="E90" s="549"/>
      <c r="F90" s="549"/>
      <c r="G90" s="549"/>
      <c r="H90" s="549"/>
    </row>
    <row r="91" spans="1:8">
      <c r="A91" s="549"/>
      <c r="E91" s="549"/>
      <c r="F91" s="549"/>
      <c r="G91" s="549"/>
      <c r="H91" s="549"/>
    </row>
    <row r="92" spans="1:8">
      <c r="A92" s="549"/>
      <c r="E92" s="549"/>
      <c r="F92" s="549"/>
      <c r="G92" s="549"/>
      <c r="H92" s="549"/>
    </row>
    <row r="93" spans="1:8">
      <c r="A93" s="549"/>
      <c r="E93" s="549"/>
      <c r="F93" s="549"/>
      <c r="G93" s="549"/>
      <c r="H93" s="549"/>
    </row>
    <row r="94" spans="1:8">
      <c r="A94" s="549"/>
      <c r="E94" s="549"/>
      <c r="F94" s="549"/>
      <c r="G94" s="549"/>
      <c r="H94" s="549"/>
    </row>
    <row r="95" spans="1:8">
      <c r="A95" s="549"/>
      <c r="E95" s="549"/>
      <c r="F95" s="549"/>
      <c r="G95" s="549"/>
      <c r="H95" s="549"/>
    </row>
    <row r="96" spans="1:8">
      <c r="A96" s="549"/>
      <c r="E96" s="549"/>
      <c r="F96" s="549"/>
      <c r="G96" s="549"/>
      <c r="H96" s="549"/>
    </row>
    <row r="97" spans="1:8">
      <c r="A97" s="549"/>
      <c r="E97" s="549"/>
      <c r="F97" s="549"/>
      <c r="G97" s="549"/>
      <c r="H97" s="549"/>
    </row>
    <row r="98" spans="1:8">
      <c r="A98" s="549"/>
      <c r="E98" s="549"/>
      <c r="F98" s="549"/>
      <c r="G98" s="549"/>
      <c r="H98" s="549"/>
    </row>
    <row r="99" spans="1:8">
      <c r="A99" s="549"/>
      <c r="E99" s="549"/>
      <c r="F99" s="549"/>
      <c r="G99" s="549"/>
      <c r="H99" s="549"/>
    </row>
    <row r="100" spans="1:8">
      <c r="A100" s="549"/>
      <c r="E100" s="549"/>
      <c r="F100" s="549"/>
      <c r="G100" s="549"/>
      <c r="H100" s="549"/>
    </row>
    <row r="101" spans="1:8">
      <c r="A101" s="549"/>
      <c r="E101" s="549"/>
      <c r="F101" s="549"/>
      <c r="G101" s="549"/>
      <c r="H101" s="549"/>
    </row>
    <row r="102" spans="5:8">
      <c r="E102" s="549"/>
      <c r="F102" s="549"/>
      <c r="G102" s="549"/>
      <c r="H102" s="549"/>
    </row>
    <row r="103" spans="5:8">
      <c r="E103" s="549"/>
      <c r="F103" s="549"/>
      <c r="G103" s="549"/>
      <c r="H103" s="549"/>
    </row>
    <row r="104" spans="5:8">
      <c r="E104" s="549"/>
      <c r="F104" s="549"/>
      <c r="G104" s="549"/>
      <c r="H104" s="549"/>
    </row>
    <row r="105" spans="5:8">
      <c r="E105" s="549"/>
      <c r="F105" s="549"/>
      <c r="G105" s="549"/>
      <c r="H105" s="549"/>
    </row>
    <row r="106" spans="5:8">
      <c r="E106" s="549"/>
      <c r="F106" s="549"/>
      <c r="G106" s="549"/>
      <c r="H106" s="549"/>
    </row>
    <row r="107" spans="5:8">
      <c r="E107" s="549"/>
      <c r="F107" s="549"/>
      <c r="G107" s="549"/>
      <c r="H107" s="549"/>
    </row>
    <row r="108" spans="5:8">
      <c r="E108" s="549"/>
      <c r="F108" s="549"/>
      <c r="G108" s="549"/>
      <c r="H108" s="549"/>
    </row>
  </sheetData>
  <sheetProtection selectLockedCells="1" selectUnlockedCells="1"/>
  <mergeCells count="25">
    <mergeCell ref="P9:Q9"/>
    <mergeCell ref="J10:K10"/>
    <mergeCell ref="L10:M10"/>
    <mergeCell ref="O13:S13"/>
    <mergeCell ref="B14:C14"/>
    <mergeCell ref="O14:Q14"/>
    <mergeCell ref="B33:C33"/>
    <mergeCell ref="O39:S39"/>
    <mergeCell ref="O40:S40"/>
    <mergeCell ref="O41:S41"/>
    <mergeCell ref="O43:S43"/>
    <mergeCell ref="O61:P61"/>
    <mergeCell ref="O62:P62"/>
    <mergeCell ref="O63:P63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.25" bottom="0" header="0" footer="0"/>
  <pageSetup paperSize="9" scale="26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T115"/>
  <sheetViews>
    <sheetView view="pageBreakPreview" zoomScale="50" zoomScaleNormal="50" topLeftCell="A55" workbookViewId="0">
      <selection activeCell="B84" sqref="B84:B85"/>
    </sheetView>
  </sheetViews>
  <sheetFormatPr defaultColWidth="4.42857142857143" defaultRowHeight="25.5"/>
  <cols>
    <col min="1" max="1" width="6.42857142857143" style="3"/>
    <col min="2" max="2" width="107.714285714286" style="4" customWidth="1"/>
    <col min="3" max="4" width="12.8571428571429" style="4" customWidth="1"/>
    <col min="5" max="7" width="13.1428571428571" style="3" customWidth="1"/>
    <col min="8" max="8" width="7.42857142857143" style="3" customWidth="1"/>
    <col min="9" max="9" width="13.1428571428571" style="5" customWidth="1"/>
    <col min="10" max="10" width="13.4285714285714" style="6" customWidth="1"/>
    <col min="11" max="14" width="11.7142857142857" style="7" customWidth="1"/>
    <col min="15" max="15" width="2" style="3"/>
    <col min="16" max="16" width="12.8571428571429" style="3" customWidth="1"/>
    <col min="17" max="17" width="10" style="3" customWidth="1"/>
    <col min="18" max="19" width="10.8571428571429" style="3" customWidth="1"/>
    <col min="20" max="16381" width="4.42857142857143" style="3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8"/>
      <c r="L1" s="178"/>
      <c r="M1" s="178"/>
      <c r="N1" s="178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8"/>
      <c r="L2" s="178"/>
      <c r="M2" s="178"/>
      <c r="N2" s="178"/>
      <c r="O2" s="8"/>
      <c r="P2" s="8"/>
      <c r="Q2" s="8"/>
      <c r="R2" s="8"/>
      <c r="S2" s="8"/>
    </row>
    <row r="3" s="1" customFormat="1" ht="24" customHeight="1" spans="1:19">
      <c r="A3" s="9" t="s">
        <v>1</v>
      </c>
      <c r="B3" s="10"/>
      <c r="C3" s="11"/>
      <c r="D3" s="11"/>
      <c r="E3" s="12" t="s">
        <v>651</v>
      </c>
      <c r="F3" s="13"/>
      <c r="G3" s="13"/>
      <c r="H3" s="13"/>
      <c r="I3" s="13"/>
      <c r="J3" s="179"/>
      <c r="K3" s="180"/>
      <c r="L3" s="181" t="s">
        <v>4</v>
      </c>
      <c r="M3" s="182"/>
      <c r="N3" s="183"/>
      <c r="O3" s="184" t="s">
        <v>5</v>
      </c>
      <c r="P3" s="185" t="s">
        <v>652</v>
      </c>
      <c r="Q3" s="276"/>
      <c r="R3" s="276"/>
      <c r="S3" s="277"/>
    </row>
    <row r="4" s="1" customFormat="1" ht="24" customHeight="1" spans="1:20">
      <c r="A4" s="14" t="s">
        <v>7</v>
      </c>
      <c r="B4" s="4"/>
      <c r="C4" s="15"/>
      <c r="D4" s="15" t="s">
        <v>2</v>
      </c>
      <c r="E4" s="16" t="s">
        <v>593</v>
      </c>
      <c r="F4" s="17"/>
      <c r="G4" s="17"/>
      <c r="H4" s="17"/>
      <c r="I4" s="186"/>
      <c r="J4" s="179"/>
      <c r="K4" s="183"/>
      <c r="L4" s="187" t="s">
        <v>9</v>
      </c>
      <c r="M4" s="182"/>
      <c r="N4" s="188"/>
      <c r="O4" s="189" t="s">
        <v>5</v>
      </c>
      <c r="P4" s="16" t="s">
        <v>653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4"/>
      <c r="C5" s="15"/>
      <c r="D5" s="15" t="s">
        <v>2</v>
      </c>
      <c r="E5" s="19">
        <v>7</v>
      </c>
      <c r="F5" s="20"/>
      <c r="G5" s="20"/>
      <c r="H5" s="20"/>
      <c r="I5" s="186"/>
      <c r="J5" s="179"/>
      <c r="K5" s="190"/>
      <c r="L5" s="187" t="s">
        <v>12</v>
      </c>
      <c r="M5" s="182"/>
      <c r="N5" s="188"/>
      <c r="O5" s="189" t="s">
        <v>5</v>
      </c>
      <c r="P5" s="191">
        <v>5963</v>
      </c>
      <c r="Q5" s="281"/>
      <c r="R5" s="282"/>
      <c r="S5" s="283"/>
    </row>
    <row r="6" s="1" customFormat="1" ht="24" customHeight="1" spans="1:19">
      <c r="A6" s="18" t="s">
        <v>14</v>
      </c>
      <c r="B6" s="4"/>
      <c r="C6" s="15"/>
      <c r="D6" s="15" t="s">
        <v>2</v>
      </c>
      <c r="E6" s="21">
        <v>0.75</v>
      </c>
      <c r="F6" s="20"/>
      <c r="G6" s="20"/>
      <c r="H6" s="20"/>
      <c r="I6" s="186"/>
      <c r="J6" s="179"/>
      <c r="K6" s="190"/>
      <c r="L6" s="187" t="s">
        <v>15</v>
      </c>
      <c r="M6" s="182"/>
      <c r="N6" s="188"/>
      <c r="O6" s="189" t="s">
        <v>5</v>
      </c>
      <c r="P6" s="185"/>
      <c r="Q6" s="284"/>
      <c r="R6" s="284"/>
      <c r="S6" s="285"/>
    </row>
    <row r="7" s="1" customFormat="1" ht="24" customHeight="1" spans="1:19">
      <c r="A7" s="18" t="s">
        <v>17</v>
      </c>
      <c r="B7" s="4"/>
      <c r="C7" s="15"/>
      <c r="D7" s="15" t="s">
        <v>2</v>
      </c>
      <c r="E7" s="21">
        <v>1</v>
      </c>
      <c r="F7" s="20"/>
      <c r="G7" s="20"/>
      <c r="H7" s="20"/>
      <c r="I7" s="186"/>
      <c r="J7" s="179"/>
      <c r="K7" s="190"/>
      <c r="L7" s="187" t="s">
        <v>18</v>
      </c>
      <c r="M7" s="182"/>
      <c r="N7" s="188"/>
      <c r="O7" s="189" t="s">
        <v>5</v>
      </c>
      <c r="P7" s="1429" t="s">
        <v>462</v>
      </c>
      <c r="Q7" s="286"/>
      <c r="R7" s="287"/>
      <c r="S7" s="288"/>
    </row>
    <row r="8" s="1" customFormat="1" ht="24" customHeight="1" spans="1:19">
      <c r="A8" s="18" t="s">
        <v>20</v>
      </c>
      <c r="B8" s="4"/>
      <c r="C8" s="15"/>
      <c r="D8" s="15" t="s">
        <v>2</v>
      </c>
      <c r="E8" s="22">
        <v>49</v>
      </c>
      <c r="F8" s="23"/>
      <c r="G8" s="23"/>
      <c r="H8" s="23"/>
      <c r="I8" s="193"/>
      <c r="J8" s="194"/>
      <c r="K8" s="195"/>
      <c r="L8" s="187"/>
      <c r="M8" s="196"/>
      <c r="N8" s="197"/>
      <c r="O8" s="189"/>
      <c r="P8" s="198">
        <f>$F$89/20.086</f>
        <v>1.62930191333728</v>
      </c>
      <c r="Q8" s="284"/>
      <c r="R8" s="289"/>
      <c r="S8" s="290"/>
    </row>
    <row r="9" s="1" customFormat="1" ht="24" customHeight="1" spans="1:19">
      <c r="A9" s="18" t="s">
        <v>21</v>
      </c>
      <c r="B9" s="4"/>
      <c r="C9" s="15"/>
      <c r="D9" s="15" t="s">
        <v>2</v>
      </c>
      <c r="E9" s="24">
        <f>60/(F88)*E5*E6*E7*E8</f>
        <v>479.941668476662</v>
      </c>
      <c r="F9" s="25">
        <f>60/F88*E6*E8</f>
        <v>68.5630954966661</v>
      </c>
      <c r="G9" s="24" t="s">
        <v>22</v>
      </c>
      <c r="H9" s="24"/>
      <c r="I9" s="199"/>
      <c r="J9" s="200"/>
      <c r="K9" s="196"/>
      <c r="L9" s="187"/>
      <c r="M9" s="201"/>
      <c r="N9" s="197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24</v>
      </c>
      <c r="C10" s="28"/>
      <c r="D10" s="29"/>
      <c r="E10" s="30" t="s">
        <v>25</v>
      </c>
      <c r="F10" s="30" t="s">
        <v>26</v>
      </c>
      <c r="G10" s="31" t="s">
        <v>27</v>
      </c>
      <c r="H10" s="31"/>
      <c r="I10" s="203"/>
      <c r="J10" s="204" t="s">
        <v>28</v>
      </c>
      <c r="K10" s="205"/>
      <c r="L10" s="206" t="s">
        <v>29</v>
      </c>
      <c r="M10" s="205"/>
      <c r="N10" s="207" t="s">
        <v>30</v>
      </c>
      <c r="O10" s="208"/>
      <c r="P10" s="208"/>
      <c r="Q10" s="208"/>
      <c r="R10" s="208"/>
      <c r="S10" s="208"/>
    </row>
    <row r="11" s="1" customFormat="1" ht="16.7" customHeight="1" spans="1:19">
      <c r="A11" s="26"/>
      <c r="B11" s="32"/>
      <c r="C11" s="33"/>
      <c r="D11" s="34"/>
      <c r="E11" s="35" t="s">
        <v>31</v>
      </c>
      <c r="F11" s="30"/>
      <c r="G11" s="31"/>
      <c r="H11" s="31"/>
      <c r="I11" s="209" t="s">
        <v>32</v>
      </c>
      <c r="J11" s="210" t="s">
        <v>33</v>
      </c>
      <c r="K11" s="211" t="s">
        <v>34</v>
      </c>
      <c r="L11" s="211" t="s">
        <v>35</v>
      </c>
      <c r="M11" s="211" t="s">
        <v>36</v>
      </c>
      <c r="N11" s="212"/>
      <c r="O11" s="208"/>
      <c r="P11" s="208"/>
      <c r="Q11" s="208"/>
      <c r="R11" s="208"/>
      <c r="S11" s="208"/>
    </row>
    <row r="12" s="1" customFormat="1" ht="21" customHeight="1" spans="1:19">
      <c r="A12" s="26"/>
      <c r="B12" s="36"/>
      <c r="C12" s="37"/>
      <c r="D12" s="38"/>
      <c r="E12" s="39">
        <v>1</v>
      </c>
      <c r="F12" s="40">
        <v>0.9</v>
      </c>
      <c r="G12" s="31"/>
      <c r="H12" s="31"/>
      <c r="I12" s="213"/>
      <c r="J12" s="214"/>
      <c r="K12" s="215"/>
      <c r="L12" s="215"/>
      <c r="M12" s="215"/>
      <c r="N12" s="212"/>
      <c r="O12" s="208"/>
      <c r="P12" s="208"/>
      <c r="Q12" s="208"/>
      <c r="R12" s="208"/>
      <c r="S12" s="208"/>
    </row>
    <row r="13" s="1" customFormat="1" ht="30" customHeight="1" spans="1:19">
      <c r="A13" s="41"/>
      <c r="B13" s="42" t="s">
        <v>156</v>
      </c>
      <c r="C13" s="43"/>
      <c r="D13" s="43"/>
      <c r="E13" s="44">
        <f t="shared" ref="E13:E22" si="0">60/F13*$E$12</f>
        <v>106.007067137809</v>
      </c>
      <c r="F13" s="45">
        <f>0.222*2+0.061*2</f>
        <v>0.566</v>
      </c>
      <c r="G13" s="46">
        <f>$F$9/E13*120%</f>
        <v>0.776134241022261</v>
      </c>
      <c r="H13" s="47"/>
      <c r="I13" s="216" t="s">
        <v>38</v>
      </c>
      <c r="J13" s="216"/>
      <c r="K13" s="217"/>
      <c r="L13" s="217"/>
      <c r="M13" s="217"/>
      <c r="N13" s="217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220"/>
      <c r="K14" s="221"/>
      <c r="L14" s="221"/>
      <c r="M14" s="221"/>
      <c r="N14" s="222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53" t="s">
        <v>55</v>
      </c>
      <c r="C15" s="54"/>
      <c r="D15" s="54"/>
      <c r="E15" s="55">
        <f t="shared" si="0"/>
        <v>697.674418604651</v>
      </c>
      <c r="F15" s="56">
        <v>0.086</v>
      </c>
      <c r="G15" s="57">
        <f t="shared" ref="G15:G18" si="1">$F$9/E15</f>
        <v>0.098273770211888</v>
      </c>
      <c r="H15" s="58"/>
      <c r="I15" s="216" t="s">
        <v>56</v>
      </c>
      <c r="J15" s="224" t="s">
        <v>57</v>
      </c>
      <c r="K15" s="225">
        <v>16</v>
      </c>
      <c r="L15" s="225">
        <v>0.25</v>
      </c>
      <c r="M15" s="225">
        <v>0.1</v>
      </c>
      <c r="N15" s="226" t="s">
        <v>60</v>
      </c>
      <c r="O15" s="227"/>
      <c r="P15" s="228" t="s">
        <v>44</v>
      </c>
      <c r="Q15" s="227"/>
      <c r="R15" s="89">
        <f t="shared" ref="R15:R30" si="2">COUNTIFS($I$25:$I$86,P15,$H$25:$H$86,"")+SUMIF($I$25:$I$86,P15,$H$25:$H$86)</f>
        <v>26</v>
      </c>
      <c r="S15" s="295">
        <f>SUMIF($I$25:$I$93,P15,$H$25:$H$93)</f>
        <v>16</v>
      </c>
    </row>
    <row r="16" s="1" customFormat="1" ht="32.1" customHeight="1" spans="1:19">
      <c r="A16" s="41"/>
      <c r="B16" s="53" t="s">
        <v>157</v>
      </c>
      <c r="C16" s="59"/>
      <c r="D16" s="60"/>
      <c r="E16" s="55">
        <f t="shared" si="0"/>
        <v>270.880361173815</v>
      </c>
      <c r="F16" s="61">
        <v>0.2215</v>
      </c>
      <c r="G16" s="57">
        <f t="shared" si="1"/>
        <v>0.253112094208525</v>
      </c>
      <c r="H16" s="58">
        <v>1</v>
      </c>
      <c r="I16" s="216" t="s">
        <v>44</v>
      </c>
      <c r="J16" s="224" t="s">
        <v>45</v>
      </c>
      <c r="K16" s="225">
        <v>16</v>
      </c>
      <c r="L16" s="225">
        <v>0.3</v>
      </c>
      <c r="M16" s="1430" t="s">
        <v>463</v>
      </c>
      <c r="N16" s="226" t="s">
        <v>60</v>
      </c>
      <c r="O16" s="227"/>
      <c r="P16" s="60" t="s">
        <v>53</v>
      </c>
      <c r="Q16" s="296"/>
      <c r="R16" s="89">
        <f t="shared" si="2"/>
        <v>2</v>
      </c>
      <c r="S16" s="295">
        <f t="shared" ref="S15:S31" si="3">SUMIF($I$25:$I$93,P16,$H$25:$H$93)</f>
        <v>1</v>
      </c>
    </row>
    <row r="17" s="1" customFormat="1" ht="32.1" customHeight="1" spans="1:19">
      <c r="A17" s="41"/>
      <c r="B17" s="53" t="s">
        <v>52</v>
      </c>
      <c r="C17" s="59"/>
      <c r="D17" s="60"/>
      <c r="E17" s="55">
        <f t="shared" si="0"/>
        <v>389.61038961039</v>
      </c>
      <c r="F17" s="61">
        <v>0.154</v>
      </c>
      <c r="G17" s="57">
        <f t="shared" si="1"/>
        <v>0.175978611774776</v>
      </c>
      <c r="H17" s="58"/>
      <c r="I17" s="216" t="s">
        <v>53</v>
      </c>
      <c r="J17" s="224" t="s">
        <v>45</v>
      </c>
      <c r="K17" s="225">
        <v>16</v>
      </c>
      <c r="L17" s="225">
        <v>0.3</v>
      </c>
      <c r="M17" s="1430" t="s">
        <v>463</v>
      </c>
      <c r="N17" s="226" t="s">
        <v>60</v>
      </c>
      <c r="O17" s="227"/>
      <c r="P17" s="59" t="s">
        <v>166</v>
      </c>
      <c r="Q17" s="296"/>
      <c r="R17" s="89">
        <f t="shared" si="2"/>
        <v>1</v>
      </c>
      <c r="S17" s="295">
        <f t="shared" si="3"/>
        <v>1</v>
      </c>
    </row>
    <row r="18" s="1" customFormat="1" ht="32.1" customHeight="1" spans="1:19">
      <c r="A18" s="41"/>
      <c r="B18" s="53" t="s">
        <v>61</v>
      </c>
      <c r="C18" s="62"/>
      <c r="D18" s="63"/>
      <c r="E18" s="55">
        <f t="shared" si="0"/>
        <v>645.161290322581</v>
      </c>
      <c r="F18" s="61">
        <v>0.093</v>
      </c>
      <c r="G18" s="57">
        <f t="shared" si="1"/>
        <v>0.106272798019832</v>
      </c>
      <c r="H18" s="58"/>
      <c r="I18" s="216" t="s">
        <v>167</v>
      </c>
      <c r="J18" s="229"/>
      <c r="K18" s="225">
        <v>18</v>
      </c>
      <c r="L18" s="225"/>
      <c r="M18" s="225"/>
      <c r="N18" s="226" t="s">
        <v>60</v>
      </c>
      <c r="O18" s="227"/>
      <c r="P18" s="59" t="s">
        <v>54</v>
      </c>
      <c r="Q18" s="296"/>
      <c r="R18" s="89">
        <f t="shared" si="2"/>
        <v>3</v>
      </c>
      <c r="S18" s="295">
        <f t="shared" si="3"/>
        <v>2</v>
      </c>
    </row>
    <row r="19" s="1" customFormat="1" ht="32.1" customHeight="1" spans="1:19">
      <c r="A19" s="41"/>
      <c r="B19" s="53" t="s">
        <v>170</v>
      </c>
      <c r="C19" s="64"/>
      <c r="D19" s="64"/>
      <c r="E19" s="55">
        <f t="shared" si="0"/>
        <v>810.810810810811</v>
      </c>
      <c r="F19" s="61">
        <v>0.074</v>
      </c>
      <c r="G19" s="57">
        <f>$F$9/E19*120%</f>
        <v>0.101473381335066</v>
      </c>
      <c r="H19" s="58"/>
      <c r="I19" s="216" t="s">
        <v>171</v>
      </c>
      <c r="J19" s="224"/>
      <c r="K19" s="225"/>
      <c r="L19" s="225"/>
      <c r="M19" s="225"/>
      <c r="N19" s="226"/>
      <c r="O19" s="227"/>
      <c r="P19" s="59" t="s">
        <v>56</v>
      </c>
      <c r="Q19" s="296"/>
      <c r="R19" s="89">
        <f t="shared" si="2"/>
        <v>1</v>
      </c>
      <c r="S19" s="295">
        <f t="shared" si="3"/>
        <v>0</v>
      </c>
    </row>
    <row r="20" s="1" customFormat="1" ht="32.1" customHeight="1" spans="1:19">
      <c r="A20" s="41"/>
      <c r="B20" s="65" t="s">
        <v>464</v>
      </c>
      <c r="C20" s="66"/>
      <c r="D20" s="66"/>
      <c r="E20" s="55">
        <f t="shared" si="0"/>
        <v>185.758513931889</v>
      </c>
      <c r="F20" s="61">
        <v>0.323</v>
      </c>
      <c r="G20" s="57">
        <f t="shared" ref="G20:G22" si="4">$F$9/E20</f>
        <v>0.369097997423718</v>
      </c>
      <c r="H20" s="58">
        <v>1</v>
      </c>
      <c r="I20" s="216" t="s">
        <v>465</v>
      </c>
      <c r="J20" s="224" t="s">
        <v>70</v>
      </c>
      <c r="K20" s="225">
        <v>16</v>
      </c>
      <c r="L20" s="225">
        <v>0.25</v>
      </c>
      <c r="M20" s="225">
        <v>0.1</v>
      </c>
      <c r="N20" s="226" t="s">
        <v>60</v>
      </c>
      <c r="O20" s="227"/>
      <c r="P20" s="59" t="s">
        <v>63</v>
      </c>
      <c r="Q20" s="296"/>
      <c r="R20" s="89">
        <f t="shared" si="2"/>
        <v>6</v>
      </c>
      <c r="S20" s="295">
        <f t="shared" si="3"/>
        <v>6</v>
      </c>
    </row>
    <row r="21" s="1" customFormat="1" ht="32.1" customHeight="1" spans="1:19">
      <c r="A21" s="67"/>
      <c r="B21" s="68" t="s">
        <v>466</v>
      </c>
      <c r="C21" s="69"/>
      <c r="D21" s="69"/>
      <c r="E21" s="55">
        <f t="shared" si="0"/>
        <v>208.695652173913</v>
      </c>
      <c r="F21" s="61">
        <f>0.2875</f>
        <v>0.2875</v>
      </c>
      <c r="G21" s="57">
        <f t="shared" si="4"/>
        <v>0.328531499254858</v>
      </c>
      <c r="H21" s="58"/>
      <c r="I21" s="216" t="s">
        <v>63</v>
      </c>
      <c r="J21" s="224" t="s">
        <v>57</v>
      </c>
      <c r="K21" s="225">
        <v>16</v>
      </c>
      <c r="L21" s="225">
        <v>0.25</v>
      </c>
      <c r="M21" s="225">
        <v>0.1</v>
      </c>
      <c r="N21" s="226" t="s">
        <v>60</v>
      </c>
      <c r="O21" s="227"/>
      <c r="P21" s="59" t="s">
        <v>66</v>
      </c>
      <c r="Q21" s="296"/>
      <c r="R21" s="89">
        <f t="shared" si="2"/>
        <v>0</v>
      </c>
      <c r="S21" s="295">
        <f t="shared" si="3"/>
        <v>0</v>
      </c>
    </row>
    <row r="22" s="1" customFormat="1" ht="32.1" customHeight="1" spans="1:19">
      <c r="A22" s="67"/>
      <c r="B22" s="70" t="s">
        <v>467</v>
      </c>
      <c r="C22" s="59"/>
      <c r="D22" s="71"/>
      <c r="E22" s="72">
        <f t="shared" si="0"/>
        <v>2000</v>
      </c>
      <c r="F22" s="73">
        <f>0.06/2</f>
        <v>0.03</v>
      </c>
      <c r="G22" s="74">
        <f t="shared" si="4"/>
        <v>0.034281547748333</v>
      </c>
      <c r="H22" s="75"/>
      <c r="I22" s="230" t="s">
        <v>171</v>
      </c>
      <c r="J22" s="224"/>
      <c r="K22" s="225"/>
      <c r="L22" s="225"/>
      <c r="M22" s="225"/>
      <c r="N22" s="226" t="s">
        <v>60</v>
      </c>
      <c r="O22" s="227"/>
      <c r="P22" s="59" t="s">
        <v>68</v>
      </c>
      <c r="Q22" s="296"/>
      <c r="R22" s="89">
        <f t="shared" si="2"/>
        <v>5</v>
      </c>
      <c r="S22" s="295">
        <f t="shared" si="3"/>
        <v>4</v>
      </c>
    </row>
    <row r="23" s="1" customFormat="1" ht="32.1" customHeight="1" spans="1:19">
      <c r="A23" s="76"/>
      <c r="B23" s="77" t="s">
        <v>73</v>
      </c>
      <c r="C23" s="78"/>
      <c r="D23" s="78"/>
      <c r="E23" s="79"/>
      <c r="F23" s="80">
        <f>SUM(F15:F22)</f>
        <v>1.269</v>
      </c>
      <c r="G23" s="81">
        <f t="shared" ref="F23:H23" si="5">SUM(G15:G22)</f>
        <v>1.467021699977</v>
      </c>
      <c r="H23" s="82">
        <f t="shared" si="5"/>
        <v>2</v>
      </c>
      <c r="I23" s="231"/>
      <c r="J23" s="232"/>
      <c r="K23" s="233"/>
      <c r="L23" s="233"/>
      <c r="M23" s="233"/>
      <c r="N23" s="234"/>
      <c r="O23" s="227"/>
      <c r="P23" s="59" t="s">
        <v>177</v>
      </c>
      <c r="Q23" s="296"/>
      <c r="R23" s="89">
        <f t="shared" si="2"/>
        <v>1</v>
      </c>
      <c r="S23" s="295">
        <f t="shared" si="3"/>
        <v>1</v>
      </c>
    </row>
    <row r="24" s="1" customFormat="1" ht="32.1" customHeight="1" spans="1:19">
      <c r="A24" s="83"/>
      <c r="B24" s="84" t="s">
        <v>75</v>
      </c>
      <c r="C24" s="84"/>
      <c r="D24" s="85"/>
      <c r="E24" s="86"/>
      <c r="F24" s="87"/>
      <c r="G24" s="88"/>
      <c r="H24" s="89"/>
      <c r="I24" s="89"/>
      <c r="J24" s="220"/>
      <c r="K24" s="221"/>
      <c r="L24" s="221"/>
      <c r="M24" s="221"/>
      <c r="N24" s="222"/>
      <c r="O24" s="227"/>
      <c r="P24" s="59" t="s">
        <v>72</v>
      </c>
      <c r="Q24" s="296"/>
      <c r="R24" s="89">
        <f t="shared" si="2"/>
        <v>2</v>
      </c>
      <c r="S24" s="295">
        <f t="shared" si="3"/>
        <v>2</v>
      </c>
    </row>
    <row r="25" s="1" customFormat="1" ht="31" customHeight="1" spans="1:19">
      <c r="A25" s="90"/>
      <c r="B25" s="91" t="s">
        <v>77</v>
      </c>
      <c r="C25" s="92"/>
      <c r="D25" s="92"/>
      <c r="E25" s="93">
        <f t="shared" ref="E25:E30" si="6">60/F25*$E$12</f>
        <v>72</v>
      </c>
      <c r="F25" s="94">
        <v>0.833333333333333</v>
      </c>
      <c r="G25" s="95">
        <f>$F$9/(E25*1)*120%</f>
        <v>1.14271825827777</v>
      </c>
      <c r="H25" s="96">
        <v>2</v>
      </c>
      <c r="I25" s="96" t="s">
        <v>78</v>
      </c>
      <c r="J25" s="216"/>
      <c r="K25" s="217"/>
      <c r="L25" s="217"/>
      <c r="M25" s="217"/>
      <c r="N25" s="217"/>
      <c r="O25" s="227"/>
      <c r="P25" s="59" t="s">
        <v>74</v>
      </c>
      <c r="Q25" s="296"/>
      <c r="R25" s="89">
        <f t="shared" si="2"/>
        <v>3</v>
      </c>
      <c r="S25" s="295">
        <f t="shared" si="3"/>
        <v>2</v>
      </c>
    </row>
    <row r="26" s="1" customFormat="1" ht="60" customHeight="1" spans="1:19">
      <c r="A26" s="97"/>
      <c r="B26" s="98" t="s">
        <v>601</v>
      </c>
      <c r="C26" s="98"/>
      <c r="D26" s="98"/>
      <c r="E26" s="99">
        <f t="shared" si="6"/>
        <v>142.721217887726</v>
      </c>
      <c r="F26" s="100">
        <v>0.4204</v>
      </c>
      <c r="G26" s="101">
        <f t="shared" ref="G26:G30" si="7">$F$9/E26*120%</f>
        <v>0.576478506935968</v>
      </c>
      <c r="H26" s="102">
        <v>1</v>
      </c>
      <c r="I26" s="235" t="s">
        <v>44</v>
      </c>
      <c r="J26" s="224" t="s">
        <v>45</v>
      </c>
      <c r="K26" s="217">
        <v>12</v>
      </c>
      <c r="L26" s="225">
        <v>0.3</v>
      </c>
      <c r="M26" s="1430" t="s">
        <v>463</v>
      </c>
      <c r="N26" s="236" t="s">
        <v>112</v>
      </c>
      <c r="O26" s="227"/>
      <c r="P26" s="59" t="s">
        <v>76</v>
      </c>
      <c r="Q26" s="296"/>
      <c r="R26" s="89">
        <f t="shared" si="2"/>
        <v>1</v>
      </c>
      <c r="S26" s="295">
        <f t="shared" si="3"/>
        <v>1</v>
      </c>
    </row>
    <row r="27" s="1" customFormat="1" ht="61" customHeight="1" spans="1:19">
      <c r="A27" s="97"/>
      <c r="B27" s="98" t="s">
        <v>603</v>
      </c>
      <c r="C27" s="98"/>
      <c r="D27" s="98"/>
      <c r="E27" s="103">
        <f t="shared" si="6"/>
        <v>147.383935151069</v>
      </c>
      <c r="F27" s="104">
        <v>0.4071</v>
      </c>
      <c r="G27" s="101">
        <f t="shared" si="7"/>
        <v>0.558240723533853</v>
      </c>
      <c r="H27" s="105"/>
      <c r="I27" s="235" t="s">
        <v>44</v>
      </c>
      <c r="J27" s="224" t="s">
        <v>45</v>
      </c>
      <c r="K27" s="217">
        <v>12</v>
      </c>
      <c r="L27" s="225">
        <v>0.3</v>
      </c>
      <c r="M27" s="1430" t="s">
        <v>463</v>
      </c>
      <c r="N27" s="236" t="s">
        <v>112</v>
      </c>
      <c r="O27" s="227"/>
      <c r="P27" s="59" t="s">
        <v>180</v>
      </c>
      <c r="Q27" s="296"/>
      <c r="R27" s="89">
        <f t="shared" si="2"/>
        <v>0</v>
      </c>
      <c r="S27" s="295">
        <f t="shared" si="3"/>
        <v>0</v>
      </c>
    </row>
    <row r="28" s="2" customFormat="1" ht="50" customHeight="1" spans="1:19">
      <c r="A28" s="97"/>
      <c r="B28" s="106" t="s">
        <v>604</v>
      </c>
      <c r="C28" s="106"/>
      <c r="D28" s="106"/>
      <c r="E28" s="107">
        <f t="shared" si="6"/>
        <v>43.4908669179472</v>
      </c>
      <c r="F28" s="108">
        <v>1.3796</v>
      </c>
      <c r="G28" s="109">
        <f t="shared" si="7"/>
        <v>1.89179293094401</v>
      </c>
      <c r="H28" s="110">
        <v>2</v>
      </c>
      <c r="I28" s="216" t="s">
        <v>63</v>
      </c>
      <c r="J28" s="237" t="s">
        <v>57</v>
      </c>
      <c r="K28" s="217">
        <v>12</v>
      </c>
      <c r="L28" s="225">
        <v>0.25</v>
      </c>
      <c r="M28" s="225">
        <v>0.1</v>
      </c>
      <c r="N28" s="226" t="s">
        <v>112</v>
      </c>
      <c r="O28" s="227"/>
      <c r="P28" s="59" t="s">
        <v>470</v>
      </c>
      <c r="Q28" s="296"/>
      <c r="R28" s="89">
        <f t="shared" si="2"/>
        <v>2</v>
      </c>
      <c r="S28" s="295">
        <f t="shared" si="3"/>
        <v>2</v>
      </c>
    </row>
    <row r="29" s="2" customFormat="1" ht="30" customHeight="1" spans="1:19">
      <c r="A29" s="97"/>
      <c r="B29" s="106" t="s">
        <v>605</v>
      </c>
      <c r="C29" s="106"/>
      <c r="D29" s="106"/>
      <c r="E29" s="107">
        <f t="shared" si="6"/>
        <v>512.382578992314</v>
      </c>
      <c r="F29" s="108">
        <v>0.1171</v>
      </c>
      <c r="G29" s="109">
        <f t="shared" si="7"/>
        <v>0.160574769653192</v>
      </c>
      <c r="H29" s="110"/>
      <c r="I29" s="238" t="s">
        <v>44</v>
      </c>
      <c r="J29" s="239" t="s">
        <v>45</v>
      </c>
      <c r="K29" s="217">
        <v>12</v>
      </c>
      <c r="L29" s="225">
        <v>0.3</v>
      </c>
      <c r="M29" s="1430" t="s">
        <v>463</v>
      </c>
      <c r="N29" s="226" t="s">
        <v>112</v>
      </c>
      <c r="O29" s="240"/>
      <c r="P29" s="59" t="s">
        <v>172</v>
      </c>
      <c r="Q29" s="297"/>
      <c r="R29" s="89">
        <f t="shared" si="2"/>
        <v>1</v>
      </c>
      <c r="S29" s="295">
        <f t="shared" si="3"/>
        <v>0</v>
      </c>
    </row>
    <row r="30" s="2" customFormat="1" ht="30" customHeight="1" spans="1:19">
      <c r="A30" s="97"/>
      <c r="B30" s="106" t="s">
        <v>606</v>
      </c>
      <c r="C30" s="106"/>
      <c r="D30" s="111"/>
      <c r="E30" s="55">
        <f t="shared" si="6"/>
        <v>413.507925568573</v>
      </c>
      <c r="F30" s="108">
        <v>0.1451</v>
      </c>
      <c r="G30" s="109">
        <f t="shared" si="7"/>
        <v>0.198970103131325</v>
      </c>
      <c r="H30" s="110"/>
      <c r="I30" s="216" t="s">
        <v>44</v>
      </c>
      <c r="J30" s="224" t="s">
        <v>45</v>
      </c>
      <c r="K30" s="217">
        <v>12</v>
      </c>
      <c r="L30" s="225">
        <v>0.3</v>
      </c>
      <c r="M30" s="1430" t="s">
        <v>463</v>
      </c>
      <c r="N30" s="226" t="s">
        <v>112</v>
      </c>
      <c r="O30" s="227"/>
      <c r="P30" s="59" t="s">
        <v>84</v>
      </c>
      <c r="Q30" s="296"/>
      <c r="R30" s="89">
        <f t="shared" si="2"/>
        <v>2</v>
      </c>
      <c r="S30" s="295">
        <f t="shared" si="3"/>
        <v>1</v>
      </c>
    </row>
    <row r="31" s="2" customFormat="1" ht="32.1" customHeight="1" spans="1:19">
      <c r="A31" s="97"/>
      <c r="B31" s="112"/>
      <c r="C31" s="106"/>
      <c r="D31" s="113"/>
      <c r="E31" s="114"/>
      <c r="F31" s="115"/>
      <c r="G31" s="116"/>
      <c r="H31" s="105"/>
      <c r="I31" s="241"/>
      <c r="J31" s="224"/>
      <c r="K31" s="217"/>
      <c r="L31" s="225"/>
      <c r="M31" s="225"/>
      <c r="N31" s="226"/>
      <c r="O31" s="227"/>
      <c r="P31" s="59" t="s">
        <v>50</v>
      </c>
      <c r="Q31" s="296"/>
      <c r="R31" s="89"/>
      <c r="S31" s="295">
        <f t="shared" si="3"/>
        <v>3</v>
      </c>
    </row>
    <row r="32" s="2" customFormat="1" ht="32.1" customHeight="1" spans="1:19">
      <c r="A32" s="90"/>
      <c r="B32" s="117" t="s">
        <v>469</v>
      </c>
      <c r="C32" s="111"/>
      <c r="D32" s="118"/>
      <c r="E32" s="86">
        <f t="shared" ref="E32:E34" si="8">60/F32*$E$12</f>
        <v>91.8836140888208</v>
      </c>
      <c r="F32" s="119">
        <v>0.653</v>
      </c>
      <c r="G32" s="101">
        <f t="shared" ref="G32:G34" si="9">$F$9/E32*120%</f>
        <v>0.895434027186459</v>
      </c>
      <c r="H32" s="89">
        <v>1</v>
      </c>
      <c r="I32" s="242" t="s">
        <v>63</v>
      </c>
      <c r="J32" s="237" t="s">
        <v>57</v>
      </c>
      <c r="K32" s="217">
        <v>14</v>
      </c>
      <c r="L32" s="225">
        <v>0.25</v>
      </c>
      <c r="M32" s="225">
        <v>0.1</v>
      </c>
      <c r="N32" s="226" t="s">
        <v>60</v>
      </c>
      <c r="O32" s="227"/>
      <c r="P32" s="59" t="s">
        <v>87</v>
      </c>
      <c r="Q32" s="296"/>
      <c r="R32" s="89"/>
      <c r="S32" s="295">
        <f>SUMIF($I$25:$I$93,"*i",$H$25:$H$93)</f>
        <v>5</v>
      </c>
    </row>
    <row r="33" s="2" customFormat="1" ht="32.1" customHeight="1" spans="1:19">
      <c r="A33" s="90"/>
      <c r="B33" s="117" t="s">
        <v>179</v>
      </c>
      <c r="C33" s="120"/>
      <c r="D33" s="118"/>
      <c r="E33" s="86">
        <f t="shared" si="8"/>
        <v>76.681236101526</v>
      </c>
      <c r="F33" s="119">
        <f>0.8694*0.9</f>
        <v>0.78246</v>
      </c>
      <c r="G33" s="101">
        <f t="shared" si="9"/>
        <v>1.07295759404643</v>
      </c>
      <c r="H33" s="89">
        <v>1</v>
      </c>
      <c r="I33" s="242" t="s">
        <v>44</v>
      </c>
      <c r="J33" s="239" t="s">
        <v>45</v>
      </c>
      <c r="K33" s="217">
        <v>16</v>
      </c>
      <c r="L33" s="225">
        <v>0.3</v>
      </c>
      <c r="M33" s="1430" t="s">
        <v>463</v>
      </c>
      <c r="N33" s="226" t="s">
        <v>60</v>
      </c>
      <c r="O33" s="243"/>
      <c r="P33" s="244" t="s">
        <v>89</v>
      </c>
      <c r="Q33" s="298"/>
      <c r="R33" s="299">
        <f>SUM(R15:R32)</f>
        <v>56</v>
      </c>
      <c r="S33" s="300">
        <f>SUM(S15:S32)</f>
        <v>47</v>
      </c>
    </row>
    <row r="34" s="2" customFormat="1" ht="32.1" customHeight="1" spans="1:19">
      <c r="A34" s="121"/>
      <c r="B34" s="53" t="s">
        <v>420</v>
      </c>
      <c r="C34" s="59"/>
      <c r="D34" s="60"/>
      <c r="E34" s="55">
        <f t="shared" si="8"/>
        <v>93.8967136150235</v>
      </c>
      <c r="F34" s="119">
        <v>0.639</v>
      </c>
      <c r="G34" s="109">
        <f t="shared" si="9"/>
        <v>0.876236360447392</v>
      </c>
      <c r="H34" s="122">
        <v>1</v>
      </c>
      <c r="I34" s="245" t="s">
        <v>76</v>
      </c>
      <c r="J34" s="239" t="s">
        <v>45</v>
      </c>
      <c r="K34" s="217">
        <v>21</v>
      </c>
      <c r="L34" s="225">
        <v>0.3</v>
      </c>
      <c r="M34" s="1430" t="s">
        <v>463</v>
      </c>
      <c r="N34" s="226" t="s">
        <v>187</v>
      </c>
      <c r="O34" s="243"/>
      <c r="P34" s="244"/>
      <c r="Q34" s="298"/>
      <c r="R34" s="298"/>
      <c r="S34" s="301"/>
    </row>
    <row r="35" s="2" customFormat="1" ht="32.1" customHeight="1" spans="1:19">
      <c r="A35" s="90"/>
      <c r="B35" s="123" t="s">
        <v>82</v>
      </c>
      <c r="C35" s="124"/>
      <c r="D35" s="125"/>
      <c r="E35" s="103"/>
      <c r="F35" s="126"/>
      <c r="G35" s="101"/>
      <c r="H35" s="126"/>
      <c r="I35" s="246"/>
      <c r="J35" s="247"/>
      <c r="K35" s="217"/>
      <c r="L35" s="217"/>
      <c r="M35" s="217"/>
      <c r="N35" s="248"/>
      <c r="O35" s="249" t="s">
        <v>92</v>
      </c>
      <c r="P35" s="249"/>
      <c r="Q35" s="249"/>
      <c r="R35" s="249"/>
      <c r="S35" s="249"/>
    </row>
    <row r="36" s="2" customFormat="1" ht="32.1" customHeight="1" spans="1:19">
      <c r="A36" s="90">
        <v>1</v>
      </c>
      <c r="B36" s="127" t="s">
        <v>471</v>
      </c>
      <c r="C36" s="124"/>
      <c r="D36" s="128"/>
      <c r="E36" s="103">
        <f t="shared" ref="E36:E58" si="10">60/F36*$E$12</f>
        <v>158.898305084746</v>
      </c>
      <c r="F36" s="129">
        <v>0.3776</v>
      </c>
      <c r="G36" s="101">
        <f t="shared" ref="G36:G58" si="11">$F$9/E36*120%</f>
        <v>0.517788497190821</v>
      </c>
      <c r="H36" s="130">
        <v>1</v>
      </c>
      <c r="I36" s="216" t="s">
        <v>44</v>
      </c>
      <c r="J36" s="224" t="s">
        <v>45</v>
      </c>
      <c r="K36" s="225">
        <v>16</v>
      </c>
      <c r="L36" s="225">
        <v>0.3</v>
      </c>
      <c r="M36" s="1431" t="s">
        <v>463</v>
      </c>
      <c r="N36" s="251" t="s">
        <v>60</v>
      </c>
      <c r="O36" s="252" t="s">
        <v>425</v>
      </c>
      <c r="P36" s="252"/>
      <c r="Q36" s="252"/>
      <c r="R36" s="252"/>
      <c r="S36" s="252"/>
    </row>
    <row r="37" s="2" customFormat="1" ht="32.1" customHeight="1" spans="1:19">
      <c r="A37" s="90">
        <v>2</v>
      </c>
      <c r="B37" s="131" t="s">
        <v>472</v>
      </c>
      <c r="C37" s="128"/>
      <c r="D37" s="132"/>
      <c r="E37" s="86">
        <f t="shared" si="10"/>
        <v>248.96265560166</v>
      </c>
      <c r="F37" s="133">
        <v>0.241</v>
      </c>
      <c r="G37" s="101">
        <f t="shared" si="11"/>
        <v>0.33047412029393</v>
      </c>
      <c r="H37" s="89"/>
      <c r="I37" s="253" t="s">
        <v>44</v>
      </c>
      <c r="J37" s="224" t="s">
        <v>45</v>
      </c>
      <c r="K37" s="217">
        <v>16</v>
      </c>
      <c r="L37" s="225">
        <v>0.3</v>
      </c>
      <c r="M37" s="1431" t="s">
        <v>463</v>
      </c>
      <c r="N37" s="254" t="s">
        <v>48</v>
      </c>
      <c r="O37" s="252" t="s">
        <v>96</v>
      </c>
      <c r="P37" s="252"/>
      <c r="Q37" s="252"/>
      <c r="R37" s="252"/>
      <c r="S37" s="252"/>
    </row>
    <row r="38" s="2" customFormat="1" ht="32.1" customHeight="1" spans="1:19">
      <c r="A38" s="90">
        <v>3</v>
      </c>
      <c r="B38" s="53" t="s">
        <v>473</v>
      </c>
      <c r="C38" s="128"/>
      <c r="D38" s="132"/>
      <c r="E38" s="86">
        <f t="shared" si="10"/>
        <v>136.986301369863</v>
      </c>
      <c r="F38" s="129">
        <v>0.438</v>
      </c>
      <c r="G38" s="101">
        <f t="shared" si="11"/>
        <v>0.600612716550795</v>
      </c>
      <c r="H38" s="89">
        <v>1</v>
      </c>
      <c r="I38" s="253" t="s">
        <v>68</v>
      </c>
      <c r="J38" s="237" t="s">
        <v>57</v>
      </c>
      <c r="K38" s="217">
        <v>16</v>
      </c>
      <c r="L38" s="225">
        <v>0.32</v>
      </c>
      <c r="M38" s="250">
        <v>0.1</v>
      </c>
      <c r="N38" s="251" t="s">
        <v>48</v>
      </c>
      <c r="O38" s="255"/>
      <c r="P38" s="256"/>
      <c r="Q38" s="256"/>
      <c r="R38" s="256"/>
      <c r="S38" s="302">
        <v>5</v>
      </c>
    </row>
    <row r="39" s="2" customFormat="1" ht="32.1" customHeight="1" spans="1:19">
      <c r="A39" s="90">
        <v>4</v>
      </c>
      <c r="B39" s="134" t="s">
        <v>474</v>
      </c>
      <c r="C39" s="135"/>
      <c r="D39" s="118"/>
      <c r="E39" s="86">
        <f t="shared" si="10"/>
        <v>149.625935162095</v>
      </c>
      <c r="F39" s="119">
        <v>0.401</v>
      </c>
      <c r="G39" s="101">
        <f t="shared" si="11"/>
        <v>0.549876025883261</v>
      </c>
      <c r="H39" s="89"/>
      <c r="I39" s="257" t="s">
        <v>54</v>
      </c>
      <c r="J39" s="224" t="s">
        <v>70</v>
      </c>
      <c r="K39" s="217">
        <v>18</v>
      </c>
      <c r="L39" s="225">
        <v>0.3</v>
      </c>
      <c r="M39" s="250">
        <v>0.1</v>
      </c>
      <c r="N39" s="258" t="s">
        <v>48</v>
      </c>
      <c r="O39" s="259"/>
      <c r="P39" s="259"/>
      <c r="Q39" s="303"/>
      <c r="R39" s="303"/>
      <c r="S39" s="304"/>
    </row>
    <row r="40" s="2" customFormat="1" ht="32.1" customHeight="1" spans="1:19">
      <c r="A40" s="90">
        <v>5</v>
      </c>
      <c r="B40" s="117" t="s">
        <v>475</v>
      </c>
      <c r="C40" s="120"/>
      <c r="D40" s="118"/>
      <c r="E40" s="86">
        <f t="shared" si="10"/>
        <v>130.463144161774</v>
      </c>
      <c r="F40" s="119">
        <f>0.438*1.05</f>
        <v>0.4599</v>
      </c>
      <c r="G40" s="101">
        <f t="shared" si="11"/>
        <v>0.630643352378336</v>
      </c>
      <c r="H40" s="89">
        <v>1</v>
      </c>
      <c r="I40" s="242" t="s">
        <v>68</v>
      </c>
      <c r="J40" s="224" t="s">
        <v>57</v>
      </c>
      <c r="K40" s="217">
        <v>16</v>
      </c>
      <c r="L40" s="225">
        <v>0.32</v>
      </c>
      <c r="M40" s="225">
        <v>0.1</v>
      </c>
      <c r="N40" s="226"/>
      <c r="O40" s="260" t="s">
        <v>200</v>
      </c>
      <c r="P40" s="260"/>
      <c r="Q40" s="260"/>
      <c r="R40" s="260"/>
      <c r="S40" s="260"/>
    </row>
    <row r="41" s="2" customFormat="1" ht="32.1" customHeight="1" spans="1:19">
      <c r="A41" s="90">
        <v>6</v>
      </c>
      <c r="B41" s="117" t="s">
        <v>476</v>
      </c>
      <c r="C41" s="120"/>
      <c r="D41" s="118"/>
      <c r="E41" s="86">
        <f t="shared" si="10"/>
        <v>142.500890630566</v>
      </c>
      <c r="F41" s="119">
        <f>0.401*1.05</f>
        <v>0.42105</v>
      </c>
      <c r="G41" s="101">
        <f t="shared" si="11"/>
        <v>0.577369827177427</v>
      </c>
      <c r="H41" s="89">
        <v>1</v>
      </c>
      <c r="I41" s="242" t="s">
        <v>54</v>
      </c>
      <c r="J41" s="224" t="s">
        <v>70</v>
      </c>
      <c r="K41" s="217">
        <v>18</v>
      </c>
      <c r="L41" s="225">
        <v>0.3</v>
      </c>
      <c r="M41" s="225">
        <v>0.1</v>
      </c>
      <c r="N41" s="226"/>
      <c r="O41" s="261"/>
      <c r="P41" s="262" t="s">
        <v>201</v>
      </c>
      <c r="Q41" s="305" t="s">
        <v>50</v>
      </c>
      <c r="R41" s="306" t="s">
        <v>56</v>
      </c>
      <c r="S41" s="307">
        <v>3</v>
      </c>
    </row>
    <row r="42" s="2" customFormat="1" ht="32.1" customHeight="1" spans="1:19">
      <c r="A42" s="90">
        <v>9</v>
      </c>
      <c r="B42" s="136" t="s">
        <v>477</v>
      </c>
      <c r="C42" s="124"/>
      <c r="D42" s="137"/>
      <c r="E42" s="86">
        <f t="shared" si="10"/>
        <v>129.310344827586</v>
      </c>
      <c r="F42" s="138">
        <f>0.194+0.27</f>
        <v>0.464</v>
      </c>
      <c r="G42" s="101">
        <f t="shared" si="11"/>
        <v>0.636265526209062</v>
      </c>
      <c r="H42" s="89">
        <v>1</v>
      </c>
      <c r="I42" s="253" t="s">
        <v>50</v>
      </c>
      <c r="J42" s="224"/>
      <c r="K42" s="217"/>
      <c r="L42" s="225"/>
      <c r="M42" s="225"/>
      <c r="N42" s="226"/>
      <c r="O42" s="261"/>
      <c r="P42" s="262">
        <v>4</v>
      </c>
      <c r="Q42" s="306" t="s">
        <v>63</v>
      </c>
      <c r="R42" s="306" t="s">
        <v>177</v>
      </c>
      <c r="S42" s="307">
        <v>5</v>
      </c>
    </row>
    <row r="43" s="2" customFormat="1" ht="32.1" customHeight="1" spans="1:19">
      <c r="A43" s="139">
        <v>10</v>
      </c>
      <c r="B43" s="140" t="s">
        <v>478</v>
      </c>
      <c r="C43" s="124"/>
      <c r="D43" s="137"/>
      <c r="E43" s="86">
        <f t="shared" si="10"/>
        <v>263.157894736842</v>
      </c>
      <c r="F43" s="138">
        <v>0.228</v>
      </c>
      <c r="G43" s="101">
        <f t="shared" si="11"/>
        <v>0.312647715464797</v>
      </c>
      <c r="H43" s="89"/>
      <c r="I43" s="253" t="s">
        <v>84</v>
      </c>
      <c r="J43" s="224"/>
      <c r="K43" s="217"/>
      <c r="L43" s="225"/>
      <c r="M43" s="225"/>
      <c r="N43" s="226"/>
      <c r="O43" s="261"/>
      <c r="P43" s="262">
        <v>6</v>
      </c>
      <c r="Q43" s="306" t="s">
        <v>44</v>
      </c>
      <c r="R43" s="306" t="s">
        <v>44</v>
      </c>
      <c r="S43" s="307" t="s">
        <v>204</v>
      </c>
    </row>
    <row r="44" s="2" customFormat="1" ht="32.1" customHeight="1" spans="1:19">
      <c r="A44" s="139">
        <v>11</v>
      </c>
      <c r="B44" s="140" t="s">
        <v>191</v>
      </c>
      <c r="C44" s="62"/>
      <c r="D44" s="137"/>
      <c r="E44" s="141">
        <f t="shared" si="10"/>
        <v>201.139792155548</v>
      </c>
      <c r="F44" s="119">
        <v>0.2983</v>
      </c>
      <c r="G44" s="101">
        <f t="shared" si="11"/>
        <v>0.40904742773311</v>
      </c>
      <c r="H44" s="89"/>
      <c r="I44" s="263" t="s">
        <v>56</v>
      </c>
      <c r="J44" s="224" t="s">
        <v>57</v>
      </c>
      <c r="K44" s="217">
        <v>16</v>
      </c>
      <c r="L44" s="225">
        <v>0.25</v>
      </c>
      <c r="M44" s="225">
        <v>0.1</v>
      </c>
      <c r="N44" s="226"/>
      <c r="O44" s="261"/>
      <c r="P44" s="264"/>
      <c r="Q44" s="306" t="s">
        <v>56</v>
      </c>
      <c r="R44" s="306" t="s">
        <v>44</v>
      </c>
      <c r="S44" s="307">
        <v>9</v>
      </c>
    </row>
    <row r="45" s="2" customFormat="1" ht="32.1" customHeight="1" spans="1:19">
      <c r="A45" s="139">
        <v>12</v>
      </c>
      <c r="B45" s="142" t="s">
        <v>479</v>
      </c>
      <c r="C45" s="62"/>
      <c r="D45" s="143"/>
      <c r="E45" s="144">
        <f t="shared" si="10"/>
        <v>198.019801980198</v>
      </c>
      <c r="F45" s="61">
        <f>0.303</f>
        <v>0.303</v>
      </c>
      <c r="G45" s="101">
        <f t="shared" si="11"/>
        <v>0.415492358709796</v>
      </c>
      <c r="H45" s="89">
        <v>1</v>
      </c>
      <c r="I45" s="253" t="s">
        <v>63</v>
      </c>
      <c r="J45" s="224" t="s">
        <v>57</v>
      </c>
      <c r="K45" s="217">
        <v>16</v>
      </c>
      <c r="L45" s="225">
        <v>0.25</v>
      </c>
      <c r="M45" s="225">
        <v>0.1</v>
      </c>
      <c r="N45" s="226"/>
      <c r="O45" s="261"/>
      <c r="P45" s="262">
        <v>10</v>
      </c>
      <c r="Q45" s="306" t="s">
        <v>171</v>
      </c>
      <c r="R45" s="306" t="s">
        <v>53</v>
      </c>
      <c r="S45" s="307">
        <v>11</v>
      </c>
    </row>
    <row r="46" s="2" customFormat="1" ht="32.1" customHeight="1" spans="1:19">
      <c r="A46" s="139">
        <v>13</v>
      </c>
      <c r="B46" s="145" t="s">
        <v>294</v>
      </c>
      <c r="C46" s="62"/>
      <c r="D46" s="143"/>
      <c r="E46" s="144">
        <f t="shared" si="10"/>
        <v>502.092050209205</v>
      </c>
      <c r="F46" s="61">
        <f>0.239/2</f>
        <v>0.1195</v>
      </c>
      <c r="G46" s="101">
        <f t="shared" si="11"/>
        <v>0.163865798237032</v>
      </c>
      <c r="H46" s="89"/>
      <c r="I46" s="253" t="s">
        <v>44</v>
      </c>
      <c r="J46" s="224" t="s">
        <v>45</v>
      </c>
      <c r="K46" s="217">
        <v>16</v>
      </c>
      <c r="L46" s="225">
        <v>0.3</v>
      </c>
      <c r="M46" s="1430" t="s">
        <v>463</v>
      </c>
      <c r="N46" s="226" t="s">
        <v>48</v>
      </c>
      <c r="O46" s="261"/>
      <c r="P46" s="262">
        <v>12</v>
      </c>
      <c r="Q46" s="306" t="s">
        <v>44</v>
      </c>
      <c r="R46" s="305" t="s">
        <v>44</v>
      </c>
      <c r="S46" s="307" t="s">
        <v>208</v>
      </c>
    </row>
    <row r="47" s="2" customFormat="1" ht="32.1" customHeight="1" spans="1:19">
      <c r="A47" s="139">
        <v>14</v>
      </c>
      <c r="B47" s="145" t="s">
        <v>480</v>
      </c>
      <c r="C47" s="146"/>
      <c r="D47" s="118"/>
      <c r="E47" s="86">
        <f t="shared" si="10"/>
        <v>79.0513833992095</v>
      </c>
      <c r="F47" s="147">
        <v>0.759</v>
      </c>
      <c r="G47" s="101">
        <f t="shared" si="11"/>
        <v>1.04078778963939</v>
      </c>
      <c r="H47" s="89">
        <v>1</v>
      </c>
      <c r="I47" s="253" t="s">
        <v>177</v>
      </c>
      <c r="J47" s="224" t="s">
        <v>57</v>
      </c>
      <c r="K47" s="217">
        <v>16</v>
      </c>
      <c r="L47" s="225">
        <v>0.25</v>
      </c>
      <c r="M47" s="225">
        <v>0.1</v>
      </c>
      <c r="N47" s="226"/>
      <c r="O47" s="261"/>
      <c r="P47" s="262">
        <v>14</v>
      </c>
      <c r="Q47" s="306" t="s">
        <v>44</v>
      </c>
      <c r="R47" s="306" t="s">
        <v>44</v>
      </c>
      <c r="S47" s="307">
        <v>15</v>
      </c>
    </row>
    <row r="48" s="2" customFormat="1" ht="32.1" customHeight="1" spans="1:19">
      <c r="A48" s="139">
        <v>15</v>
      </c>
      <c r="B48" s="140" t="s">
        <v>481</v>
      </c>
      <c r="C48" s="62"/>
      <c r="D48" s="118"/>
      <c r="E48" s="86">
        <f t="shared" si="10"/>
        <v>217.391304347826</v>
      </c>
      <c r="F48" s="119">
        <v>0.276</v>
      </c>
      <c r="G48" s="101">
        <f t="shared" si="11"/>
        <v>0.378468287141597</v>
      </c>
      <c r="H48" s="89">
        <v>1</v>
      </c>
      <c r="I48" s="216" t="s">
        <v>68</v>
      </c>
      <c r="J48" s="224" t="s">
        <v>57</v>
      </c>
      <c r="K48" s="217">
        <v>16</v>
      </c>
      <c r="L48" s="225">
        <v>0.25</v>
      </c>
      <c r="M48" s="225">
        <v>0.1</v>
      </c>
      <c r="N48" s="226" t="s">
        <v>60</v>
      </c>
      <c r="O48" s="261"/>
      <c r="P48" s="262">
        <v>15</v>
      </c>
      <c r="Q48" s="306" t="s">
        <v>44</v>
      </c>
      <c r="R48" s="306" t="s">
        <v>53</v>
      </c>
      <c r="S48" s="307">
        <v>16</v>
      </c>
    </row>
    <row r="49" s="2" customFormat="1" ht="32.1" customHeight="1" spans="1:19">
      <c r="A49" s="90">
        <v>16</v>
      </c>
      <c r="B49" s="53" t="s">
        <v>482</v>
      </c>
      <c r="C49" s="62"/>
      <c r="D49" s="118"/>
      <c r="E49" s="86">
        <f t="shared" si="10"/>
        <v>311.04199066874</v>
      </c>
      <c r="F49" s="119">
        <f>0.1929</f>
        <v>0.1929</v>
      </c>
      <c r="G49" s="101">
        <f t="shared" si="11"/>
        <v>0.264516422426138</v>
      </c>
      <c r="H49" s="89"/>
      <c r="I49" s="216" t="s">
        <v>74</v>
      </c>
      <c r="J49" s="224" t="s">
        <v>137</v>
      </c>
      <c r="K49" s="217">
        <v>16</v>
      </c>
      <c r="L49" s="225">
        <v>0.65</v>
      </c>
      <c r="M49" s="236"/>
      <c r="N49" s="226" t="s">
        <v>48</v>
      </c>
      <c r="O49" s="261"/>
      <c r="P49" s="262">
        <v>17</v>
      </c>
      <c r="Q49" s="306" t="s">
        <v>169</v>
      </c>
      <c r="R49" s="306" t="s">
        <v>169</v>
      </c>
      <c r="S49" s="307">
        <v>18</v>
      </c>
    </row>
    <row r="50" s="2" customFormat="1" ht="32.1" customHeight="1" spans="1:19">
      <c r="A50" s="90">
        <v>17</v>
      </c>
      <c r="B50" s="53" t="s">
        <v>483</v>
      </c>
      <c r="C50" s="148"/>
      <c r="D50" s="118"/>
      <c r="E50" s="86">
        <f t="shared" si="10"/>
        <v>104.712041884817</v>
      </c>
      <c r="F50" s="119">
        <v>0.573</v>
      </c>
      <c r="G50" s="101">
        <f t="shared" si="11"/>
        <v>0.785733074391791</v>
      </c>
      <c r="H50" s="149"/>
      <c r="I50" s="263" t="s">
        <v>44</v>
      </c>
      <c r="J50" s="224" t="s">
        <v>45</v>
      </c>
      <c r="K50" s="217">
        <v>16</v>
      </c>
      <c r="L50" s="225">
        <v>0.3</v>
      </c>
      <c r="M50" s="1430" t="s">
        <v>463</v>
      </c>
      <c r="N50" s="226" t="s">
        <v>48</v>
      </c>
      <c r="O50" s="265"/>
      <c r="P50" s="266"/>
      <c r="Q50" s="308" t="s">
        <v>212</v>
      </c>
      <c r="R50" s="309"/>
      <c r="S50" s="310"/>
    </row>
    <row r="51" s="2" customFormat="1" ht="32.1" customHeight="1" spans="1:19">
      <c r="A51" s="90">
        <v>18</v>
      </c>
      <c r="B51" s="53" t="s">
        <v>484</v>
      </c>
      <c r="C51" s="148"/>
      <c r="D51" s="118"/>
      <c r="E51" s="86">
        <f t="shared" si="10"/>
        <v>93.3125972006221</v>
      </c>
      <c r="F51" s="119">
        <v>0.643</v>
      </c>
      <c r="G51" s="101">
        <f t="shared" si="11"/>
        <v>0.881721408087125</v>
      </c>
      <c r="H51" s="149"/>
      <c r="I51" s="263" t="s">
        <v>53</v>
      </c>
      <c r="J51" s="224" t="s">
        <v>45</v>
      </c>
      <c r="K51" s="217">
        <v>18</v>
      </c>
      <c r="L51" s="225">
        <v>0.3</v>
      </c>
      <c r="M51" s="1430" t="s">
        <v>463</v>
      </c>
      <c r="N51" s="226" t="s">
        <v>48</v>
      </c>
      <c r="O51" s="261"/>
      <c r="P51" s="262">
        <v>19</v>
      </c>
      <c r="Q51" s="306" t="s">
        <v>63</v>
      </c>
      <c r="R51" s="305" t="s">
        <v>66</v>
      </c>
      <c r="S51" s="311" t="s">
        <v>213</v>
      </c>
    </row>
    <row r="52" s="2" customFormat="1" ht="32.1" customHeight="1" spans="1:19">
      <c r="A52" s="90">
        <v>19</v>
      </c>
      <c r="B52" s="53" t="s">
        <v>440</v>
      </c>
      <c r="C52" s="148"/>
      <c r="D52" s="118"/>
      <c r="E52" s="86">
        <f t="shared" si="10"/>
        <v>102.546573235344</v>
      </c>
      <c r="F52" s="150">
        <v>0.5851</v>
      </c>
      <c r="G52" s="101">
        <f t="shared" si="11"/>
        <v>0.802325343501989</v>
      </c>
      <c r="H52" s="110">
        <v>1</v>
      </c>
      <c r="I52" s="263" t="s">
        <v>44</v>
      </c>
      <c r="J52" s="224" t="s">
        <v>45</v>
      </c>
      <c r="K52" s="217">
        <v>18</v>
      </c>
      <c r="L52" s="225">
        <v>0.3</v>
      </c>
      <c r="M52" s="1430" t="s">
        <v>463</v>
      </c>
      <c r="N52" s="226" t="s">
        <v>48</v>
      </c>
      <c r="O52" s="261"/>
      <c r="P52" s="262">
        <v>19</v>
      </c>
      <c r="Q52" s="306" t="s">
        <v>63</v>
      </c>
      <c r="R52" s="306" t="s">
        <v>66</v>
      </c>
      <c r="S52" s="307">
        <v>20</v>
      </c>
    </row>
    <row r="53" s="2" customFormat="1" ht="32.1" customHeight="1" spans="1:19">
      <c r="A53" s="90">
        <v>20</v>
      </c>
      <c r="B53" s="53" t="s">
        <v>207</v>
      </c>
      <c r="C53" s="62"/>
      <c r="D53" s="151"/>
      <c r="E53" s="86">
        <f t="shared" si="10"/>
        <v>258.097819073429</v>
      </c>
      <c r="F53" s="61">
        <f>(0.1097*1.1)+0.1118</f>
        <v>0.23247</v>
      </c>
      <c r="G53" s="152">
        <f t="shared" si="11"/>
        <v>0.318777256202199</v>
      </c>
      <c r="H53" s="89"/>
      <c r="I53" s="253" t="s">
        <v>44</v>
      </c>
      <c r="J53" s="224" t="s">
        <v>45</v>
      </c>
      <c r="K53" s="217">
        <v>18</v>
      </c>
      <c r="L53" s="225">
        <v>0.3</v>
      </c>
      <c r="M53" s="1430" t="s">
        <v>463</v>
      </c>
      <c r="N53" s="226" t="s">
        <v>48</v>
      </c>
      <c r="O53" s="267"/>
      <c r="P53" s="262" t="s">
        <v>215</v>
      </c>
      <c r="Q53" s="305" t="s">
        <v>66</v>
      </c>
      <c r="R53" s="306" t="s">
        <v>44</v>
      </c>
      <c r="S53" s="307">
        <v>21</v>
      </c>
    </row>
    <row r="54" s="2" customFormat="1" ht="32.1" customHeight="1" spans="1:19">
      <c r="A54" s="90">
        <v>21</v>
      </c>
      <c r="B54" s="53" t="s">
        <v>485</v>
      </c>
      <c r="C54" s="62"/>
      <c r="D54" s="63"/>
      <c r="E54" s="86">
        <f t="shared" si="10"/>
        <v>141.309467734338</v>
      </c>
      <c r="F54" s="119">
        <f>0.386*1.1</f>
        <v>0.4246</v>
      </c>
      <c r="G54" s="101">
        <f t="shared" si="11"/>
        <v>0.582237806957689</v>
      </c>
      <c r="H54" s="89"/>
      <c r="I54" s="263" t="s">
        <v>44</v>
      </c>
      <c r="J54" s="224" t="s">
        <v>45</v>
      </c>
      <c r="K54" s="217">
        <v>16</v>
      </c>
      <c r="L54" s="225">
        <v>0.3</v>
      </c>
      <c r="M54" s="1430" t="s">
        <v>463</v>
      </c>
      <c r="N54" s="226" t="s">
        <v>48</v>
      </c>
      <c r="O54" s="267"/>
      <c r="P54" s="262">
        <v>22</v>
      </c>
      <c r="Q54" s="306" t="s">
        <v>66</v>
      </c>
      <c r="R54" s="305" t="s">
        <v>84</v>
      </c>
      <c r="S54" s="307" t="s">
        <v>216</v>
      </c>
    </row>
    <row r="55" s="2" customFormat="1" ht="32.1" customHeight="1" spans="1:19">
      <c r="A55" s="90">
        <v>22</v>
      </c>
      <c r="B55" s="153" t="s">
        <v>100</v>
      </c>
      <c r="C55" s="154"/>
      <c r="D55" s="155"/>
      <c r="E55" s="144">
        <f t="shared" si="10"/>
        <v>154.519701261911</v>
      </c>
      <c r="F55" s="119">
        <f>0.353*1.1</f>
        <v>0.3883</v>
      </c>
      <c r="G55" s="101">
        <f t="shared" si="11"/>
        <v>0.532460999627108</v>
      </c>
      <c r="H55" s="89">
        <v>1</v>
      </c>
      <c r="I55" s="257" t="s">
        <v>53</v>
      </c>
      <c r="J55" s="224" t="s">
        <v>45</v>
      </c>
      <c r="K55" s="217">
        <v>16</v>
      </c>
      <c r="L55" s="225">
        <v>0.3</v>
      </c>
      <c r="M55" s="1430" t="s">
        <v>463</v>
      </c>
      <c r="N55" s="226" t="s">
        <v>48</v>
      </c>
      <c r="O55" s="267"/>
      <c r="P55" s="262">
        <v>24</v>
      </c>
      <c r="Q55" s="306" t="s">
        <v>84</v>
      </c>
      <c r="R55" s="305" t="s">
        <v>50</v>
      </c>
      <c r="S55" s="307" t="s">
        <v>217</v>
      </c>
    </row>
    <row r="56" s="2" customFormat="1" ht="32.1" customHeight="1" spans="1:19">
      <c r="A56" s="90">
        <v>23</v>
      </c>
      <c r="B56" s="65" t="s">
        <v>273</v>
      </c>
      <c r="C56" s="156"/>
      <c r="D56" s="132"/>
      <c r="E56" s="86">
        <f t="shared" si="10"/>
        <v>119.569549621363</v>
      </c>
      <c r="F56" s="61">
        <v>0.5018</v>
      </c>
      <c r="G56" s="101">
        <f t="shared" si="11"/>
        <v>0.688099226404541</v>
      </c>
      <c r="H56" s="89">
        <v>1</v>
      </c>
      <c r="I56" s="253" t="s">
        <v>44</v>
      </c>
      <c r="J56" s="224" t="s">
        <v>45</v>
      </c>
      <c r="K56" s="217">
        <v>18</v>
      </c>
      <c r="L56" s="225">
        <v>0.3</v>
      </c>
      <c r="M56" s="1430" t="s">
        <v>463</v>
      </c>
      <c r="N56" s="226" t="s">
        <v>48</v>
      </c>
      <c r="O56" s="267"/>
      <c r="P56" s="262" t="s">
        <v>218</v>
      </c>
      <c r="Q56" s="306" t="s">
        <v>50</v>
      </c>
      <c r="R56" s="306" t="s">
        <v>44</v>
      </c>
      <c r="S56" s="307">
        <v>28</v>
      </c>
    </row>
    <row r="57" s="2" customFormat="1" ht="32.1" customHeight="1" spans="1:19">
      <c r="A57" s="90">
        <v>24</v>
      </c>
      <c r="B57" s="157" t="s">
        <v>209</v>
      </c>
      <c r="C57" s="158"/>
      <c r="D57" s="158"/>
      <c r="E57" s="86">
        <f t="shared" si="10"/>
        <v>77.3694390715667</v>
      </c>
      <c r="F57" s="159">
        <f>0.705*1.1</f>
        <v>0.7755</v>
      </c>
      <c r="G57" s="152">
        <f t="shared" si="11"/>
        <v>1.06341361115329</v>
      </c>
      <c r="H57" s="89">
        <v>1</v>
      </c>
      <c r="I57" s="253" t="s">
        <v>44</v>
      </c>
      <c r="J57" s="224" t="s">
        <v>45</v>
      </c>
      <c r="K57" s="217">
        <v>18</v>
      </c>
      <c r="L57" s="225">
        <v>0.3</v>
      </c>
      <c r="M57" s="1430" t="s">
        <v>463</v>
      </c>
      <c r="N57" s="226" t="s">
        <v>48</v>
      </c>
      <c r="O57" s="267"/>
      <c r="P57" s="262">
        <v>29</v>
      </c>
      <c r="Q57" s="306" t="s">
        <v>72</v>
      </c>
      <c r="R57" s="306" t="s">
        <v>72</v>
      </c>
      <c r="S57" s="307">
        <v>29</v>
      </c>
    </row>
    <row r="58" s="2" customFormat="1" ht="32.1" customHeight="1" spans="1:19">
      <c r="A58" s="90">
        <v>25</v>
      </c>
      <c r="B58" s="160" t="s">
        <v>210</v>
      </c>
      <c r="C58" s="135"/>
      <c r="D58" s="118"/>
      <c r="E58" s="86">
        <f t="shared" si="10"/>
        <v>76.462342296419</v>
      </c>
      <c r="F58" s="159">
        <f>0.7847</f>
        <v>0.7847</v>
      </c>
      <c r="G58" s="152">
        <f t="shared" si="11"/>
        <v>1.07602922072468</v>
      </c>
      <c r="H58" s="89">
        <v>1</v>
      </c>
      <c r="I58" s="253" t="s">
        <v>44</v>
      </c>
      <c r="J58" s="224" t="s">
        <v>45</v>
      </c>
      <c r="K58" s="217">
        <v>18</v>
      </c>
      <c r="L58" s="225">
        <v>0.3</v>
      </c>
      <c r="M58" s="1430" t="s">
        <v>463</v>
      </c>
      <c r="N58" s="226" t="s">
        <v>48</v>
      </c>
      <c r="O58" s="268">
        <v>30</v>
      </c>
      <c r="P58" s="268"/>
      <c r="Q58" s="306" t="s">
        <v>44</v>
      </c>
      <c r="R58" s="312" t="s">
        <v>44</v>
      </c>
      <c r="S58" s="313">
        <v>30</v>
      </c>
    </row>
    <row r="59" s="2" customFormat="1" ht="32.1" customHeight="1" spans="1:19">
      <c r="A59" s="139"/>
      <c r="B59" s="161"/>
      <c r="C59" s="135"/>
      <c r="D59" s="118"/>
      <c r="E59" s="86"/>
      <c r="F59" s="119"/>
      <c r="G59" s="101"/>
      <c r="H59" s="89"/>
      <c r="I59" s="242"/>
      <c r="J59" s="224"/>
      <c r="K59" s="217"/>
      <c r="L59" s="225"/>
      <c r="M59" s="225"/>
      <c r="N59" s="269"/>
      <c r="O59" s="268">
        <v>31</v>
      </c>
      <c r="P59" s="268"/>
      <c r="Q59" s="306" t="s">
        <v>81</v>
      </c>
      <c r="R59" s="305" t="s">
        <v>74</v>
      </c>
      <c r="S59" s="313" t="s">
        <v>220</v>
      </c>
    </row>
    <row r="60" s="2" customFormat="1" ht="32.1" customHeight="1" spans="1:19">
      <c r="A60" s="162">
        <v>26</v>
      </c>
      <c r="B60" s="163" t="s">
        <v>486</v>
      </c>
      <c r="C60" s="135"/>
      <c r="D60" s="164"/>
      <c r="E60" s="86">
        <f t="shared" ref="E60:E64" si="12">60/F60*$E$12</f>
        <v>176.626435089785</v>
      </c>
      <c r="F60" s="165">
        <v>0.3397</v>
      </c>
      <c r="G60" s="101">
        <f t="shared" ref="G60:G64" si="13">$F$9/E60*120%</f>
        <v>0.46581767080435</v>
      </c>
      <c r="H60" s="89">
        <v>1</v>
      </c>
      <c r="I60" s="253" t="s">
        <v>44</v>
      </c>
      <c r="J60" s="224" t="s">
        <v>45</v>
      </c>
      <c r="K60" s="217">
        <v>16</v>
      </c>
      <c r="L60" s="225">
        <v>0.3</v>
      </c>
      <c r="M60" s="1430" t="s">
        <v>463</v>
      </c>
      <c r="N60" s="236" t="s">
        <v>48</v>
      </c>
      <c r="O60" s="270">
        <v>32</v>
      </c>
      <c r="P60" s="268"/>
      <c r="Q60" s="314" t="s">
        <v>222</v>
      </c>
      <c r="R60" s="312" t="s">
        <v>74</v>
      </c>
      <c r="S60" s="313">
        <v>33</v>
      </c>
    </row>
    <row r="61" s="2" customFormat="1" ht="32.1" customHeight="1" spans="1:19">
      <c r="A61" s="162">
        <v>27</v>
      </c>
      <c r="B61" s="166" t="s">
        <v>214</v>
      </c>
      <c r="C61" s="167"/>
      <c r="D61" s="167"/>
      <c r="E61" s="86">
        <f t="shared" si="12"/>
        <v>185.758513931889</v>
      </c>
      <c r="F61" s="165">
        <v>0.323</v>
      </c>
      <c r="G61" s="101">
        <f t="shared" si="13"/>
        <v>0.442917596908462</v>
      </c>
      <c r="H61" s="89"/>
      <c r="I61" s="216" t="s">
        <v>68</v>
      </c>
      <c r="J61" s="224" t="s">
        <v>57</v>
      </c>
      <c r="K61" s="217">
        <v>16</v>
      </c>
      <c r="L61" s="225">
        <v>0.32</v>
      </c>
      <c r="M61" s="225">
        <v>0.1</v>
      </c>
      <c r="N61" s="236" t="s">
        <v>48</v>
      </c>
      <c r="O61" s="271"/>
      <c r="P61" s="266"/>
      <c r="Q61" s="308" t="s">
        <v>212</v>
      </c>
      <c r="R61" s="308" t="s">
        <v>212</v>
      </c>
      <c r="S61" s="310"/>
    </row>
    <row r="62" s="2" customFormat="1" ht="32.1" customHeight="1" spans="1:19">
      <c r="A62" s="162">
        <v>28</v>
      </c>
      <c r="B62" s="53" t="s">
        <v>391</v>
      </c>
      <c r="C62" s="168"/>
      <c r="D62" s="169"/>
      <c r="E62" s="86">
        <f t="shared" si="12"/>
        <v>269.058295964126</v>
      </c>
      <c r="F62" s="165">
        <v>0.223</v>
      </c>
      <c r="G62" s="101">
        <f t="shared" si="13"/>
        <v>0.30579140591513</v>
      </c>
      <c r="H62" s="89">
        <v>1</v>
      </c>
      <c r="I62" s="253" t="s">
        <v>54</v>
      </c>
      <c r="J62" s="224" t="s">
        <v>70</v>
      </c>
      <c r="K62" s="217">
        <v>18</v>
      </c>
      <c r="L62" s="225">
        <v>0.3</v>
      </c>
      <c r="M62" s="225">
        <v>0.1</v>
      </c>
      <c r="N62" s="272" t="s">
        <v>48</v>
      </c>
      <c r="O62" s="259"/>
      <c r="P62" s="259"/>
      <c r="Q62" s="303"/>
      <c r="R62" s="303"/>
      <c r="S62" s="304"/>
    </row>
    <row r="63" s="2" customFormat="1" ht="32.1" customHeight="1" spans="1:19">
      <c r="A63" s="162">
        <v>29</v>
      </c>
      <c r="B63" s="145" t="s">
        <v>392</v>
      </c>
      <c r="C63" s="59"/>
      <c r="D63" s="60"/>
      <c r="E63" s="86">
        <f t="shared" si="12"/>
        <v>211.267605633803</v>
      </c>
      <c r="F63" s="170">
        <v>0.284</v>
      </c>
      <c r="G63" s="101">
        <f t="shared" si="13"/>
        <v>0.389438382421063</v>
      </c>
      <c r="H63" s="89"/>
      <c r="I63" s="253" t="s">
        <v>44</v>
      </c>
      <c r="J63" s="224" t="s">
        <v>45</v>
      </c>
      <c r="K63" s="217">
        <v>16</v>
      </c>
      <c r="L63" s="225">
        <v>0.3</v>
      </c>
      <c r="M63" s="1430" t="s">
        <v>463</v>
      </c>
      <c r="N63" s="226" t="s">
        <v>160</v>
      </c>
      <c r="O63" s="259"/>
      <c r="P63" s="273" t="s">
        <v>145</v>
      </c>
      <c r="Q63" s="303"/>
      <c r="R63" s="303"/>
      <c r="S63" s="304"/>
    </row>
    <row r="64" s="2" customFormat="1" ht="32.1" customHeight="1" spans="1:19">
      <c r="A64" s="171">
        <v>30</v>
      </c>
      <c r="B64" s="172" t="s">
        <v>118</v>
      </c>
      <c r="C64" s="173"/>
      <c r="D64" s="173"/>
      <c r="E64" s="174">
        <f t="shared" si="12"/>
        <v>97.9999999999999</v>
      </c>
      <c r="F64" s="175">
        <v>0.612244897959184</v>
      </c>
      <c r="G64" s="176">
        <f t="shared" si="13"/>
        <v>0.839548108122443</v>
      </c>
      <c r="H64" s="96">
        <v>1</v>
      </c>
      <c r="I64" s="274" t="s">
        <v>119</v>
      </c>
      <c r="J64" s="275"/>
      <c r="K64" s="217"/>
      <c r="L64" s="217"/>
      <c r="M64" s="217"/>
      <c r="N64" s="248"/>
      <c r="O64" s="259"/>
      <c r="P64" s="259"/>
      <c r="Q64" s="303"/>
      <c r="R64" s="303"/>
      <c r="S64" s="304"/>
    </row>
    <row r="65" s="2" customFormat="1" ht="32.1" customHeight="1" spans="1:19">
      <c r="A65" s="315"/>
      <c r="B65" s="316" t="s">
        <v>120</v>
      </c>
      <c r="C65" s="244"/>
      <c r="D65" s="244"/>
      <c r="E65" s="317"/>
      <c r="F65" s="318">
        <f>SUM(F25:F64)</f>
        <v>17.0467582312925</v>
      </c>
      <c r="G65" s="318">
        <f t="shared" ref="F65:H65" si="14">SUM(G25:G64)</f>
        <v>23.3755702504137</v>
      </c>
      <c r="H65" s="82">
        <f t="shared" si="14"/>
        <v>24</v>
      </c>
      <c r="I65" s="82"/>
      <c r="J65" s="367"/>
      <c r="K65" s="368"/>
      <c r="L65" s="368"/>
      <c r="M65" s="368"/>
      <c r="N65" s="368"/>
      <c r="O65" s="259"/>
      <c r="P65" s="259"/>
      <c r="Q65" s="303"/>
      <c r="R65" s="303"/>
      <c r="S65" s="304"/>
    </row>
    <row r="66" s="2" customFormat="1" ht="32.1" customHeight="1" spans="1:19">
      <c r="A66" s="162">
        <v>31</v>
      </c>
      <c r="B66" s="319" t="s">
        <v>219</v>
      </c>
      <c r="C66" s="319"/>
      <c r="D66" s="319"/>
      <c r="E66" s="86">
        <f t="shared" ref="E66:E84" si="15">60/F66*$E$12</f>
        <v>47.5888324873096</v>
      </c>
      <c r="F66" s="119">
        <v>1.2608</v>
      </c>
      <c r="G66" s="88">
        <f t="shared" ref="G66:G83" si="16">$F$9/E66*120%</f>
        <v>1.72888701604393</v>
      </c>
      <c r="H66" s="320">
        <v>2</v>
      </c>
      <c r="I66" s="216" t="s">
        <v>63</v>
      </c>
      <c r="J66" s="224" t="s">
        <v>57</v>
      </c>
      <c r="K66" s="217">
        <v>16</v>
      </c>
      <c r="L66" s="225">
        <v>0.32</v>
      </c>
      <c r="M66" s="225">
        <v>0.1</v>
      </c>
      <c r="N66" s="236" t="s">
        <v>48</v>
      </c>
      <c r="O66" s="259"/>
      <c r="P66" s="259"/>
      <c r="Q66" s="303"/>
      <c r="R66" s="303"/>
      <c r="S66" s="304"/>
    </row>
    <row r="67" s="2" customFormat="1" ht="30" customHeight="1" spans="1:19">
      <c r="A67" s="162">
        <v>32</v>
      </c>
      <c r="B67" s="321" t="s">
        <v>221</v>
      </c>
      <c r="C67" s="169"/>
      <c r="D67" s="169"/>
      <c r="E67" s="86">
        <f t="shared" si="15"/>
        <v>106.194690265487</v>
      </c>
      <c r="F67" s="119">
        <v>0.565</v>
      </c>
      <c r="G67" s="88">
        <f t="shared" si="16"/>
        <v>0.774762979112325</v>
      </c>
      <c r="H67" s="322">
        <v>1</v>
      </c>
      <c r="I67" s="216" t="s">
        <v>68</v>
      </c>
      <c r="J67" s="224" t="s">
        <v>57</v>
      </c>
      <c r="K67" s="217">
        <v>16</v>
      </c>
      <c r="L67" s="225">
        <v>0.32</v>
      </c>
      <c r="M67" s="225">
        <v>0.1</v>
      </c>
      <c r="N67" s="236" t="s">
        <v>48</v>
      </c>
      <c r="O67" s="259"/>
      <c r="P67" s="259"/>
      <c r="Q67" s="303"/>
      <c r="R67" s="303"/>
      <c r="S67" s="304"/>
    </row>
    <row r="68" s="2" customFormat="1" ht="30" customHeight="1" spans="1:19">
      <c r="A68" s="162">
        <v>33</v>
      </c>
      <c r="B68" s="53" t="s">
        <v>223</v>
      </c>
      <c r="C68" s="59"/>
      <c r="D68" s="60"/>
      <c r="E68" s="323">
        <f t="shared" si="15"/>
        <v>80.3212851405623</v>
      </c>
      <c r="F68" s="165">
        <v>0.747</v>
      </c>
      <c r="G68" s="88">
        <f t="shared" si="16"/>
        <v>1.02433264672019</v>
      </c>
      <c r="H68" s="110">
        <v>1</v>
      </c>
      <c r="I68" s="216" t="s">
        <v>166</v>
      </c>
      <c r="J68" s="224" t="s">
        <v>45</v>
      </c>
      <c r="K68" s="217">
        <v>16</v>
      </c>
      <c r="L68" s="225">
        <v>0.3</v>
      </c>
      <c r="M68" s="1430" t="s">
        <v>463</v>
      </c>
      <c r="N68" s="236" t="s">
        <v>48</v>
      </c>
      <c r="O68" s="259"/>
      <c r="P68" s="259"/>
      <c r="Q68" s="303"/>
      <c r="R68" s="303"/>
      <c r="S68" s="304"/>
    </row>
    <row r="69" s="2" customFormat="1" ht="30" customHeight="1" spans="1:19">
      <c r="A69" s="162">
        <v>34</v>
      </c>
      <c r="B69" s="131" t="s">
        <v>488</v>
      </c>
      <c r="C69" s="59"/>
      <c r="D69" s="60"/>
      <c r="E69" s="86">
        <f t="shared" si="15"/>
        <v>59.3061184145498</v>
      </c>
      <c r="F69" s="119">
        <v>1.0117</v>
      </c>
      <c r="G69" s="88">
        <f t="shared" si="16"/>
        <v>1.38730567427954</v>
      </c>
      <c r="H69" s="110">
        <v>2</v>
      </c>
      <c r="I69" s="253" t="s">
        <v>44</v>
      </c>
      <c r="J69" s="224" t="s">
        <v>45</v>
      </c>
      <c r="K69" s="217">
        <v>16</v>
      </c>
      <c r="L69" s="225">
        <v>0.3</v>
      </c>
      <c r="M69" s="1430" t="s">
        <v>463</v>
      </c>
      <c r="N69" s="236" t="s">
        <v>48</v>
      </c>
      <c r="O69" s="259"/>
      <c r="P69" s="259"/>
      <c r="Q69" s="303"/>
      <c r="R69" s="303"/>
      <c r="S69" s="304"/>
    </row>
    <row r="70" s="2" customFormat="1" ht="30" customHeight="1" spans="1:19">
      <c r="A70" s="162">
        <v>35</v>
      </c>
      <c r="B70" s="70" t="s">
        <v>226</v>
      </c>
      <c r="C70" s="324"/>
      <c r="D70" s="325"/>
      <c r="E70" s="326">
        <f t="shared" si="15"/>
        <v>111.234705228031</v>
      </c>
      <c r="F70" s="119">
        <v>0.5394</v>
      </c>
      <c r="G70" s="88">
        <f t="shared" si="16"/>
        <v>0.739658674218034</v>
      </c>
      <c r="H70" s="327">
        <v>1</v>
      </c>
      <c r="I70" s="216" t="s">
        <v>84</v>
      </c>
      <c r="J70" s="224"/>
      <c r="K70" s="217"/>
      <c r="L70" s="225"/>
      <c r="M70" s="225"/>
      <c r="N70" s="226"/>
      <c r="O70" s="259"/>
      <c r="P70" s="259"/>
      <c r="Q70" s="303"/>
      <c r="R70" s="303"/>
      <c r="S70" s="304"/>
    </row>
    <row r="71" s="2" customFormat="1" ht="30" customHeight="1" spans="1:19">
      <c r="A71" s="162">
        <v>36</v>
      </c>
      <c r="B71" s="53" t="s">
        <v>270</v>
      </c>
      <c r="C71" s="59"/>
      <c r="D71" s="60"/>
      <c r="E71" s="326">
        <f t="shared" si="15"/>
        <v>93.7207122774133</v>
      </c>
      <c r="F71" s="119">
        <f>0.582*1.1</f>
        <v>0.6402</v>
      </c>
      <c r="G71" s="88">
        <f t="shared" si="16"/>
        <v>0.877881874739312</v>
      </c>
      <c r="H71" s="110">
        <v>1</v>
      </c>
      <c r="I71" s="216" t="s">
        <v>44</v>
      </c>
      <c r="J71" s="224" t="s">
        <v>45</v>
      </c>
      <c r="K71" s="217">
        <v>18</v>
      </c>
      <c r="L71" s="225">
        <v>0.3</v>
      </c>
      <c r="M71" s="1430" t="s">
        <v>463</v>
      </c>
      <c r="N71" s="236" t="s">
        <v>48</v>
      </c>
      <c r="O71" s="259"/>
      <c r="P71" s="259"/>
      <c r="Q71" s="303"/>
      <c r="R71" s="303"/>
      <c r="S71" s="304"/>
    </row>
    <row r="72" s="2" customFormat="1" ht="30" customHeight="1" spans="1:19">
      <c r="A72" s="162">
        <v>37</v>
      </c>
      <c r="B72" s="53" t="s">
        <v>303</v>
      </c>
      <c r="C72" s="59"/>
      <c r="D72" s="60"/>
      <c r="E72" s="326">
        <f t="shared" si="15"/>
        <v>95.9846424572068</v>
      </c>
      <c r="F72" s="119">
        <f>0.658*0.95</f>
        <v>0.6251</v>
      </c>
      <c r="G72" s="88">
        <f t="shared" si="16"/>
        <v>0.857175819899319</v>
      </c>
      <c r="H72" s="110">
        <v>1</v>
      </c>
      <c r="I72" s="216" t="s">
        <v>44</v>
      </c>
      <c r="J72" s="224" t="s">
        <v>45</v>
      </c>
      <c r="K72" s="217">
        <v>16</v>
      </c>
      <c r="L72" s="225">
        <v>0.3</v>
      </c>
      <c r="M72" s="1430" t="s">
        <v>463</v>
      </c>
      <c r="N72" s="236" t="s">
        <v>48</v>
      </c>
      <c r="O72" s="259"/>
      <c r="Q72" s="303"/>
      <c r="R72" s="303"/>
      <c r="S72" s="304"/>
    </row>
    <row r="73" s="2" customFormat="1" ht="30" customHeight="1" spans="1:19">
      <c r="A73" s="162">
        <v>38</v>
      </c>
      <c r="B73" s="328" t="s">
        <v>227</v>
      </c>
      <c r="C73" s="59"/>
      <c r="D73" s="60"/>
      <c r="E73" s="326">
        <f t="shared" si="15"/>
        <v>52.4475524475525</v>
      </c>
      <c r="F73" s="119">
        <f>1.144</f>
        <v>1.144</v>
      </c>
      <c r="G73" s="88">
        <f t="shared" si="16"/>
        <v>1.56872362496372</v>
      </c>
      <c r="H73" s="110">
        <v>2</v>
      </c>
      <c r="I73" s="216" t="s">
        <v>470</v>
      </c>
      <c r="J73" s="224" t="s">
        <v>70</v>
      </c>
      <c r="K73" s="217">
        <v>18</v>
      </c>
      <c r="L73" s="225">
        <v>0.28</v>
      </c>
      <c r="M73" s="225">
        <v>0.1</v>
      </c>
      <c r="N73" s="226" t="s">
        <v>48</v>
      </c>
      <c r="O73" s="259"/>
      <c r="P73" s="259"/>
      <c r="Q73" s="303"/>
      <c r="R73" s="303"/>
      <c r="S73" s="304"/>
    </row>
    <row r="74" s="2" customFormat="1" ht="30" customHeight="1" spans="1:19">
      <c r="A74" s="162">
        <v>39</v>
      </c>
      <c r="B74" s="157" t="s">
        <v>125</v>
      </c>
      <c r="C74" s="59"/>
      <c r="D74" s="60"/>
      <c r="E74" s="326">
        <f t="shared" si="15"/>
        <v>431.654676258993</v>
      </c>
      <c r="F74" s="119">
        <v>0.139</v>
      </c>
      <c r="G74" s="88">
        <f t="shared" si="16"/>
        <v>0.190605405480732</v>
      </c>
      <c r="H74" s="110"/>
      <c r="I74" s="216" t="s">
        <v>50</v>
      </c>
      <c r="J74" s="224"/>
      <c r="K74" s="217"/>
      <c r="L74" s="225"/>
      <c r="M74" s="225"/>
      <c r="N74" s="226"/>
      <c r="O74" s="259"/>
      <c r="P74" s="273" t="s">
        <v>146</v>
      </c>
      <c r="Q74" s="303"/>
      <c r="R74" s="303"/>
      <c r="S74" s="304"/>
    </row>
    <row r="75" s="2" customFormat="1" ht="30" customHeight="1" spans="1:19">
      <c r="A75" s="162">
        <v>40</v>
      </c>
      <c r="B75" s="53" t="s">
        <v>128</v>
      </c>
      <c r="C75" s="59"/>
      <c r="D75" s="60"/>
      <c r="E75" s="326">
        <f t="shared" si="15"/>
        <v>119.760479041916</v>
      </c>
      <c r="F75" s="119">
        <v>0.501</v>
      </c>
      <c r="G75" s="88">
        <f t="shared" si="16"/>
        <v>0.687002216876595</v>
      </c>
      <c r="H75" s="110">
        <v>1</v>
      </c>
      <c r="I75" s="216" t="s">
        <v>50</v>
      </c>
      <c r="J75" s="224"/>
      <c r="K75" s="225"/>
      <c r="L75" s="225"/>
      <c r="M75" s="236"/>
      <c r="N75" s="226"/>
      <c r="O75" s="259"/>
      <c r="P75" s="259"/>
      <c r="Q75" s="303"/>
      <c r="R75" s="303"/>
      <c r="S75" s="304"/>
    </row>
    <row r="76" s="2" customFormat="1" ht="30" customHeight="1" spans="1:19">
      <c r="A76" s="162">
        <v>41</v>
      </c>
      <c r="B76" s="65" t="s">
        <v>126</v>
      </c>
      <c r="C76" s="59"/>
      <c r="D76" s="60"/>
      <c r="E76" s="326">
        <f t="shared" si="15"/>
        <v>131.004366812227</v>
      </c>
      <c r="F76" s="119">
        <v>0.458</v>
      </c>
      <c r="G76" s="88">
        <f t="shared" si="16"/>
        <v>0.628037954749461</v>
      </c>
      <c r="H76" s="110">
        <v>1</v>
      </c>
      <c r="I76" s="216" t="s">
        <v>44</v>
      </c>
      <c r="J76" s="224" t="s">
        <v>45</v>
      </c>
      <c r="K76" s="217">
        <v>16</v>
      </c>
      <c r="L76" s="225">
        <v>0.3</v>
      </c>
      <c r="M76" s="1430" t="s">
        <v>463</v>
      </c>
      <c r="N76" s="226" t="s">
        <v>187</v>
      </c>
      <c r="O76" s="259"/>
      <c r="P76" s="259"/>
      <c r="Q76" s="303"/>
      <c r="R76" s="303"/>
      <c r="S76" s="304"/>
    </row>
    <row r="77" s="2" customFormat="1" ht="30" customHeight="1" spans="1:19">
      <c r="A77" s="162">
        <v>42</v>
      </c>
      <c r="B77" s="131" t="s">
        <v>231</v>
      </c>
      <c r="C77" s="59"/>
      <c r="D77" s="60"/>
      <c r="E77" s="326">
        <f t="shared" si="15"/>
        <v>98.6842105263158</v>
      </c>
      <c r="F77" s="119">
        <v>0.608</v>
      </c>
      <c r="G77" s="88">
        <f t="shared" si="16"/>
        <v>0.833727241239459</v>
      </c>
      <c r="H77" s="110">
        <v>1</v>
      </c>
      <c r="I77" s="216" t="s">
        <v>44</v>
      </c>
      <c r="J77" s="224" t="s">
        <v>45</v>
      </c>
      <c r="K77" s="217">
        <v>16</v>
      </c>
      <c r="L77" s="225">
        <v>0.3</v>
      </c>
      <c r="M77" s="1430" t="s">
        <v>463</v>
      </c>
      <c r="N77" s="226" t="s">
        <v>48</v>
      </c>
      <c r="O77" s="259"/>
      <c r="P77" s="259"/>
      <c r="Q77" s="303"/>
      <c r="R77" s="303"/>
      <c r="S77" s="304"/>
    </row>
    <row r="78" ht="32.1" customHeight="1" spans="1:20">
      <c r="A78" s="162">
        <v>43</v>
      </c>
      <c r="B78" s="131" t="s">
        <v>489</v>
      </c>
      <c r="C78" s="59"/>
      <c r="D78" s="60"/>
      <c r="E78" s="326">
        <f t="shared" si="15"/>
        <v>59.8205383848455</v>
      </c>
      <c r="F78" s="119">
        <v>1.003</v>
      </c>
      <c r="G78" s="88">
        <f t="shared" si="16"/>
        <v>1.37537569566312</v>
      </c>
      <c r="H78" s="110">
        <v>2</v>
      </c>
      <c r="I78" s="216" t="s">
        <v>72</v>
      </c>
      <c r="J78" s="224" t="s">
        <v>130</v>
      </c>
      <c r="K78" s="217">
        <v>21</v>
      </c>
      <c r="L78" s="225">
        <v>0.37</v>
      </c>
      <c r="M78" s="225">
        <v>0.1</v>
      </c>
      <c r="N78" s="236" t="s">
        <v>112</v>
      </c>
      <c r="O78" s="259"/>
      <c r="P78" s="259"/>
      <c r="Q78" s="303"/>
      <c r="R78" s="303"/>
      <c r="S78" s="304"/>
      <c r="T78" s="2"/>
    </row>
    <row r="79" ht="32.1" customHeight="1" spans="1:19">
      <c r="A79" s="162">
        <v>44</v>
      </c>
      <c r="B79" s="329" t="s">
        <v>131</v>
      </c>
      <c r="C79" s="59"/>
      <c r="D79" s="60"/>
      <c r="E79" s="326">
        <f t="shared" si="15"/>
        <v>46.4180721027387</v>
      </c>
      <c r="F79" s="138">
        <v>1.2926</v>
      </c>
      <c r="G79" s="88">
        <f t="shared" si="16"/>
        <v>1.77249314477981</v>
      </c>
      <c r="H79" s="110">
        <v>2</v>
      </c>
      <c r="I79" s="253" t="s">
        <v>44</v>
      </c>
      <c r="J79" s="224" t="s">
        <v>45</v>
      </c>
      <c r="K79" s="217">
        <v>21</v>
      </c>
      <c r="L79" s="225">
        <v>0.3</v>
      </c>
      <c r="M79" s="1430" t="s">
        <v>463</v>
      </c>
      <c r="N79" s="226" t="s">
        <v>112</v>
      </c>
      <c r="O79" s="259"/>
      <c r="P79" s="259"/>
      <c r="Q79" s="303"/>
      <c r="R79" s="303"/>
      <c r="S79" s="304"/>
    </row>
    <row r="80" ht="32.1" customHeight="1" spans="1:19">
      <c r="A80" s="162">
        <v>45</v>
      </c>
      <c r="B80" s="329" t="s">
        <v>490</v>
      </c>
      <c r="C80" s="62"/>
      <c r="D80" s="62"/>
      <c r="E80" s="326">
        <f t="shared" si="15"/>
        <v>251.046025104603</v>
      </c>
      <c r="F80" s="119">
        <v>0.239</v>
      </c>
      <c r="G80" s="88">
        <f t="shared" si="16"/>
        <v>0.327731596474063</v>
      </c>
      <c r="H80" s="330"/>
      <c r="I80" s="253" t="s">
        <v>44</v>
      </c>
      <c r="J80" s="224" t="s">
        <v>45</v>
      </c>
      <c r="K80" s="217">
        <v>18</v>
      </c>
      <c r="L80" s="225">
        <v>0.3</v>
      </c>
      <c r="M80" s="1430" t="s">
        <v>463</v>
      </c>
      <c r="N80" s="226" t="s">
        <v>48</v>
      </c>
      <c r="O80" s="259"/>
      <c r="P80" s="259"/>
      <c r="Q80" s="303"/>
      <c r="R80" s="303"/>
      <c r="S80" s="304"/>
    </row>
    <row r="81" ht="32.1" customHeight="1" spans="1:19">
      <c r="A81" s="162">
        <v>46</v>
      </c>
      <c r="B81" s="331" t="s">
        <v>491</v>
      </c>
      <c r="C81" s="62"/>
      <c r="D81" s="63"/>
      <c r="E81" s="326">
        <f t="shared" si="15"/>
        <v>186.567164179104</v>
      </c>
      <c r="F81" s="133">
        <v>0.3216</v>
      </c>
      <c r="G81" s="88">
        <f t="shared" si="16"/>
        <v>0.440997830234557</v>
      </c>
      <c r="H81" s="330">
        <v>1</v>
      </c>
      <c r="I81" s="253" t="s">
        <v>50</v>
      </c>
      <c r="J81" s="224"/>
      <c r="K81" s="225"/>
      <c r="L81" s="225"/>
      <c r="M81" s="236"/>
      <c r="N81" s="226"/>
      <c r="O81" s="259"/>
      <c r="P81" s="259"/>
      <c r="Q81" s="303"/>
      <c r="R81" s="303"/>
      <c r="S81" s="304"/>
    </row>
    <row r="82" ht="32.1" customHeight="1" spans="1:19">
      <c r="A82" s="162">
        <v>47</v>
      </c>
      <c r="B82" s="332" t="s">
        <v>134</v>
      </c>
      <c r="C82" s="62"/>
      <c r="D82" s="63"/>
      <c r="E82" s="326">
        <f t="shared" si="15"/>
        <v>84.8656294200849</v>
      </c>
      <c r="F82" s="333">
        <v>0.707</v>
      </c>
      <c r="G82" s="88">
        <f t="shared" si="16"/>
        <v>0.969482170322858</v>
      </c>
      <c r="H82" s="330">
        <v>1</v>
      </c>
      <c r="I82" s="253" t="s">
        <v>74</v>
      </c>
      <c r="J82" s="224" t="s">
        <v>137</v>
      </c>
      <c r="K82" s="225">
        <v>21</v>
      </c>
      <c r="L82" s="225">
        <v>0.65</v>
      </c>
      <c r="M82" s="236"/>
      <c r="N82" s="226" t="s">
        <v>160</v>
      </c>
      <c r="O82" s="259"/>
      <c r="P82" s="259"/>
      <c r="Q82" s="303"/>
      <c r="R82" s="303"/>
      <c r="S82" s="304"/>
    </row>
    <row r="83" ht="32.1" customHeight="1" spans="1:19">
      <c r="A83" s="162">
        <v>48</v>
      </c>
      <c r="B83" s="334" t="s">
        <v>492</v>
      </c>
      <c r="C83" s="62"/>
      <c r="D83" s="63"/>
      <c r="E83" s="326">
        <f t="shared" si="15"/>
        <v>90.3614457831325</v>
      </c>
      <c r="F83" s="333">
        <f>0.239+0.171+0.254</f>
        <v>0.664</v>
      </c>
      <c r="G83" s="88">
        <f t="shared" si="16"/>
        <v>0.910517908195726</v>
      </c>
      <c r="H83" s="330">
        <v>1</v>
      </c>
      <c r="I83" s="253" t="s">
        <v>74</v>
      </c>
      <c r="J83" s="224" t="s">
        <v>137</v>
      </c>
      <c r="K83" s="217">
        <v>21</v>
      </c>
      <c r="L83" s="225">
        <v>0.65</v>
      </c>
      <c r="M83" s="225"/>
      <c r="N83" s="226" t="s">
        <v>160</v>
      </c>
      <c r="O83" s="259"/>
      <c r="P83" s="259"/>
      <c r="Q83" s="303"/>
      <c r="R83" s="303"/>
      <c r="S83" s="304"/>
    </row>
    <row r="84" ht="32.1" customHeight="1" spans="1:19">
      <c r="A84" s="162">
        <v>49</v>
      </c>
      <c r="B84" s="335" t="s">
        <v>493</v>
      </c>
      <c r="C84" s="62"/>
      <c r="D84" s="63"/>
      <c r="E84" s="55">
        <f t="shared" si="15"/>
        <v>157.48031496063</v>
      </c>
      <c r="F84" s="336">
        <v>0.381</v>
      </c>
      <c r="G84" s="337">
        <f>$F$9/E84</f>
        <v>0.435375656403829</v>
      </c>
      <c r="H84" s="89"/>
      <c r="I84" s="246" t="s">
        <v>172</v>
      </c>
      <c r="J84" s="224" t="s">
        <v>45</v>
      </c>
      <c r="K84" s="369">
        <v>21</v>
      </c>
      <c r="L84" s="225">
        <v>0.3</v>
      </c>
      <c r="M84" s="1430" t="s">
        <v>463</v>
      </c>
      <c r="N84" s="370" t="s">
        <v>48</v>
      </c>
      <c r="O84" s="259"/>
      <c r="P84" s="259"/>
      <c r="Q84" s="303"/>
      <c r="R84" s="303"/>
      <c r="S84" s="304"/>
    </row>
    <row r="85" ht="32.1" customHeight="1" spans="1:19">
      <c r="A85" s="90"/>
      <c r="B85" s="338" t="s">
        <v>139</v>
      </c>
      <c r="C85" s="339">
        <v>0.583</v>
      </c>
      <c r="D85" s="340">
        <f>60/C85*$E$12</f>
        <v>102.915951972556</v>
      </c>
      <c r="E85" s="341"/>
      <c r="F85" s="342"/>
      <c r="G85" s="88"/>
      <c r="H85" s="343"/>
      <c r="I85" s="246"/>
      <c r="J85" s="371"/>
      <c r="K85" s="372"/>
      <c r="L85" s="372"/>
      <c r="M85" s="372"/>
      <c r="N85" s="373"/>
      <c r="O85" s="259"/>
      <c r="P85" s="259"/>
      <c r="Q85" s="303"/>
      <c r="R85" s="303"/>
      <c r="S85" s="304"/>
    </row>
    <row r="86" ht="32.1" customHeight="1" spans="1:19">
      <c r="A86" s="344">
        <v>50</v>
      </c>
      <c r="B86" s="345" t="s">
        <v>140</v>
      </c>
      <c r="C86" s="346"/>
      <c r="D86" s="346"/>
      <c r="E86" s="347">
        <f>60/F86*$E$12</f>
        <v>60.1805416248746</v>
      </c>
      <c r="F86" s="348">
        <v>0.997</v>
      </c>
      <c r="G86" s="95">
        <f>$F$9/E86*120%</f>
        <v>1.36714812420352</v>
      </c>
      <c r="H86" s="349">
        <v>2</v>
      </c>
      <c r="I86" s="374" t="s">
        <v>141</v>
      </c>
      <c r="J86" s="375"/>
      <c r="K86" s="376"/>
      <c r="L86" s="377"/>
      <c r="M86" s="377"/>
      <c r="N86" s="370"/>
      <c r="O86" s="259"/>
      <c r="P86" s="259"/>
      <c r="Q86" s="303"/>
      <c r="R86" s="303"/>
      <c r="S86" s="304"/>
    </row>
    <row r="87" ht="27.75" spans="1:19">
      <c r="A87" s="350"/>
      <c r="B87" s="244" t="s">
        <v>142</v>
      </c>
      <c r="C87" s="244"/>
      <c r="D87" s="244"/>
      <c r="E87" s="79"/>
      <c r="F87" s="318">
        <f t="shared" ref="F87:H87" si="17">SUM(F66:F86)</f>
        <v>13.8444</v>
      </c>
      <c r="G87" s="318">
        <f t="shared" si="17"/>
        <v>18.8972232546001</v>
      </c>
      <c r="H87" s="82">
        <f t="shared" si="17"/>
        <v>23</v>
      </c>
      <c r="I87" s="378"/>
      <c r="J87" s="379"/>
      <c r="K87" s="380"/>
      <c r="L87" s="380"/>
      <c r="M87" s="381"/>
      <c r="N87" s="382"/>
      <c r="O87" s="259"/>
      <c r="P87" s="259"/>
      <c r="Q87" s="303"/>
      <c r="R87" s="303"/>
      <c r="S87" s="304"/>
    </row>
    <row r="88" ht="27.75" spans="1:19">
      <c r="A88" s="351"/>
      <c r="B88" s="352" t="s">
        <v>143</v>
      </c>
      <c r="C88" s="352"/>
      <c r="D88" s="352"/>
      <c r="E88" s="79"/>
      <c r="F88" s="318">
        <f t="shared" ref="F88:H88" si="18">F87+F65+F23</f>
        <v>32.1601582312925</v>
      </c>
      <c r="G88" s="318">
        <f t="shared" si="18"/>
        <v>43.7398152049908</v>
      </c>
      <c r="H88" s="82">
        <f t="shared" si="18"/>
        <v>49</v>
      </c>
      <c r="I88" s="378"/>
      <c r="J88" s="383"/>
      <c r="K88" s="384"/>
      <c r="L88" s="384"/>
      <c r="M88" s="385"/>
      <c r="N88" s="386"/>
      <c r="O88" s="259"/>
      <c r="P88" s="259"/>
      <c r="Q88" s="303"/>
      <c r="R88" s="303"/>
      <c r="S88" s="304"/>
    </row>
    <row r="89" ht="27.75" spans="1:19">
      <c r="A89" s="353"/>
      <c r="B89" s="354" t="s">
        <v>144</v>
      </c>
      <c r="C89" s="355"/>
      <c r="D89" s="356"/>
      <c r="E89" s="357"/>
      <c r="F89" s="358">
        <f>F88+F13</f>
        <v>32.7261582312925</v>
      </c>
      <c r="G89" s="357"/>
      <c r="H89" s="357"/>
      <c r="I89" s="387"/>
      <c r="J89" s="387"/>
      <c r="K89" s="388"/>
      <c r="L89" s="388"/>
      <c r="M89" s="388"/>
      <c r="N89" s="388"/>
      <c r="O89" s="389"/>
      <c r="P89" s="389"/>
      <c r="Q89" s="389"/>
      <c r="R89" s="389"/>
      <c r="S89" s="393">
        <v>0</v>
      </c>
    </row>
    <row r="90" ht="26.25" spans="1:14">
      <c r="A90" s="359"/>
      <c r="B90" s="273"/>
      <c r="C90" s="287"/>
      <c r="D90" s="287"/>
      <c r="E90" s="2"/>
      <c r="F90" s="273"/>
      <c r="G90" s="360"/>
      <c r="H90" s="359"/>
      <c r="J90" s="390"/>
      <c r="K90" s="391"/>
      <c r="L90" s="391"/>
      <c r="M90" s="391"/>
      <c r="N90" s="391"/>
    </row>
    <row r="91" ht="26.25" spans="1:9">
      <c r="A91" s="359"/>
      <c r="B91" s="92"/>
      <c r="E91" s="359"/>
      <c r="F91" s="359"/>
      <c r="G91" s="359"/>
      <c r="H91" s="361"/>
      <c r="I91" s="361"/>
    </row>
    <row r="92" ht="26.25" spans="1:9">
      <c r="A92" s="359"/>
      <c r="B92" s="362">
        <v>30.0727592</v>
      </c>
      <c r="C92" s="287"/>
      <c r="D92" s="363">
        <f>+F87+F65</f>
        <v>30.8911582312925</v>
      </c>
      <c r="E92" s="2"/>
      <c r="F92" s="273"/>
      <c r="G92" s="360"/>
      <c r="H92" s="364"/>
      <c r="I92" s="392"/>
    </row>
    <row r="93" ht="26.25" spans="1:8">
      <c r="A93" s="359"/>
      <c r="B93" s="365"/>
      <c r="E93" s="359"/>
      <c r="F93" s="359"/>
      <c r="G93" s="359"/>
      <c r="H93" s="359"/>
    </row>
    <row r="94" spans="1:8">
      <c r="A94" s="359"/>
      <c r="B94" s="366"/>
      <c r="E94" s="359"/>
      <c r="F94" s="359"/>
      <c r="G94" s="359"/>
      <c r="H94" s="359"/>
    </row>
    <row r="95" spans="1:8">
      <c r="A95" s="359"/>
      <c r="E95" s="359"/>
      <c r="F95" s="359"/>
      <c r="G95" s="359"/>
      <c r="H95" s="359"/>
    </row>
    <row r="96" spans="1:8">
      <c r="A96" s="359"/>
      <c r="E96" s="359"/>
      <c r="F96" s="359"/>
      <c r="G96" s="359"/>
      <c r="H96" s="359"/>
    </row>
    <row r="97" spans="1:8">
      <c r="A97" s="359"/>
      <c r="E97" s="359"/>
      <c r="F97" s="359"/>
      <c r="G97" s="359"/>
      <c r="H97" s="359"/>
    </row>
    <row r="98" spans="1:8">
      <c r="A98" s="359"/>
      <c r="E98" s="359"/>
      <c r="F98" s="359"/>
      <c r="G98" s="359"/>
      <c r="H98" s="359"/>
    </row>
    <row r="99" spans="1:8">
      <c r="A99" s="359"/>
      <c r="E99" s="359"/>
      <c r="F99" s="359"/>
      <c r="G99" s="359"/>
      <c r="H99" s="359"/>
    </row>
    <row r="100" spans="1:8">
      <c r="A100" s="359"/>
      <c r="E100" s="359"/>
      <c r="F100" s="359"/>
      <c r="G100" s="359"/>
      <c r="H100" s="359"/>
    </row>
    <row r="101" spans="1:8">
      <c r="A101" s="359"/>
      <c r="E101" s="359"/>
      <c r="F101" s="359"/>
      <c r="G101" s="359"/>
      <c r="H101" s="359"/>
    </row>
    <row r="102" spans="1:8">
      <c r="A102" s="359"/>
      <c r="E102" s="359"/>
      <c r="F102" s="359"/>
      <c r="G102" s="359"/>
      <c r="H102" s="359"/>
    </row>
    <row r="103" spans="1:8">
      <c r="A103" s="359"/>
      <c r="E103" s="359"/>
      <c r="F103" s="359"/>
      <c r="G103" s="359"/>
      <c r="H103" s="359"/>
    </row>
    <row r="104" spans="1:8">
      <c r="A104" s="359"/>
      <c r="E104" s="359"/>
      <c r="F104" s="359"/>
      <c r="G104" s="359"/>
      <c r="H104" s="359"/>
    </row>
    <row r="105" spans="1:8">
      <c r="A105" s="359"/>
      <c r="E105" s="359"/>
      <c r="F105" s="359"/>
      <c r="G105" s="359"/>
      <c r="H105" s="359"/>
    </row>
    <row r="106" spans="1:8">
      <c r="A106" s="359"/>
      <c r="E106" s="359"/>
      <c r="F106" s="359"/>
      <c r="G106" s="359"/>
      <c r="H106" s="359"/>
    </row>
    <row r="107" spans="1:8">
      <c r="A107" s="359"/>
      <c r="E107" s="359"/>
      <c r="F107" s="359"/>
      <c r="G107" s="359"/>
      <c r="H107" s="359"/>
    </row>
    <row r="108" spans="1:8">
      <c r="A108" s="359"/>
      <c r="E108" s="359"/>
      <c r="F108" s="359"/>
      <c r="G108" s="359"/>
      <c r="H108" s="359"/>
    </row>
    <row r="109" spans="5:8">
      <c r="E109" s="359"/>
      <c r="F109" s="359"/>
      <c r="G109" s="359"/>
      <c r="H109" s="359"/>
    </row>
    <row r="110" spans="5:8">
      <c r="E110" s="359"/>
      <c r="F110" s="359"/>
      <c r="G110" s="359"/>
      <c r="H110" s="359"/>
    </row>
    <row r="111" spans="5:8">
      <c r="E111" s="359"/>
      <c r="F111" s="359"/>
      <c r="G111" s="359"/>
      <c r="H111" s="359"/>
    </row>
    <row r="112" spans="5:8">
      <c r="E112" s="359"/>
      <c r="F112" s="359"/>
      <c r="G112" s="359"/>
      <c r="H112" s="359"/>
    </row>
    <row r="113" spans="5:8">
      <c r="E113" s="359"/>
      <c r="F113" s="359"/>
      <c r="G113" s="359"/>
      <c r="H113" s="359"/>
    </row>
    <row r="114" spans="5:8">
      <c r="E114" s="359"/>
      <c r="F114" s="359"/>
      <c r="G114" s="359"/>
      <c r="H114" s="359"/>
    </row>
    <row r="115" spans="5:8">
      <c r="E115" s="359"/>
      <c r="F115" s="359"/>
      <c r="G115" s="359"/>
      <c r="H115" s="359"/>
    </row>
  </sheetData>
  <sheetProtection selectLockedCells="1" selectUnlockedCells="1"/>
  <mergeCells count="27">
    <mergeCell ref="P9:Q9"/>
    <mergeCell ref="J10:K10"/>
    <mergeCell ref="L10:M10"/>
    <mergeCell ref="O13:S13"/>
    <mergeCell ref="B14:C14"/>
    <mergeCell ref="O14:Q14"/>
    <mergeCell ref="B24:C24"/>
    <mergeCell ref="B26:D26"/>
    <mergeCell ref="B28:D28"/>
    <mergeCell ref="O35:S35"/>
    <mergeCell ref="O36:S36"/>
    <mergeCell ref="O37:S37"/>
    <mergeCell ref="O40:S40"/>
    <mergeCell ref="O58:P58"/>
    <mergeCell ref="O59:P59"/>
    <mergeCell ref="O60:P60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" bottom="0" header="0" footer="0"/>
  <pageSetup paperSize="9" scale="30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9"/>
  <sheetViews>
    <sheetView view="pageBreakPreview" zoomScale="50" zoomScaleNormal="50" workbookViewId="0">
      <selection activeCell="E4" sqref="E4"/>
    </sheetView>
  </sheetViews>
  <sheetFormatPr defaultColWidth="4.42857142857143" defaultRowHeight="25.5"/>
  <cols>
    <col min="1" max="1" width="6.42857142857143" style="3"/>
    <col min="2" max="2" width="107.714285714286" style="4" customWidth="1"/>
    <col min="3" max="4" width="12.8571428571429" style="4" customWidth="1"/>
    <col min="5" max="7" width="13.1428571428571" style="3" customWidth="1"/>
    <col min="8" max="8" width="9.14285714285714" style="3" customWidth="1"/>
    <col min="9" max="9" width="13.1428571428571" style="5" customWidth="1"/>
    <col min="10" max="10" width="13.4285714285714" style="6" customWidth="1"/>
    <col min="11" max="11" width="10.5714285714286" style="6" customWidth="1"/>
    <col min="12" max="12" width="13.1428571428571" style="6" customWidth="1"/>
    <col min="13" max="13" width="13.1428571428571" style="580" customWidth="1"/>
    <col min="14" max="14" width="11.4285714285714" style="580" customWidth="1"/>
    <col min="15" max="15" width="2" style="3"/>
    <col min="16" max="16" width="12.8571428571429" style="3" customWidth="1"/>
    <col min="17" max="17" width="10" style="3" customWidth="1"/>
    <col min="18" max="19" width="10.8571428571429" style="3" customWidth="1"/>
    <col min="20" max="16381" width="4.42857142857143" style="3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7"/>
      <c r="L1" s="177"/>
      <c r="M1" s="177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7"/>
      <c r="L2" s="177"/>
      <c r="M2" s="177"/>
      <c r="N2" s="177"/>
      <c r="O2" s="8"/>
      <c r="P2" s="8"/>
      <c r="Q2" s="8"/>
      <c r="R2" s="8"/>
      <c r="S2" s="8"/>
    </row>
    <row r="3" s="1" customFormat="1" ht="28" customHeight="1" spans="1:19">
      <c r="A3" s="9" t="s">
        <v>1</v>
      </c>
      <c r="B3" s="10"/>
      <c r="C3" s="11"/>
      <c r="D3" s="11"/>
      <c r="E3" s="581" t="s">
        <v>147</v>
      </c>
      <c r="F3" s="13"/>
      <c r="G3" s="13"/>
      <c r="H3" s="13"/>
      <c r="I3" s="13"/>
      <c r="J3" s="478" t="s">
        <v>4</v>
      </c>
      <c r="K3" s="615"/>
      <c r="M3" s="184" t="s">
        <v>5</v>
      </c>
      <c r="N3" s="479" t="s">
        <v>148</v>
      </c>
      <c r="Q3" s="276"/>
      <c r="R3" s="276"/>
      <c r="S3" s="277"/>
    </row>
    <row r="4" s="1" customFormat="1" ht="24" customHeight="1" spans="1:20">
      <c r="A4" s="14" t="s">
        <v>7</v>
      </c>
      <c r="B4" s="4"/>
      <c r="C4" s="15"/>
      <c r="D4" s="15" t="s">
        <v>2</v>
      </c>
      <c r="E4" s="16" t="s">
        <v>149</v>
      </c>
      <c r="F4" s="17"/>
      <c r="G4" s="17"/>
      <c r="H4" s="17"/>
      <c r="I4" s="186"/>
      <c r="J4" s="480" t="s">
        <v>9</v>
      </c>
      <c r="K4" s="617"/>
      <c r="M4" s="189" t="s">
        <v>5</v>
      </c>
      <c r="N4" s="481" t="s">
        <v>150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4"/>
      <c r="C5" s="15"/>
      <c r="D5" s="15" t="s">
        <v>2</v>
      </c>
      <c r="E5" s="404">
        <v>7</v>
      </c>
      <c r="F5" s="20"/>
      <c r="G5" s="20"/>
      <c r="H5" s="20"/>
      <c r="I5" s="186"/>
      <c r="J5" s="480" t="s">
        <v>12</v>
      </c>
      <c r="K5" s="619"/>
      <c r="M5" s="189" t="s">
        <v>5</v>
      </c>
      <c r="N5" s="1426" t="s">
        <v>151</v>
      </c>
      <c r="Q5" s="281"/>
      <c r="R5" s="282"/>
      <c r="S5" s="283"/>
    </row>
    <row r="6" s="1" customFormat="1" ht="24" customHeight="1" spans="1:19">
      <c r="A6" s="18" t="s">
        <v>14</v>
      </c>
      <c r="B6" s="4"/>
      <c r="C6" s="15"/>
      <c r="D6" s="15" t="s">
        <v>2</v>
      </c>
      <c r="E6" s="405">
        <v>0.75</v>
      </c>
      <c r="F6" s="20"/>
      <c r="G6" s="20"/>
      <c r="H6" s="20"/>
      <c r="I6" s="186"/>
      <c r="J6" s="480" t="s">
        <v>15</v>
      </c>
      <c r="K6" s="619"/>
      <c r="M6" s="189" t="s">
        <v>5</v>
      </c>
      <c r="N6" s="479" t="s">
        <v>152</v>
      </c>
      <c r="Q6" s="284"/>
      <c r="R6" s="284"/>
      <c r="S6" s="285"/>
    </row>
    <row r="7" s="1" customFormat="1" ht="24" customHeight="1" spans="1:19">
      <c r="A7" s="18" t="s">
        <v>17</v>
      </c>
      <c r="B7" s="4"/>
      <c r="C7" s="15"/>
      <c r="D7" s="15" t="s">
        <v>2</v>
      </c>
      <c r="E7" s="405">
        <v>1</v>
      </c>
      <c r="F7" s="20"/>
      <c r="G7" s="20"/>
      <c r="H7" s="20"/>
      <c r="I7" s="186"/>
      <c r="J7" s="480" t="s">
        <v>18</v>
      </c>
      <c r="K7" s="619"/>
      <c r="M7" s="189" t="s">
        <v>5</v>
      </c>
      <c r="N7" s="1427" t="s">
        <v>153</v>
      </c>
      <c r="Q7" s="286"/>
      <c r="R7" s="287"/>
      <c r="S7" s="288"/>
    </row>
    <row r="8" s="1" customFormat="1" ht="24" customHeight="1" spans="1:19">
      <c r="A8" s="18" t="s">
        <v>20</v>
      </c>
      <c r="B8" s="4"/>
      <c r="C8" s="15"/>
      <c r="D8" s="15" t="s">
        <v>2</v>
      </c>
      <c r="E8" s="406">
        <v>49</v>
      </c>
      <c r="F8" s="23"/>
      <c r="G8" s="23"/>
      <c r="H8" s="23"/>
      <c r="I8" s="193"/>
      <c r="J8" s="480"/>
      <c r="K8" s="622"/>
      <c r="M8" s="189"/>
      <c r="N8" s="483">
        <f>$F$83/20.086</f>
        <v>1.30125759235288</v>
      </c>
      <c r="Q8" s="284"/>
      <c r="R8" s="289"/>
      <c r="S8" s="290"/>
    </row>
    <row r="9" s="1" customFormat="1" ht="24" customHeight="1" spans="1:19">
      <c r="A9" s="18" t="s">
        <v>21</v>
      </c>
      <c r="B9" s="4"/>
      <c r="C9" s="15"/>
      <c r="D9" s="15" t="s">
        <v>2</v>
      </c>
      <c r="E9" s="24">
        <f>60/(F82)*E5*E6*E7*E8</f>
        <v>603.61205206198</v>
      </c>
      <c r="F9" s="25">
        <f>60/F82*E6*E8</f>
        <v>86.2302931517114</v>
      </c>
      <c r="G9" s="407" t="s">
        <v>22</v>
      </c>
      <c r="H9" s="24"/>
      <c r="I9" s="199"/>
      <c r="J9" s="480"/>
      <c r="K9" s="623"/>
      <c r="M9" s="200"/>
      <c r="N9" s="484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154</v>
      </c>
      <c r="C10" s="28"/>
      <c r="D10" s="29"/>
      <c r="E10" s="408" t="s">
        <v>25</v>
      </c>
      <c r="F10" s="408" t="s">
        <v>26</v>
      </c>
      <c r="G10" s="409" t="s">
        <v>27</v>
      </c>
      <c r="H10" s="409"/>
      <c r="I10" s="485"/>
      <c r="J10" s="204" t="s">
        <v>28</v>
      </c>
      <c r="K10" s="624"/>
      <c r="L10" s="206" t="s">
        <v>29</v>
      </c>
      <c r="M10" s="205"/>
      <c r="N10" s="207" t="s">
        <v>30</v>
      </c>
      <c r="O10" s="208"/>
      <c r="P10" s="208"/>
      <c r="Q10" s="208"/>
      <c r="R10" s="208"/>
      <c r="S10" s="208"/>
    </row>
    <row r="11" s="1" customFormat="1" ht="16.7" customHeight="1" spans="1:19">
      <c r="A11" s="26"/>
      <c r="B11" s="32"/>
      <c r="C11" s="33"/>
      <c r="D11" s="34"/>
      <c r="E11" s="410" t="s">
        <v>155</v>
      </c>
      <c r="F11" s="408"/>
      <c r="G11" s="409"/>
      <c r="H11" s="409"/>
      <c r="I11" s="487" t="s">
        <v>32</v>
      </c>
      <c r="J11" s="210" t="s">
        <v>33</v>
      </c>
      <c r="K11" s="210" t="s">
        <v>34</v>
      </c>
      <c r="L11" s="210" t="s">
        <v>35</v>
      </c>
      <c r="M11" s="210" t="s">
        <v>36</v>
      </c>
      <c r="N11" s="212"/>
      <c r="O11" s="208"/>
      <c r="P11" s="208"/>
      <c r="Q11" s="208"/>
      <c r="R11" s="208"/>
      <c r="S11" s="208"/>
    </row>
    <row r="12" s="1" customFormat="1" ht="21" customHeight="1" spans="1:19">
      <c r="A12" s="26"/>
      <c r="B12" s="36"/>
      <c r="C12" s="37"/>
      <c r="D12" s="38"/>
      <c r="E12" s="411">
        <v>1</v>
      </c>
      <c r="F12" s="412"/>
      <c r="G12" s="409"/>
      <c r="H12" s="409"/>
      <c r="I12" s="488"/>
      <c r="J12" s="214"/>
      <c r="K12" s="214"/>
      <c r="L12" s="214"/>
      <c r="M12" s="214"/>
      <c r="N12" s="212"/>
      <c r="O12" s="208"/>
      <c r="P12" s="208"/>
      <c r="Q12" s="208"/>
      <c r="R12" s="208"/>
      <c r="S12" s="208"/>
    </row>
    <row r="13" s="1" customFormat="1" ht="30" customHeight="1" spans="1:19">
      <c r="A13" s="41"/>
      <c r="B13" s="42" t="s">
        <v>156</v>
      </c>
      <c r="C13" s="43"/>
      <c r="D13" s="43"/>
      <c r="E13" s="44">
        <f t="shared" ref="E13:E22" si="0">60/F13*$E$12</f>
        <v>106.007067137809</v>
      </c>
      <c r="F13" s="45">
        <f>0.222*2+0.061*2</f>
        <v>0.566</v>
      </c>
      <c r="G13" s="46">
        <f t="shared" ref="G13:G18" si="1">$F$9/E13*120%</f>
        <v>0.976126918477372</v>
      </c>
      <c r="H13" s="47"/>
      <c r="I13" s="216" t="s">
        <v>38</v>
      </c>
      <c r="J13" s="216"/>
      <c r="K13" s="216"/>
      <c r="L13" s="216"/>
      <c r="M13" s="216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220"/>
      <c r="K14" s="220"/>
      <c r="L14" s="221"/>
      <c r="M14" s="221"/>
      <c r="N14" s="222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53" t="s">
        <v>157</v>
      </c>
      <c r="C15" s="54"/>
      <c r="D15" s="54"/>
      <c r="E15" s="55">
        <f t="shared" si="0"/>
        <v>270.880361173815</v>
      </c>
      <c r="F15" s="61">
        <f>0.1097+0.1118</f>
        <v>0.2215</v>
      </c>
      <c r="G15" s="57">
        <f t="shared" si="1"/>
        <v>0.382000198662081</v>
      </c>
      <c r="H15" s="47">
        <v>1</v>
      </c>
      <c r="I15" s="216" t="s">
        <v>44</v>
      </c>
      <c r="J15" s="247" t="s">
        <v>45</v>
      </c>
      <c r="K15" s="275">
        <v>16</v>
      </c>
      <c r="L15" s="225" t="s">
        <v>158</v>
      </c>
      <c r="M15" s="225" t="s">
        <v>159</v>
      </c>
      <c r="N15" s="226" t="s">
        <v>160</v>
      </c>
      <c r="O15" s="227"/>
      <c r="P15" s="228" t="s">
        <v>44</v>
      </c>
      <c r="Q15" s="227"/>
      <c r="R15" s="89">
        <f t="shared" ref="R15:R31" si="2">COUNTIFS($I$25:$I$78,P15,$H$25:$H$78,"")+SUMIF($I$25:$I$78,P15,$H$25:$H$78)</f>
        <v>20</v>
      </c>
      <c r="S15" s="295">
        <f t="shared" ref="S15:S32" si="3">SUMIF($I$25:$I$87,P15,$H$25:$H$87)</f>
        <v>18</v>
      </c>
    </row>
    <row r="16" s="1" customFormat="1" ht="32.1" customHeight="1" spans="1:19">
      <c r="A16" s="41"/>
      <c r="B16" s="53" t="s">
        <v>52</v>
      </c>
      <c r="C16" s="59"/>
      <c r="D16" s="60"/>
      <c r="E16" s="55">
        <f t="shared" si="0"/>
        <v>389.61038961039</v>
      </c>
      <c r="F16" s="61">
        <v>0.154</v>
      </c>
      <c r="G16" s="57">
        <f t="shared" si="1"/>
        <v>0.265589302907271</v>
      </c>
      <c r="H16" s="47"/>
      <c r="I16" s="216" t="s">
        <v>53</v>
      </c>
      <c r="J16" s="224" t="s">
        <v>45</v>
      </c>
      <c r="K16" s="275">
        <v>16</v>
      </c>
      <c r="L16" s="225" t="s">
        <v>161</v>
      </c>
      <c r="M16" s="225" t="s">
        <v>162</v>
      </c>
      <c r="N16" s="226" t="s">
        <v>160</v>
      </c>
      <c r="O16" s="227"/>
      <c r="P16" s="60" t="s">
        <v>163</v>
      </c>
      <c r="Q16" s="296"/>
      <c r="R16" s="89">
        <f t="shared" si="2"/>
        <v>1</v>
      </c>
      <c r="S16" s="295">
        <f t="shared" si="3"/>
        <v>1</v>
      </c>
    </row>
    <row r="17" s="1" customFormat="1" ht="32.1" customHeight="1" spans="1:19">
      <c r="A17" s="41"/>
      <c r="B17" s="53" t="s">
        <v>55</v>
      </c>
      <c r="C17" s="59"/>
      <c r="D17" s="60"/>
      <c r="E17" s="55">
        <f t="shared" si="0"/>
        <v>697.674418604651</v>
      </c>
      <c r="F17" s="584">
        <v>0.086</v>
      </c>
      <c r="G17" s="57">
        <f t="shared" si="1"/>
        <v>0.148316104220944</v>
      </c>
      <c r="H17" s="47"/>
      <c r="I17" s="216" t="s">
        <v>56</v>
      </c>
      <c r="J17" s="237" t="s">
        <v>57</v>
      </c>
      <c r="K17" s="275">
        <v>16</v>
      </c>
      <c r="L17" s="225" t="s">
        <v>164</v>
      </c>
      <c r="M17" s="225" t="s">
        <v>165</v>
      </c>
      <c r="N17" s="226" t="s">
        <v>160</v>
      </c>
      <c r="O17" s="227"/>
      <c r="P17" s="60" t="s">
        <v>166</v>
      </c>
      <c r="Q17" s="296"/>
      <c r="R17" s="89">
        <f t="shared" si="2"/>
        <v>2</v>
      </c>
      <c r="S17" s="295">
        <f t="shared" si="3"/>
        <v>2</v>
      </c>
    </row>
    <row r="18" s="1" customFormat="1" ht="32.1" customHeight="1" spans="1:19">
      <c r="A18" s="41"/>
      <c r="B18" s="53" t="s">
        <v>61</v>
      </c>
      <c r="C18" s="62"/>
      <c r="D18" s="63"/>
      <c r="E18" s="55">
        <f t="shared" si="0"/>
        <v>645.161290322581</v>
      </c>
      <c r="F18" s="61">
        <v>0.093</v>
      </c>
      <c r="G18" s="57">
        <f t="shared" si="1"/>
        <v>0.160388345262183</v>
      </c>
      <c r="H18" s="47"/>
      <c r="I18" s="216" t="s">
        <v>167</v>
      </c>
      <c r="J18" s="224" t="s">
        <v>70</v>
      </c>
      <c r="K18" s="275">
        <v>16</v>
      </c>
      <c r="L18" s="225" t="s">
        <v>168</v>
      </c>
      <c r="M18" s="225" t="s">
        <v>165</v>
      </c>
      <c r="N18" s="226" t="s">
        <v>160</v>
      </c>
      <c r="O18" s="227"/>
      <c r="P18" s="59" t="s">
        <v>169</v>
      </c>
      <c r="Q18" s="296"/>
      <c r="R18" s="89">
        <f t="shared" si="2"/>
        <v>2</v>
      </c>
      <c r="S18" s="295">
        <f t="shared" si="3"/>
        <v>2</v>
      </c>
    </row>
    <row r="19" s="1" customFormat="1" ht="32.1" customHeight="1" spans="1:19">
      <c r="A19" s="41"/>
      <c r="B19" s="53" t="s">
        <v>170</v>
      </c>
      <c r="C19" s="64"/>
      <c r="D19" s="64"/>
      <c r="E19" s="55">
        <f t="shared" si="0"/>
        <v>810.810810810811</v>
      </c>
      <c r="F19" s="61">
        <v>0.074</v>
      </c>
      <c r="G19" s="57">
        <f>$F$9/E19</f>
        <v>0.106350694887111</v>
      </c>
      <c r="H19" s="89"/>
      <c r="I19" s="216" t="s">
        <v>171</v>
      </c>
      <c r="J19" s="626"/>
      <c r="K19" s="275"/>
      <c r="L19" s="225"/>
      <c r="M19" s="225"/>
      <c r="N19" s="226"/>
      <c r="O19" s="227"/>
      <c r="P19" s="59" t="s">
        <v>53</v>
      </c>
      <c r="Q19" s="296"/>
      <c r="R19" s="89">
        <f t="shared" si="2"/>
        <v>1</v>
      </c>
      <c r="S19" s="295">
        <f t="shared" si="3"/>
        <v>1</v>
      </c>
    </row>
    <row r="20" s="1" customFormat="1" ht="32.1" customHeight="1" spans="1:19">
      <c r="A20" s="1380"/>
      <c r="B20" s="65" t="s">
        <v>64</v>
      </c>
      <c r="C20" s="66"/>
      <c r="D20" s="66"/>
      <c r="E20" s="55">
        <f t="shared" si="0"/>
        <v>88.2352941176471</v>
      </c>
      <c r="F20" s="61">
        <v>0.68</v>
      </c>
      <c r="G20" s="57">
        <f t="shared" ref="G20:G22" si="4">$F$9/E20*120%</f>
        <v>1.17273198686327</v>
      </c>
      <c r="H20" s="47">
        <v>1</v>
      </c>
      <c r="I20" s="627" t="s">
        <v>172</v>
      </c>
      <c r="J20" s="275" t="s">
        <v>45</v>
      </c>
      <c r="K20" s="275">
        <v>16</v>
      </c>
      <c r="L20" s="225" t="s">
        <v>173</v>
      </c>
      <c r="M20" s="225" t="s">
        <v>174</v>
      </c>
      <c r="N20" s="226" t="s">
        <v>160</v>
      </c>
      <c r="O20" s="227"/>
      <c r="P20" s="59" t="s">
        <v>56</v>
      </c>
      <c r="Q20" s="296"/>
      <c r="R20" s="89">
        <f t="shared" si="2"/>
        <v>1</v>
      </c>
      <c r="S20" s="295">
        <f t="shared" si="3"/>
        <v>1</v>
      </c>
    </row>
    <row r="21" s="1" customFormat="1" ht="32.1" customHeight="1" spans="1:19">
      <c r="A21" s="67"/>
      <c r="B21" s="65" t="s">
        <v>175</v>
      </c>
      <c r="C21" s="69"/>
      <c r="D21" s="69"/>
      <c r="E21" s="55">
        <f t="shared" si="0"/>
        <v>397.350993377483</v>
      </c>
      <c r="F21" s="61">
        <v>0.151</v>
      </c>
      <c r="G21" s="57">
        <f t="shared" si="4"/>
        <v>0.260415485318168</v>
      </c>
      <c r="H21" s="47"/>
      <c r="I21" s="216" t="s">
        <v>53</v>
      </c>
      <c r="J21" s="275" t="s">
        <v>45</v>
      </c>
      <c r="K21" s="275">
        <v>16</v>
      </c>
      <c r="L21" s="225" t="s">
        <v>173</v>
      </c>
      <c r="M21" s="225" t="s">
        <v>174</v>
      </c>
      <c r="N21" s="226" t="s">
        <v>160</v>
      </c>
      <c r="O21" s="227"/>
      <c r="P21" s="59" t="s">
        <v>63</v>
      </c>
      <c r="Q21" s="296"/>
      <c r="R21" s="89">
        <f t="shared" si="2"/>
        <v>4</v>
      </c>
      <c r="S21" s="295">
        <f t="shared" si="3"/>
        <v>3</v>
      </c>
    </row>
    <row r="22" s="1" customFormat="1" ht="32.1" customHeight="1" spans="1:19">
      <c r="A22" s="67"/>
      <c r="B22" s="587" t="s">
        <v>176</v>
      </c>
      <c r="C22" s="588"/>
      <c r="D22" s="588"/>
      <c r="E22" s="589">
        <f t="shared" si="0"/>
        <v>331.491712707182</v>
      </c>
      <c r="F22" s="61">
        <v>0.181</v>
      </c>
      <c r="G22" s="57">
        <f t="shared" si="4"/>
        <v>0.312153661209195</v>
      </c>
      <c r="H22" s="47"/>
      <c r="I22" s="216" t="s">
        <v>54</v>
      </c>
      <c r="J22" s="275" t="s">
        <v>70</v>
      </c>
      <c r="K22" s="275">
        <v>16</v>
      </c>
      <c r="L22" s="225" t="s">
        <v>168</v>
      </c>
      <c r="M22" s="225" t="s">
        <v>165</v>
      </c>
      <c r="N22" s="226" t="s">
        <v>160</v>
      </c>
      <c r="O22" s="227"/>
      <c r="P22" s="59" t="s">
        <v>66</v>
      </c>
      <c r="Q22" s="296"/>
      <c r="R22" s="89">
        <f t="shared" si="2"/>
        <v>0</v>
      </c>
      <c r="S22" s="295">
        <f t="shared" si="3"/>
        <v>0</v>
      </c>
    </row>
    <row r="23" s="1" customFormat="1" ht="32.1" customHeight="1" spans="1:19">
      <c r="A23" s="76"/>
      <c r="B23" s="77" t="s">
        <v>73</v>
      </c>
      <c r="C23" s="78"/>
      <c r="D23" s="78"/>
      <c r="E23" s="79"/>
      <c r="F23" s="80">
        <f>SUM(F15:F22)</f>
        <v>1.6405</v>
      </c>
      <c r="G23" s="81">
        <f t="shared" ref="F23:H23" si="5">SUM(G15:G22)</f>
        <v>2.80794577933023</v>
      </c>
      <c r="H23" s="82">
        <f t="shared" si="5"/>
        <v>2</v>
      </c>
      <c r="I23" s="231"/>
      <c r="J23" s="232"/>
      <c r="K23" s="232"/>
      <c r="L23" s="233"/>
      <c r="M23" s="233"/>
      <c r="N23" s="234"/>
      <c r="O23" s="227"/>
      <c r="P23" s="59" t="s">
        <v>68</v>
      </c>
      <c r="Q23" s="296"/>
      <c r="R23" s="89">
        <f t="shared" si="2"/>
        <v>4</v>
      </c>
      <c r="S23" s="295">
        <f t="shared" si="3"/>
        <v>3</v>
      </c>
    </row>
    <row r="24" s="1" customFormat="1" ht="32.1" customHeight="1" spans="1:19">
      <c r="A24" s="83"/>
      <c r="B24" s="84" t="s">
        <v>75</v>
      </c>
      <c r="C24" s="84"/>
      <c r="D24" s="85"/>
      <c r="E24" s="86"/>
      <c r="F24" s="87"/>
      <c r="G24" s="88"/>
      <c r="H24" s="89"/>
      <c r="I24" s="89"/>
      <c r="J24" s="220"/>
      <c r="K24" s="220"/>
      <c r="L24" s="221"/>
      <c r="M24" s="221"/>
      <c r="N24" s="222"/>
      <c r="O24" s="227"/>
      <c r="P24" s="59" t="s">
        <v>72</v>
      </c>
      <c r="Q24" s="296"/>
      <c r="R24" s="89">
        <f t="shared" si="2"/>
        <v>2</v>
      </c>
      <c r="S24" s="295">
        <f t="shared" si="3"/>
        <v>2</v>
      </c>
    </row>
    <row r="25" s="1" customFormat="1" ht="31" customHeight="1" spans="1:19">
      <c r="A25" s="755"/>
      <c r="B25" s="756" t="s">
        <v>77</v>
      </c>
      <c r="C25" s="757"/>
      <c r="D25" s="757"/>
      <c r="E25" s="758">
        <f t="shared" ref="E25:E31" si="6">60/F25*$E$12</f>
        <v>74.9063670411985</v>
      </c>
      <c r="F25" s="759">
        <v>0.801</v>
      </c>
      <c r="G25" s="760">
        <f>$F$9/(E25*1)*120%</f>
        <v>1.38140929629042</v>
      </c>
      <c r="H25" s="761">
        <v>2</v>
      </c>
      <c r="I25" s="761" t="s">
        <v>78</v>
      </c>
      <c r="J25" s="784"/>
      <c r="K25" s="784"/>
      <c r="L25" s="786"/>
      <c r="M25" s="786"/>
      <c r="N25" s="786"/>
      <c r="O25" s="227"/>
      <c r="P25" s="59" t="s">
        <v>74</v>
      </c>
      <c r="Q25" s="296"/>
      <c r="R25" s="89">
        <f t="shared" si="2"/>
        <v>3</v>
      </c>
      <c r="S25" s="295">
        <f t="shared" si="3"/>
        <v>3</v>
      </c>
    </row>
    <row r="26" s="1" customFormat="1" ht="32.1" customHeight="1" spans="1:19">
      <c r="A26" s="52"/>
      <c r="B26" s="1381" t="s">
        <v>80</v>
      </c>
      <c r="C26" s="888"/>
      <c r="D26" s="434"/>
      <c r="E26" s="435">
        <f t="shared" si="6"/>
        <v>600</v>
      </c>
      <c r="F26" s="94">
        <v>0.1</v>
      </c>
      <c r="G26" s="1382">
        <f>$F$9/E26*120%</f>
        <v>0.172460586303423</v>
      </c>
      <c r="H26" s="437"/>
      <c r="I26" s="503"/>
      <c r="J26" s="504"/>
      <c r="K26" s="1027"/>
      <c r="L26" s="505"/>
      <c r="M26" s="506"/>
      <c r="N26" s="226"/>
      <c r="O26" s="227"/>
      <c r="P26" s="59" t="s">
        <v>177</v>
      </c>
      <c r="Q26" s="296"/>
      <c r="R26" s="89">
        <f t="shared" si="2"/>
        <v>1</v>
      </c>
      <c r="S26" s="295">
        <f t="shared" si="3"/>
        <v>1</v>
      </c>
    </row>
    <row r="27" s="1" customFormat="1" ht="30" customHeight="1" spans="1:19">
      <c r="A27" s="420"/>
      <c r="B27" s="762" t="s">
        <v>178</v>
      </c>
      <c r="C27" s="694"/>
      <c r="D27" s="694"/>
      <c r="E27" s="589">
        <f t="shared" si="6"/>
        <v>114.854517611026</v>
      </c>
      <c r="F27" s="763">
        <f>0.653*0.8</f>
        <v>0.5224</v>
      </c>
      <c r="G27" s="679">
        <f t="shared" ref="G27:G31" si="7">$F$9/E27*120%</f>
        <v>0.90093410284908</v>
      </c>
      <c r="H27" s="764">
        <v>1</v>
      </c>
      <c r="I27" s="787" t="s">
        <v>63</v>
      </c>
      <c r="J27" s="237" t="s">
        <v>57</v>
      </c>
      <c r="K27" s="788">
        <v>16</v>
      </c>
      <c r="L27" s="711" t="s">
        <v>164</v>
      </c>
      <c r="M27" s="711" t="s">
        <v>165</v>
      </c>
      <c r="N27" s="790" t="s">
        <v>160</v>
      </c>
      <c r="O27" s="227"/>
      <c r="P27" s="59" t="s">
        <v>76</v>
      </c>
      <c r="Q27" s="296"/>
      <c r="R27" s="89">
        <f t="shared" si="2"/>
        <v>1</v>
      </c>
      <c r="S27" s="295">
        <f t="shared" si="3"/>
        <v>1</v>
      </c>
    </row>
    <row r="28" s="2" customFormat="1" ht="30" customHeight="1" spans="1:19">
      <c r="A28" s="121"/>
      <c r="B28" s="600" t="s">
        <v>179</v>
      </c>
      <c r="C28" s="59"/>
      <c r="D28" s="59"/>
      <c r="E28" s="107">
        <f t="shared" si="6"/>
        <v>86.2663906142167</v>
      </c>
      <c r="F28" s="601">
        <f>0.8694*0.8</f>
        <v>0.69552</v>
      </c>
      <c r="G28" s="109">
        <f t="shared" si="7"/>
        <v>1.19949786985757</v>
      </c>
      <c r="H28" s="110">
        <v>1</v>
      </c>
      <c r="I28" s="238" t="s">
        <v>44</v>
      </c>
      <c r="J28" s="239" t="s">
        <v>45</v>
      </c>
      <c r="K28" s="275">
        <v>16</v>
      </c>
      <c r="L28" s="225" t="s">
        <v>173</v>
      </c>
      <c r="M28" s="225" t="s">
        <v>174</v>
      </c>
      <c r="N28" s="226" t="s">
        <v>160</v>
      </c>
      <c r="O28" s="227"/>
      <c r="P28" s="59" t="s">
        <v>180</v>
      </c>
      <c r="Q28" s="296"/>
      <c r="R28" s="89">
        <f t="shared" si="2"/>
        <v>1</v>
      </c>
      <c r="S28" s="295">
        <f t="shared" si="3"/>
        <v>0</v>
      </c>
    </row>
    <row r="29" s="2" customFormat="1" ht="30" customHeight="1" spans="1:19">
      <c r="A29" s="121"/>
      <c r="B29" s="602" t="s">
        <v>181</v>
      </c>
      <c r="C29" s="124"/>
      <c r="D29" s="603"/>
      <c r="E29" s="86">
        <f t="shared" si="6"/>
        <v>304.955527318933</v>
      </c>
      <c r="F29" s="342">
        <f>0.3935/2</f>
        <v>0.19675</v>
      </c>
      <c r="G29" s="109">
        <f t="shared" si="7"/>
        <v>0.339316203551984</v>
      </c>
      <c r="H29" s="110"/>
      <c r="I29" s="216" t="s">
        <v>50</v>
      </c>
      <c r="J29" s="224"/>
      <c r="K29" s="275"/>
      <c r="L29" s="225"/>
      <c r="M29" s="225"/>
      <c r="N29" s="226"/>
      <c r="O29" s="227"/>
      <c r="P29" s="59" t="s">
        <v>182</v>
      </c>
      <c r="Q29" s="296"/>
      <c r="R29" s="89">
        <f t="shared" si="2"/>
        <v>1</v>
      </c>
      <c r="S29" s="295">
        <f t="shared" si="3"/>
        <v>1</v>
      </c>
    </row>
    <row r="30" s="2" customFormat="1" ht="30" customHeight="1" spans="1:19">
      <c r="A30" s="121"/>
      <c r="B30" s="131" t="s">
        <v>183</v>
      </c>
      <c r="C30" s="59"/>
      <c r="D30" s="59"/>
      <c r="E30" s="55">
        <f t="shared" si="6"/>
        <v>185.356811862836</v>
      </c>
      <c r="F30" s="119">
        <v>0.3237</v>
      </c>
      <c r="G30" s="109">
        <f t="shared" si="7"/>
        <v>0.558254917864179</v>
      </c>
      <c r="H30" s="110">
        <v>1</v>
      </c>
      <c r="I30" s="216" t="s">
        <v>44</v>
      </c>
      <c r="J30" s="224" t="s">
        <v>45</v>
      </c>
      <c r="K30" s="275">
        <v>16</v>
      </c>
      <c r="L30" s="225" t="s">
        <v>184</v>
      </c>
      <c r="M30" s="225" t="s">
        <v>185</v>
      </c>
      <c r="N30" s="226" t="s">
        <v>160</v>
      </c>
      <c r="O30" s="240"/>
      <c r="P30" s="59" t="s">
        <v>172</v>
      </c>
      <c r="Q30" s="297"/>
      <c r="R30" s="89">
        <f t="shared" si="2"/>
        <v>1</v>
      </c>
      <c r="S30" s="295">
        <f t="shared" si="3"/>
        <v>0</v>
      </c>
    </row>
    <row r="31" s="2" customFormat="1" ht="32.1" customHeight="1" spans="1:19">
      <c r="A31" s="121"/>
      <c r="B31" s="53" t="s">
        <v>186</v>
      </c>
      <c r="C31" s="59"/>
      <c r="D31" s="60"/>
      <c r="E31" s="55">
        <f t="shared" si="6"/>
        <v>115.852481173972</v>
      </c>
      <c r="F31" s="119">
        <v>0.5179</v>
      </c>
      <c r="G31" s="109">
        <f t="shared" si="7"/>
        <v>0.893173376465425</v>
      </c>
      <c r="H31" s="122">
        <v>1</v>
      </c>
      <c r="I31" s="245" t="s">
        <v>76</v>
      </c>
      <c r="J31" s="224" t="s">
        <v>45</v>
      </c>
      <c r="K31" s="275">
        <v>18</v>
      </c>
      <c r="L31" s="225" t="s">
        <v>184</v>
      </c>
      <c r="M31" s="225" t="s">
        <v>185</v>
      </c>
      <c r="N31" s="226" t="s">
        <v>187</v>
      </c>
      <c r="O31" s="227"/>
      <c r="P31" s="59" t="s">
        <v>84</v>
      </c>
      <c r="Q31" s="296"/>
      <c r="R31" s="89">
        <f t="shared" si="2"/>
        <v>2</v>
      </c>
      <c r="S31" s="295">
        <f t="shared" si="3"/>
        <v>1</v>
      </c>
    </row>
    <row r="32" s="2" customFormat="1" ht="32.1" customHeight="1" spans="1:19">
      <c r="A32" s="52"/>
      <c r="B32" s="604"/>
      <c r="C32" s="457"/>
      <c r="D32" s="457"/>
      <c r="E32" s="458"/>
      <c r="F32" s="459"/>
      <c r="G32" s="460"/>
      <c r="H32" s="461"/>
      <c r="I32" s="503"/>
      <c r="J32" s="522"/>
      <c r="K32" s="504"/>
      <c r="L32" s="505"/>
      <c r="M32" s="505"/>
      <c r="N32" s="217"/>
      <c r="O32" s="227"/>
      <c r="P32" s="59" t="s">
        <v>50</v>
      </c>
      <c r="Q32" s="296"/>
      <c r="R32" s="89"/>
      <c r="S32" s="295">
        <f t="shared" si="3"/>
        <v>2</v>
      </c>
    </row>
    <row r="33" s="2" customFormat="1" ht="32.1" customHeight="1" spans="1:19">
      <c r="A33" s="90"/>
      <c r="B33" s="123" t="s">
        <v>82</v>
      </c>
      <c r="C33" s="124"/>
      <c r="D33" s="125"/>
      <c r="E33" s="103"/>
      <c r="F33" s="126"/>
      <c r="G33" s="101"/>
      <c r="H33" s="126"/>
      <c r="I33" s="246"/>
      <c r="J33" s="247"/>
      <c r="K33" s="275"/>
      <c r="L33" s="217"/>
      <c r="M33" s="217"/>
      <c r="N33" s="248"/>
      <c r="O33" s="227"/>
      <c r="P33" s="59" t="s">
        <v>87</v>
      </c>
      <c r="Q33" s="296"/>
      <c r="R33" s="89"/>
      <c r="S33" s="295">
        <f>SUMIF($I$25:$I$87,"*i",$H$25:$H$87)</f>
        <v>5</v>
      </c>
    </row>
    <row r="34" s="2" customFormat="1" ht="32.1" customHeight="1" spans="1:19">
      <c r="A34" s="1383">
        <v>1</v>
      </c>
      <c r="B34" s="127" t="s">
        <v>188</v>
      </c>
      <c r="C34" s="124"/>
      <c r="D34" s="128"/>
      <c r="E34" s="103">
        <f t="shared" ref="E34:E50" si="8">60/F34*$E$12</f>
        <v>82.6218672542</v>
      </c>
      <c r="F34" s="150">
        <v>0.7262</v>
      </c>
      <c r="G34" s="101">
        <f t="shared" ref="G34:G50" si="9">$F$9/E34*120%</f>
        <v>1.25240877773546</v>
      </c>
      <c r="H34" s="130">
        <v>1</v>
      </c>
      <c r="I34" s="216" t="s">
        <v>44</v>
      </c>
      <c r="J34" s="224" t="s">
        <v>45</v>
      </c>
      <c r="K34" s="224">
        <v>16</v>
      </c>
      <c r="L34" s="225" t="s">
        <v>173</v>
      </c>
      <c r="M34" s="236" t="s">
        <v>174</v>
      </c>
      <c r="N34" s="251" t="s">
        <v>160</v>
      </c>
      <c r="O34" s="243"/>
      <c r="P34" s="244" t="s">
        <v>89</v>
      </c>
      <c r="Q34" s="298"/>
      <c r="R34" s="299">
        <f>SUM(R15:R33)</f>
        <v>47</v>
      </c>
      <c r="S34" s="300">
        <f>SUM(S15:S33)</f>
        <v>47</v>
      </c>
    </row>
    <row r="35" s="2" customFormat="1" ht="32.1" customHeight="1" spans="1:19">
      <c r="A35" s="90">
        <v>2</v>
      </c>
      <c r="B35" s="462" t="s">
        <v>189</v>
      </c>
      <c r="C35" s="124"/>
      <c r="D35" s="605"/>
      <c r="E35" s="326">
        <f t="shared" si="8"/>
        <v>120.481927710843</v>
      </c>
      <c r="F35" s="119">
        <f>0.243+0.255</f>
        <v>0.498</v>
      </c>
      <c r="G35" s="101">
        <f t="shared" si="9"/>
        <v>0.858853719791048</v>
      </c>
      <c r="H35" s="89">
        <v>1</v>
      </c>
      <c r="I35" s="253" t="s">
        <v>50</v>
      </c>
      <c r="J35" s="224"/>
      <c r="K35" s="275"/>
      <c r="L35" s="225"/>
      <c r="M35" s="236"/>
      <c r="N35" s="226"/>
      <c r="O35" s="243"/>
      <c r="P35" s="244"/>
      <c r="Q35" s="298"/>
      <c r="R35" s="298"/>
      <c r="S35" s="301"/>
    </row>
    <row r="36" s="2" customFormat="1" ht="32.1" customHeight="1" spans="1:19">
      <c r="A36" s="90">
        <v>3</v>
      </c>
      <c r="B36" s="462" t="s">
        <v>190</v>
      </c>
      <c r="C36" s="62"/>
      <c r="D36" s="467"/>
      <c r="E36" s="144">
        <f t="shared" si="8"/>
        <v>263.157894736842</v>
      </c>
      <c r="F36" s="119">
        <v>0.228</v>
      </c>
      <c r="G36" s="101">
        <f t="shared" si="9"/>
        <v>0.393210136771804</v>
      </c>
      <c r="H36" s="468"/>
      <c r="I36" s="263" t="s">
        <v>84</v>
      </c>
      <c r="J36" s="224"/>
      <c r="K36" s="275"/>
      <c r="L36" s="225"/>
      <c r="M36" s="236"/>
      <c r="N36" s="236"/>
      <c r="O36" s="249" t="s">
        <v>92</v>
      </c>
      <c r="P36" s="249"/>
      <c r="Q36" s="249"/>
      <c r="R36" s="249"/>
      <c r="S36" s="249"/>
    </row>
    <row r="37" s="2" customFormat="1" ht="32.1" customHeight="1" spans="1:19">
      <c r="A37" s="90">
        <v>4</v>
      </c>
      <c r="B37" s="462" t="s">
        <v>191</v>
      </c>
      <c r="C37" s="124"/>
      <c r="D37" s="137"/>
      <c r="E37" s="86">
        <f t="shared" si="8"/>
        <v>239.808153477218</v>
      </c>
      <c r="F37" s="138">
        <v>0.2502</v>
      </c>
      <c r="G37" s="101">
        <f t="shared" si="9"/>
        <v>0.431496386931164</v>
      </c>
      <c r="H37" s="89">
        <v>1</v>
      </c>
      <c r="I37" s="253" t="s">
        <v>56</v>
      </c>
      <c r="J37" s="224" t="s">
        <v>57</v>
      </c>
      <c r="K37" s="275">
        <v>16</v>
      </c>
      <c r="L37" s="225" t="s">
        <v>164</v>
      </c>
      <c r="M37" s="225" t="s">
        <v>165</v>
      </c>
      <c r="N37" s="226" t="s">
        <v>160</v>
      </c>
      <c r="O37" s="252" t="s">
        <v>192</v>
      </c>
      <c r="P37" s="252"/>
      <c r="Q37" s="252"/>
      <c r="R37" s="252"/>
      <c r="S37" s="252"/>
    </row>
    <row r="38" s="2" customFormat="1" ht="32.1" customHeight="1" spans="1:19">
      <c r="A38" s="90">
        <v>5</v>
      </c>
      <c r="B38" s="462" t="s">
        <v>90</v>
      </c>
      <c r="C38" s="62"/>
      <c r="D38" s="137"/>
      <c r="E38" s="141">
        <f t="shared" si="8"/>
        <v>283.553875236295</v>
      </c>
      <c r="F38" s="61">
        <v>0.2116</v>
      </c>
      <c r="G38" s="101">
        <f t="shared" si="9"/>
        <v>0.364926600618042</v>
      </c>
      <c r="H38" s="89"/>
      <c r="I38" s="263" t="s">
        <v>63</v>
      </c>
      <c r="J38" s="224" t="s">
        <v>57</v>
      </c>
      <c r="K38" s="275">
        <v>16</v>
      </c>
      <c r="L38" s="225" t="s">
        <v>164</v>
      </c>
      <c r="M38" s="225" t="s">
        <v>165</v>
      </c>
      <c r="N38" s="226" t="s">
        <v>160</v>
      </c>
      <c r="O38" s="252" t="s">
        <v>193</v>
      </c>
      <c r="P38" s="252"/>
      <c r="Q38" s="252"/>
      <c r="R38" s="252"/>
      <c r="S38" s="252"/>
    </row>
    <row r="39" s="2" customFormat="1" ht="32.1" customHeight="1" spans="1:19">
      <c r="A39" s="90">
        <v>6</v>
      </c>
      <c r="B39" s="462" t="s">
        <v>194</v>
      </c>
      <c r="C39" s="62"/>
      <c r="D39" s="143"/>
      <c r="E39" s="144">
        <f t="shared" si="8"/>
        <v>98.8467874794069</v>
      </c>
      <c r="F39" s="61">
        <v>0.607</v>
      </c>
      <c r="G39" s="101">
        <f t="shared" si="9"/>
        <v>1.04683575886178</v>
      </c>
      <c r="H39" s="89">
        <v>1</v>
      </c>
      <c r="I39" s="253" t="s">
        <v>163</v>
      </c>
      <c r="J39" s="224" t="s">
        <v>45</v>
      </c>
      <c r="K39" s="275">
        <v>16</v>
      </c>
      <c r="L39" s="225" t="s">
        <v>173</v>
      </c>
      <c r="M39" s="225" t="s">
        <v>174</v>
      </c>
      <c r="N39" s="226" t="s">
        <v>160</v>
      </c>
      <c r="O39" s="259"/>
      <c r="P39" s="259"/>
      <c r="Q39" s="303"/>
      <c r="R39" s="303"/>
      <c r="S39" s="304"/>
    </row>
    <row r="40" s="2" customFormat="1" ht="32.1" customHeight="1" spans="1:19">
      <c r="A40" s="90">
        <v>7</v>
      </c>
      <c r="B40" s="463" t="s">
        <v>195</v>
      </c>
      <c r="C40" s="146"/>
      <c r="D40" s="118"/>
      <c r="E40" s="86">
        <f t="shared" si="8"/>
        <v>143.540669856459</v>
      </c>
      <c r="F40" s="147">
        <v>0.418</v>
      </c>
      <c r="G40" s="101">
        <f t="shared" si="9"/>
        <v>0.720885250748309</v>
      </c>
      <c r="H40" s="89">
        <v>1</v>
      </c>
      <c r="I40" s="253" t="s">
        <v>177</v>
      </c>
      <c r="J40" s="224" t="s">
        <v>70</v>
      </c>
      <c r="K40" s="275">
        <v>16</v>
      </c>
      <c r="L40" s="225" t="s">
        <v>168</v>
      </c>
      <c r="M40" s="225" t="s">
        <v>165</v>
      </c>
      <c r="N40" s="226" t="s">
        <v>160</v>
      </c>
      <c r="O40" s="259"/>
      <c r="P40" s="259"/>
      <c r="Q40" s="303"/>
      <c r="R40" s="303"/>
      <c r="S40" s="304"/>
    </row>
    <row r="41" s="2" customFormat="1" ht="32.1" customHeight="1" spans="1:19">
      <c r="A41" s="90">
        <v>8</v>
      </c>
      <c r="B41" s="469" t="s">
        <v>196</v>
      </c>
      <c r="C41" s="62"/>
      <c r="D41" s="63"/>
      <c r="E41" s="86">
        <f t="shared" si="8"/>
        <v>217.391304347826</v>
      </c>
      <c r="F41" s="119">
        <v>0.276</v>
      </c>
      <c r="G41" s="101">
        <f t="shared" si="9"/>
        <v>0.475991218197447</v>
      </c>
      <c r="H41" s="89"/>
      <c r="I41" s="216" t="s">
        <v>68</v>
      </c>
      <c r="J41" s="224" t="s">
        <v>57</v>
      </c>
      <c r="K41" s="275">
        <v>16</v>
      </c>
      <c r="L41" s="225" t="s">
        <v>197</v>
      </c>
      <c r="M41" s="225" t="s">
        <v>198</v>
      </c>
      <c r="N41" s="226" t="s">
        <v>160</v>
      </c>
      <c r="O41" s="523"/>
      <c r="P41" s="524"/>
      <c r="Q41" s="524"/>
      <c r="R41" s="524"/>
      <c r="S41" s="528">
        <v>3</v>
      </c>
    </row>
    <row r="42" s="2" customFormat="1" ht="32.1" customHeight="1" spans="1:19">
      <c r="A42" s="90">
        <v>9</v>
      </c>
      <c r="B42" s="469" t="s">
        <v>199</v>
      </c>
      <c r="C42" s="62"/>
      <c r="D42" s="63"/>
      <c r="E42" s="86">
        <f t="shared" si="8"/>
        <v>147.965474722565</v>
      </c>
      <c r="F42" s="119">
        <f>0.286+0.239/2</f>
        <v>0.4055</v>
      </c>
      <c r="G42" s="101">
        <f t="shared" si="9"/>
        <v>0.699327677460378</v>
      </c>
      <c r="H42" s="89">
        <v>1</v>
      </c>
      <c r="I42" s="263" t="s">
        <v>44</v>
      </c>
      <c r="J42" s="224" t="s">
        <v>45</v>
      </c>
      <c r="K42" s="275">
        <v>16</v>
      </c>
      <c r="L42" s="225" t="s">
        <v>173</v>
      </c>
      <c r="M42" s="225" t="s">
        <v>174</v>
      </c>
      <c r="N42" s="226" t="s">
        <v>160</v>
      </c>
      <c r="O42" s="260" t="s">
        <v>200</v>
      </c>
      <c r="P42" s="260"/>
      <c r="Q42" s="260"/>
      <c r="R42" s="260"/>
      <c r="S42" s="260"/>
    </row>
    <row r="43" s="2" customFormat="1" ht="32.1" customHeight="1" spans="1:19">
      <c r="A43" s="90">
        <v>10</v>
      </c>
      <c r="B43" s="609" t="s">
        <v>99</v>
      </c>
      <c r="C43" s="148"/>
      <c r="D43" s="610"/>
      <c r="E43" s="86">
        <f t="shared" si="8"/>
        <v>160.427807486631</v>
      </c>
      <c r="F43" s="119">
        <v>0.374</v>
      </c>
      <c r="G43" s="101">
        <f t="shared" si="9"/>
        <v>0.645002592774801</v>
      </c>
      <c r="H43" s="110">
        <v>1</v>
      </c>
      <c r="I43" s="263" t="s">
        <v>44</v>
      </c>
      <c r="J43" s="224" t="s">
        <v>45</v>
      </c>
      <c r="K43" s="275">
        <v>16</v>
      </c>
      <c r="L43" s="225" t="s">
        <v>184</v>
      </c>
      <c r="M43" s="225" t="s">
        <v>185</v>
      </c>
      <c r="N43" s="226" t="s">
        <v>160</v>
      </c>
      <c r="O43" s="261"/>
      <c r="P43" s="262" t="s">
        <v>201</v>
      </c>
      <c r="Q43" s="305" t="s">
        <v>50</v>
      </c>
      <c r="R43" s="306" t="s">
        <v>56</v>
      </c>
      <c r="S43" s="307">
        <v>3</v>
      </c>
    </row>
    <row r="44" s="2" customFormat="1" ht="32.1" customHeight="1" spans="1:19">
      <c r="A44" s="90">
        <v>11</v>
      </c>
      <c r="B44" s="469" t="s">
        <v>100</v>
      </c>
      <c r="C44" s="62"/>
      <c r="D44" s="151"/>
      <c r="E44" s="86">
        <f t="shared" si="8"/>
        <v>252.100840336134</v>
      </c>
      <c r="F44" s="611">
        <v>0.238</v>
      </c>
      <c r="G44" s="152">
        <f t="shared" si="9"/>
        <v>0.410456195402147</v>
      </c>
      <c r="H44" s="89"/>
      <c r="I44" s="637" t="s">
        <v>180</v>
      </c>
      <c r="J44" s="224" t="s">
        <v>45</v>
      </c>
      <c r="K44" s="275">
        <v>16</v>
      </c>
      <c r="L44" s="225" t="s">
        <v>168</v>
      </c>
      <c r="M44" s="225" t="s">
        <v>202</v>
      </c>
      <c r="N44" s="226" t="s">
        <v>160</v>
      </c>
      <c r="O44" s="261"/>
      <c r="P44" s="262">
        <v>4</v>
      </c>
      <c r="Q44" s="306" t="s">
        <v>63</v>
      </c>
      <c r="R44" s="306" t="s">
        <v>177</v>
      </c>
      <c r="S44" s="307">
        <v>5</v>
      </c>
    </row>
    <row r="45" s="2" customFormat="1" ht="32.1" customHeight="1" spans="1:19">
      <c r="A45" s="90">
        <v>12</v>
      </c>
      <c r="B45" s="471" t="s">
        <v>203</v>
      </c>
      <c r="C45" s="472"/>
      <c r="D45" s="473"/>
      <c r="E45" s="86">
        <f t="shared" si="8"/>
        <v>164.383561643836</v>
      </c>
      <c r="F45" s="150">
        <v>0.365</v>
      </c>
      <c r="G45" s="101">
        <f t="shared" si="9"/>
        <v>0.629481140007491</v>
      </c>
      <c r="H45" s="89">
        <v>1</v>
      </c>
      <c r="I45" s="263" t="s">
        <v>44</v>
      </c>
      <c r="J45" s="224" t="s">
        <v>45</v>
      </c>
      <c r="K45" s="275">
        <v>16</v>
      </c>
      <c r="L45" s="225" t="s">
        <v>158</v>
      </c>
      <c r="M45" s="225" t="s">
        <v>159</v>
      </c>
      <c r="N45" s="226" t="s">
        <v>160</v>
      </c>
      <c r="O45" s="261"/>
      <c r="P45" s="262">
        <v>6</v>
      </c>
      <c r="Q45" s="306" t="s">
        <v>44</v>
      </c>
      <c r="R45" s="306" t="s">
        <v>44</v>
      </c>
      <c r="S45" s="307" t="s">
        <v>204</v>
      </c>
    </row>
    <row r="46" s="2" customFormat="1" ht="32.1" customHeight="1" spans="1:19">
      <c r="A46" s="90">
        <v>13</v>
      </c>
      <c r="B46" s="474" t="s">
        <v>205</v>
      </c>
      <c r="C46" s="62"/>
      <c r="D46" s="63"/>
      <c r="E46" s="86">
        <f t="shared" si="8"/>
        <v>131.004366812227</v>
      </c>
      <c r="F46" s="119">
        <v>0.458</v>
      </c>
      <c r="G46" s="101">
        <f t="shared" si="9"/>
        <v>0.789869485269676</v>
      </c>
      <c r="H46" s="89">
        <v>1</v>
      </c>
      <c r="I46" s="263" t="s">
        <v>53</v>
      </c>
      <c r="J46" s="224" t="s">
        <v>45</v>
      </c>
      <c r="K46" s="275">
        <v>16</v>
      </c>
      <c r="L46" s="225" t="s">
        <v>161</v>
      </c>
      <c r="M46" s="225" t="s">
        <v>162</v>
      </c>
      <c r="N46" s="226" t="s">
        <v>160</v>
      </c>
      <c r="O46" s="261"/>
      <c r="P46" s="264"/>
      <c r="Q46" s="306" t="s">
        <v>56</v>
      </c>
      <c r="R46" s="306" t="s">
        <v>44</v>
      </c>
      <c r="S46" s="307">
        <v>9</v>
      </c>
    </row>
    <row r="47" s="2" customFormat="1" ht="32.1" customHeight="1" spans="1:19">
      <c r="A47" s="90">
        <v>14</v>
      </c>
      <c r="B47" s="470" t="s">
        <v>206</v>
      </c>
      <c r="C47" s="154"/>
      <c r="D47" s="155"/>
      <c r="E47" s="144">
        <f t="shared" si="8"/>
        <v>86.7052023121387</v>
      </c>
      <c r="F47" s="150">
        <v>0.692</v>
      </c>
      <c r="G47" s="101">
        <f t="shared" si="9"/>
        <v>1.19342725721969</v>
      </c>
      <c r="H47" s="89">
        <v>2</v>
      </c>
      <c r="I47" s="257" t="s">
        <v>44</v>
      </c>
      <c r="J47" s="224" t="s">
        <v>45</v>
      </c>
      <c r="K47" s="275">
        <v>16</v>
      </c>
      <c r="L47" s="225" t="s">
        <v>173</v>
      </c>
      <c r="M47" s="225" t="s">
        <v>174</v>
      </c>
      <c r="N47" s="226" t="s">
        <v>160</v>
      </c>
      <c r="O47" s="261"/>
      <c r="P47" s="262">
        <v>10</v>
      </c>
      <c r="Q47" s="306" t="s">
        <v>171</v>
      </c>
      <c r="R47" s="306" t="s">
        <v>53</v>
      </c>
      <c r="S47" s="307">
        <v>11</v>
      </c>
    </row>
    <row r="48" s="2" customFormat="1" ht="32.1" customHeight="1" spans="1:19">
      <c r="A48" s="90">
        <v>15</v>
      </c>
      <c r="B48" s="53" t="s">
        <v>207</v>
      </c>
      <c r="C48" s="156"/>
      <c r="D48" s="132"/>
      <c r="E48" s="86">
        <f t="shared" si="8"/>
        <v>258.097819073429</v>
      </c>
      <c r="F48" s="61">
        <f>(0.1097*1.1)+0.1118</f>
        <v>0.23247</v>
      </c>
      <c r="G48" s="101">
        <f t="shared" si="9"/>
        <v>0.400919124979567</v>
      </c>
      <c r="H48" s="89"/>
      <c r="I48" s="253"/>
      <c r="J48" s="224"/>
      <c r="K48" s="275"/>
      <c r="L48" s="225"/>
      <c r="M48" s="225"/>
      <c r="N48" s="226"/>
      <c r="O48" s="261"/>
      <c r="P48" s="262">
        <v>12</v>
      </c>
      <c r="Q48" s="306" t="s">
        <v>44</v>
      </c>
      <c r="R48" s="305" t="s">
        <v>44</v>
      </c>
      <c r="S48" s="307" t="s">
        <v>208</v>
      </c>
    </row>
    <row r="49" s="2" customFormat="1" ht="32.1" customHeight="1" spans="1:19">
      <c r="A49" s="90">
        <v>16</v>
      </c>
      <c r="B49" s="612" t="s">
        <v>209</v>
      </c>
      <c r="C49" s="158"/>
      <c r="D49" s="158"/>
      <c r="E49" s="86">
        <f t="shared" si="8"/>
        <v>110.213078618663</v>
      </c>
      <c r="F49" s="159">
        <v>0.5444</v>
      </c>
      <c r="G49" s="152">
        <f t="shared" si="9"/>
        <v>0.938875431835831</v>
      </c>
      <c r="H49" s="89">
        <v>1</v>
      </c>
      <c r="I49" s="253" t="s">
        <v>44</v>
      </c>
      <c r="J49" s="224" t="s">
        <v>45</v>
      </c>
      <c r="K49" s="275">
        <v>16</v>
      </c>
      <c r="L49" s="225" t="s">
        <v>184</v>
      </c>
      <c r="M49" s="225" t="s">
        <v>185</v>
      </c>
      <c r="N49" s="226" t="s">
        <v>160</v>
      </c>
      <c r="O49" s="261"/>
      <c r="P49" s="262">
        <v>14</v>
      </c>
      <c r="Q49" s="306" t="s">
        <v>44</v>
      </c>
      <c r="R49" s="306" t="s">
        <v>44</v>
      </c>
      <c r="S49" s="307">
        <v>15</v>
      </c>
    </row>
    <row r="50" s="2" customFormat="1" ht="32.1" customHeight="1" spans="1:19">
      <c r="A50" s="90">
        <v>17</v>
      </c>
      <c r="B50" s="463" t="s">
        <v>210</v>
      </c>
      <c r="C50" s="146"/>
      <c r="D50" s="613"/>
      <c r="E50" s="86">
        <f t="shared" si="8"/>
        <v>96.7273899725939</v>
      </c>
      <c r="F50" s="614">
        <f>0.7847/2+0.4559/2</f>
        <v>0.6203</v>
      </c>
      <c r="G50" s="152">
        <f t="shared" si="9"/>
        <v>1.06977301684013</v>
      </c>
      <c r="H50" s="89">
        <v>1</v>
      </c>
      <c r="I50" s="253" t="s">
        <v>44</v>
      </c>
      <c r="J50" s="224" t="s">
        <v>45</v>
      </c>
      <c r="K50" s="275">
        <v>16</v>
      </c>
      <c r="L50" s="225" t="s">
        <v>168</v>
      </c>
      <c r="M50" s="225" t="s">
        <v>202</v>
      </c>
      <c r="N50" s="226" t="s">
        <v>160</v>
      </c>
      <c r="O50" s="261"/>
      <c r="P50" s="262">
        <v>15</v>
      </c>
      <c r="Q50" s="306" t="s">
        <v>44</v>
      </c>
      <c r="R50" s="306" t="s">
        <v>53</v>
      </c>
      <c r="S50" s="307">
        <v>16</v>
      </c>
    </row>
    <row r="51" s="2" customFormat="1" ht="32.1" customHeight="1" spans="1:19">
      <c r="A51" s="90"/>
      <c r="B51" s="463"/>
      <c r="C51" s="135"/>
      <c r="D51" s="118"/>
      <c r="E51" s="86"/>
      <c r="F51" s="119"/>
      <c r="G51" s="101"/>
      <c r="H51" s="89"/>
      <c r="I51" s="257"/>
      <c r="J51" s="224"/>
      <c r="K51" s="275"/>
      <c r="L51" s="225"/>
      <c r="M51" s="225"/>
      <c r="N51" s="226"/>
      <c r="O51" s="261"/>
      <c r="P51" s="262">
        <v>17</v>
      </c>
      <c r="Q51" s="306" t="s">
        <v>169</v>
      </c>
      <c r="R51" s="306" t="s">
        <v>169</v>
      </c>
      <c r="S51" s="307">
        <v>18</v>
      </c>
    </row>
    <row r="52" s="2" customFormat="1" ht="32.1" customHeight="1" spans="1:19">
      <c r="A52" s="1384">
        <v>18</v>
      </c>
      <c r="B52" s="608" t="s">
        <v>211</v>
      </c>
      <c r="C52" s="124"/>
      <c r="D52" s="464"/>
      <c r="E52" s="86">
        <f t="shared" ref="E52:E58" si="10">60/F52*$E$12</f>
        <v>248.96265560166</v>
      </c>
      <c r="F52" s="601">
        <v>0.241</v>
      </c>
      <c r="G52" s="101">
        <f t="shared" ref="G52:G58" si="11">$F$9/E52*120%</f>
        <v>0.415630012991248</v>
      </c>
      <c r="H52" s="89"/>
      <c r="I52" s="257" t="s">
        <v>44</v>
      </c>
      <c r="J52" s="224" t="s">
        <v>45</v>
      </c>
      <c r="K52" s="275">
        <v>16</v>
      </c>
      <c r="L52" s="225" t="s">
        <v>158</v>
      </c>
      <c r="M52" s="225" t="s">
        <v>159</v>
      </c>
      <c r="N52" s="226" t="s">
        <v>160</v>
      </c>
      <c r="O52" s="265"/>
      <c r="P52" s="266"/>
      <c r="Q52" s="308" t="s">
        <v>212</v>
      </c>
      <c r="R52" s="309"/>
      <c r="S52" s="310"/>
    </row>
    <row r="53" s="2" customFormat="1" ht="32.1" customHeight="1" spans="1:19">
      <c r="A53" s="162">
        <v>19</v>
      </c>
      <c r="B53" s="140" t="s">
        <v>106</v>
      </c>
      <c r="C53" s="128"/>
      <c r="D53" s="132"/>
      <c r="E53" s="86">
        <f t="shared" si="10"/>
        <v>140.08872285781</v>
      </c>
      <c r="F53" s="133">
        <v>0.4283</v>
      </c>
      <c r="G53" s="101">
        <f t="shared" si="11"/>
        <v>0.738648691137559</v>
      </c>
      <c r="H53" s="89">
        <v>1</v>
      </c>
      <c r="I53" s="253" t="s">
        <v>68</v>
      </c>
      <c r="J53" s="224" t="s">
        <v>57</v>
      </c>
      <c r="K53" s="275">
        <v>16</v>
      </c>
      <c r="L53" s="225" t="s">
        <v>197</v>
      </c>
      <c r="M53" s="225" t="s">
        <v>198</v>
      </c>
      <c r="N53" s="236" t="s">
        <v>48</v>
      </c>
      <c r="O53" s="261"/>
      <c r="P53" s="262">
        <v>19</v>
      </c>
      <c r="Q53" s="306" t="s">
        <v>63</v>
      </c>
      <c r="R53" s="305" t="s">
        <v>66</v>
      </c>
      <c r="S53" s="311" t="s">
        <v>213</v>
      </c>
    </row>
    <row r="54" s="2" customFormat="1" ht="32.1" customHeight="1" spans="1:19">
      <c r="A54" s="162">
        <v>20</v>
      </c>
      <c r="B54" s="140" t="s">
        <v>107</v>
      </c>
      <c r="C54" s="128"/>
      <c r="D54" s="132"/>
      <c r="E54" s="86">
        <f t="shared" si="10"/>
        <v>149.625935162095</v>
      </c>
      <c r="F54" s="129">
        <v>0.401</v>
      </c>
      <c r="G54" s="101">
        <f t="shared" si="11"/>
        <v>0.691566951076724</v>
      </c>
      <c r="H54" s="89">
        <v>1</v>
      </c>
      <c r="I54" s="253" t="s">
        <v>169</v>
      </c>
      <c r="J54" s="636" t="s">
        <v>70</v>
      </c>
      <c r="K54" s="275">
        <v>16</v>
      </c>
      <c r="L54" s="225" t="s">
        <v>168</v>
      </c>
      <c r="M54" s="236" t="s">
        <v>165</v>
      </c>
      <c r="N54" s="251" t="s">
        <v>48</v>
      </c>
      <c r="O54" s="261"/>
      <c r="P54" s="262">
        <v>19</v>
      </c>
      <c r="Q54" s="306" t="s">
        <v>63</v>
      </c>
      <c r="R54" s="306" t="s">
        <v>66</v>
      </c>
      <c r="S54" s="307">
        <v>20</v>
      </c>
    </row>
    <row r="55" s="2" customFormat="1" ht="32.1" customHeight="1" spans="1:19">
      <c r="A55" s="162">
        <v>21</v>
      </c>
      <c r="B55" s="160" t="s">
        <v>214</v>
      </c>
      <c r="C55" s="135"/>
      <c r="D55" s="164"/>
      <c r="E55" s="86">
        <f t="shared" si="10"/>
        <v>214.515552377547</v>
      </c>
      <c r="F55" s="705">
        <v>0.2797</v>
      </c>
      <c r="G55" s="101">
        <f t="shared" si="11"/>
        <v>0.482372259890674</v>
      </c>
      <c r="H55" s="89">
        <v>1</v>
      </c>
      <c r="I55" s="253" t="s">
        <v>68</v>
      </c>
      <c r="J55" s="224" t="s">
        <v>57</v>
      </c>
      <c r="K55" s="275">
        <v>16</v>
      </c>
      <c r="L55" s="225" t="s">
        <v>197</v>
      </c>
      <c r="M55" s="225" t="s">
        <v>198</v>
      </c>
      <c r="N55" s="236" t="s">
        <v>48</v>
      </c>
      <c r="O55" s="267"/>
      <c r="P55" s="262" t="s">
        <v>215</v>
      </c>
      <c r="Q55" s="305" t="s">
        <v>66</v>
      </c>
      <c r="R55" s="306" t="s">
        <v>44</v>
      </c>
      <c r="S55" s="307">
        <v>21</v>
      </c>
    </row>
    <row r="56" s="2" customFormat="1" ht="32.1" customHeight="1" spans="1:19">
      <c r="A56" s="162">
        <v>22</v>
      </c>
      <c r="B56" s="65" t="s">
        <v>114</v>
      </c>
      <c r="C56" s="167"/>
      <c r="D56" s="167"/>
      <c r="E56" s="86">
        <f t="shared" si="10"/>
        <v>269.058295964126</v>
      </c>
      <c r="F56" s="717">
        <v>0.223</v>
      </c>
      <c r="G56" s="101">
        <f t="shared" si="11"/>
        <v>0.384587107456632</v>
      </c>
      <c r="H56" s="89">
        <v>1</v>
      </c>
      <c r="I56" s="216" t="s">
        <v>169</v>
      </c>
      <c r="J56" s="224" t="s">
        <v>70</v>
      </c>
      <c r="K56" s="275">
        <v>16</v>
      </c>
      <c r="L56" s="225" t="s">
        <v>168</v>
      </c>
      <c r="M56" s="236" t="s">
        <v>165</v>
      </c>
      <c r="N56" s="236" t="s">
        <v>48</v>
      </c>
      <c r="O56" s="267"/>
      <c r="P56" s="262">
        <v>22</v>
      </c>
      <c r="Q56" s="306" t="s">
        <v>66</v>
      </c>
      <c r="R56" s="305" t="s">
        <v>84</v>
      </c>
      <c r="S56" s="307" t="s">
        <v>216</v>
      </c>
    </row>
    <row r="57" s="2" customFormat="1" ht="32.1" customHeight="1" spans="1:19">
      <c r="A57" s="162">
        <v>23</v>
      </c>
      <c r="B57" s="65" t="s">
        <v>115</v>
      </c>
      <c r="C57" s="59"/>
      <c r="D57" s="60"/>
      <c r="E57" s="86">
        <f t="shared" si="10"/>
        <v>211.267605633803</v>
      </c>
      <c r="F57" s="119">
        <v>0.284</v>
      </c>
      <c r="G57" s="101">
        <f t="shared" si="11"/>
        <v>0.48978806510172</v>
      </c>
      <c r="H57" s="89"/>
      <c r="I57" s="253" t="s">
        <v>44</v>
      </c>
      <c r="J57" s="224" t="s">
        <v>45</v>
      </c>
      <c r="K57" s="275">
        <v>16</v>
      </c>
      <c r="L57" s="225" t="s">
        <v>158</v>
      </c>
      <c r="M57" s="225" t="s">
        <v>159</v>
      </c>
      <c r="N57" s="226" t="s">
        <v>160</v>
      </c>
      <c r="O57" s="267"/>
      <c r="P57" s="262">
        <v>24</v>
      </c>
      <c r="Q57" s="306" t="s">
        <v>84</v>
      </c>
      <c r="R57" s="305" t="s">
        <v>50</v>
      </c>
      <c r="S57" s="307" t="s">
        <v>217</v>
      </c>
    </row>
    <row r="58" s="2" customFormat="1" ht="32.1" customHeight="1" spans="1:19">
      <c r="A58" s="171"/>
      <c r="B58" s="172" t="s">
        <v>118</v>
      </c>
      <c r="C58" s="173"/>
      <c r="D58" s="173"/>
      <c r="E58" s="174">
        <f t="shared" si="10"/>
        <v>102.564102564103</v>
      </c>
      <c r="F58" s="175">
        <v>0.585</v>
      </c>
      <c r="G58" s="176">
        <f t="shared" si="11"/>
        <v>1.00889442987502</v>
      </c>
      <c r="H58" s="96">
        <v>1</v>
      </c>
      <c r="I58" s="274" t="s">
        <v>119</v>
      </c>
      <c r="J58" s="275"/>
      <c r="K58" s="275"/>
      <c r="L58" s="217"/>
      <c r="M58" s="217"/>
      <c r="N58" s="248"/>
      <c r="O58" s="267"/>
      <c r="P58" s="262" t="s">
        <v>218</v>
      </c>
      <c r="Q58" s="306" t="s">
        <v>50</v>
      </c>
      <c r="R58" s="306" t="s">
        <v>44</v>
      </c>
      <c r="S58" s="307">
        <v>28</v>
      </c>
    </row>
    <row r="59" s="2" customFormat="1" ht="32.1" customHeight="1" spans="1:19">
      <c r="A59" s="315"/>
      <c r="B59" s="316" t="s">
        <v>120</v>
      </c>
      <c r="C59" s="244"/>
      <c r="D59" s="244"/>
      <c r="E59" s="317"/>
      <c r="F59" s="318">
        <f t="shared" ref="F59:H59" si="12">SUM(F25:F58)</f>
        <v>12.74394</v>
      </c>
      <c r="G59" s="318">
        <f t="shared" si="12"/>
        <v>21.9782736421564</v>
      </c>
      <c r="H59" s="82">
        <f t="shared" si="12"/>
        <v>24</v>
      </c>
      <c r="I59" s="82"/>
      <c r="J59" s="367"/>
      <c r="K59" s="367"/>
      <c r="L59" s="368"/>
      <c r="M59" s="368"/>
      <c r="N59" s="368"/>
      <c r="O59" s="267"/>
      <c r="P59" s="262">
        <v>29</v>
      </c>
      <c r="Q59" s="306" t="s">
        <v>72</v>
      </c>
      <c r="R59" s="306" t="s">
        <v>72</v>
      </c>
      <c r="S59" s="307">
        <v>29</v>
      </c>
    </row>
    <row r="60" s="2" customFormat="1" ht="32.1" customHeight="1" spans="1:19">
      <c r="A60" s="765"/>
      <c r="B60" s="766"/>
      <c r="C60" s="767"/>
      <c r="D60" s="767"/>
      <c r="E60" s="758"/>
      <c r="F60" s="768"/>
      <c r="G60" s="769"/>
      <c r="H60" s="770"/>
      <c r="I60" s="770"/>
      <c r="J60" s="795"/>
      <c r="K60" s="796"/>
      <c r="L60" s="1162"/>
      <c r="M60" s="1162"/>
      <c r="N60" s="798"/>
      <c r="O60" s="268">
        <v>30</v>
      </c>
      <c r="P60" s="268"/>
      <c r="Q60" s="306" t="s">
        <v>44</v>
      </c>
      <c r="R60" s="312" t="s">
        <v>44</v>
      </c>
      <c r="S60" s="313">
        <v>30</v>
      </c>
    </row>
    <row r="61" s="2" customFormat="1" ht="32.1" customHeight="1" spans="1:19">
      <c r="A61" s="1384">
        <v>24</v>
      </c>
      <c r="B61" s="477" t="s">
        <v>219</v>
      </c>
      <c r="C61" s="319"/>
      <c r="D61" s="319"/>
      <c r="E61" s="86">
        <f t="shared" ref="E61:E76" si="13">60/F61*$E$12</f>
        <v>51.1203885149527</v>
      </c>
      <c r="F61" s="336">
        <v>1.1737</v>
      </c>
      <c r="G61" s="88">
        <f t="shared" ref="G61:G76" si="14">$F$9/E61*120%</f>
        <v>2.02416990144327</v>
      </c>
      <c r="H61" s="320">
        <v>2</v>
      </c>
      <c r="I61" s="253" t="s">
        <v>63</v>
      </c>
      <c r="J61" s="224" t="s">
        <v>57</v>
      </c>
      <c r="K61" s="638">
        <v>16</v>
      </c>
      <c r="L61" s="225" t="s">
        <v>197</v>
      </c>
      <c r="M61" s="225" t="s">
        <v>198</v>
      </c>
      <c r="N61" s="236" t="s">
        <v>48</v>
      </c>
      <c r="O61" s="268">
        <v>31</v>
      </c>
      <c r="P61" s="268"/>
      <c r="Q61" s="306" t="s">
        <v>81</v>
      </c>
      <c r="R61" s="305" t="s">
        <v>74</v>
      </c>
      <c r="S61" s="313" t="s">
        <v>220</v>
      </c>
    </row>
    <row r="62" s="2" customFormat="1" ht="32.1" customHeight="1" spans="1:19">
      <c r="A62" s="162">
        <v>25</v>
      </c>
      <c r="B62" s="474" t="s">
        <v>221</v>
      </c>
      <c r="C62" s="169"/>
      <c r="D62" s="169"/>
      <c r="E62" s="86">
        <f t="shared" si="13"/>
        <v>106.194690265487</v>
      </c>
      <c r="F62" s="119">
        <v>0.565</v>
      </c>
      <c r="G62" s="88">
        <f t="shared" si="14"/>
        <v>0.974402312614336</v>
      </c>
      <c r="H62" s="322">
        <v>1</v>
      </c>
      <c r="I62" s="216" t="s">
        <v>68</v>
      </c>
      <c r="J62" s="224" t="s">
        <v>57</v>
      </c>
      <c r="K62" s="275">
        <v>16</v>
      </c>
      <c r="L62" s="225" t="s">
        <v>197</v>
      </c>
      <c r="M62" s="225" t="s">
        <v>198</v>
      </c>
      <c r="N62" s="236" t="s">
        <v>48</v>
      </c>
      <c r="O62" s="270">
        <v>32</v>
      </c>
      <c r="P62" s="268"/>
      <c r="Q62" s="314" t="s">
        <v>222</v>
      </c>
      <c r="R62" s="312" t="s">
        <v>74</v>
      </c>
      <c r="S62" s="313">
        <v>33</v>
      </c>
    </row>
    <row r="63" s="2" customFormat="1" ht="32.1" customHeight="1" spans="1:19">
      <c r="A63" s="162">
        <v>26</v>
      </c>
      <c r="B63" s="474" t="s">
        <v>223</v>
      </c>
      <c r="C63" s="59"/>
      <c r="D63" s="60"/>
      <c r="E63" s="323">
        <f t="shared" si="13"/>
        <v>80.3212851405623</v>
      </c>
      <c r="F63" s="165">
        <v>0.747</v>
      </c>
      <c r="G63" s="88">
        <f t="shared" si="14"/>
        <v>1.28828057968657</v>
      </c>
      <c r="H63" s="110">
        <v>2</v>
      </c>
      <c r="I63" s="216" t="s">
        <v>166</v>
      </c>
      <c r="J63" s="224" t="s">
        <v>45</v>
      </c>
      <c r="K63" s="275">
        <v>16</v>
      </c>
      <c r="L63" s="225" t="s">
        <v>161</v>
      </c>
      <c r="M63" s="225" t="s">
        <v>162</v>
      </c>
      <c r="N63" s="236" t="s">
        <v>48</v>
      </c>
      <c r="O63" s="271"/>
      <c r="P63" s="266"/>
      <c r="Q63" s="308" t="s">
        <v>212</v>
      </c>
      <c r="R63" s="308" t="s">
        <v>212</v>
      </c>
      <c r="S63" s="530">
        <v>4</v>
      </c>
    </row>
    <row r="64" s="2" customFormat="1" ht="32.1" customHeight="1" spans="1:19">
      <c r="A64" s="162">
        <v>27</v>
      </c>
      <c r="B64" s="474" t="s">
        <v>224</v>
      </c>
      <c r="C64" s="59"/>
      <c r="D64" s="60"/>
      <c r="E64" s="86">
        <f t="shared" si="13"/>
        <v>59.3061184145498</v>
      </c>
      <c r="F64" s="119">
        <v>1.0117</v>
      </c>
      <c r="G64" s="88">
        <f t="shared" si="14"/>
        <v>1.74478375163173</v>
      </c>
      <c r="H64" s="110">
        <v>2</v>
      </c>
      <c r="I64" s="253" t="s">
        <v>44</v>
      </c>
      <c r="J64" s="224" t="s">
        <v>45</v>
      </c>
      <c r="K64" s="275">
        <v>16</v>
      </c>
      <c r="L64" s="225" t="s">
        <v>173</v>
      </c>
      <c r="M64" s="225" t="s">
        <v>174</v>
      </c>
      <c r="N64" s="236" t="s">
        <v>48</v>
      </c>
      <c r="O64" s="259"/>
      <c r="P64" s="259"/>
      <c r="Q64" s="303"/>
      <c r="R64" s="303"/>
      <c r="S64" s="304"/>
    </row>
    <row r="65" s="2" customFormat="1" ht="32.1" customHeight="1" spans="1:19">
      <c r="A65" s="162">
        <v>28</v>
      </c>
      <c r="B65" s="474" t="s">
        <v>225</v>
      </c>
      <c r="C65" s="324"/>
      <c r="D65" s="325"/>
      <c r="E65" s="326">
        <f t="shared" si="13"/>
        <v>163.487738419619</v>
      </c>
      <c r="F65" s="119">
        <v>0.367</v>
      </c>
      <c r="G65" s="88">
        <f t="shared" si="14"/>
        <v>0.632930351733559</v>
      </c>
      <c r="H65" s="327">
        <v>1</v>
      </c>
      <c r="I65" s="253" t="s">
        <v>44</v>
      </c>
      <c r="J65" s="224" t="s">
        <v>45</v>
      </c>
      <c r="K65" s="275">
        <v>16</v>
      </c>
      <c r="L65" s="225" t="s">
        <v>173</v>
      </c>
      <c r="M65" s="225" t="s">
        <v>174</v>
      </c>
      <c r="N65" s="226" t="s">
        <v>160</v>
      </c>
      <c r="O65" s="259"/>
      <c r="P65" s="549" t="s">
        <v>145</v>
      </c>
      <c r="Q65" s="303"/>
      <c r="R65" s="303"/>
      <c r="S65" s="304"/>
    </row>
    <row r="66" s="2" customFormat="1" ht="32.1" customHeight="1" spans="1:19">
      <c r="A66" s="162">
        <v>29</v>
      </c>
      <c r="B66" s="531" t="s">
        <v>226</v>
      </c>
      <c r="C66" s="59"/>
      <c r="D66" s="60"/>
      <c r="E66" s="326">
        <f t="shared" si="13"/>
        <v>119.402985074627</v>
      </c>
      <c r="F66" s="119">
        <v>0.5025</v>
      </c>
      <c r="G66" s="88">
        <f t="shared" si="14"/>
        <v>0.866614446174698</v>
      </c>
      <c r="H66" s="110">
        <v>1</v>
      </c>
      <c r="I66" s="216" t="s">
        <v>84</v>
      </c>
      <c r="J66" s="224"/>
      <c r="K66" s="275"/>
      <c r="L66" s="225"/>
      <c r="M66" s="225"/>
      <c r="N66" s="236"/>
      <c r="O66" s="259"/>
      <c r="P66" s="259"/>
      <c r="Q66" s="303"/>
      <c r="R66" s="303"/>
      <c r="S66" s="304"/>
    </row>
    <row r="67" s="2" customFormat="1" ht="32.1" customHeight="1" spans="1:19">
      <c r="A67" s="162">
        <v>30</v>
      </c>
      <c r="B67" s="531" t="s">
        <v>227</v>
      </c>
      <c r="C67" s="59"/>
      <c r="D67" s="60"/>
      <c r="E67" s="326">
        <f t="shared" si="13"/>
        <v>98.2446947864815</v>
      </c>
      <c r="F67" s="342">
        <v>0.61072</v>
      </c>
      <c r="G67" s="88">
        <f t="shared" si="14"/>
        <v>1.05325129267226</v>
      </c>
      <c r="H67" s="110">
        <v>1</v>
      </c>
      <c r="I67" s="216" t="s">
        <v>182</v>
      </c>
      <c r="J67" s="224" t="s">
        <v>45</v>
      </c>
      <c r="K67" s="275">
        <v>18</v>
      </c>
      <c r="L67" s="225" t="s">
        <v>228</v>
      </c>
      <c r="M67" s="225" t="s">
        <v>174</v>
      </c>
      <c r="N67" s="236" t="s">
        <v>48</v>
      </c>
      <c r="O67" s="259"/>
      <c r="P67" s="259"/>
      <c r="Q67" s="303"/>
      <c r="R67" s="303"/>
      <c r="S67" s="304"/>
    </row>
    <row r="68" s="2" customFormat="1" ht="30" customHeight="1" spans="1:19">
      <c r="A68" s="162">
        <v>31</v>
      </c>
      <c r="B68" s="531" t="s">
        <v>229</v>
      </c>
      <c r="C68" s="59"/>
      <c r="D68" s="60"/>
      <c r="E68" s="326">
        <f t="shared" si="13"/>
        <v>102.179836512262</v>
      </c>
      <c r="F68" s="119">
        <f>0.139+0.4482</f>
        <v>0.5872</v>
      </c>
      <c r="G68" s="88">
        <f t="shared" si="14"/>
        <v>1.01268856277369</v>
      </c>
      <c r="H68" s="110">
        <v>1</v>
      </c>
      <c r="I68" s="216" t="s">
        <v>50</v>
      </c>
      <c r="J68" s="224"/>
      <c r="K68" s="275"/>
      <c r="L68" s="225"/>
      <c r="M68" s="225"/>
      <c r="N68" s="236"/>
      <c r="O68" s="259"/>
      <c r="P68" s="259"/>
      <c r="Q68" s="303"/>
      <c r="R68" s="303"/>
      <c r="S68" s="304"/>
    </row>
    <row r="69" s="2" customFormat="1" ht="30" customHeight="1" spans="1:19">
      <c r="A69" s="162">
        <v>32</v>
      </c>
      <c r="B69" s="474" t="s">
        <v>230</v>
      </c>
      <c r="C69" s="62"/>
      <c r="D69" s="63"/>
      <c r="E69" s="326">
        <f t="shared" si="13"/>
        <v>311.04199066874</v>
      </c>
      <c r="F69" s="133">
        <v>0.1929</v>
      </c>
      <c r="G69" s="101">
        <f t="shared" si="14"/>
        <v>0.332676470979303</v>
      </c>
      <c r="H69" s="330">
        <v>1</v>
      </c>
      <c r="I69" s="216" t="s">
        <v>44</v>
      </c>
      <c r="J69" s="224" t="s">
        <v>45</v>
      </c>
      <c r="K69" s="275">
        <v>16</v>
      </c>
      <c r="L69" s="225" t="s">
        <v>173</v>
      </c>
      <c r="M69" s="225" t="s">
        <v>174</v>
      </c>
      <c r="N69" s="226" t="s">
        <v>187</v>
      </c>
      <c r="O69" s="259"/>
      <c r="P69" s="259"/>
      <c r="Q69" s="303"/>
      <c r="R69" s="303"/>
      <c r="S69" s="304"/>
    </row>
    <row r="70" s="2" customFormat="1" ht="30" customHeight="1" spans="1:19">
      <c r="A70" s="162">
        <v>33</v>
      </c>
      <c r="B70" s="531" t="s">
        <v>126</v>
      </c>
      <c r="C70" s="59"/>
      <c r="D70" s="60"/>
      <c r="E70" s="326">
        <f t="shared" si="13"/>
        <v>92.1800583807036</v>
      </c>
      <c r="F70" s="119">
        <f>0.458+0.1929</f>
        <v>0.6509</v>
      </c>
      <c r="G70" s="101">
        <f t="shared" si="14"/>
        <v>1.12254595624898</v>
      </c>
      <c r="H70" s="110">
        <v>1</v>
      </c>
      <c r="I70" s="216" t="s">
        <v>44</v>
      </c>
      <c r="J70" s="224" t="s">
        <v>45</v>
      </c>
      <c r="K70" s="275">
        <v>16</v>
      </c>
      <c r="L70" s="225" t="s">
        <v>158</v>
      </c>
      <c r="M70" s="225" t="s">
        <v>159</v>
      </c>
      <c r="N70" s="226" t="s">
        <v>160</v>
      </c>
      <c r="O70" s="259"/>
      <c r="P70" s="259"/>
      <c r="Q70" s="303"/>
      <c r="R70" s="303"/>
      <c r="S70" s="304"/>
    </row>
    <row r="71" s="2" customFormat="1" ht="30" customHeight="1" spans="1:19">
      <c r="A71" s="162">
        <v>34</v>
      </c>
      <c r="B71" s="531" t="s">
        <v>231</v>
      </c>
      <c r="C71" s="59"/>
      <c r="D71" s="60"/>
      <c r="E71" s="326">
        <f t="shared" si="13"/>
        <v>98.6842105263158</v>
      </c>
      <c r="F71" s="119">
        <v>0.608</v>
      </c>
      <c r="G71" s="101">
        <f t="shared" si="14"/>
        <v>1.04856036472481</v>
      </c>
      <c r="H71" s="110">
        <v>1</v>
      </c>
      <c r="I71" s="216" t="s">
        <v>44</v>
      </c>
      <c r="J71" s="224" t="s">
        <v>45</v>
      </c>
      <c r="K71" s="275">
        <v>16</v>
      </c>
      <c r="L71" s="225" t="s">
        <v>161</v>
      </c>
      <c r="M71" s="225" t="s">
        <v>162</v>
      </c>
      <c r="N71" s="226" t="s">
        <v>160</v>
      </c>
      <c r="O71" s="259"/>
      <c r="P71" s="259"/>
      <c r="Q71" s="303"/>
      <c r="R71" s="303"/>
      <c r="S71" s="304"/>
    </row>
    <row r="72" s="2" customFormat="1" ht="30" customHeight="1" spans="1:19">
      <c r="A72" s="162">
        <v>35</v>
      </c>
      <c r="B72" s="531" t="s">
        <v>232</v>
      </c>
      <c r="C72" s="59"/>
      <c r="D72" s="60"/>
      <c r="E72" s="326">
        <f t="shared" si="13"/>
        <v>80.7537012113055</v>
      </c>
      <c r="F72" s="119">
        <v>0.743</v>
      </c>
      <c r="G72" s="88">
        <f t="shared" si="14"/>
        <v>1.28138215623443</v>
      </c>
      <c r="H72" s="110">
        <v>2</v>
      </c>
      <c r="I72" s="216" t="s">
        <v>72</v>
      </c>
      <c r="J72" s="224" t="s">
        <v>130</v>
      </c>
      <c r="K72" s="224">
        <v>21</v>
      </c>
      <c r="L72" s="225" t="s">
        <v>233</v>
      </c>
      <c r="M72" s="236" t="s">
        <v>165</v>
      </c>
      <c r="N72" s="226" t="s">
        <v>187</v>
      </c>
      <c r="O72" s="259"/>
      <c r="P72" s="1"/>
      <c r="Q72" s="303"/>
      <c r="R72" s="303"/>
      <c r="S72" s="304"/>
    </row>
    <row r="73" s="2" customFormat="1" ht="30" customHeight="1" spans="1:19">
      <c r="A73" s="162">
        <v>36</v>
      </c>
      <c r="B73" s="531" t="s">
        <v>131</v>
      </c>
      <c r="C73" s="59"/>
      <c r="D73" s="60"/>
      <c r="E73" s="326">
        <f t="shared" si="13"/>
        <v>70.4225352112676</v>
      </c>
      <c r="F73" s="119">
        <v>0.852</v>
      </c>
      <c r="G73" s="88">
        <f t="shared" si="14"/>
        <v>1.46936419530516</v>
      </c>
      <c r="H73" s="110">
        <v>2</v>
      </c>
      <c r="I73" s="216" t="s">
        <v>44</v>
      </c>
      <c r="J73" s="224" t="s">
        <v>45</v>
      </c>
      <c r="K73" s="275">
        <v>16</v>
      </c>
      <c r="L73" s="225" t="s">
        <v>161</v>
      </c>
      <c r="M73" s="225" t="s">
        <v>162</v>
      </c>
      <c r="N73" s="226" t="s">
        <v>187</v>
      </c>
      <c r="O73" s="259"/>
      <c r="P73" s="259"/>
      <c r="Q73" s="303"/>
      <c r="R73" s="303"/>
      <c r="S73" s="304"/>
    </row>
    <row r="74" s="2" customFormat="1" ht="30" customHeight="1" spans="1:19">
      <c r="A74" s="162">
        <v>37</v>
      </c>
      <c r="B74" s="474" t="s">
        <v>134</v>
      </c>
      <c r="C74" s="62"/>
      <c r="D74" s="62"/>
      <c r="E74" s="326">
        <f t="shared" si="13"/>
        <v>84.8656294200849</v>
      </c>
      <c r="F74" s="119">
        <v>0.707</v>
      </c>
      <c r="G74" s="101">
        <f t="shared" si="14"/>
        <v>1.2192963451652</v>
      </c>
      <c r="H74" s="330">
        <v>2</v>
      </c>
      <c r="I74" s="253" t="s">
        <v>74</v>
      </c>
      <c r="J74" s="224" t="s">
        <v>137</v>
      </c>
      <c r="K74" s="275">
        <v>21</v>
      </c>
      <c r="L74" s="225" t="s">
        <v>234</v>
      </c>
      <c r="M74" s="236" t="s">
        <v>235</v>
      </c>
      <c r="N74" s="226" t="s">
        <v>160</v>
      </c>
      <c r="O74" s="259"/>
      <c r="P74" s="549" t="s">
        <v>146</v>
      </c>
      <c r="Q74" s="303"/>
      <c r="R74" s="303"/>
      <c r="S74" s="304"/>
    </row>
    <row r="75" s="2" customFormat="1" ht="30" customHeight="1" spans="1:19">
      <c r="A75" s="162">
        <v>38</v>
      </c>
      <c r="B75" s="474" t="s">
        <v>236</v>
      </c>
      <c r="C75" s="62"/>
      <c r="D75" s="63"/>
      <c r="E75" s="326">
        <f t="shared" si="13"/>
        <v>106.382978723404</v>
      </c>
      <c r="F75" s="133">
        <f>0.239+0.171+0.154</f>
        <v>0.564</v>
      </c>
      <c r="G75" s="101">
        <f t="shared" si="14"/>
        <v>0.972677706751307</v>
      </c>
      <c r="H75" s="330">
        <v>1</v>
      </c>
      <c r="I75" s="253" t="s">
        <v>74</v>
      </c>
      <c r="J75" s="224" t="s">
        <v>137</v>
      </c>
      <c r="K75" s="224">
        <v>21</v>
      </c>
      <c r="L75" s="225" t="s">
        <v>234</v>
      </c>
      <c r="M75" s="236" t="s">
        <v>235</v>
      </c>
      <c r="N75" s="226" t="s">
        <v>160</v>
      </c>
      <c r="O75" s="259"/>
      <c r="P75" s="259"/>
      <c r="Q75" s="303"/>
      <c r="R75" s="303"/>
      <c r="S75" s="304"/>
    </row>
    <row r="76" s="2" customFormat="1" ht="30" customHeight="1" spans="1:19">
      <c r="A76" s="162">
        <v>39</v>
      </c>
      <c r="B76" s="474" t="s">
        <v>237</v>
      </c>
      <c r="C76" s="62"/>
      <c r="D76" s="63"/>
      <c r="E76" s="326">
        <f t="shared" si="13"/>
        <v>157.48031496063</v>
      </c>
      <c r="F76" s="133">
        <v>0.381</v>
      </c>
      <c r="G76" s="101">
        <f t="shared" si="14"/>
        <v>0.65707483381604</v>
      </c>
      <c r="H76" s="330"/>
      <c r="I76" s="653" t="s">
        <v>172</v>
      </c>
      <c r="J76" s="224" t="s">
        <v>45</v>
      </c>
      <c r="K76" s="275">
        <v>16</v>
      </c>
      <c r="L76" s="225" t="s">
        <v>173</v>
      </c>
      <c r="M76" s="225" t="s">
        <v>174</v>
      </c>
      <c r="N76" s="226" t="s">
        <v>160</v>
      </c>
      <c r="O76" s="259"/>
      <c r="P76" s="259"/>
      <c r="Q76" s="303"/>
      <c r="R76" s="303"/>
      <c r="S76" s="304"/>
    </row>
    <row r="77" s="2" customFormat="1" ht="30" customHeight="1" spans="1:19">
      <c r="A77" s="162"/>
      <c r="B77" s="338" t="s">
        <v>139</v>
      </c>
      <c r="C77" s="339">
        <v>0.583</v>
      </c>
      <c r="D77" s="340">
        <f>60/C77*$E$12</f>
        <v>102.915951972556</v>
      </c>
      <c r="E77" s="86"/>
      <c r="F77" s="342"/>
      <c r="G77" s="88"/>
      <c r="H77" s="89"/>
      <c r="I77" s="246"/>
      <c r="J77" s="556"/>
      <c r="K77" s="556"/>
      <c r="L77" s="377"/>
      <c r="M77" s="377"/>
      <c r="N77" s="370"/>
      <c r="O77" s="259"/>
      <c r="P77" s="259"/>
      <c r="Q77" s="303"/>
      <c r="R77" s="303"/>
      <c r="S77" s="304"/>
    </row>
    <row r="78" s="2" customFormat="1" ht="30" customHeight="1" spans="1:19">
      <c r="A78" s="344"/>
      <c r="B78" s="345" t="s">
        <v>140</v>
      </c>
      <c r="C78" s="346"/>
      <c r="D78" s="346"/>
      <c r="E78" s="347">
        <f>60/F78*$E$12</f>
        <v>65.0054171180932</v>
      </c>
      <c r="F78" s="348">
        <v>0.923</v>
      </c>
      <c r="G78" s="95">
        <f>$F$9/E78*120%</f>
        <v>1.59181121158059</v>
      </c>
      <c r="H78" s="349">
        <v>2</v>
      </c>
      <c r="I78" s="374" t="s">
        <v>141</v>
      </c>
      <c r="J78" s="375"/>
      <c r="K78" s="654"/>
      <c r="L78" s="561"/>
      <c r="M78" s="561"/>
      <c r="N78" s="562"/>
      <c r="O78" s="259"/>
      <c r="P78" s="259"/>
      <c r="Q78" s="303"/>
      <c r="R78" s="303"/>
      <c r="S78" s="304"/>
    </row>
    <row r="79" ht="32.1" customHeight="1" spans="1:20">
      <c r="A79" s="350"/>
      <c r="B79" s="244" t="s">
        <v>142</v>
      </c>
      <c r="C79" s="244"/>
      <c r="D79" s="244"/>
      <c r="E79" s="79"/>
      <c r="F79" s="318">
        <f t="shared" ref="F79:H79" si="15">SUM(F61:F78)</f>
        <v>11.18662</v>
      </c>
      <c r="G79" s="318">
        <f t="shared" si="15"/>
        <v>19.2925104395359</v>
      </c>
      <c r="H79" s="82">
        <f t="shared" si="15"/>
        <v>23</v>
      </c>
      <c r="I79" s="378"/>
      <c r="J79" s="379"/>
      <c r="K79" s="379"/>
      <c r="L79" s="379"/>
      <c r="M79" s="563"/>
      <c r="N79" s="564"/>
      <c r="O79" s="259"/>
      <c r="P79" s="259"/>
      <c r="Q79" s="303"/>
      <c r="R79" s="303"/>
      <c r="S79" s="304"/>
      <c r="T79" s="2"/>
    </row>
    <row r="80" ht="32.1" customHeight="1" spans="1:19">
      <c r="A80" s="590"/>
      <c r="B80" s="643"/>
      <c r="C80" s="644"/>
      <c r="D80" s="644"/>
      <c r="E80" s="645"/>
      <c r="F80" s="646"/>
      <c r="G80" s="647"/>
      <c r="H80" s="648"/>
      <c r="I80" s="655"/>
      <c r="J80" s="371"/>
      <c r="K80" s="371"/>
      <c r="L80" s="372"/>
      <c r="M80" s="372"/>
      <c r="N80" s="373"/>
      <c r="O80" s="259"/>
      <c r="P80" s="259"/>
      <c r="Q80" s="303"/>
      <c r="R80" s="303"/>
      <c r="S80" s="304"/>
    </row>
    <row r="81" ht="32.1" customHeight="1" spans="1:19">
      <c r="A81" s="538"/>
      <c r="B81" s="540" t="s">
        <v>238</v>
      </c>
      <c r="C81" s="540"/>
      <c r="D81" s="540"/>
      <c r="E81" s="430"/>
      <c r="F81" s="541">
        <f t="shared" ref="F81:H81" si="16">F79+F59</f>
        <v>23.93056</v>
      </c>
      <c r="G81" s="541">
        <f t="shared" si="16"/>
        <v>41.2707840816923</v>
      </c>
      <c r="H81" s="542">
        <f t="shared" si="16"/>
        <v>47</v>
      </c>
      <c r="I81" s="565"/>
      <c r="J81" s="566"/>
      <c r="K81" s="566"/>
      <c r="L81" s="566"/>
      <c r="M81" s="568"/>
      <c r="N81" s="569"/>
      <c r="O81" s="259"/>
      <c r="P81" s="259"/>
      <c r="Q81" s="303"/>
      <c r="R81" s="303"/>
      <c r="S81" s="304"/>
    </row>
    <row r="82" ht="32.1" customHeight="1" spans="1:19">
      <c r="A82" s="351"/>
      <c r="B82" s="543" t="s">
        <v>239</v>
      </c>
      <c r="C82" s="543"/>
      <c r="D82" s="543"/>
      <c r="E82" s="544"/>
      <c r="F82" s="545">
        <f t="shared" ref="F82:H82" si="17">F81+F23</f>
        <v>25.57106</v>
      </c>
      <c r="G82" s="545">
        <f t="shared" si="17"/>
        <v>44.0787298610226</v>
      </c>
      <c r="H82" s="546">
        <f t="shared" si="17"/>
        <v>49</v>
      </c>
      <c r="I82" s="570"/>
      <c r="J82" s="383"/>
      <c r="K82" s="383"/>
      <c r="L82" s="383"/>
      <c r="M82" s="571"/>
      <c r="N82" s="572"/>
      <c r="O82" s="389"/>
      <c r="P82" s="389"/>
      <c r="Q82" s="389"/>
      <c r="R82" s="389"/>
      <c r="S82" s="393"/>
    </row>
    <row r="83" ht="32.1" customHeight="1" spans="1:14">
      <c r="A83" s="353"/>
      <c r="B83" s="547" t="s">
        <v>144</v>
      </c>
      <c r="C83" s="355"/>
      <c r="D83" s="356"/>
      <c r="E83" s="357"/>
      <c r="F83" s="548">
        <f>F82+F13</f>
        <v>26.13706</v>
      </c>
      <c r="G83" s="357"/>
      <c r="H83" s="357"/>
      <c r="I83" s="387"/>
      <c r="J83" s="387"/>
      <c r="K83" s="387"/>
      <c r="L83" s="387"/>
      <c r="M83" s="387"/>
      <c r="N83" s="387"/>
    </row>
    <row r="84" ht="32.1" customHeight="1" spans="1:14">
      <c r="A84" s="359"/>
      <c r="B84" s="273"/>
      <c r="C84" s="287"/>
      <c r="D84" s="287"/>
      <c r="E84" s="2"/>
      <c r="F84" s="273"/>
      <c r="G84" s="360"/>
      <c r="H84" s="359"/>
      <c r="J84" s="390"/>
      <c r="K84" s="390"/>
      <c r="L84" s="390"/>
      <c r="M84" s="656"/>
      <c r="N84" s="656"/>
    </row>
    <row r="85" ht="32.1" customHeight="1" spans="1:9">
      <c r="A85" s="359"/>
      <c r="B85" s="799" t="s">
        <v>240</v>
      </c>
      <c r="E85" s="359"/>
      <c r="F85" s="359"/>
      <c r="G85" s="359"/>
      <c r="H85" s="361"/>
      <c r="I85" s="361"/>
    </row>
    <row r="86" ht="32.1" customHeight="1" spans="1:9">
      <c r="A86" s="359"/>
      <c r="B86" s="362">
        <v>26.9895582</v>
      </c>
      <c r="C86" s="287"/>
      <c r="D86" s="363">
        <f>+F79+F59</f>
        <v>23.93056</v>
      </c>
      <c r="E86" s="2"/>
      <c r="F86" s="273"/>
      <c r="G86" s="360"/>
      <c r="H86" s="364"/>
      <c r="I86" s="392"/>
    </row>
    <row r="87" ht="32.1" customHeight="1" spans="1:8">
      <c r="A87" s="359"/>
      <c r="B87" s="365"/>
      <c r="D87" s="649">
        <f>60/D86*43*0.75</f>
        <v>80.8589519008331</v>
      </c>
      <c r="E87" s="359"/>
      <c r="F87" s="359"/>
      <c r="G87" s="359"/>
      <c r="H87" s="359"/>
    </row>
    <row r="88" spans="1:8">
      <c r="A88" s="359"/>
      <c r="B88" s="366"/>
      <c r="E88" s="359"/>
      <c r="F88" s="359"/>
      <c r="G88" s="359"/>
      <c r="H88" s="359"/>
    </row>
    <row r="89" spans="1:8">
      <c r="A89" s="359"/>
      <c r="E89" s="359"/>
      <c r="F89" s="359"/>
      <c r="G89" s="359"/>
      <c r="H89" s="359"/>
    </row>
    <row r="90" spans="1:8">
      <c r="A90" s="359"/>
      <c r="E90" s="359"/>
      <c r="F90" s="359"/>
      <c r="G90" s="359"/>
      <c r="H90" s="359"/>
    </row>
    <row r="91" spans="1:8">
      <c r="A91" s="359"/>
      <c r="E91" s="359"/>
      <c r="F91" s="359"/>
      <c r="G91" s="359"/>
      <c r="H91" s="359"/>
    </row>
    <row r="92" spans="1:8">
      <c r="A92" s="359"/>
      <c r="E92" s="359"/>
      <c r="F92" s="359"/>
      <c r="G92" s="359"/>
      <c r="H92" s="359"/>
    </row>
    <row r="93" spans="1:8">
      <c r="A93" s="359"/>
      <c r="E93" s="359"/>
      <c r="F93" s="359"/>
      <c r="G93" s="359"/>
      <c r="H93" s="359"/>
    </row>
    <row r="94" spans="1:8">
      <c r="A94" s="359"/>
      <c r="E94" s="359"/>
      <c r="F94" s="359"/>
      <c r="G94" s="359"/>
      <c r="H94" s="359"/>
    </row>
    <row r="95" spans="1:8">
      <c r="A95" s="359"/>
      <c r="E95" s="359"/>
      <c r="F95" s="359"/>
      <c r="G95" s="359"/>
      <c r="H95" s="359"/>
    </row>
    <row r="96" spans="1:8">
      <c r="A96" s="359"/>
      <c r="E96" s="359"/>
      <c r="F96" s="359"/>
      <c r="G96" s="359"/>
      <c r="H96" s="359"/>
    </row>
    <row r="97" spans="1:8">
      <c r="A97" s="359"/>
      <c r="E97" s="359"/>
      <c r="F97" s="359"/>
      <c r="G97" s="359"/>
      <c r="H97" s="359"/>
    </row>
    <row r="98" spans="1:8">
      <c r="A98" s="359"/>
      <c r="E98" s="359"/>
      <c r="F98" s="359"/>
      <c r="G98" s="359"/>
      <c r="H98" s="359"/>
    </row>
    <row r="99" spans="1:8">
      <c r="A99" s="359"/>
      <c r="E99" s="359"/>
      <c r="F99" s="359"/>
      <c r="G99" s="359"/>
      <c r="H99" s="359"/>
    </row>
    <row r="100" spans="1:8">
      <c r="A100" s="359"/>
      <c r="E100" s="359"/>
      <c r="F100" s="359"/>
      <c r="G100" s="359"/>
      <c r="H100" s="359"/>
    </row>
    <row r="101" spans="1:8">
      <c r="A101" s="359"/>
      <c r="E101" s="359"/>
      <c r="F101" s="359"/>
      <c r="G101" s="359"/>
      <c r="H101" s="359"/>
    </row>
    <row r="102" spans="1:8">
      <c r="A102" s="359"/>
      <c r="E102" s="359"/>
      <c r="F102" s="359"/>
      <c r="G102" s="359"/>
      <c r="H102" s="359"/>
    </row>
    <row r="103" spans="5:8">
      <c r="E103" s="359"/>
      <c r="F103" s="359"/>
      <c r="G103" s="359"/>
      <c r="H103" s="359"/>
    </row>
    <row r="104" spans="5:8">
      <c r="E104" s="359"/>
      <c r="F104" s="359"/>
      <c r="G104" s="359"/>
      <c r="H104" s="359"/>
    </row>
    <row r="105" spans="5:8">
      <c r="E105" s="359"/>
      <c r="F105" s="359"/>
      <c r="G105" s="359"/>
      <c r="H105" s="359"/>
    </row>
    <row r="106" spans="5:8">
      <c r="E106" s="359"/>
      <c r="F106" s="359"/>
      <c r="G106" s="359"/>
      <c r="H106" s="359"/>
    </row>
    <row r="107" spans="5:8">
      <c r="E107" s="359"/>
      <c r="F107" s="359"/>
      <c r="G107" s="359"/>
      <c r="H107" s="359"/>
    </row>
    <row r="108" spans="5:8">
      <c r="E108" s="359"/>
      <c r="F108" s="359"/>
      <c r="G108" s="359"/>
      <c r="H108" s="359"/>
    </row>
    <row r="109" spans="5:8">
      <c r="E109" s="359"/>
      <c r="F109" s="359"/>
      <c r="G109" s="359"/>
      <c r="H109" s="359"/>
    </row>
  </sheetData>
  <sheetProtection selectLockedCells="1" selectUnlockedCells="1"/>
  <mergeCells count="25">
    <mergeCell ref="P9:Q9"/>
    <mergeCell ref="J10:K10"/>
    <mergeCell ref="L10:M10"/>
    <mergeCell ref="O13:S13"/>
    <mergeCell ref="B14:C14"/>
    <mergeCell ref="O14:Q14"/>
    <mergeCell ref="B24:C24"/>
    <mergeCell ref="O36:S36"/>
    <mergeCell ref="O37:S37"/>
    <mergeCell ref="O38:S38"/>
    <mergeCell ref="O42:S42"/>
    <mergeCell ref="O60:P60"/>
    <mergeCell ref="O61:P61"/>
    <mergeCell ref="O62:P62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.25" bottom="0" header="0" footer="0"/>
  <pageSetup paperSize="9" scale="33" orientation="portrait" horizontalDpi="300" verticalDpi="300"/>
  <headerFooter alignWithMargins="0" scaleWithDoc="0"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0"/>
  <sheetViews>
    <sheetView view="pageBreakPreview" zoomScale="50" zoomScaleNormal="50" topLeftCell="A14" workbookViewId="0">
      <selection activeCell="F15" sqref="F15"/>
    </sheetView>
  </sheetViews>
  <sheetFormatPr defaultColWidth="4.42857142857143" defaultRowHeight="25.5"/>
  <cols>
    <col min="1" max="1" width="6.42857142857143" style="1"/>
    <col min="2" max="2" width="107.714285714286" style="394" customWidth="1"/>
    <col min="3" max="4" width="12.8571428571429" style="394" customWidth="1"/>
    <col min="5" max="7" width="13.1428571428571" style="1" customWidth="1"/>
    <col min="8" max="8" width="9.14285714285714" style="1" customWidth="1"/>
    <col min="9" max="9" width="13.1428571428571" style="395" customWidth="1"/>
    <col min="10" max="10" width="13.4285714285714" style="396" customWidth="1"/>
    <col min="11" max="11" width="10.5714285714286" style="396" customWidth="1"/>
    <col min="12" max="12" width="13.1428571428571" style="396" customWidth="1"/>
    <col min="13" max="13" width="13.1428571428571" style="398" customWidth="1"/>
    <col min="14" max="14" width="11.4285714285714" style="398" customWidth="1"/>
    <col min="15" max="15" width="2" style="1"/>
    <col min="16" max="16" width="12.8571428571429" style="1" customWidth="1"/>
    <col min="17" max="17" width="10" style="1" customWidth="1"/>
    <col min="18" max="19" width="10.8571428571429" style="1" customWidth="1"/>
    <col min="20" max="16381" width="4.42857142857143" style="1"/>
    <col min="16382" max="16384" width="4.42857142857143" style="399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7"/>
      <c r="L1" s="177"/>
      <c r="M1" s="177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7"/>
      <c r="L2" s="177"/>
      <c r="M2" s="177"/>
      <c r="N2" s="177"/>
      <c r="O2" s="8"/>
      <c r="P2" s="8"/>
      <c r="Q2" s="8"/>
      <c r="R2" s="8"/>
      <c r="S2" s="8"/>
    </row>
    <row r="3" s="1" customFormat="1" ht="28" customHeight="1" spans="1:19">
      <c r="A3" s="9" t="s">
        <v>1</v>
      </c>
      <c r="B3" s="400"/>
      <c r="C3" s="401"/>
      <c r="D3" s="401"/>
      <c r="E3" s="581" t="s">
        <v>241</v>
      </c>
      <c r="F3" s="402"/>
      <c r="G3" s="402"/>
      <c r="H3" s="402"/>
      <c r="I3" s="402"/>
      <c r="J3" s="478" t="s">
        <v>4</v>
      </c>
      <c r="K3" s="615"/>
      <c r="M3" s="184" t="s">
        <v>5</v>
      </c>
      <c r="N3" s="479" t="s">
        <v>242</v>
      </c>
      <c r="Q3" s="276"/>
      <c r="R3" s="276"/>
      <c r="S3" s="277"/>
    </row>
    <row r="4" s="1" customFormat="1" ht="24" customHeight="1" spans="1:20">
      <c r="A4" s="14" t="s">
        <v>7</v>
      </c>
      <c r="B4" s="394"/>
      <c r="C4" s="403"/>
      <c r="D4" s="403" t="s">
        <v>2</v>
      </c>
      <c r="E4" s="16" t="s">
        <v>243</v>
      </c>
      <c r="F4" s="17"/>
      <c r="G4" s="17"/>
      <c r="H4" s="17"/>
      <c r="I4" s="186"/>
      <c r="J4" s="480" t="s">
        <v>9</v>
      </c>
      <c r="K4" s="617"/>
      <c r="M4" s="189" t="s">
        <v>5</v>
      </c>
      <c r="N4" s="481" t="s">
        <v>244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394"/>
      <c r="C5" s="403"/>
      <c r="D5" s="403" t="s">
        <v>2</v>
      </c>
      <c r="E5" s="404">
        <v>7</v>
      </c>
      <c r="F5" s="20"/>
      <c r="G5" s="20"/>
      <c r="H5" s="20"/>
      <c r="I5" s="186"/>
      <c r="J5" s="480" t="s">
        <v>12</v>
      </c>
      <c r="K5" s="619"/>
      <c r="M5" s="189" t="s">
        <v>5</v>
      </c>
      <c r="N5" s="620" t="s">
        <v>245</v>
      </c>
      <c r="Q5" s="281"/>
      <c r="R5" s="282"/>
      <c r="S5" s="283"/>
    </row>
    <row r="6" s="1" customFormat="1" ht="24" customHeight="1" spans="1:19">
      <c r="A6" s="18" t="s">
        <v>14</v>
      </c>
      <c r="B6" s="394"/>
      <c r="C6" s="403"/>
      <c r="D6" s="403" t="s">
        <v>2</v>
      </c>
      <c r="E6" s="405">
        <v>0.75</v>
      </c>
      <c r="F6" s="20"/>
      <c r="G6" s="20"/>
      <c r="H6" s="20"/>
      <c r="I6" s="186"/>
      <c r="J6" s="480" t="s">
        <v>15</v>
      </c>
      <c r="K6" s="619"/>
      <c r="M6" s="189" t="s">
        <v>5</v>
      </c>
      <c r="N6" s="479" t="s">
        <v>246</v>
      </c>
      <c r="Q6" s="284"/>
      <c r="R6" s="284"/>
      <c r="S6" s="285"/>
    </row>
    <row r="7" s="1" customFormat="1" ht="24" customHeight="1" spans="1:19">
      <c r="A7" s="18" t="s">
        <v>17</v>
      </c>
      <c r="B7" s="394"/>
      <c r="C7" s="403"/>
      <c r="D7" s="403" t="s">
        <v>2</v>
      </c>
      <c r="E7" s="405">
        <v>1</v>
      </c>
      <c r="F7" s="20"/>
      <c r="G7" s="20"/>
      <c r="H7" s="20"/>
      <c r="I7" s="186"/>
      <c r="J7" s="480" t="s">
        <v>18</v>
      </c>
      <c r="K7" s="619"/>
      <c r="M7" s="189" t="s">
        <v>5</v>
      </c>
      <c r="N7" s="1427" t="s">
        <v>247</v>
      </c>
      <c r="Q7" s="286"/>
      <c r="R7" s="287"/>
      <c r="S7" s="288"/>
    </row>
    <row r="8" s="1" customFormat="1" ht="24" customHeight="1" spans="1:19">
      <c r="A8" s="18" t="s">
        <v>20</v>
      </c>
      <c r="B8" s="394"/>
      <c r="C8" s="403"/>
      <c r="D8" s="403" t="s">
        <v>2</v>
      </c>
      <c r="E8" s="406">
        <v>49</v>
      </c>
      <c r="F8" s="23"/>
      <c r="G8" s="23"/>
      <c r="H8" s="23"/>
      <c r="I8" s="193"/>
      <c r="J8" s="480"/>
      <c r="K8" s="622"/>
      <c r="M8" s="189"/>
      <c r="N8" s="483">
        <f>$F$84/20.086</f>
        <v>1.4031063925122</v>
      </c>
      <c r="Q8" s="284"/>
      <c r="R8" s="289"/>
      <c r="S8" s="290"/>
    </row>
    <row r="9" s="1" customFormat="1" ht="24" customHeight="1" spans="1:19">
      <c r="A9" s="18" t="s">
        <v>21</v>
      </c>
      <c r="B9" s="394"/>
      <c r="C9" s="403"/>
      <c r="D9" s="403" t="s">
        <v>2</v>
      </c>
      <c r="E9" s="24">
        <f>60/(F83)*E5*E6*E7*E8</f>
        <v>554.103733172936</v>
      </c>
      <c r="F9" s="25">
        <f>60/F83*E6*E8</f>
        <v>79.1576761675623</v>
      </c>
      <c r="G9" s="407" t="s">
        <v>22</v>
      </c>
      <c r="H9" s="24"/>
      <c r="I9" s="199"/>
      <c r="J9" s="480"/>
      <c r="K9" s="623"/>
      <c r="M9" s="200"/>
      <c r="N9" s="484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154</v>
      </c>
      <c r="C10" s="28"/>
      <c r="D10" s="29"/>
      <c r="E10" s="408" t="s">
        <v>25</v>
      </c>
      <c r="F10" s="408" t="s">
        <v>26</v>
      </c>
      <c r="G10" s="409" t="s">
        <v>27</v>
      </c>
      <c r="H10" s="409"/>
      <c r="I10" s="485"/>
      <c r="J10" s="204" t="s">
        <v>28</v>
      </c>
      <c r="K10" s="624"/>
      <c r="L10" s="206" t="s">
        <v>29</v>
      </c>
      <c r="M10" s="205"/>
      <c r="N10" s="207" t="s">
        <v>30</v>
      </c>
      <c r="O10" s="486"/>
      <c r="P10" s="486"/>
      <c r="Q10" s="486"/>
      <c r="R10" s="486"/>
      <c r="S10" s="486"/>
    </row>
    <row r="11" s="1" customFormat="1" ht="16.7" customHeight="1" spans="1:19">
      <c r="A11" s="26"/>
      <c r="B11" s="32"/>
      <c r="C11" s="33"/>
      <c r="D11" s="34"/>
      <c r="E11" s="410" t="s">
        <v>155</v>
      </c>
      <c r="F11" s="408"/>
      <c r="G11" s="409"/>
      <c r="H11" s="409"/>
      <c r="I11" s="487" t="s">
        <v>32</v>
      </c>
      <c r="J11" s="210" t="s">
        <v>33</v>
      </c>
      <c r="K11" s="210" t="s">
        <v>34</v>
      </c>
      <c r="L11" s="210" t="s">
        <v>35</v>
      </c>
      <c r="M11" s="210" t="s">
        <v>36</v>
      </c>
      <c r="N11" s="212"/>
      <c r="O11" s="486"/>
      <c r="P11" s="486"/>
      <c r="Q11" s="486"/>
      <c r="R11" s="486"/>
      <c r="S11" s="486"/>
    </row>
    <row r="12" s="1" customFormat="1" ht="21" customHeight="1" spans="1:19">
      <c r="A12" s="26"/>
      <c r="B12" s="36"/>
      <c r="C12" s="37"/>
      <c r="D12" s="38"/>
      <c r="E12" s="411">
        <v>1</v>
      </c>
      <c r="F12" s="412"/>
      <c r="G12" s="409"/>
      <c r="H12" s="409"/>
      <c r="I12" s="488"/>
      <c r="J12" s="214"/>
      <c r="K12" s="214"/>
      <c r="L12" s="214"/>
      <c r="M12" s="214"/>
      <c r="N12" s="212"/>
      <c r="O12" s="486"/>
      <c r="P12" s="486"/>
      <c r="Q12" s="486"/>
      <c r="R12" s="486"/>
      <c r="S12" s="486"/>
    </row>
    <row r="13" s="1" customFormat="1" ht="30" customHeight="1" spans="1:19">
      <c r="A13" s="41"/>
      <c r="B13" s="658" t="s">
        <v>156</v>
      </c>
      <c r="C13" s="659"/>
      <c r="D13" s="43"/>
      <c r="E13" s="44">
        <f t="shared" ref="E13:E21" si="0">60/F13*$E$12</f>
        <v>183.48623853211</v>
      </c>
      <c r="F13" s="45">
        <f>0.205+0.061*2</f>
        <v>0.327</v>
      </c>
      <c r="G13" s="46">
        <f t="shared" ref="G13:G21" si="1">$F$9/E13*120%</f>
        <v>0.517691202135857</v>
      </c>
      <c r="H13" s="47"/>
      <c r="I13" s="216" t="s">
        <v>38</v>
      </c>
      <c r="J13" s="216"/>
      <c r="K13" s="216"/>
      <c r="L13" s="216"/>
      <c r="M13" s="216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660" t="s">
        <v>40</v>
      </c>
      <c r="C14" s="660"/>
      <c r="D14" s="49"/>
      <c r="E14" s="50"/>
      <c r="F14" s="50"/>
      <c r="G14" s="51"/>
      <c r="H14" s="51"/>
      <c r="I14" s="219"/>
      <c r="J14" s="220"/>
      <c r="K14" s="220"/>
      <c r="L14" s="221"/>
      <c r="M14" s="221"/>
      <c r="N14" s="222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661" t="s">
        <v>157</v>
      </c>
      <c r="C15" s="662"/>
      <c r="D15" s="54"/>
      <c r="E15" s="55">
        <f t="shared" si="0"/>
        <v>270.880361173815</v>
      </c>
      <c r="F15" s="61">
        <v>0.2215</v>
      </c>
      <c r="G15" s="57">
        <f t="shared" si="1"/>
        <v>0.350668505422301</v>
      </c>
      <c r="H15" s="47">
        <v>1</v>
      </c>
      <c r="I15" s="216" t="s">
        <v>44</v>
      </c>
      <c r="J15" s="247" t="s">
        <v>45</v>
      </c>
      <c r="K15" s="275">
        <v>16</v>
      </c>
      <c r="L15" s="225" t="s">
        <v>158</v>
      </c>
      <c r="M15" s="225" t="s">
        <v>159</v>
      </c>
      <c r="N15" s="226" t="s">
        <v>160</v>
      </c>
      <c r="O15" s="227"/>
      <c r="P15" s="228" t="s">
        <v>44</v>
      </c>
      <c r="Q15" s="227"/>
      <c r="R15" s="89">
        <f t="shared" ref="R15:R22" si="2">COUNTIFS($I$24:$I$79,P15,$H$24:$H$79,"")+SUMIF($I$24:$I$79,P15,$H$24:$H$79)</f>
        <v>26</v>
      </c>
      <c r="S15" s="295">
        <f t="shared" ref="S15:S31" si="3">SUMIF($I$24:$I$88,P15,$H$24:$H$88)</f>
        <v>25</v>
      </c>
    </row>
    <row r="16" s="1" customFormat="1" ht="32.1" customHeight="1" spans="1:19">
      <c r="A16" s="41"/>
      <c r="B16" s="661" t="s">
        <v>52</v>
      </c>
      <c r="C16" s="663"/>
      <c r="D16" s="60"/>
      <c r="E16" s="55">
        <f t="shared" si="0"/>
        <v>389.61038961039</v>
      </c>
      <c r="F16" s="61">
        <v>0.154</v>
      </c>
      <c r="G16" s="57">
        <f t="shared" si="1"/>
        <v>0.243805642596092</v>
      </c>
      <c r="H16" s="47"/>
      <c r="I16" s="216" t="s">
        <v>53</v>
      </c>
      <c r="J16" s="224" t="s">
        <v>45</v>
      </c>
      <c r="K16" s="275">
        <v>16</v>
      </c>
      <c r="L16" s="225" t="s">
        <v>161</v>
      </c>
      <c r="M16" s="225" t="s">
        <v>162</v>
      </c>
      <c r="N16" s="226" t="s">
        <v>160</v>
      </c>
      <c r="O16" s="227"/>
      <c r="P16" s="60" t="s">
        <v>248</v>
      </c>
      <c r="Q16" s="296"/>
      <c r="R16" s="89">
        <f t="shared" si="2"/>
        <v>0</v>
      </c>
      <c r="S16" s="295">
        <f t="shared" si="3"/>
        <v>0</v>
      </c>
    </row>
    <row r="17" s="1" customFormat="1" ht="32.1" customHeight="1" spans="1:19">
      <c r="A17" s="41"/>
      <c r="B17" s="661" t="s">
        <v>55</v>
      </c>
      <c r="C17" s="663"/>
      <c r="D17" s="60"/>
      <c r="E17" s="55">
        <f t="shared" si="0"/>
        <v>697.674418604651</v>
      </c>
      <c r="F17" s="584">
        <v>0.086</v>
      </c>
      <c r="G17" s="57">
        <f t="shared" si="1"/>
        <v>0.136151203008207</v>
      </c>
      <c r="H17" s="47"/>
      <c r="I17" s="216" t="s">
        <v>56</v>
      </c>
      <c r="J17" s="237" t="s">
        <v>57</v>
      </c>
      <c r="K17" s="275">
        <v>16</v>
      </c>
      <c r="L17" s="225" t="s">
        <v>164</v>
      </c>
      <c r="M17" s="225" t="s">
        <v>165</v>
      </c>
      <c r="N17" s="226" t="s">
        <v>160</v>
      </c>
      <c r="O17" s="227"/>
      <c r="P17" s="59" t="s">
        <v>169</v>
      </c>
      <c r="Q17" s="296"/>
      <c r="R17" s="89">
        <f t="shared" si="2"/>
        <v>1</v>
      </c>
      <c r="S17" s="295">
        <f t="shared" si="3"/>
        <v>0</v>
      </c>
    </row>
    <row r="18" s="1" customFormat="1" ht="32.1" customHeight="1" spans="1:19">
      <c r="A18" s="1372"/>
      <c r="B18" s="664" t="s">
        <v>61</v>
      </c>
      <c r="C18" s="665"/>
      <c r="D18" s="335"/>
      <c r="E18" s="416">
        <f t="shared" si="0"/>
        <v>645.161290322581</v>
      </c>
      <c r="F18" s="417">
        <v>0.093</v>
      </c>
      <c r="G18" s="418">
        <f t="shared" si="1"/>
        <v>0.147233277671666</v>
      </c>
      <c r="H18" s="419"/>
      <c r="I18" s="489" t="s">
        <v>167</v>
      </c>
      <c r="J18" s="744" t="s">
        <v>70</v>
      </c>
      <c r="K18" s="1293">
        <v>16</v>
      </c>
      <c r="L18" s="491" t="s">
        <v>168</v>
      </c>
      <c r="M18" s="491" t="s">
        <v>165</v>
      </c>
      <c r="N18" s="492" t="s">
        <v>160</v>
      </c>
      <c r="O18" s="227"/>
      <c r="P18" s="59" t="s">
        <v>53</v>
      </c>
      <c r="Q18" s="296"/>
      <c r="R18" s="89">
        <f t="shared" si="2"/>
        <v>1</v>
      </c>
      <c r="S18" s="295">
        <f t="shared" si="3"/>
        <v>0</v>
      </c>
    </row>
    <row r="19" s="1" customFormat="1" ht="32.1" customHeight="1" spans="1:19">
      <c r="A19" s="444"/>
      <c r="B19" s="666" t="s">
        <v>170</v>
      </c>
      <c r="C19" s="667"/>
      <c r="D19" s="668"/>
      <c r="E19" s="448">
        <f t="shared" si="0"/>
        <v>810.810810810811</v>
      </c>
      <c r="F19" s="669">
        <v>0.074</v>
      </c>
      <c r="G19" s="109">
        <f t="shared" si="1"/>
        <v>0.117153360727992</v>
      </c>
      <c r="H19" s="670"/>
      <c r="I19" s="511" t="s">
        <v>171</v>
      </c>
      <c r="J19" s="1377"/>
      <c r="K19" s="1378"/>
      <c r="L19" s="708"/>
      <c r="M19" s="708"/>
      <c r="N19" s="633"/>
      <c r="O19" s="227"/>
      <c r="P19" s="59" t="s">
        <v>56</v>
      </c>
      <c r="Q19" s="296"/>
      <c r="R19" s="89">
        <f t="shared" si="2"/>
        <v>1</v>
      </c>
      <c r="S19" s="295">
        <f t="shared" si="3"/>
        <v>1</v>
      </c>
    </row>
    <row r="20" s="1" customFormat="1" ht="32.1" customHeight="1" spans="1:19">
      <c r="A20" s="1373"/>
      <c r="B20" s="1374" t="s">
        <v>249</v>
      </c>
      <c r="C20" s="685"/>
      <c r="D20" s="686"/>
      <c r="E20" s="55">
        <f t="shared" si="0"/>
        <v>208.695652173913</v>
      </c>
      <c r="F20" s="584">
        <v>0.2875</v>
      </c>
      <c r="G20" s="641">
        <f t="shared" si="1"/>
        <v>0.455156637963483</v>
      </c>
      <c r="H20" s="322">
        <v>1</v>
      </c>
      <c r="I20" s="253" t="s">
        <v>63</v>
      </c>
      <c r="J20" s="237" t="s">
        <v>57</v>
      </c>
      <c r="K20" s="275">
        <v>16</v>
      </c>
      <c r="L20" s="225" t="s">
        <v>164</v>
      </c>
      <c r="M20" s="225" t="s">
        <v>165</v>
      </c>
      <c r="N20" s="226" t="s">
        <v>160</v>
      </c>
      <c r="O20" s="227"/>
      <c r="P20" s="59" t="s">
        <v>63</v>
      </c>
      <c r="Q20" s="296"/>
      <c r="R20" s="89">
        <f t="shared" si="2"/>
        <v>5</v>
      </c>
      <c r="S20" s="295">
        <f t="shared" si="3"/>
        <v>3</v>
      </c>
    </row>
    <row r="21" s="1" customFormat="1" ht="32.1" customHeight="1" spans="1:19">
      <c r="A21" s="67"/>
      <c r="B21" s="1375" t="s">
        <v>250</v>
      </c>
      <c r="C21" s="1376"/>
      <c r="D21" s="588"/>
      <c r="E21" s="589">
        <f t="shared" si="0"/>
        <v>681.818181818182</v>
      </c>
      <c r="F21" s="61">
        <v>0.088</v>
      </c>
      <c r="G21" s="57">
        <f t="shared" si="1"/>
        <v>0.13931751005491</v>
      </c>
      <c r="H21" s="47"/>
      <c r="I21" s="216" t="s">
        <v>251</v>
      </c>
      <c r="J21" s="275" t="s">
        <v>70</v>
      </c>
      <c r="K21" s="275">
        <v>16</v>
      </c>
      <c r="L21" s="225" t="s">
        <v>168</v>
      </c>
      <c r="M21" s="225" t="s">
        <v>165</v>
      </c>
      <c r="N21" s="226" t="s">
        <v>160</v>
      </c>
      <c r="O21" s="227"/>
      <c r="P21" s="59" t="s">
        <v>66</v>
      </c>
      <c r="Q21" s="296"/>
      <c r="R21" s="89">
        <f t="shared" si="2"/>
        <v>0</v>
      </c>
      <c r="S21" s="295">
        <f t="shared" si="3"/>
        <v>0</v>
      </c>
    </row>
    <row r="22" s="1" customFormat="1" ht="32.1" customHeight="1" spans="1:19">
      <c r="A22" s="76"/>
      <c r="B22" s="671" t="s">
        <v>73</v>
      </c>
      <c r="C22" s="672"/>
      <c r="D22" s="78"/>
      <c r="E22" s="79"/>
      <c r="F22" s="80">
        <f t="shared" ref="F22:H22" si="4">SUM(F15:F21)</f>
        <v>1.004</v>
      </c>
      <c r="G22" s="81">
        <f t="shared" si="4"/>
        <v>1.58948613744465</v>
      </c>
      <c r="H22" s="82">
        <f t="shared" si="4"/>
        <v>2</v>
      </c>
      <c r="I22" s="231"/>
      <c r="J22" s="232"/>
      <c r="K22" s="232"/>
      <c r="L22" s="233"/>
      <c r="M22" s="233"/>
      <c r="N22" s="234"/>
      <c r="O22" s="227"/>
      <c r="P22" s="59" t="s">
        <v>68</v>
      </c>
      <c r="Q22" s="296"/>
      <c r="R22" s="89">
        <f t="shared" si="2"/>
        <v>4</v>
      </c>
      <c r="S22" s="295">
        <f t="shared" si="3"/>
        <v>4</v>
      </c>
    </row>
    <row r="23" s="1" customFormat="1" ht="32.1" customHeight="1" spans="1:19">
      <c r="A23" s="83"/>
      <c r="B23" s="673" t="s">
        <v>75</v>
      </c>
      <c r="C23" s="673"/>
      <c r="D23" s="85"/>
      <c r="E23" s="86"/>
      <c r="F23" s="87"/>
      <c r="G23" s="88"/>
      <c r="H23" s="89"/>
      <c r="I23" s="89"/>
      <c r="J23" s="220"/>
      <c r="K23" s="220"/>
      <c r="L23" s="221"/>
      <c r="M23" s="221"/>
      <c r="N23" s="222"/>
      <c r="O23" s="227"/>
      <c r="P23" s="59" t="s">
        <v>72</v>
      </c>
      <c r="Q23" s="296"/>
      <c r="R23" s="89">
        <f>COUNTIFS($I$24:$I$79,P23,$H$24:$H$79,"")+SUMIF($I$24:$I$79,P23,$H$24:$H$79)+1</f>
        <v>2</v>
      </c>
      <c r="S23" s="295">
        <f t="shared" si="3"/>
        <v>1</v>
      </c>
    </row>
    <row r="24" s="1" customFormat="1" ht="32.1" customHeight="1" spans="1:19">
      <c r="A24" s="590"/>
      <c r="B24" s="91" t="s">
        <v>77</v>
      </c>
      <c r="C24" s="92"/>
      <c r="D24" s="92"/>
      <c r="E24" s="93">
        <f t="shared" ref="E24:E34" si="5">60/F24*$E$12</f>
        <v>74.9063670411985</v>
      </c>
      <c r="F24" s="441">
        <v>0.801</v>
      </c>
      <c r="G24" s="591">
        <f>$F$9/(E24*1)*120%</f>
        <v>1.26810597220435</v>
      </c>
      <c r="H24" s="592">
        <v>1</v>
      </c>
      <c r="I24" s="592" t="s">
        <v>78</v>
      </c>
      <c r="J24" s="489"/>
      <c r="K24" s="489"/>
      <c r="L24" s="377"/>
      <c r="M24" s="377"/>
      <c r="N24" s="377"/>
      <c r="O24" s="227"/>
      <c r="P24" s="59" t="s">
        <v>74</v>
      </c>
      <c r="Q24" s="296"/>
      <c r="R24" s="89">
        <f t="shared" ref="R24:R30" si="6">COUNTIFS($I$24:$I$79,P24,$H$24:$H$79,"")+SUMIF($I$24:$I$79,P24,$H$24:$H$79)</f>
        <v>3</v>
      </c>
      <c r="S24" s="295">
        <f t="shared" si="3"/>
        <v>3</v>
      </c>
    </row>
    <row r="25" s="1" customFormat="1" ht="32.1" customHeight="1" spans="1:19">
      <c r="A25" s="420"/>
      <c r="B25" s="680" t="s">
        <v>252</v>
      </c>
      <c r="C25" s="675"/>
      <c r="D25" s="676"/>
      <c r="E25" s="677">
        <f t="shared" si="5"/>
        <v>138.728323699422</v>
      </c>
      <c r="F25" s="678">
        <v>0.4325</v>
      </c>
      <c r="G25" s="679">
        <f t="shared" ref="G25:G34" si="7">$F$9/E25*120%</f>
        <v>0.684713898849413</v>
      </c>
      <c r="H25" s="102">
        <v>1</v>
      </c>
      <c r="I25" s="709" t="s">
        <v>44</v>
      </c>
      <c r="J25" s="237" t="s">
        <v>45</v>
      </c>
      <c r="K25" s="788">
        <v>11</v>
      </c>
      <c r="L25" s="711" t="s">
        <v>161</v>
      </c>
      <c r="M25" s="711" t="s">
        <v>162</v>
      </c>
      <c r="N25" s="712" t="s">
        <v>112</v>
      </c>
      <c r="O25" s="227"/>
      <c r="P25" s="59" t="s">
        <v>177</v>
      </c>
      <c r="Q25" s="296"/>
      <c r="R25" s="89">
        <f t="shared" si="6"/>
        <v>0</v>
      </c>
      <c r="S25" s="295">
        <f t="shared" si="3"/>
        <v>0</v>
      </c>
    </row>
    <row r="26" s="1" customFormat="1" ht="32.1" customHeight="1" spans="1:19">
      <c r="A26" s="121"/>
      <c r="B26" s="684" t="s">
        <v>253</v>
      </c>
      <c r="C26" s="685"/>
      <c r="D26" s="686"/>
      <c r="E26" s="107">
        <f t="shared" si="5"/>
        <v>165.425971877585</v>
      </c>
      <c r="F26" s="601">
        <v>0.3627</v>
      </c>
      <c r="G26" s="109">
        <f t="shared" si="7"/>
        <v>0.574209782919497</v>
      </c>
      <c r="H26" s="110">
        <v>1</v>
      </c>
      <c r="I26" s="238" t="s">
        <v>68</v>
      </c>
      <c r="J26" s="237" t="s">
        <v>57</v>
      </c>
      <c r="K26" s="275">
        <v>16</v>
      </c>
      <c r="L26" s="225" t="s">
        <v>164</v>
      </c>
      <c r="M26" s="225" t="s">
        <v>165</v>
      </c>
      <c r="N26" s="226" t="s">
        <v>160</v>
      </c>
      <c r="O26" s="227"/>
      <c r="P26" s="59" t="s">
        <v>76</v>
      </c>
      <c r="Q26" s="296"/>
      <c r="R26" s="89">
        <f t="shared" si="6"/>
        <v>1</v>
      </c>
      <c r="S26" s="295">
        <f t="shared" si="3"/>
        <v>1</v>
      </c>
    </row>
    <row r="27" s="1" customFormat="1" ht="32.1" customHeight="1" spans="1:19">
      <c r="A27" s="121"/>
      <c r="B27" s="687" t="s">
        <v>254</v>
      </c>
      <c r="C27" s="663"/>
      <c r="D27" s="59"/>
      <c r="E27" s="55">
        <f t="shared" si="5"/>
        <v>171.969045571797</v>
      </c>
      <c r="F27" s="119">
        <v>0.3489</v>
      </c>
      <c r="G27" s="109">
        <f t="shared" si="7"/>
        <v>0.552362264297249</v>
      </c>
      <c r="H27" s="110"/>
      <c r="I27" s="216" t="s">
        <v>53</v>
      </c>
      <c r="J27" s="224" t="s">
        <v>45</v>
      </c>
      <c r="K27" s="275">
        <v>16</v>
      </c>
      <c r="L27" s="225" t="s">
        <v>184</v>
      </c>
      <c r="M27" s="225" t="s">
        <v>185</v>
      </c>
      <c r="N27" s="226" t="s">
        <v>160</v>
      </c>
      <c r="O27" s="227"/>
      <c r="P27" s="59" t="s">
        <v>180</v>
      </c>
      <c r="Q27" s="296"/>
      <c r="R27" s="89">
        <f t="shared" si="6"/>
        <v>1</v>
      </c>
      <c r="S27" s="295">
        <f t="shared" si="3"/>
        <v>0</v>
      </c>
    </row>
    <row r="28" s="2" customFormat="1" ht="32.1" customHeight="1" spans="1:19">
      <c r="A28" s="121"/>
      <c r="B28" s="687" t="s">
        <v>255</v>
      </c>
      <c r="C28" s="663"/>
      <c r="D28" s="59"/>
      <c r="E28" s="55">
        <f t="shared" si="5"/>
        <v>212.765957446809</v>
      </c>
      <c r="F28" s="119">
        <v>0.282</v>
      </c>
      <c r="G28" s="109">
        <f t="shared" si="7"/>
        <v>0.446449293585051</v>
      </c>
      <c r="H28" s="110"/>
      <c r="I28" s="216" t="s">
        <v>50</v>
      </c>
      <c r="J28" s="224"/>
      <c r="K28" s="275"/>
      <c r="L28" s="225"/>
      <c r="M28" s="225"/>
      <c r="N28" s="226"/>
      <c r="O28" s="227"/>
      <c r="P28" s="59" t="s">
        <v>81</v>
      </c>
      <c r="Q28" s="296"/>
      <c r="R28" s="89">
        <f t="shared" si="6"/>
        <v>1</v>
      </c>
      <c r="S28" s="295">
        <f t="shared" si="3"/>
        <v>1</v>
      </c>
    </row>
    <row r="29" s="2" customFormat="1" ht="32.1" customHeight="1" spans="1:19">
      <c r="A29" s="121"/>
      <c r="B29" s="661" t="s">
        <v>256</v>
      </c>
      <c r="C29" s="663"/>
      <c r="D29" s="60"/>
      <c r="E29" s="55">
        <f t="shared" si="5"/>
        <v>136.674259681093</v>
      </c>
      <c r="F29" s="119">
        <v>0.439</v>
      </c>
      <c r="G29" s="109">
        <f t="shared" si="7"/>
        <v>0.695004396751197</v>
      </c>
      <c r="H29" s="122">
        <v>1</v>
      </c>
      <c r="I29" s="263" t="s">
        <v>44</v>
      </c>
      <c r="J29" s="224" t="s">
        <v>45</v>
      </c>
      <c r="K29" s="275">
        <v>18</v>
      </c>
      <c r="L29" s="225" t="s">
        <v>184</v>
      </c>
      <c r="M29" s="225" t="s">
        <v>185</v>
      </c>
      <c r="N29" s="226" t="s">
        <v>187</v>
      </c>
      <c r="O29" s="240"/>
      <c r="P29" s="59" t="s">
        <v>172</v>
      </c>
      <c r="Q29" s="297"/>
      <c r="R29" s="89">
        <f t="shared" si="6"/>
        <v>1</v>
      </c>
      <c r="S29" s="295">
        <f t="shared" si="3"/>
        <v>0</v>
      </c>
    </row>
    <row r="30" s="2" customFormat="1" ht="32.1" customHeight="1" spans="1:19">
      <c r="A30" s="121"/>
      <c r="B30" s="687" t="s">
        <v>257</v>
      </c>
      <c r="C30" s="685"/>
      <c r="D30" s="686"/>
      <c r="E30" s="55">
        <f t="shared" si="5"/>
        <v>165.425971877585</v>
      </c>
      <c r="F30" s="119">
        <v>0.3627</v>
      </c>
      <c r="G30" s="109">
        <f t="shared" si="7"/>
        <v>0.574209782919497</v>
      </c>
      <c r="H30" s="110"/>
      <c r="I30" s="216" t="s">
        <v>63</v>
      </c>
      <c r="J30" s="237" t="s">
        <v>57</v>
      </c>
      <c r="K30" s="275">
        <v>16</v>
      </c>
      <c r="L30" s="225" t="s">
        <v>164</v>
      </c>
      <c r="M30" s="225" t="s">
        <v>165</v>
      </c>
      <c r="N30" s="226" t="s">
        <v>160</v>
      </c>
      <c r="O30" s="227"/>
      <c r="P30" s="59" t="s">
        <v>84</v>
      </c>
      <c r="Q30" s="296"/>
      <c r="R30" s="89">
        <f t="shared" si="6"/>
        <v>1</v>
      </c>
      <c r="S30" s="295">
        <f t="shared" si="3"/>
        <v>1</v>
      </c>
    </row>
    <row r="31" s="2" customFormat="1" ht="32.1" customHeight="1" spans="1:19">
      <c r="A31" s="121"/>
      <c r="B31" s="684" t="s">
        <v>178</v>
      </c>
      <c r="C31" s="663"/>
      <c r="D31" s="59"/>
      <c r="E31" s="107">
        <f t="shared" si="5"/>
        <v>114.854517611026</v>
      </c>
      <c r="F31" s="763">
        <f>0.653*0.8</f>
        <v>0.5224</v>
      </c>
      <c r="G31" s="101">
        <f t="shared" si="7"/>
        <v>0.827039400598691</v>
      </c>
      <c r="H31" s="110">
        <v>1</v>
      </c>
      <c r="I31" s="216" t="s">
        <v>63</v>
      </c>
      <c r="J31" s="237" t="s">
        <v>57</v>
      </c>
      <c r="K31" s="275">
        <v>16</v>
      </c>
      <c r="L31" s="225" t="s">
        <v>164</v>
      </c>
      <c r="M31" s="225" t="s">
        <v>165</v>
      </c>
      <c r="N31" s="226" t="s">
        <v>160</v>
      </c>
      <c r="O31" s="227"/>
      <c r="P31" s="59" t="s">
        <v>50</v>
      </c>
      <c r="Q31" s="296"/>
      <c r="R31" s="89"/>
      <c r="S31" s="295">
        <f t="shared" si="3"/>
        <v>2</v>
      </c>
    </row>
    <row r="32" s="2" customFormat="1" ht="32.1" customHeight="1" spans="1:19">
      <c r="A32" s="121"/>
      <c r="B32" s="661" t="s">
        <v>258</v>
      </c>
      <c r="C32" s="663"/>
      <c r="D32" s="60"/>
      <c r="E32" s="55">
        <f t="shared" si="5"/>
        <v>128.232528318017</v>
      </c>
      <c r="F32" s="119">
        <f>0.1929+0.275</f>
        <v>0.4679</v>
      </c>
      <c r="G32" s="109">
        <f t="shared" si="7"/>
        <v>0.740757533576048</v>
      </c>
      <c r="H32" s="122">
        <v>1</v>
      </c>
      <c r="I32" s="263" t="s">
        <v>44</v>
      </c>
      <c r="J32" s="224" t="s">
        <v>45</v>
      </c>
      <c r="K32" s="275">
        <v>18</v>
      </c>
      <c r="L32" s="225" t="s">
        <v>184</v>
      </c>
      <c r="M32" s="225" t="s">
        <v>185</v>
      </c>
      <c r="N32" s="226" t="s">
        <v>187</v>
      </c>
      <c r="O32" s="227"/>
      <c r="P32" s="59" t="s">
        <v>87</v>
      </c>
      <c r="Q32" s="296"/>
      <c r="R32" s="89"/>
      <c r="S32" s="295">
        <f>SUMIF($I$24:$I$88,"*i",$H$24:$H$88)</f>
        <v>4</v>
      </c>
    </row>
    <row r="33" s="2" customFormat="1" ht="32.1" customHeight="1" spans="1:19">
      <c r="A33" s="121"/>
      <c r="B33" s="684" t="s">
        <v>259</v>
      </c>
      <c r="C33" s="663"/>
      <c r="D33" s="59"/>
      <c r="E33" s="107">
        <f t="shared" si="5"/>
        <v>76.681236101526</v>
      </c>
      <c r="F33" s="601">
        <f>0.8694*0.9</f>
        <v>0.78246</v>
      </c>
      <c r="G33" s="109">
        <f t="shared" si="7"/>
        <v>1.23875430588141</v>
      </c>
      <c r="H33" s="110">
        <v>1</v>
      </c>
      <c r="I33" s="238" t="s">
        <v>44</v>
      </c>
      <c r="J33" s="239" t="s">
        <v>45</v>
      </c>
      <c r="K33" s="275">
        <v>16</v>
      </c>
      <c r="L33" s="225" t="s">
        <v>173</v>
      </c>
      <c r="M33" s="225" t="s">
        <v>174</v>
      </c>
      <c r="N33" s="226" t="s">
        <v>160</v>
      </c>
      <c r="O33" s="243"/>
      <c r="P33" s="244" t="s">
        <v>89</v>
      </c>
      <c r="Q33" s="298"/>
      <c r="R33" s="299">
        <f>SUM(R15:R32)</f>
        <v>48</v>
      </c>
      <c r="S33" s="300">
        <f>SUM(S15:S32)</f>
        <v>46</v>
      </c>
    </row>
    <row r="34" s="2" customFormat="1" ht="32.1" customHeight="1" spans="1:19">
      <c r="A34" s="121"/>
      <c r="B34" s="661" t="s">
        <v>260</v>
      </c>
      <c r="C34" s="663"/>
      <c r="D34" s="60"/>
      <c r="E34" s="55">
        <f t="shared" si="5"/>
        <v>91.0352989371629</v>
      </c>
      <c r="F34" s="119">
        <f>0.6277*1.05</f>
        <v>0.659085</v>
      </c>
      <c r="G34" s="109">
        <f t="shared" si="7"/>
        <v>1.04343273993796</v>
      </c>
      <c r="H34" s="122">
        <v>1</v>
      </c>
      <c r="I34" s="245" t="s">
        <v>76</v>
      </c>
      <c r="J34" s="224" t="s">
        <v>45</v>
      </c>
      <c r="K34" s="275">
        <v>18</v>
      </c>
      <c r="L34" s="225" t="s">
        <v>184</v>
      </c>
      <c r="M34" s="225" t="s">
        <v>185</v>
      </c>
      <c r="N34" s="226" t="s">
        <v>187</v>
      </c>
      <c r="O34" s="243"/>
      <c r="P34" s="244"/>
      <c r="Q34" s="298"/>
      <c r="R34" s="298"/>
      <c r="S34" s="301"/>
    </row>
    <row r="35" s="2" customFormat="1" ht="32.1" customHeight="1" spans="1:19">
      <c r="A35" s="52"/>
      <c r="B35" s="688"/>
      <c r="C35" s="689"/>
      <c r="D35" s="595"/>
      <c r="E35" s="458"/>
      <c r="F35" s="459"/>
      <c r="G35" s="460"/>
      <c r="H35" s="461"/>
      <c r="I35" s="503"/>
      <c r="J35" s="522"/>
      <c r="K35" s="504"/>
      <c r="L35" s="505"/>
      <c r="M35" s="505"/>
      <c r="N35" s="217"/>
      <c r="O35" s="249" t="s">
        <v>92</v>
      </c>
      <c r="P35" s="249"/>
      <c r="Q35" s="249"/>
      <c r="R35" s="249"/>
      <c r="S35" s="249"/>
    </row>
    <row r="36" s="2" customFormat="1" ht="32.1" customHeight="1" spans="1:19">
      <c r="A36" s="90"/>
      <c r="B36" s="123" t="s">
        <v>82</v>
      </c>
      <c r="C36" s="124"/>
      <c r="D36" s="125"/>
      <c r="E36" s="103"/>
      <c r="F36" s="126"/>
      <c r="G36" s="101"/>
      <c r="H36" s="126"/>
      <c r="I36" s="246"/>
      <c r="J36" s="247"/>
      <c r="K36" s="275"/>
      <c r="L36" s="217"/>
      <c r="M36" s="217"/>
      <c r="N36" s="248"/>
      <c r="O36" s="252" t="s">
        <v>261</v>
      </c>
      <c r="P36" s="252"/>
      <c r="Q36" s="252"/>
      <c r="R36" s="252"/>
      <c r="S36" s="252"/>
    </row>
    <row r="37" s="2" customFormat="1" ht="32.1" customHeight="1" spans="1:19">
      <c r="A37" s="90">
        <v>1</v>
      </c>
      <c r="B37" s="127" t="s">
        <v>188</v>
      </c>
      <c r="C37" s="124"/>
      <c r="D37" s="128"/>
      <c r="E37" s="103">
        <f t="shared" ref="E37:E53" si="8">60/F37*$E$12</f>
        <v>82.6218672542</v>
      </c>
      <c r="F37" s="150">
        <v>0.7262</v>
      </c>
      <c r="G37" s="101">
        <f t="shared" ref="G37:G53" si="9">$F$9/E37*120%</f>
        <v>1.14968608865767</v>
      </c>
      <c r="H37" s="130">
        <v>1</v>
      </c>
      <c r="I37" s="216" t="s">
        <v>44</v>
      </c>
      <c r="J37" s="224" t="s">
        <v>45</v>
      </c>
      <c r="K37" s="224">
        <v>16</v>
      </c>
      <c r="L37" s="225" t="s">
        <v>173</v>
      </c>
      <c r="M37" s="236" t="s">
        <v>174</v>
      </c>
      <c r="N37" s="251" t="s">
        <v>160</v>
      </c>
      <c r="O37" s="252" t="s">
        <v>96</v>
      </c>
      <c r="P37" s="252"/>
      <c r="Q37" s="252"/>
      <c r="R37" s="252"/>
      <c r="S37" s="252"/>
    </row>
    <row r="38" s="2" customFormat="1" ht="32.1" customHeight="1" spans="1:19">
      <c r="A38" s="90">
        <v>2</v>
      </c>
      <c r="B38" s="691" t="s">
        <v>262</v>
      </c>
      <c r="C38" s="124"/>
      <c r="D38" s="128"/>
      <c r="E38" s="326">
        <f t="shared" si="8"/>
        <v>87.5912408759124</v>
      </c>
      <c r="F38" s="119">
        <f>0.194+0.27+0.442/2</f>
        <v>0.685</v>
      </c>
      <c r="G38" s="101">
        <f t="shared" si="9"/>
        <v>1.0844601634956</v>
      </c>
      <c r="H38" s="89">
        <v>1</v>
      </c>
      <c r="I38" s="253" t="s">
        <v>50</v>
      </c>
      <c r="J38" s="224"/>
      <c r="K38" s="275"/>
      <c r="L38" s="225"/>
      <c r="M38" s="236"/>
      <c r="N38" s="226"/>
      <c r="O38" s="555"/>
      <c r="P38" s="555"/>
      <c r="Q38" s="577"/>
      <c r="R38" s="577"/>
      <c r="S38" s="578"/>
    </row>
    <row r="39" s="2" customFormat="1" ht="32.1" customHeight="1" spans="1:19">
      <c r="A39" s="90">
        <v>3</v>
      </c>
      <c r="B39" s="691" t="s">
        <v>191</v>
      </c>
      <c r="C39" s="124"/>
      <c r="D39" s="137"/>
      <c r="E39" s="86">
        <f t="shared" si="8"/>
        <v>239.808153477218</v>
      </c>
      <c r="F39" s="138">
        <v>0.2502</v>
      </c>
      <c r="G39" s="101">
        <f t="shared" si="9"/>
        <v>0.396105011542482</v>
      </c>
      <c r="H39" s="89">
        <v>1</v>
      </c>
      <c r="I39" s="253" t="s">
        <v>56</v>
      </c>
      <c r="J39" s="224" t="s">
        <v>57</v>
      </c>
      <c r="K39" s="275">
        <v>16</v>
      </c>
      <c r="L39" s="225" t="s">
        <v>164</v>
      </c>
      <c r="M39" s="225" t="s">
        <v>165</v>
      </c>
      <c r="N39" s="226" t="s">
        <v>160</v>
      </c>
      <c r="O39" s="523"/>
      <c r="P39" s="524"/>
      <c r="Q39" s="524"/>
      <c r="R39" s="524"/>
      <c r="S39" s="528">
        <v>4</v>
      </c>
    </row>
    <row r="40" s="2" customFormat="1" ht="32.1" customHeight="1" spans="1:19">
      <c r="A40" s="90">
        <v>4</v>
      </c>
      <c r="B40" s="691" t="s">
        <v>90</v>
      </c>
      <c r="C40" s="663"/>
      <c r="D40" s="137"/>
      <c r="E40" s="141">
        <f t="shared" si="8"/>
        <v>283.553875236295</v>
      </c>
      <c r="F40" s="61">
        <v>0.2116</v>
      </c>
      <c r="G40" s="101">
        <f t="shared" si="9"/>
        <v>0.334995285541124</v>
      </c>
      <c r="H40" s="89"/>
      <c r="I40" s="263" t="s">
        <v>63</v>
      </c>
      <c r="J40" s="224" t="s">
        <v>57</v>
      </c>
      <c r="K40" s="275">
        <v>16</v>
      </c>
      <c r="L40" s="225" t="s">
        <v>164</v>
      </c>
      <c r="M40" s="225" t="s">
        <v>165</v>
      </c>
      <c r="N40" s="226" t="s">
        <v>160</v>
      </c>
      <c r="O40" s="260" t="s">
        <v>200</v>
      </c>
      <c r="P40" s="260"/>
      <c r="Q40" s="260"/>
      <c r="R40" s="260"/>
      <c r="S40" s="260"/>
    </row>
    <row r="41" s="2" customFormat="1" ht="32.1" customHeight="1" spans="1:19">
      <c r="A41" s="90">
        <v>5</v>
      </c>
      <c r="B41" s="691" t="s">
        <v>263</v>
      </c>
      <c r="C41" s="663"/>
      <c r="D41" s="143"/>
      <c r="E41" s="144">
        <f t="shared" si="8"/>
        <v>139.518660620858</v>
      </c>
      <c r="F41" s="61">
        <f>0.8601/2</f>
        <v>0.43005</v>
      </c>
      <c r="G41" s="101">
        <f t="shared" si="9"/>
        <v>0.680835172717203</v>
      </c>
      <c r="H41" s="89">
        <v>1</v>
      </c>
      <c r="I41" s="253" t="s">
        <v>44</v>
      </c>
      <c r="J41" s="224" t="s">
        <v>45</v>
      </c>
      <c r="K41" s="275">
        <v>16</v>
      </c>
      <c r="L41" s="225" t="s">
        <v>173</v>
      </c>
      <c r="M41" s="225" t="s">
        <v>174</v>
      </c>
      <c r="N41" s="226" t="s">
        <v>160</v>
      </c>
      <c r="O41" s="525"/>
      <c r="P41" s="262" t="s">
        <v>201</v>
      </c>
      <c r="Q41" s="529" t="s">
        <v>50</v>
      </c>
      <c r="R41" s="306" t="s">
        <v>56</v>
      </c>
      <c r="S41" s="307">
        <v>3</v>
      </c>
    </row>
    <row r="42" s="2" customFormat="1" ht="32.1" customHeight="1" spans="1:19">
      <c r="A42" s="90">
        <v>6</v>
      </c>
      <c r="B42" s="691" t="s">
        <v>264</v>
      </c>
      <c r="C42" s="663"/>
      <c r="D42" s="143"/>
      <c r="E42" s="144">
        <f t="shared" si="8"/>
        <v>60.2409638554217</v>
      </c>
      <c r="F42" s="61">
        <v>0.996</v>
      </c>
      <c r="G42" s="101">
        <f t="shared" si="9"/>
        <v>1.57682090925784</v>
      </c>
      <c r="H42" s="89">
        <v>2</v>
      </c>
      <c r="I42" s="253" t="s">
        <v>44</v>
      </c>
      <c r="J42" s="224" t="s">
        <v>45</v>
      </c>
      <c r="K42" s="275">
        <v>16</v>
      </c>
      <c r="L42" s="225" t="s">
        <v>173</v>
      </c>
      <c r="M42" s="225" t="s">
        <v>174</v>
      </c>
      <c r="N42" s="226" t="s">
        <v>160</v>
      </c>
      <c r="O42" s="525"/>
      <c r="P42" s="262">
        <v>4</v>
      </c>
      <c r="Q42" s="306" t="s">
        <v>63</v>
      </c>
      <c r="R42" s="306" t="s">
        <v>177</v>
      </c>
      <c r="S42" s="307">
        <v>5</v>
      </c>
    </row>
    <row r="43" s="2" customFormat="1" ht="32.1" customHeight="1" spans="1:19">
      <c r="A43" s="90">
        <v>7</v>
      </c>
      <c r="B43" s="692" t="s">
        <v>196</v>
      </c>
      <c r="C43" s="663"/>
      <c r="D43" s="60"/>
      <c r="E43" s="86">
        <f t="shared" si="8"/>
        <v>217.391304347826</v>
      </c>
      <c r="F43" s="119">
        <v>0.276</v>
      </c>
      <c r="G43" s="101">
        <f t="shared" si="9"/>
        <v>0.436950372444944</v>
      </c>
      <c r="H43" s="89">
        <v>1</v>
      </c>
      <c r="I43" s="216" t="s">
        <v>68</v>
      </c>
      <c r="J43" s="224" t="s">
        <v>57</v>
      </c>
      <c r="K43" s="275">
        <v>16</v>
      </c>
      <c r="L43" s="225" t="s">
        <v>197</v>
      </c>
      <c r="M43" s="225" t="s">
        <v>198</v>
      </c>
      <c r="N43" s="226" t="s">
        <v>160</v>
      </c>
      <c r="O43" s="525"/>
      <c r="P43" s="262">
        <v>6</v>
      </c>
      <c r="Q43" s="306" t="s">
        <v>44</v>
      </c>
      <c r="R43" s="306" t="s">
        <v>44</v>
      </c>
      <c r="S43" s="307" t="s">
        <v>204</v>
      </c>
    </row>
    <row r="44" s="2" customFormat="1" ht="32.1" customHeight="1" spans="1:19">
      <c r="A44" s="90">
        <v>8</v>
      </c>
      <c r="B44" s="692" t="s">
        <v>199</v>
      </c>
      <c r="C44" s="663"/>
      <c r="D44" s="60"/>
      <c r="E44" s="86">
        <f t="shared" si="8"/>
        <v>147.965474722565</v>
      </c>
      <c r="F44" s="119">
        <f>0.286+0.239/2</f>
        <v>0.4055</v>
      </c>
      <c r="G44" s="101">
        <f t="shared" si="9"/>
        <v>0.64196875371893</v>
      </c>
      <c r="H44" s="89"/>
      <c r="I44" s="263" t="s">
        <v>44</v>
      </c>
      <c r="J44" s="224" t="s">
        <v>45</v>
      </c>
      <c r="K44" s="275">
        <v>16</v>
      </c>
      <c r="L44" s="225" t="s">
        <v>173</v>
      </c>
      <c r="M44" s="225" t="s">
        <v>174</v>
      </c>
      <c r="N44" s="226" t="s">
        <v>160</v>
      </c>
      <c r="O44" s="525"/>
      <c r="P44" s="526"/>
      <c r="Q44" s="306" t="s">
        <v>56</v>
      </c>
      <c r="R44" s="306" t="s">
        <v>44</v>
      </c>
      <c r="S44" s="307">
        <v>9</v>
      </c>
    </row>
    <row r="45" s="2" customFormat="1" ht="32.1" customHeight="1" spans="1:19">
      <c r="A45" s="90">
        <v>9</v>
      </c>
      <c r="B45" s="693" t="s">
        <v>99</v>
      </c>
      <c r="C45" s="665"/>
      <c r="D45" s="335"/>
      <c r="E45" s="86">
        <f t="shared" si="8"/>
        <v>160.427807486631</v>
      </c>
      <c r="F45" s="119">
        <v>0.374</v>
      </c>
      <c r="G45" s="101">
        <f t="shared" si="9"/>
        <v>0.592099417733366</v>
      </c>
      <c r="H45" s="110">
        <v>1</v>
      </c>
      <c r="I45" s="263" t="s">
        <v>44</v>
      </c>
      <c r="J45" s="224" t="s">
        <v>45</v>
      </c>
      <c r="K45" s="275">
        <v>16</v>
      </c>
      <c r="L45" s="225" t="s">
        <v>184</v>
      </c>
      <c r="M45" s="225" t="s">
        <v>185</v>
      </c>
      <c r="N45" s="226" t="s">
        <v>160</v>
      </c>
      <c r="O45" s="525"/>
      <c r="P45" s="262">
        <v>10</v>
      </c>
      <c r="Q45" s="306" t="s">
        <v>171</v>
      </c>
      <c r="R45" s="306" t="s">
        <v>53</v>
      </c>
      <c r="S45" s="307">
        <v>11</v>
      </c>
    </row>
    <row r="46" s="2" customFormat="1" ht="32.1" customHeight="1" spans="1:19">
      <c r="A46" s="90">
        <v>10</v>
      </c>
      <c r="B46" s="692" t="s">
        <v>100</v>
      </c>
      <c r="C46" s="663"/>
      <c r="D46" s="694"/>
      <c r="E46" s="86">
        <f t="shared" si="8"/>
        <v>252.100840336134</v>
      </c>
      <c r="F46" s="611">
        <v>0.238</v>
      </c>
      <c r="G46" s="152">
        <f t="shared" si="9"/>
        <v>0.376790538557596</v>
      </c>
      <c r="H46" s="89"/>
      <c r="I46" s="637" t="s">
        <v>180</v>
      </c>
      <c r="J46" s="224" t="s">
        <v>45</v>
      </c>
      <c r="K46" s="275">
        <v>16</v>
      </c>
      <c r="L46" s="225" t="s">
        <v>168</v>
      </c>
      <c r="M46" s="225" t="s">
        <v>202</v>
      </c>
      <c r="N46" s="226" t="s">
        <v>160</v>
      </c>
      <c r="O46" s="525"/>
      <c r="P46" s="262">
        <v>12</v>
      </c>
      <c r="Q46" s="306" t="s">
        <v>44</v>
      </c>
      <c r="R46" s="529" t="s">
        <v>44</v>
      </c>
      <c r="S46" s="307" t="s">
        <v>208</v>
      </c>
    </row>
    <row r="47" s="2" customFormat="1" ht="32.1" customHeight="1" spans="1:19">
      <c r="A47" s="90">
        <v>11</v>
      </c>
      <c r="B47" s="471" t="s">
        <v>265</v>
      </c>
      <c r="C47" s="695"/>
      <c r="D47" s="696"/>
      <c r="E47" s="86">
        <f t="shared" si="8"/>
        <v>86.5426222414539</v>
      </c>
      <c r="F47" s="150">
        <v>0.6933</v>
      </c>
      <c r="G47" s="101">
        <f t="shared" si="9"/>
        <v>1.09760033773942</v>
      </c>
      <c r="H47" s="89">
        <v>1</v>
      </c>
      <c r="I47" s="263" t="s">
        <v>44</v>
      </c>
      <c r="J47" s="224" t="s">
        <v>45</v>
      </c>
      <c r="K47" s="275">
        <v>16</v>
      </c>
      <c r="L47" s="225" t="s">
        <v>158</v>
      </c>
      <c r="M47" s="225" t="s">
        <v>159</v>
      </c>
      <c r="N47" s="226" t="s">
        <v>160</v>
      </c>
      <c r="O47" s="525"/>
      <c r="P47" s="262">
        <v>14</v>
      </c>
      <c r="Q47" s="306" t="s">
        <v>44</v>
      </c>
      <c r="R47" s="306" t="s">
        <v>44</v>
      </c>
      <c r="S47" s="307">
        <v>15</v>
      </c>
    </row>
    <row r="48" s="2" customFormat="1" ht="32.1" customHeight="1" spans="1:19">
      <c r="A48" s="90">
        <v>12</v>
      </c>
      <c r="B48" s="698" t="s">
        <v>266</v>
      </c>
      <c r="C48" s="663"/>
      <c r="D48" s="60"/>
      <c r="E48" s="86">
        <f t="shared" si="8"/>
        <v>141.843971631206</v>
      </c>
      <c r="F48" s="119">
        <v>0.423</v>
      </c>
      <c r="G48" s="101">
        <f t="shared" si="9"/>
        <v>0.669673940377577</v>
      </c>
      <c r="H48" s="89">
        <v>1</v>
      </c>
      <c r="I48" s="263" t="s">
        <v>44</v>
      </c>
      <c r="J48" s="224" t="s">
        <v>45</v>
      </c>
      <c r="K48" s="275">
        <v>16</v>
      </c>
      <c r="L48" s="225" t="s">
        <v>161</v>
      </c>
      <c r="M48" s="225" t="s">
        <v>162</v>
      </c>
      <c r="N48" s="226" t="s">
        <v>160</v>
      </c>
      <c r="O48" s="525"/>
      <c r="P48" s="262">
        <v>15</v>
      </c>
      <c r="Q48" s="306" t="s">
        <v>44</v>
      </c>
      <c r="R48" s="306" t="s">
        <v>53</v>
      </c>
      <c r="S48" s="307">
        <v>16</v>
      </c>
    </row>
    <row r="49" s="2" customFormat="1" ht="32.1" customHeight="1" spans="1:19">
      <c r="A49" s="90">
        <v>13</v>
      </c>
      <c r="B49" s="697" t="s">
        <v>267</v>
      </c>
      <c r="C49" s="699"/>
      <c r="D49" s="155"/>
      <c r="E49" s="144">
        <f t="shared" si="8"/>
        <v>86.7052023121387</v>
      </c>
      <c r="F49" s="150">
        <v>0.692</v>
      </c>
      <c r="G49" s="101">
        <f t="shared" si="9"/>
        <v>1.09554223815906</v>
      </c>
      <c r="H49" s="89">
        <v>1</v>
      </c>
      <c r="I49" s="257" t="s">
        <v>44</v>
      </c>
      <c r="J49" s="224" t="s">
        <v>45</v>
      </c>
      <c r="K49" s="275">
        <v>16</v>
      </c>
      <c r="L49" s="225" t="s">
        <v>173</v>
      </c>
      <c r="M49" s="225" t="s">
        <v>174</v>
      </c>
      <c r="N49" s="226" t="s">
        <v>160</v>
      </c>
      <c r="O49" s="525"/>
      <c r="P49" s="262">
        <v>17</v>
      </c>
      <c r="Q49" s="306" t="s">
        <v>169</v>
      </c>
      <c r="R49" s="306" t="s">
        <v>169</v>
      </c>
      <c r="S49" s="307">
        <v>18</v>
      </c>
    </row>
    <row r="50" s="2" customFormat="1" ht="32.1" customHeight="1" spans="1:19">
      <c r="A50" s="90">
        <v>14</v>
      </c>
      <c r="B50" s="661" t="s">
        <v>207</v>
      </c>
      <c r="C50" s="156"/>
      <c r="D50" s="132"/>
      <c r="E50" s="86">
        <f t="shared" si="8"/>
        <v>258.097819073429</v>
      </c>
      <c r="F50" s="61">
        <f>(0.1097*1.1)+0.1118</f>
        <v>0.23247</v>
      </c>
      <c r="G50" s="101">
        <f t="shared" si="9"/>
        <v>0.368035699573464</v>
      </c>
      <c r="H50" s="89"/>
      <c r="I50" s="253"/>
      <c r="J50" s="224"/>
      <c r="K50" s="275"/>
      <c r="L50" s="225"/>
      <c r="M50" s="225"/>
      <c r="N50" s="226"/>
      <c r="O50" s="527"/>
      <c r="P50" s="266"/>
      <c r="Q50" s="308" t="s">
        <v>212</v>
      </c>
      <c r="R50" s="309"/>
      <c r="S50" s="310"/>
    </row>
    <row r="51" s="2" customFormat="1" ht="32.1" customHeight="1" spans="1:19">
      <c r="A51" s="90">
        <v>15</v>
      </c>
      <c r="B51" s="697" t="s">
        <v>97</v>
      </c>
      <c r="C51" s="124"/>
      <c r="D51" s="132"/>
      <c r="E51" s="86">
        <f t="shared" si="8"/>
        <v>221.975582685905</v>
      </c>
      <c r="F51" s="150">
        <f>0.2703</f>
        <v>0.2703</v>
      </c>
      <c r="G51" s="109">
        <f t="shared" si="9"/>
        <v>0.427926397361842</v>
      </c>
      <c r="H51" s="89">
        <v>1</v>
      </c>
      <c r="I51" s="253" t="s">
        <v>44</v>
      </c>
      <c r="J51" s="224" t="s">
        <v>45</v>
      </c>
      <c r="K51" s="275">
        <v>16</v>
      </c>
      <c r="L51" s="225" t="s">
        <v>184</v>
      </c>
      <c r="M51" s="225" t="s">
        <v>185</v>
      </c>
      <c r="N51" s="226" t="s">
        <v>160</v>
      </c>
      <c r="O51" s="525"/>
      <c r="P51" s="262">
        <v>19</v>
      </c>
      <c r="Q51" s="306" t="s">
        <v>63</v>
      </c>
      <c r="R51" s="529" t="s">
        <v>66</v>
      </c>
      <c r="S51" s="311" t="s">
        <v>213</v>
      </c>
    </row>
    <row r="52" s="2" customFormat="1" ht="32.1" customHeight="1" spans="1:19">
      <c r="A52" s="90">
        <v>16</v>
      </c>
      <c r="B52" s="701" t="s">
        <v>209</v>
      </c>
      <c r="C52" s="702"/>
      <c r="D52" s="453"/>
      <c r="E52" s="86">
        <f t="shared" si="8"/>
        <v>110.213078618663</v>
      </c>
      <c r="F52" s="703">
        <v>0.5444</v>
      </c>
      <c r="G52" s="101">
        <f t="shared" si="9"/>
        <v>0.861868778112418</v>
      </c>
      <c r="H52" s="89">
        <v>1</v>
      </c>
      <c r="I52" s="253" t="s">
        <v>44</v>
      </c>
      <c r="J52" s="224" t="s">
        <v>45</v>
      </c>
      <c r="K52" s="275">
        <v>16</v>
      </c>
      <c r="L52" s="225" t="s">
        <v>184</v>
      </c>
      <c r="M52" s="225" t="s">
        <v>185</v>
      </c>
      <c r="N52" s="226" t="s">
        <v>160</v>
      </c>
      <c r="O52" s="525"/>
      <c r="P52" s="262">
        <v>19</v>
      </c>
      <c r="Q52" s="306" t="s">
        <v>63</v>
      </c>
      <c r="R52" s="306" t="s">
        <v>66</v>
      </c>
      <c r="S52" s="307">
        <v>20</v>
      </c>
    </row>
    <row r="53" s="2" customFormat="1" ht="32.1" customHeight="1" spans="1:19">
      <c r="A53" s="90">
        <v>17</v>
      </c>
      <c r="B53" s="463" t="s">
        <v>268</v>
      </c>
      <c r="C53" s="146"/>
      <c r="D53" s="613"/>
      <c r="E53" s="86">
        <f t="shared" si="8"/>
        <v>101.223112610713</v>
      </c>
      <c r="F53" s="614">
        <f>0.747/2+0.4385/2</f>
        <v>0.59275</v>
      </c>
      <c r="G53" s="152">
        <f t="shared" si="9"/>
        <v>0.93841425096645</v>
      </c>
      <c r="H53" s="89">
        <v>1</v>
      </c>
      <c r="I53" s="253" t="s">
        <v>44</v>
      </c>
      <c r="J53" s="224" t="s">
        <v>45</v>
      </c>
      <c r="K53" s="275">
        <v>16</v>
      </c>
      <c r="L53" s="225" t="s">
        <v>168</v>
      </c>
      <c r="M53" s="225" t="s">
        <v>202</v>
      </c>
      <c r="N53" s="226" t="s">
        <v>160</v>
      </c>
      <c r="O53" s="267"/>
      <c r="P53" s="262" t="s">
        <v>215</v>
      </c>
      <c r="Q53" s="529" t="s">
        <v>66</v>
      </c>
      <c r="R53" s="306" t="s">
        <v>44</v>
      </c>
      <c r="S53" s="307">
        <v>21</v>
      </c>
    </row>
    <row r="54" s="2" customFormat="1" ht="32.1" customHeight="1" spans="1:19">
      <c r="A54" s="90"/>
      <c r="B54" s="463"/>
      <c r="C54" s="143"/>
      <c r="D54" s="118"/>
      <c r="E54" s="86"/>
      <c r="F54" s="119"/>
      <c r="G54" s="101"/>
      <c r="H54" s="89"/>
      <c r="I54" s="257"/>
      <c r="J54" s="224"/>
      <c r="K54" s="275"/>
      <c r="L54" s="225"/>
      <c r="M54" s="225"/>
      <c r="N54" s="226"/>
      <c r="O54" s="267"/>
      <c r="P54" s="262">
        <v>22</v>
      </c>
      <c r="Q54" s="306" t="s">
        <v>66</v>
      </c>
      <c r="R54" s="529" t="s">
        <v>84</v>
      </c>
      <c r="S54" s="307" t="s">
        <v>216</v>
      </c>
    </row>
    <row r="55" s="2" customFormat="1" ht="32.1" customHeight="1" spans="1:19">
      <c r="A55" s="162">
        <v>18</v>
      </c>
      <c r="B55" s="704" t="s">
        <v>214</v>
      </c>
      <c r="C55" s="143"/>
      <c r="D55" s="164"/>
      <c r="E55" s="86">
        <f t="shared" ref="E55:E58" si="10">60/F55*$E$12</f>
        <v>214.515552377547</v>
      </c>
      <c r="F55" s="705">
        <v>0.2797</v>
      </c>
      <c r="G55" s="101">
        <f t="shared" ref="G55:G58" si="11">$F$9/E55*120%</f>
        <v>0.442808040481343</v>
      </c>
      <c r="H55" s="89">
        <v>1</v>
      </c>
      <c r="I55" s="253" t="s">
        <v>68</v>
      </c>
      <c r="J55" s="224" t="s">
        <v>57</v>
      </c>
      <c r="K55" s="275">
        <v>16</v>
      </c>
      <c r="L55" s="225" t="s">
        <v>197</v>
      </c>
      <c r="M55" s="225" t="s">
        <v>198</v>
      </c>
      <c r="N55" s="236" t="s">
        <v>48</v>
      </c>
      <c r="O55" s="267"/>
      <c r="P55" s="262">
        <v>24</v>
      </c>
      <c r="Q55" s="306" t="s">
        <v>84</v>
      </c>
      <c r="R55" s="529" t="s">
        <v>50</v>
      </c>
      <c r="S55" s="307" t="s">
        <v>217</v>
      </c>
    </row>
    <row r="56" s="2" customFormat="1" ht="32.1" customHeight="1" spans="1:19">
      <c r="A56" s="162">
        <v>19</v>
      </c>
      <c r="B56" s="715" t="s">
        <v>114</v>
      </c>
      <c r="C56" s="716"/>
      <c r="D56" s="167"/>
      <c r="E56" s="86">
        <f t="shared" si="10"/>
        <v>269.058295964126</v>
      </c>
      <c r="F56" s="717">
        <v>0.223</v>
      </c>
      <c r="G56" s="101">
        <f t="shared" si="11"/>
        <v>0.353043235707328</v>
      </c>
      <c r="H56" s="89"/>
      <c r="I56" s="216" t="s">
        <v>169</v>
      </c>
      <c r="J56" s="224" t="s">
        <v>70</v>
      </c>
      <c r="K56" s="275">
        <v>16</v>
      </c>
      <c r="L56" s="225" t="s">
        <v>168</v>
      </c>
      <c r="M56" s="236" t="s">
        <v>165</v>
      </c>
      <c r="N56" s="236" t="s">
        <v>48</v>
      </c>
      <c r="O56" s="267"/>
      <c r="P56" s="262" t="s">
        <v>218</v>
      </c>
      <c r="Q56" s="306" t="s">
        <v>50</v>
      </c>
      <c r="R56" s="306" t="s">
        <v>44</v>
      </c>
      <c r="S56" s="307">
        <v>28</v>
      </c>
    </row>
    <row r="57" s="2" customFormat="1" ht="32.1" customHeight="1" spans="1:19">
      <c r="A57" s="162">
        <v>20</v>
      </c>
      <c r="B57" s="715" t="s">
        <v>115</v>
      </c>
      <c r="C57" s="663"/>
      <c r="D57" s="60"/>
      <c r="E57" s="86">
        <f t="shared" si="10"/>
        <v>211.267605633803</v>
      </c>
      <c r="F57" s="119">
        <v>0.284</v>
      </c>
      <c r="G57" s="101">
        <f t="shared" si="11"/>
        <v>0.449615600631754</v>
      </c>
      <c r="H57" s="89">
        <v>1</v>
      </c>
      <c r="I57" s="253" t="s">
        <v>44</v>
      </c>
      <c r="J57" s="224" t="s">
        <v>45</v>
      </c>
      <c r="K57" s="275">
        <v>16</v>
      </c>
      <c r="L57" s="225" t="s">
        <v>158</v>
      </c>
      <c r="M57" s="225" t="s">
        <v>159</v>
      </c>
      <c r="N57" s="226" t="s">
        <v>160</v>
      </c>
      <c r="O57" s="267"/>
      <c r="P57" s="262">
        <v>29</v>
      </c>
      <c r="Q57" s="306" t="s">
        <v>72</v>
      </c>
      <c r="R57" s="306" t="s">
        <v>72</v>
      </c>
      <c r="S57" s="307">
        <v>29</v>
      </c>
    </row>
    <row r="58" s="2" customFormat="1" ht="32.1" customHeight="1" spans="1:19">
      <c r="A58" s="171"/>
      <c r="B58" s="172" t="s">
        <v>118</v>
      </c>
      <c r="C58" s="173"/>
      <c r="D58" s="173"/>
      <c r="E58" s="174">
        <f t="shared" si="10"/>
        <v>102.564102564103</v>
      </c>
      <c r="F58" s="175">
        <v>0.585</v>
      </c>
      <c r="G58" s="176">
        <f t="shared" si="11"/>
        <v>0.926144811160478</v>
      </c>
      <c r="H58" s="96">
        <v>1</v>
      </c>
      <c r="I58" s="274" t="s">
        <v>119</v>
      </c>
      <c r="J58" s="275"/>
      <c r="K58" s="275"/>
      <c r="L58" s="217"/>
      <c r="M58" s="217"/>
      <c r="N58" s="248"/>
      <c r="O58" s="268">
        <v>30</v>
      </c>
      <c r="P58" s="268"/>
      <c r="Q58" s="306" t="s">
        <v>44</v>
      </c>
      <c r="R58" s="312" t="s">
        <v>44</v>
      </c>
      <c r="S58" s="313">
        <v>30</v>
      </c>
    </row>
    <row r="59" s="2" customFormat="1" ht="32.1" customHeight="1" spans="1:19">
      <c r="A59" s="315"/>
      <c r="B59" s="316" t="s">
        <v>120</v>
      </c>
      <c r="C59" s="244"/>
      <c r="D59" s="244"/>
      <c r="E59" s="317"/>
      <c r="F59" s="318">
        <f t="shared" ref="F59:H59" si="12">SUM(F24:F58)</f>
        <v>14.873115</v>
      </c>
      <c r="G59" s="318">
        <f t="shared" si="12"/>
        <v>23.5464244154583</v>
      </c>
      <c r="H59" s="82">
        <f t="shared" si="12"/>
        <v>25</v>
      </c>
      <c r="I59" s="82"/>
      <c r="J59" s="367"/>
      <c r="K59" s="367"/>
      <c r="L59" s="368"/>
      <c r="M59" s="368"/>
      <c r="N59" s="368"/>
      <c r="O59" s="268">
        <v>31</v>
      </c>
      <c r="P59" s="268"/>
      <c r="Q59" s="306" t="s">
        <v>81</v>
      </c>
      <c r="R59" s="529" t="s">
        <v>74</v>
      </c>
      <c r="S59" s="313" t="s">
        <v>220</v>
      </c>
    </row>
    <row r="60" s="2" customFormat="1" ht="32.1" customHeight="1" spans="1:19">
      <c r="A60" s="765"/>
      <c r="B60" s="766"/>
      <c r="C60" s="767"/>
      <c r="D60" s="767"/>
      <c r="E60" s="758"/>
      <c r="F60" s="768"/>
      <c r="G60" s="769"/>
      <c r="H60" s="770"/>
      <c r="I60" s="770"/>
      <c r="J60" s="795"/>
      <c r="K60" s="796"/>
      <c r="L60" s="1162"/>
      <c r="M60" s="1162"/>
      <c r="N60" s="798"/>
      <c r="O60" s="270">
        <v>32</v>
      </c>
      <c r="P60" s="268"/>
      <c r="Q60" s="314" t="s">
        <v>222</v>
      </c>
      <c r="R60" s="312" t="s">
        <v>74</v>
      </c>
      <c r="S60" s="313">
        <v>33</v>
      </c>
    </row>
    <row r="61" s="2" customFormat="1" ht="32.1" customHeight="1" spans="1:19">
      <c r="A61" s="162">
        <v>21</v>
      </c>
      <c r="B61" s="720" t="s">
        <v>269</v>
      </c>
      <c r="C61" s="721"/>
      <c r="D61" s="319"/>
      <c r="E61" s="86">
        <f t="shared" ref="E61:E77" si="13">60/F61*$E$12</f>
        <v>66.057469998899</v>
      </c>
      <c r="F61" s="336">
        <v>0.9083</v>
      </c>
      <c r="G61" s="101">
        <f t="shared" ref="G61:G77" si="14">$F$9/E61*120%</f>
        <v>1.43797834525994</v>
      </c>
      <c r="H61" s="320">
        <v>2</v>
      </c>
      <c r="I61" s="253" t="s">
        <v>63</v>
      </c>
      <c r="J61" s="224" t="s">
        <v>57</v>
      </c>
      <c r="K61" s="638">
        <v>16</v>
      </c>
      <c r="L61" s="225" t="s">
        <v>197</v>
      </c>
      <c r="M61" s="225" t="s">
        <v>198</v>
      </c>
      <c r="N61" s="236" t="s">
        <v>48</v>
      </c>
      <c r="O61" s="271"/>
      <c r="P61" s="266"/>
      <c r="Q61" s="308" t="s">
        <v>212</v>
      </c>
      <c r="R61" s="308" t="s">
        <v>212</v>
      </c>
      <c r="S61" s="530">
        <v>3</v>
      </c>
    </row>
    <row r="62" s="2" customFormat="1" ht="32.1" customHeight="1" spans="1:19">
      <c r="A62" s="162">
        <v>22</v>
      </c>
      <c r="B62" s="698" t="s">
        <v>221</v>
      </c>
      <c r="C62" s="722"/>
      <c r="D62" s="169"/>
      <c r="E62" s="86">
        <f t="shared" si="13"/>
        <v>107.913669064748</v>
      </c>
      <c r="F62" s="119">
        <v>0.556</v>
      </c>
      <c r="G62" s="101">
        <f t="shared" si="14"/>
        <v>0.880233358983292</v>
      </c>
      <c r="H62" s="322">
        <v>1</v>
      </c>
      <c r="I62" s="216" t="s">
        <v>68</v>
      </c>
      <c r="J62" s="224" t="s">
        <v>57</v>
      </c>
      <c r="K62" s="275">
        <v>16</v>
      </c>
      <c r="L62" s="225" t="s">
        <v>197</v>
      </c>
      <c r="M62" s="225" t="s">
        <v>198</v>
      </c>
      <c r="N62" s="236" t="s">
        <v>48</v>
      </c>
      <c r="O62" s="555"/>
      <c r="P62" s="555"/>
      <c r="Q62" s="577"/>
      <c r="R62" s="577"/>
      <c r="S62" s="578"/>
    </row>
    <row r="63" s="2" customFormat="1" ht="32.1" customHeight="1" spans="1:19">
      <c r="A63" s="162">
        <v>23</v>
      </c>
      <c r="B63" s="698" t="s">
        <v>223</v>
      </c>
      <c r="C63" s="723"/>
      <c r="D63" s="60"/>
      <c r="E63" s="323">
        <f t="shared" si="13"/>
        <v>80.3212851405623</v>
      </c>
      <c r="F63" s="165">
        <v>0.747</v>
      </c>
      <c r="G63" s="88">
        <f t="shared" si="14"/>
        <v>1.18261568194338</v>
      </c>
      <c r="H63" s="110">
        <v>1</v>
      </c>
      <c r="I63" s="216" t="s">
        <v>166</v>
      </c>
      <c r="J63" s="224" t="s">
        <v>45</v>
      </c>
      <c r="K63" s="275">
        <v>16</v>
      </c>
      <c r="L63" s="225" t="s">
        <v>161</v>
      </c>
      <c r="M63" s="225" t="s">
        <v>162</v>
      </c>
      <c r="N63" s="236" t="s">
        <v>48</v>
      </c>
      <c r="O63" s="555"/>
      <c r="P63" s="549" t="s">
        <v>145</v>
      </c>
      <c r="Q63" s="577"/>
      <c r="R63" s="577"/>
      <c r="S63" s="578"/>
    </row>
    <row r="64" s="2" customFormat="1" ht="32.1" customHeight="1" spans="1:19">
      <c r="A64" s="162">
        <v>24</v>
      </c>
      <c r="B64" s="698" t="s">
        <v>224</v>
      </c>
      <c r="C64" s="663"/>
      <c r="D64" s="60"/>
      <c r="E64" s="86">
        <f t="shared" si="13"/>
        <v>59.3061184145498</v>
      </c>
      <c r="F64" s="119">
        <v>1.0117</v>
      </c>
      <c r="G64" s="88">
        <f t="shared" si="14"/>
        <v>1.60167641957445</v>
      </c>
      <c r="H64" s="110">
        <v>2</v>
      </c>
      <c r="I64" s="253" t="s">
        <v>44</v>
      </c>
      <c r="J64" s="224" t="s">
        <v>45</v>
      </c>
      <c r="K64" s="275">
        <v>16</v>
      </c>
      <c r="L64" s="225" t="s">
        <v>173</v>
      </c>
      <c r="M64" s="225" t="s">
        <v>174</v>
      </c>
      <c r="N64" s="236" t="s">
        <v>48</v>
      </c>
      <c r="O64" s="555"/>
      <c r="P64" s="555"/>
      <c r="Q64" s="577"/>
      <c r="R64" s="577"/>
      <c r="S64" s="578"/>
    </row>
    <row r="65" s="2" customFormat="1" ht="32.1" customHeight="1" spans="1:19">
      <c r="A65" s="162">
        <v>25</v>
      </c>
      <c r="B65" s="698" t="s">
        <v>270</v>
      </c>
      <c r="C65" s="724"/>
      <c r="D65" s="325"/>
      <c r="E65" s="326">
        <f t="shared" si="13"/>
        <v>96.7429861335053</v>
      </c>
      <c r="F65" s="119">
        <v>0.6202</v>
      </c>
      <c r="G65" s="88">
        <f t="shared" si="14"/>
        <v>0.981871815182442</v>
      </c>
      <c r="H65" s="327">
        <v>1</v>
      </c>
      <c r="I65" s="253" t="s">
        <v>44</v>
      </c>
      <c r="J65" s="224" t="s">
        <v>45</v>
      </c>
      <c r="K65" s="275">
        <v>16</v>
      </c>
      <c r="L65" s="225" t="s">
        <v>173</v>
      </c>
      <c r="M65" s="225" t="s">
        <v>174</v>
      </c>
      <c r="N65" s="226" t="s">
        <v>160</v>
      </c>
      <c r="O65" s="555"/>
      <c r="P65" s="555"/>
      <c r="Q65" s="577"/>
      <c r="R65" s="577"/>
      <c r="S65" s="578"/>
    </row>
    <row r="66" s="2" customFormat="1" ht="32.1" customHeight="1" spans="1:19">
      <c r="A66" s="162">
        <v>26</v>
      </c>
      <c r="B66" s="531" t="s">
        <v>226</v>
      </c>
      <c r="C66" s="663"/>
      <c r="D66" s="60"/>
      <c r="E66" s="326">
        <f t="shared" si="13"/>
        <v>119.402985074627</v>
      </c>
      <c r="F66" s="119">
        <v>0.5025</v>
      </c>
      <c r="G66" s="88">
        <f t="shared" si="14"/>
        <v>0.795534645484001</v>
      </c>
      <c r="H66" s="110">
        <v>1</v>
      </c>
      <c r="I66" s="216" t="s">
        <v>84</v>
      </c>
      <c r="J66" s="224"/>
      <c r="K66" s="275"/>
      <c r="L66" s="225"/>
      <c r="M66" s="225"/>
      <c r="N66" s="236"/>
      <c r="O66" s="555"/>
      <c r="P66" s="555"/>
      <c r="Q66" s="577"/>
      <c r="R66" s="577"/>
      <c r="S66" s="578"/>
    </row>
    <row r="67" s="2" customFormat="1" ht="30" customHeight="1" spans="1:19">
      <c r="A67" s="162">
        <v>27</v>
      </c>
      <c r="B67" s="531" t="s">
        <v>271</v>
      </c>
      <c r="C67" s="723"/>
      <c r="D67" s="60"/>
      <c r="E67" s="326">
        <f t="shared" si="13"/>
        <v>101.401024150344</v>
      </c>
      <c r="F67" s="342">
        <f>0.8453*0.7</f>
        <v>0.59171</v>
      </c>
      <c r="G67" s="88">
        <f t="shared" si="14"/>
        <v>0.936767771302165</v>
      </c>
      <c r="H67" s="110">
        <v>1</v>
      </c>
      <c r="I67" s="216" t="s">
        <v>44</v>
      </c>
      <c r="J67" s="224" t="s">
        <v>45</v>
      </c>
      <c r="K67" s="275">
        <v>18</v>
      </c>
      <c r="L67" s="225" t="s">
        <v>228</v>
      </c>
      <c r="M67" s="225" t="s">
        <v>174</v>
      </c>
      <c r="N67" s="236" t="s">
        <v>48</v>
      </c>
      <c r="O67" s="555"/>
      <c r="P67" s="555"/>
      <c r="Q67" s="577"/>
      <c r="R67" s="577"/>
      <c r="S67" s="578"/>
    </row>
    <row r="68" s="2" customFormat="1" ht="30" customHeight="1" spans="1:19">
      <c r="A68" s="162">
        <v>28</v>
      </c>
      <c r="B68" s="531" t="s">
        <v>272</v>
      </c>
      <c r="C68" s="723"/>
      <c r="D68" s="60"/>
      <c r="E68" s="326">
        <f t="shared" si="13"/>
        <v>104.644470411776</v>
      </c>
      <c r="F68" s="342">
        <f>0.8191*0.7</f>
        <v>0.57337</v>
      </c>
      <c r="G68" s="88">
        <f t="shared" si="14"/>
        <v>0.907732735683904</v>
      </c>
      <c r="H68" s="110">
        <v>1</v>
      </c>
      <c r="I68" s="216" t="s">
        <v>81</v>
      </c>
      <c r="J68" s="224" t="s">
        <v>45</v>
      </c>
      <c r="K68" s="275">
        <v>18</v>
      </c>
      <c r="L68" s="225" t="s">
        <v>228</v>
      </c>
      <c r="M68" s="225" t="s">
        <v>174</v>
      </c>
      <c r="N68" s="236" t="s">
        <v>48</v>
      </c>
      <c r="O68" s="555"/>
      <c r="P68" s="555"/>
      <c r="Q68" s="577"/>
      <c r="R68" s="577"/>
      <c r="S68" s="578"/>
    </row>
    <row r="69" s="2" customFormat="1" ht="30" customHeight="1" spans="1:19">
      <c r="A69" s="162">
        <v>29</v>
      </c>
      <c r="B69" s="531" t="s">
        <v>229</v>
      </c>
      <c r="C69" s="663"/>
      <c r="D69" s="60"/>
      <c r="E69" s="326">
        <f t="shared" si="13"/>
        <v>102.179836512262</v>
      </c>
      <c r="F69" s="119">
        <f>0.139+0.4482</f>
        <v>0.5872</v>
      </c>
      <c r="G69" s="88">
        <f t="shared" si="14"/>
        <v>0.929627748911851</v>
      </c>
      <c r="H69" s="110">
        <v>1</v>
      </c>
      <c r="I69" s="216" t="s">
        <v>50</v>
      </c>
      <c r="J69" s="224"/>
      <c r="K69" s="275"/>
      <c r="L69" s="225"/>
      <c r="M69" s="225"/>
      <c r="N69" s="236"/>
      <c r="O69" s="555"/>
      <c r="P69" s="555"/>
      <c r="Q69" s="577"/>
      <c r="R69" s="577"/>
      <c r="S69" s="578"/>
    </row>
    <row r="70" s="2" customFormat="1" ht="30" customHeight="1" spans="1:19">
      <c r="A70" s="162">
        <v>30</v>
      </c>
      <c r="B70" s="531" t="s">
        <v>126</v>
      </c>
      <c r="C70" s="663"/>
      <c r="D70" s="60"/>
      <c r="E70" s="326">
        <f t="shared" si="13"/>
        <v>131.004366812227</v>
      </c>
      <c r="F70" s="119">
        <f>0.458</f>
        <v>0.458</v>
      </c>
      <c r="G70" s="88">
        <f t="shared" si="14"/>
        <v>0.72508431369487</v>
      </c>
      <c r="H70" s="110">
        <v>1</v>
      </c>
      <c r="I70" s="216" t="s">
        <v>44</v>
      </c>
      <c r="J70" s="224" t="s">
        <v>45</v>
      </c>
      <c r="K70" s="275">
        <v>16</v>
      </c>
      <c r="L70" s="225" t="s">
        <v>158</v>
      </c>
      <c r="M70" s="225" t="s">
        <v>159</v>
      </c>
      <c r="N70" s="226" t="s">
        <v>160</v>
      </c>
      <c r="O70" s="555"/>
      <c r="P70" s="1"/>
      <c r="Q70" s="577"/>
      <c r="R70" s="577"/>
      <c r="S70" s="578"/>
    </row>
    <row r="71" s="2" customFormat="1" ht="30" customHeight="1" spans="1:19">
      <c r="A71" s="162">
        <v>31</v>
      </c>
      <c r="B71" s="531" t="s">
        <v>273</v>
      </c>
      <c r="C71" s="663"/>
      <c r="D71" s="60"/>
      <c r="E71" s="326">
        <f t="shared" si="13"/>
        <v>119.569549621363</v>
      </c>
      <c r="F71" s="119">
        <v>0.5018</v>
      </c>
      <c r="G71" s="88">
        <f t="shared" si="14"/>
        <v>0.794426438017655</v>
      </c>
      <c r="H71" s="110">
        <v>1</v>
      </c>
      <c r="I71" s="216" t="s">
        <v>44</v>
      </c>
      <c r="J71" s="224" t="s">
        <v>45</v>
      </c>
      <c r="K71" s="275">
        <v>16</v>
      </c>
      <c r="L71" s="225" t="s">
        <v>158</v>
      </c>
      <c r="M71" s="225" t="s">
        <v>159</v>
      </c>
      <c r="N71" s="226" t="s">
        <v>160</v>
      </c>
      <c r="O71" s="555"/>
      <c r="P71" s="555"/>
      <c r="Q71" s="577"/>
      <c r="R71" s="577"/>
      <c r="S71" s="578"/>
    </row>
    <row r="72" s="2" customFormat="1" ht="30" customHeight="1" spans="1:19">
      <c r="A72" s="162">
        <v>32</v>
      </c>
      <c r="B72" s="531" t="s">
        <v>231</v>
      </c>
      <c r="C72" s="663"/>
      <c r="D72" s="60"/>
      <c r="E72" s="326">
        <f t="shared" si="13"/>
        <v>98.6842105263158</v>
      </c>
      <c r="F72" s="119">
        <v>0.608</v>
      </c>
      <c r="G72" s="88">
        <f t="shared" si="14"/>
        <v>0.962557342197557</v>
      </c>
      <c r="H72" s="110">
        <v>1</v>
      </c>
      <c r="I72" s="216" t="s">
        <v>44</v>
      </c>
      <c r="J72" s="224" t="s">
        <v>45</v>
      </c>
      <c r="K72" s="275">
        <v>16</v>
      </c>
      <c r="L72" s="225" t="s">
        <v>161</v>
      </c>
      <c r="M72" s="225" t="s">
        <v>162</v>
      </c>
      <c r="N72" s="226" t="s">
        <v>160</v>
      </c>
      <c r="O72" s="555"/>
      <c r="P72" s="549" t="s">
        <v>146</v>
      </c>
      <c r="Q72" s="577"/>
      <c r="R72" s="577"/>
      <c r="S72" s="578"/>
    </row>
    <row r="73" s="2" customFormat="1" ht="30" customHeight="1" spans="1:19">
      <c r="A73" s="162">
        <v>33</v>
      </c>
      <c r="B73" s="531" t="s">
        <v>232</v>
      </c>
      <c r="C73" s="663"/>
      <c r="D73" s="60"/>
      <c r="E73" s="326">
        <f t="shared" si="13"/>
        <v>80.7537012113055</v>
      </c>
      <c r="F73" s="119">
        <v>0.743</v>
      </c>
      <c r="G73" s="109">
        <f t="shared" si="14"/>
        <v>1.17628306784997</v>
      </c>
      <c r="H73" s="110">
        <v>1</v>
      </c>
      <c r="I73" s="216" t="s">
        <v>72</v>
      </c>
      <c r="J73" s="224" t="s">
        <v>130</v>
      </c>
      <c r="K73" s="224">
        <v>21</v>
      </c>
      <c r="L73" s="225" t="s">
        <v>233</v>
      </c>
      <c r="M73" s="236" t="s">
        <v>165</v>
      </c>
      <c r="N73" s="226" t="s">
        <v>187</v>
      </c>
      <c r="O73" s="555"/>
      <c r="P73" s="555"/>
      <c r="Q73" s="577"/>
      <c r="R73" s="577"/>
      <c r="S73" s="578"/>
    </row>
    <row r="74" s="2" customFormat="1" ht="30" customHeight="1" spans="1:19">
      <c r="A74" s="162">
        <v>34</v>
      </c>
      <c r="B74" s="532" t="s">
        <v>274</v>
      </c>
      <c r="C74" s="663"/>
      <c r="D74" s="60"/>
      <c r="E74" s="326">
        <f t="shared" si="13"/>
        <v>64.5925287975024</v>
      </c>
      <c r="F74" s="119">
        <f>0.852/2+0.5029</f>
        <v>0.9289</v>
      </c>
      <c r="G74" s="101">
        <f t="shared" si="14"/>
        <v>1.47059130784097</v>
      </c>
      <c r="H74" s="110">
        <v>2</v>
      </c>
      <c r="I74" s="216" t="s">
        <v>44</v>
      </c>
      <c r="J74" s="224" t="s">
        <v>45</v>
      </c>
      <c r="K74" s="275">
        <v>16</v>
      </c>
      <c r="L74" s="225" t="s">
        <v>161</v>
      </c>
      <c r="M74" s="225" t="s">
        <v>162</v>
      </c>
      <c r="N74" s="226" t="s">
        <v>187</v>
      </c>
      <c r="O74" s="555"/>
      <c r="P74" s="555"/>
      <c r="Q74" s="577"/>
      <c r="R74" s="577"/>
      <c r="S74" s="578"/>
    </row>
    <row r="75" s="2" customFormat="1" ht="30" customHeight="1" spans="1:19">
      <c r="A75" s="162">
        <v>35</v>
      </c>
      <c r="B75" s="698" t="s">
        <v>134</v>
      </c>
      <c r="C75" s="725"/>
      <c r="D75" s="62"/>
      <c r="E75" s="326">
        <f t="shared" si="13"/>
        <v>84.8656294200849</v>
      </c>
      <c r="F75" s="119">
        <v>0.707</v>
      </c>
      <c r="G75" s="88">
        <f t="shared" si="14"/>
        <v>1.11928954100933</v>
      </c>
      <c r="H75" s="330">
        <v>1</v>
      </c>
      <c r="I75" s="253" t="s">
        <v>74</v>
      </c>
      <c r="J75" s="224" t="s">
        <v>137</v>
      </c>
      <c r="K75" s="275">
        <v>21</v>
      </c>
      <c r="L75" s="225" t="s">
        <v>234</v>
      </c>
      <c r="M75" s="236" t="s">
        <v>235</v>
      </c>
      <c r="N75" s="226" t="s">
        <v>160</v>
      </c>
      <c r="O75" s="555"/>
      <c r="P75" s="555"/>
      <c r="Q75" s="577"/>
      <c r="R75" s="577"/>
      <c r="S75" s="578"/>
    </row>
    <row r="76" s="2" customFormat="1" ht="30" customHeight="1" spans="1:19">
      <c r="A76" s="162">
        <v>36</v>
      </c>
      <c r="B76" s="698" t="s">
        <v>275</v>
      </c>
      <c r="C76" s="725"/>
      <c r="D76" s="63"/>
      <c r="E76" s="326">
        <f t="shared" si="13"/>
        <v>95.2380952380952</v>
      </c>
      <c r="F76" s="133">
        <f>0.239+0.172+0.219</f>
        <v>0.63</v>
      </c>
      <c r="G76" s="101">
        <f t="shared" si="14"/>
        <v>0.997386719711284</v>
      </c>
      <c r="H76" s="330">
        <v>2</v>
      </c>
      <c r="I76" s="253" t="s">
        <v>74</v>
      </c>
      <c r="J76" s="224" t="s">
        <v>137</v>
      </c>
      <c r="K76" s="224">
        <v>21</v>
      </c>
      <c r="L76" s="225" t="s">
        <v>234</v>
      </c>
      <c r="M76" s="236" t="s">
        <v>235</v>
      </c>
      <c r="N76" s="226" t="s">
        <v>160</v>
      </c>
      <c r="O76" s="555"/>
      <c r="P76" s="555"/>
      <c r="Q76" s="577"/>
      <c r="R76" s="577"/>
      <c r="S76" s="578"/>
    </row>
    <row r="77" s="2" customFormat="1" ht="30" customHeight="1" spans="1:19">
      <c r="A77" s="162">
        <v>37</v>
      </c>
      <c r="B77" s="726" t="s">
        <v>237</v>
      </c>
      <c r="C77" s="727"/>
      <c r="D77" s="610"/>
      <c r="E77" s="728">
        <f t="shared" si="13"/>
        <v>157.48031496063</v>
      </c>
      <c r="F77" s="729">
        <v>0.381</v>
      </c>
      <c r="G77" s="730">
        <f t="shared" si="14"/>
        <v>0.603181492396824</v>
      </c>
      <c r="H77" s="731"/>
      <c r="I77" s="743" t="s">
        <v>172</v>
      </c>
      <c r="J77" s="744" t="s">
        <v>45</v>
      </c>
      <c r="K77" s="1293">
        <v>16</v>
      </c>
      <c r="L77" s="491" t="s">
        <v>173</v>
      </c>
      <c r="M77" s="491" t="s">
        <v>174</v>
      </c>
      <c r="N77" s="492" t="s">
        <v>160</v>
      </c>
      <c r="O77" s="555"/>
      <c r="P77" s="555"/>
      <c r="Q77" s="577"/>
      <c r="R77" s="577"/>
      <c r="S77" s="578"/>
    </row>
    <row r="78" ht="32.1" customHeight="1" spans="1:20">
      <c r="A78" s="732"/>
      <c r="B78" s="733" t="s">
        <v>139</v>
      </c>
      <c r="C78" s="734">
        <v>0.583</v>
      </c>
      <c r="D78" s="735">
        <f>60/C78*$E$12</f>
        <v>102.915951972556</v>
      </c>
      <c r="E78" s="736"/>
      <c r="F78" s="737"/>
      <c r="G78" s="738"/>
      <c r="H78" s="739"/>
      <c r="I78" s="745"/>
      <c r="J78" s="746"/>
      <c r="K78" s="746"/>
      <c r="L78" s="747"/>
      <c r="M78" s="747"/>
      <c r="N78" s="748"/>
      <c r="O78" s="555"/>
      <c r="P78" s="555"/>
      <c r="Q78" s="577"/>
      <c r="R78" s="577"/>
      <c r="S78" s="578"/>
      <c r="T78" s="2"/>
    </row>
    <row r="79" ht="32.1" customHeight="1" spans="1:19">
      <c r="A79" s="344"/>
      <c r="B79" s="345" t="s">
        <v>140</v>
      </c>
      <c r="C79" s="346"/>
      <c r="D79" s="346"/>
      <c r="E79" s="347">
        <f>60/F79*$E$12</f>
        <v>65.0054171180932</v>
      </c>
      <c r="F79" s="537">
        <v>0.923</v>
      </c>
      <c r="G79" s="95">
        <f>$F$9/E79*120%</f>
        <v>1.4612507020532</v>
      </c>
      <c r="H79" s="349">
        <v>2</v>
      </c>
      <c r="I79" s="560" t="s">
        <v>141</v>
      </c>
      <c r="J79" s="749"/>
      <c r="K79" s="750"/>
      <c r="L79" s="751"/>
      <c r="M79" s="751"/>
      <c r="N79" s="752"/>
      <c r="O79" s="555"/>
      <c r="P79" s="555"/>
      <c r="Q79" s="577"/>
      <c r="R79" s="577"/>
      <c r="S79" s="578"/>
    </row>
    <row r="80" ht="32.1" customHeight="1" spans="1:19">
      <c r="A80" s="350"/>
      <c r="B80" s="244" t="s">
        <v>142</v>
      </c>
      <c r="C80" s="244"/>
      <c r="D80" s="244"/>
      <c r="E80" s="79"/>
      <c r="F80" s="318">
        <f t="shared" ref="F80:H80" si="15">SUM(F61:F79)</f>
        <v>11.97868</v>
      </c>
      <c r="G80" s="318">
        <f t="shared" si="15"/>
        <v>18.9640894470971</v>
      </c>
      <c r="H80" s="82">
        <f t="shared" si="15"/>
        <v>22</v>
      </c>
      <c r="I80" s="378"/>
      <c r="J80" s="379"/>
      <c r="K80" s="379"/>
      <c r="L80" s="379"/>
      <c r="M80" s="563"/>
      <c r="N80" s="564"/>
      <c r="O80" s="555"/>
      <c r="P80" s="555"/>
      <c r="Q80" s="577"/>
      <c r="R80" s="577"/>
      <c r="S80" s="578"/>
    </row>
    <row r="81" ht="32.1" customHeight="1" spans="1:19">
      <c r="A81" s="590"/>
      <c r="B81" s="643"/>
      <c r="C81" s="1379"/>
      <c r="D81" s="644"/>
      <c r="E81" s="645"/>
      <c r="F81" s="646"/>
      <c r="G81" s="647"/>
      <c r="H81" s="648"/>
      <c r="I81" s="655"/>
      <c r="J81" s="371"/>
      <c r="K81" s="371"/>
      <c r="L81" s="372"/>
      <c r="M81" s="372"/>
      <c r="N81" s="373"/>
      <c r="O81" s="555"/>
      <c r="P81" s="555"/>
      <c r="Q81" s="577"/>
      <c r="R81" s="577"/>
      <c r="S81" s="578"/>
    </row>
    <row r="82" ht="32.1" customHeight="1" spans="1:19">
      <c r="A82" s="538"/>
      <c r="B82" s="540" t="s">
        <v>238</v>
      </c>
      <c r="C82" s="540"/>
      <c r="D82" s="540"/>
      <c r="E82" s="430"/>
      <c r="F82" s="541">
        <f t="shared" ref="F82:H82" si="16">F80+F59</f>
        <v>26.851795</v>
      </c>
      <c r="G82" s="541">
        <f t="shared" si="16"/>
        <v>42.5105138625553</v>
      </c>
      <c r="H82" s="542">
        <f t="shared" si="16"/>
        <v>47</v>
      </c>
      <c r="I82" s="565"/>
      <c r="J82" s="566"/>
      <c r="K82" s="566"/>
      <c r="L82" s="566"/>
      <c r="M82" s="568"/>
      <c r="N82" s="569"/>
      <c r="O82" s="555"/>
      <c r="P82" s="555"/>
      <c r="Q82" s="577"/>
      <c r="R82" s="577"/>
      <c r="S82" s="578"/>
    </row>
    <row r="83" ht="32.1" customHeight="1" spans="1:19">
      <c r="A83" s="351"/>
      <c r="B83" s="543" t="s">
        <v>239</v>
      </c>
      <c r="C83" s="543"/>
      <c r="D83" s="543"/>
      <c r="E83" s="544"/>
      <c r="F83" s="545">
        <f t="shared" ref="F83:H83" si="17">F82+F22</f>
        <v>27.855795</v>
      </c>
      <c r="G83" s="545">
        <f t="shared" si="17"/>
        <v>44.1</v>
      </c>
      <c r="H83" s="546">
        <f t="shared" si="17"/>
        <v>49</v>
      </c>
      <c r="I83" s="570"/>
      <c r="J83" s="383"/>
      <c r="K83" s="383"/>
      <c r="L83" s="383"/>
      <c r="M83" s="571"/>
      <c r="N83" s="572"/>
      <c r="O83" s="555"/>
      <c r="P83" s="555"/>
      <c r="Q83" s="577"/>
      <c r="R83" s="577"/>
      <c r="S83" s="578"/>
    </row>
    <row r="84" ht="32.1" customHeight="1" spans="1:19">
      <c r="A84" s="353"/>
      <c r="B84" s="547" t="s">
        <v>144</v>
      </c>
      <c r="C84" s="740"/>
      <c r="D84" s="356"/>
      <c r="E84" s="357"/>
      <c r="F84" s="548">
        <f>F83+F13</f>
        <v>28.182795</v>
      </c>
      <c r="G84" s="357"/>
      <c r="H84" s="357"/>
      <c r="I84" s="387"/>
      <c r="J84" s="387"/>
      <c r="K84" s="387"/>
      <c r="L84" s="387"/>
      <c r="M84" s="387"/>
      <c r="N84" s="387"/>
      <c r="O84" s="573"/>
      <c r="P84" s="573"/>
      <c r="Q84" s="573"/>
      <c r="R84" s="573"/>
      <c r="S84" s="579"/>
    </row>
    <row r="85" ht="32.1" customHeight="1" spans="1:14">
      <c r="A85" s="549"/>
      <c r="B85" s="273"/>
      <c r="C85" s="273"/>
      <c r="D85" s="287"/>
      <c r="E85" s="2"/>
      <c r="F85" s="273"/>
      <c r="G85" s="551"/>
      <c r="H85" s="549"/>
      <c r="J85" s="179"/>
      <c r="K85" s="179"/>
      <c r="L85" s="179"/>
      <c r="M85" s="575"/>
      <c r="N85" s="575"/>
    </row>
    <row r="86" ht="32.1" customHeight="1" spans="1:9">
      <c r="A86" s="549"/>
      <c r="B86" s="92"/>
      <c r="C86" s="549"/>
      <c r="E86" s="549"/>
      <c r="F86" s="549"/>
      <c r="G86" s="549"/>
      <c r="H86" s="552"/>
      <c r="I86" s="552"/>
    </row>
    <row r="87" ht="26.25" spans="1:9">
      <c r="A87" s="549"/>
      <c r="B87" s="362">
        <v>28.7651606</v>
      </c>
      <c r="C87" s="273"/>
      <c r="D87" s="363">
        <f>+F80+F59</f>
        <v>26.851795</v>
      </c>
      <c r="E87" s="2"/>
      <c r="F87" s="273"/>
      <c r="G87" s="551"/>
      <c r="H87" s="273"/>
      <c r="I87" s="576"/>
    </row>
    <row r="88" ht="26.25" spans="1:8">
      <c r="A88" s="549"/>
      <c r="B88" s="365"/>
      <c r="D88" s="553">
        <f>60/D87*43*0.75</f>
        <v>72.0622215386346</v>
      </c>
      <c r="E88" s="549"/>
      <c r="F88" s="549"/>
      <c r="G88" s="549"/>
      <c r="H88" s="549"/>
    </row>
    <row r="89" spans="1:8">
      <c r="A89" s="549"/>
      <c r="B89" s="554"/>
      <c r="E89" s="549"/>
      <c r="F89" s="549"/>
      <c r="G89" s="549"/>
      <c r="H89" s="549"/>
    </row>
    <row r="90" spans="1:8">
      <c r="A90" s="549"/>
      <c r="E90" s="549"/>
      <c r="F90" s="549"/>
      <c r="G90" s="549"/>
      <c r="H90" s="549"/>
    </row>
    <row r="91" spans="1:8">
      <c r="A91" s="549"/>
      <c r="E91" s="549"/>
      <c r="F91" s="549"/>
      <c r="G91" s="549"/>
      <c r="H91" s="549"/>
    </row>
    <row r="92" spans="1:8">
      <c r="A92" s="549"/>
      <c r="E92" s="549"/>
      <c r="F92" s="549"/>
      <c r="G92" s="549"/>
      <c r="H92" s="549"/>
    </row>
    <row r="93" spans="1:8">
      <c r="A93" s="549"/>
      <c r="E93" s="549"/>
      <c r="F93" s="549"/>
      <c r="G93" s="549"/>
      <c r="H93" s="549"/>
    </row>
    <row r="94" spans="1:8">
      <c r="A94" s="549"/>
      <c r="E94" s="549"/>
      <c r="F94" s="549"/>
      <c r="G94" s="549"/>
      <c r="H94" s="549"/>
    </row>
    <row r="95" spans="1:8">
      <c r="A95" s="549"/>
      <c r="E95" s="549"/>
      <c r="F95" s="549"/>
      <c r="G95" s="549"/>
      <c r="H95" s="549"/>
    </row>
    <row r="96" spans="1:8">
      <c r="A96" s="549"/>
      <c r="E96" s="549"/>
      <c r="F96" s="549"/>
      <c r="G96" s="549"/>
      <c r="H96" s="549"/>
    </row>
    <row r="97" spans="1:8">
      <c r="A97" s="549"/>
      <c r="E97" s="549"/>
      <c r="F97" s="549"/>
      <c r="G97" s="549"/>
      <c r="H97" s="549"/>
    </row>
    <row r="98" spans="1:8">
      <c r="A98" s="549"/>
      <c r="E98" s="549"/>
      <c r="F98" s="549"/>
      <c r="G98" s="549"/>
      <c r="H98" s="549"/>
    </row>
    <row r="99" spans="1:8">
      <c r="A99" s="549"/>
      <c r="E99" s="549"/>
      <c r="F99" s="549"/>
      <c r="G99" s="549"/>
      <c r="H99" s="549"/>
    </row>
    <row r="100" spans="1:8">
      <c r="A100" s="549"/>
      <c r="E100" s="549"/>
      <c r="F100" s="549"/>
      <c r="G100" s="549"/>
      <c r="H100" s="549"/>
    </row>
    <row r="101" spans="1:8">
      <c r="A101" s="549"/>
      <c r="E101" s="549"/>
      <c r="F101" s="549"/>
      <c r="G101" s="549"/>
      <c r="H101" s="549"/>
    </row>
    <row r="102" spans="1:8">
      <c r="A102" s="549"/>
      <c r="E102" s="549"/>
      <c r="F102" s="549"/>
      <c r="G102" s="549"/>
      <c r="H102" s="549"/>
    </row>
    <row r="103" spans="1:8">
      <c r="A103" s="549"/>
      <c r="E103" s="549"/>
      <c r="F103" s="549"/>
      <c r="G103" s="549"/>
      <c r="H103" s="549"/>
    </row>
    <row r="104" spans="5:8">
      <c r="E104" s="549"/>
      <c r="F104" s="549"/>
      <c r="G104" s="549"/>
      <c r="H104" s="549"/>
    </row>
    <row r="105" spans="5:8">
      <c r="E105" s="549"/>
      <c r="F105" s="549"/>
      <c r="G105" s="549"/>
      <c r="H105" s="549"/>
    </row>
    <row r="106" spans="5:8">
      <c r="E106" s="549"/>
      <c r="F106" s="549"/>
      <c r="G106" s="549"/>
      <c r="H106" s="549"/>
    </row>
    <row r="107" spans="5:8">
      <c r="E107" s="549"/>
      <c r="F107" s="549"/>
      <c r="G107" s="549"/>
      <c r="H107" s="549"/>
    </row>
    <row r="108" spans="5:8">
      <c r="E108" s="549"/>
      <c r="F108" s="549"/>
      <c r="G108" s="549"/>
      <c r="H108" s="549"/>
    </row>
    <row r="109" spans="5:8">
      <c r="E109" s="549"/>
      <c r="F109" s="549"/>
      <c r="G109" s="549"/>
      <c r="H109" s="549"/>
    </row>
    <row r="110" spans="5:8">
      <c r="E110" s="549"/>
      <c r="F110" s="549"/>
      <c r="G110" s="549"/>
      <c r="H110" s="549"/>
    </row>
  </sheetData>
  <sheetProtection selectLockedCells="1" selectUnlockedCells="1"/>
  <mergeCells count="25">
    <mergeCell ref="P9:Q9"/>
    <mergeCell ref="J10:K10"/>
    <mergeCell ref="L10:M10"/>
    <mergeCell ref="O13:S13"/>
    <mergeCell ref="B14:C14"/>
    <mergeCell ref="O14:Q14"/>
    <mergeCell ref="B23:C23"/>
    <mergeCell ref="O35:S35"/>
    <mergeCell ref="O36:S36"/>
    <mergeCell ref="O37:S37"/>
    <mergeCell ref="O40:S40"/>
    <mergeCell ref="O58:P58"/>
    <mergeCell ref="O59:P59"/>
    <mergeCell ref="O60:P60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.25" bottom="0" header="0" footer="0"/>
  <pageSetup paperSize="9" scale="32" orientation="portrait" horizontalDpi="300" verticalDpi="300"/>
  <headerFooter alignWithMargins="0" scaleWithDoc="0"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3"/>
  <sheetViews>
    <sheetView view="pageBreakPreview" zoomScale="50" zoomScaleNormal="50" workbookViewId="0">
      <selection activeCell="F25" sqref="F25"/>
    </sheetView>
  </sheetViews>
  <sheetFormatPr defaultColWidth="4.42857142857143" defaultRowHeight="25.5"/>
  <cols>
    <col min="1" max="1" width="6.42857142857143" style="3"/>
    <col min="2" max="2" width="107.714285714286" style="4" customWidth="1"/>
    <col min="3" max="4" width="12.8571428571429" style="4" customWidth="1"/>
    <col min="5" max="7" width="13.1428571428571" style="3" customWidth="1"/>
    <col min="8" max="8" width="9.14285714285714" style="3" customWidth="1"/>
    <col min="9" max="9" width="13.1428571428571" style="5" customWidth="1"/>
    <col min="10" max="10" width="13.4285714285714" style="6" customWidth="1"/>
    <col min="11" max="11" width="10.5714285714286" style="6" customWidth="1"/>
    <col min="12" max="12" width="13.1428571428571" style="6" customWidth="1"/>
    <col min="13" max="13" width="13.1428571428571" style="580" customWidth="1"/>
    <col min="14" max="14" width="11.4285714285714" style="580" customWidth="1"/>
    <col min="15" max="15" width="2" style="3"/>
    <col min="16" max="16" width="12.8571428571429" style="3" customWidth="1"/>
    <col min="17" max="17" width="10" style="3" customWidth="1"/>
    <col min="18" max="19" width="10.8571428571429" style="3" customWidth="1"/>
    <col min="20" max="16381" width="4.42857142857143" style="3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7"/>
      <c r="L1" s="177"/>
      <c r="M1" s="177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7"/>
      <c r="L2" s="177"/>
      <c r="M2" s="177"/>
      <c r="N2" s="177"/>
      <c r="O2" s="8"/>
      <c r="P2" s="8"/>
      <c r="Q2" s="8"/>
      <c r="R2" s="8"/>
      <c r="S2" s="8"/>
    </row>
    <row r="3" s="1" customFormat="1" ht="24" customHeight="1" spans="1:19">
      <c r="A3" s="9" t="s">
        <v>1</v>
      </c>
      <c r="B3" s="10"/>
      <c r="C3" s="11"/>
      <c r="D3" s="11"/>
      <c r="E3" s="581" t="s">
        <v>276</v>
      </c>
      <c r="F3" s="13"/>
      <c r="G3" s="13"/>
      <c r="H3" s="13"/>
      <c r="I3" s="13"/>
      <c r="J3" s="179"/>
      <c r="K3" s="615"/>
      <c r="L3" s="478" t="s">
        <v>4</v>
      </c>
      <c r="M3" s="1356"/>
      <c r="N3" s="1357"/>
      <c r="O3" s="184" t="s">
        <v>5</v>
      </c>
      <c r="P3" s="185" t="s">
        <v>277</v>
      </c>
      <c r="Q3" s="276"/>
      <c r="R3" s="276"/>
      <c r="S3" s="277"/>
    </row>
    <row r="4" s="1" customFormat="1" ht="24" customHeight="1" spans="1:20">
      <c r="A4" s="14" t="s">
        <v>7</v>
      </c>
      <c r="B4" s="4"/>
      <c r="C4" s="15"/>
      <c r="D4" s="15" t="s">
        <v>2</v>
      </c>
      <c r="E4" s="16" t="s">
        <v>278</v>
      </c>
      <c r="F4" s="17"/>
      <c r="G4" s="17"/>
      <c r="H4" s="17"/>
      <c r="I4" s="186"/>
      <c r="J4" s="179"/>
      <c r="K4" s="617"/>
      <c r="L4" s="480" t="s">
        <v>9</v>
      </c>
      <c r="M4" s="1356"/>
      <c r="N4" s="943"/>
      <c r="O4" s="189" t="s">
        <v>5</v>
      </c>
      <c r="P4" s="16" t="s">
        <v>279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4"/>
      <c r="C5" s="15"/>
      <c r="D5" s="15" t="s">
        <v>2</v>
      </c>
      <c r="E5" s="19">
        <v>7</v>
      </c>
      <c r="F5" s="20"/>
      <c r="G5" s="20"/>
      <c r="H5" s="20"/>
      <c r="I5" s="186"/>
      <c r="J5" s="179"/>
      <c r="K5" s="619"/>
      <c r="L5" s="480" t="s">
        <v>12</v>
      </c>
      <c r="M5" s="1356"/>
      <c r="N5" s="943"/>
      <c r="O5" s="189" t="s">
        <v>5</v>
      </c>
      <c r="P5" s="191" t="s">
        <v>280</v>
      </c>
      <c r="Q5" s="281"/>
      <c r="R5" s="282"/>
      <c r="S5" s="283"/>
    </row>
    <row r="6" s="1" customFormat="1" ht="24" customHeight="1" spans="1:19">
      <c r="A6" s="18" t="s">
        <v>14</v>
      </c>
      <c r="B6" s="4"/>
      <c r="C6" s="15"/>
      <c r="D6" s="15" t="s">
        <v>2</v>
      </c>
      <c r="E6" s="21">
        <v>0.75</v>
      </c>
      <c r="F6" s="20"/>
      <c r="G6" s="20"/>
      <c r="H6" s="20"/>
      <c r="I6" s="186"/>
      <c r="J6" s="179"/>
      <c r="K6" s="619"/>
      <c r="L6" s="480" t="s">
        <v>15</v>
      </c>
      <c r="M6" s="1356"/>
      <c r="N6" s="943"/>
      <c r="O6" s="189" t="s">
        <v>5</v>
      </c>
      <c r="P6" s="185" t="s">
        <v>281</v>
      </c>
      <c r="Q6" s="284"/>
      <c r="R6" s="284"/>
      <c r="S6" s="285"/>
    </row>
    <row r="7" s="1" customFormat="1" ht="24" customHeight="1" spans="1:19">
      <c r="A7" s="18" t="s">
        <v>17</v>
      </c>
      <c r="B7" s="4"/>
      <c r="C7" s="15"/>
      <c r="D7" s="15" t="s">
        <v>2</v>
      </c>
      <c r="E7" s="21">
        <v>1</v>
      </c>
      <c r="F7" s="20"/>
      <c r="G7" s="20"/>
      <c r="H7" s="20"/>
      <c r="I7" s="186"/>
      <c r="J7" s="179"/>
      <c r="K7" s="619"/>
      <c r="L7" s="480" t="s">
        <v>18</v>
      </c>
      <c r="M7" s="1356"/>
      <c r="N7" s="943"/>
      <c r="O7" s="189" t="s">
        <v>5</v>
      </c>
      <c r="P7" s="1425" t="s">
        <v>282</v>
      </c>
      <c r="Q7" s="286"/>
      <c r="R7" s="287"/>
      <c r="S7" s="288"/>
    </row>
    <row r="8" s="1" customFormat="1" ht="24" customHeight="1" spans="1:19">
      <c r="A8" s="18" t="s">
        <v>20</v>
      </c>
      <c r="B8" s="4"/>
      <c r="C8" s="15"/>
      <c r="D8" s="15" t="s">
        <v>2</v>
      </c>
      <c r="E8" s="22">
        <v>49</v>
      </c>
      <c r="F8" s="23"/>
      <c r="G8" s="23"/>
      <c r="H8" s="23"/>
      <c r="I8" s="193"/>
      <c r="J8" s="194"/>
      <c r="K8" s="622"/>
      <c r="L8" s="480"/>
      <c r="M8" s="952"/>
      <c r="N8" s="484"/>
      <c r="O8" s="189"/>
      <c r="P8" s="198">
        <f>$F$87/20.086</f>
        <v>1.44054565368914</v>
      </c>
      <c r="Q8" s="284"/>
      <c r="R8" s="289"/>
      <c r="S8" s="290"/>
    </row>
    <row r="9" s="1" customFormat="1" ht="24" customHeight="1" spans="1:19">
      <c r="A9" s="18" t="s">
        <v>21</v>
      </c>
      <c r="B9" s="4"/>
      <c r="C9" s="15"/>
      <c r="D9" s="15" t="s">
        <v>2</v>
      </c>
      <c r="E9" s="24">
        <f>60/(F86)*E5*E6*E7*E8</f>
        <v>544.083641183272</v>
      </c>
      <c r="F9" s="25">
        <f>60/F86*E6*E8</f>
        <v>77.7262344547531</v>
      </c>
      <c r="G9" s="24" t="s">
        <v>22</v>
      </c>
      <c r="H9" s="24"/>
      <c r="I9" s="199"/>
      <c r="J9" s="200"/>
      <c r="K9" s="623"/>
      <c r="L9" s="480"/>
      <c r="M9" s="200"/>
      <c r="N9" s="484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24</v>
      </c>
      <c r="C10" s="28"/>
      <c r="D10" s="29"/>
      <c r="E10" s="30" t="s">
        <v>25</v>
      </c>
      <c r="F10" s="30" t="s">
        <v>26</v>
      </c>
      <c r="G10" s="31" t="s">
        <v>27</v>
      </c>
      <c r="H10" s="31"/>
      <c r="I10" s="203"/>
      <c r="J10" s="204" t="s">
        <v>28</v>
      </c>
      <c r="K10" s="624"/>
      <c r="L10" s="206" t="s">
        <v>29</v>
      </c>
      <c r="M10" s="205"/>
      <c r="N10" s="207" t="s">
        <v>30</v>
      </c>
      <c r="O10" s="208"/>
      <c r="P10" s="208"/>
      <c r="Q10" s="208"/>
      <c r="R10" s="208"/>
      <c r="S10" s="208"/>
    </row>
    <row r="11" s="1" customFormat="1" ht="16.7" customHeight="1" spans="1:19">
      <c r="A11" s="26"/>
      <c r="B11" s="32"/>
      <c r="C11" s="33"/>
      <c r="D11" s="34"/>
      <c r="E11" s="35" t="s">
        <v>31</v>
      </c>
      <c r="F11" s="30"/>
      <c r="G11" s="31"/>
      <c r="H11" s="31"/>
      <c r="I11" s="209" t="s">
        <v>32</v>
      </c>
      <c r="J11" s="210" t="s">
        <v>33</v>
      </c>
      <c r="K11" s="210" t="s">
        <v>34</v>
      </c>
      <c r="L11" s="210" t="s">
        <v>35</v>
      </c>
      <c r="M11" s="210" t="s">
        <v>36</v>
      </c>
      <c r="N11" s="212"/>
      <c r="O11" s="208"/>
      <c r="P11" s="208"/>
      <c r="Q11" s="208"/>
      <c r="R11" s="208"/>
      <c r="S11" s="208"/>
    </row>
    <row r="12" s="1" customFormat="1" ht="21" customHeight="1" spans="1:19">
      <c r="A12" s="26"/>
      <c r="B12" s="36"/>
      <c r="C12" s="37"/>
      <c r="D12" s="38"/>
      <c r="E12" s="39">
        <v>1</v>
      </c>
      <c r="F12" s="40">
        <v>0.9</v>
      </c>
      <c r="G12" s="31"/>
      <c r="H12" s="31"/>
      <c r="I12" s="213"/>
      <c r="J12" s="214"/>
      <c r="K12" s="214"/>
      <c r="L12" s="214"/>
      <c r="M12" s="214"/>
      <c r="N12" s="212"/>
      <c r="O12" s="208"/>
      <c r="P12" s="208"/>
      <c r="Q12" s="208"/>
      <c r="R12" s="208"/>
      <c r="S12" s="208"/>
    </row>
    <row r="13" s="1" customFormat="1" ht="30" customHeight="1" spans="1:19">
      <c r="A13" s="41"/>
      <c r="B13" s="42" t="s">
        <v>156</v>
      </c>
      <c r="C13" s="43"/>
      <c r="D13" s="43"/>
      <c r="E13" s="44">
        <f t="shared" ref="E13:E21" si="0">60/F13*$E$12</f>
        <v>106.007067137809</v>
      </c>
      <c r="F13" s="45">
        <v>0.566</v>
      </c>
      <c r="G13" s="46">
        <f t="shared" ref="G13:G18" si="1">$F$9/E13*120%</f>
        <v>0.879860974027807</v>
      </c>
      <c r="H13" s="47"/>
      <c r="I13" s="216" t="s">
        <v>38</v>
      </c>
      <c r="J13" s="216"/>
      <c r="K13" s="216"/>
      <c r="L13" s="216"/>
      <c r="M13" s="216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220"/>
      <c r="K14" s="220"/>
      <c r="L14" s="220"/>
      <c r="M14" s="1359"/>
      <c r="N14" s="1360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53" t="s">
        <v>157</v>
      </c>
      <c r="C15" s="54"/>
      <c r="D15" s="54"/>
      <c r="E15" s="55">
        <f t="shared" si="0"/>
        <v>270.880361173815</v>
      </c>
      <c r="F15" s="61">
        <v>0.2215</v>
      </c>
      <c r="G15" s="57">
        <f t="shared" si="1"/>
        <v>0.344327218634556</v>
      </c>
      <c r="H15" s="47">
        <v>1</v>
      </c>
      <c r="I15" s="216" t="s">
        <v>44</v>
      </c>
      <c r="J15" s="247" t="s">
        <v>45</v>
      </c>
      <c r="K15" s="275">
        <v>16</v>
      </c>
      <c r="L15" s="635" t="s">
        <v>283</v>
      </c>
      <c r="M15" s="635" t="s">
        <v>284</v>
      </c>
      <c r="N15" s="1361" t="s">
        <v>160</v>
      </c>
      <c r="O15" s="227"/>
      <c r="P15" s="228" t="s">
        <v>44</v>
      </c>
      <c r="Q15" s="227"/>
      <c r="R15" s="89">
        <f t="shared" ref="R15:R30" si="2">COUNTIFS($I$26:$I$84,P15,$H$26:$H$84,"")+SUMIF($I$26:$I$84,P15,$H$26:$H$84)</f>
        <v>27</v>
      </c>
      <c r="S15" s="295">
        <f t="shared" ref="S15:S31" si="3">SUMIF($I$26:$I$91,P15,$H$26:$H$91)</f>
        <v>21</v>
      </c>
    </row>
    <row r="16" s="1" customFormat="1" ht="32.1" customHeight="1" spans="1:19">
      <c r="A16" s="41"/>
      <c r="B16" s="53" t="s">
        <v>52</v>
      </c>
      <c r="C16" s="59"/>
      <c r="D16" s="60"/>
      <c r="E16" s="55">
        <f t="shared" si="0"/>
        <v>389.61038961039</v>
      </c>
      <c r="F16" s="61">
        <v>0.154</v>
      </c>
      <c r="G16" s="57">
        <f t="shared" si="1"/>
        <v>0.239396802120639</v>
      </c>
      <c r="H16" s="47"/>
      <c r="I16" s="216" t="s">
        <v>53</v>
      </c>
      <c r="J16" s="224" t="s">
        <v>45</v>
      </c>
      <c r="K16" s="275">
        <v>16</v>
      </c>
      <c r="L16" s="635" t="s">
        <v>285</v>
      </c>
      <c r="M16" s="635" t="s">
        <v>284</v>
      </c>
      <c r="N16" s="1361" t="s">
        <v>160</v>
      </c>
      <c r="O16" s="227"/>
      <c r="P16" s="60" t="s">
        <v>51</v>
      </c>
      <c r="Q16" s="296"/>
      <c r="R16" s="89">
        <f t="shared" si="2"/>
        <v>0</v>
      </c>
      <c r="S16" s="295">
        <f t="shared" si="3"/>
        <v>0</v>
      </c>
    </row>
    <row r="17" s="1" customFormat="1" ht="32.1" customHeight="1" spans="1:19">
      <c r="A17" s="41"/>
      <c r="B17" s="53" t="s">
        <v>55</v>
      </c>
      <c r="C17" s="59"/>
      <c r="D17" s="60"/>
      <c r="E17" s="55">
        <f t="shared" si="0"/>
        <v>722.89156626506</v>
      </c>
      <c r="F17" s="584">
        <v>0.083</v>
      </c>
      <c r="G17" s="57">
        <f t="shared" si="1"/>
        <v>0.12902554919489</v>
      </c>
      <c r="H17" s="47"/>
      <c r="I17" s="216" t="s">
        <v>56</v>
      </c>
      <c r="J17" s="237" t="s">
        <v>57</v>
      </c>
      <c r="K17" s="275">
        <v>16</v>
      </c>
      <c r="L17" s="635" t="s">
        <v>197</v>
      </c>
      <c r="M17" s="635" t="s">
        <v>198</v>
      </c>
      <c r="N17" s="1361" t="s">
        <v>160</v>
      </c>
      <c r="O17" s="227"/>
      <c r="P17" s="59" t="s">
        <v>54</v>
      </c>
      <c r="Q17" s="296"/>
      <c r="R17" s="89">
        <f t="shared" si="2"/>
        <v>2</v>
      </c>
      <c r="S17" s="295">
        <f t="shared" si="3"/>
        <v>1</v>
      </c>
    </row>
    <row r="18" s="1" customFormat="1" ht="32.1" customHeight="1" spans="1:19">
      <c r="A18" s="41"/>
      <c r="B18" s="53" t="s">
        <v>61</v>
      </c>
      <c r="C18" s="62"/>
      <c r="D18" s="63"/>
      <c r="E18" s="55">
        <f t="shared" si="0"/>
        <v>645.161290322581</v>
      </c>
      <c r="F18" s="61">
        <v>0.093</v>
      </c>
      <c r="G18" s="57">
        <f t="shared" si="1"/>
        <v>0.144570796085841</v>
      </c>
      <c r="H18" s="47"/>
      <c r="I18" s="216" t="s">
        <v>44</v>
      </c>
      <c r="J18" s="224" t="s">
        <v>45</v>
      </c>
      <c r="K18" s="275">
        <v>16</v>
      </c>
      <c r="L18" s="635" t="s">
        <v>283</v>
      </c>
      <c r="M18" s="635" t="s">
        <v>284</v>
      </c>
      <c r="N18" s="1361" t="s">
        <v>160</v>
      </c>
      <c r="O18" s="227"/>
      <c r="P18" s="59" t="s">
        <v>53</v>
      </c>
      <c r="Q18" s="296"/>
      <c r="R18" s="89">
        <f t="shared" si="2"/>
        <v>2</v>
      </c>
      <c r="S18" s="295">
        <f t="shared" si="3"/>
        <v>2</v>
      </c>
    </row>
    <row r="19" s="1" customFormat="1" ht="32.1" customHeight="1" spans="1:19">
      <c r="A19" s="41"/>
      <c r="B19" s="53" t="s">
        <v>170</v>
      </c>
      <c r="C19" s="64"/>
      <c r="D19" s="64"/>
      <c r="E19" s="55">
        <f t="shared" si="0"/>
        <v>810.810810810811</v>
      </c>
      <c r="F19" s="61">
        <v>0.074</v>
      </c>
      <c r="G19" s="57">
        <f>$F$9/E19</f>
        <v>0.0958623558275288</v>
      </c>
      <c r="H19" s="89"/>
      <c r="I19" s="216" t="s">
        <v>171</v>
      </c>
      <c r="J19" s="626"/>
      <c r="K19" s="275"/>
      <c r="L19" s="635"/>
      <c r="M19" s="635"/>
      <c r="N19" s="1361"/>
      <c r="O19" s="227"/>
      <c r="P19" s="59" t="s">
        <v>56</v>
      </c>
      <c r="Q19" s="296"/>
      <c r="R19" s="89">
        <f t="shared" si="2"/>
        <v>1</v>
      </c>
      <c r="S19" s="295">
        <f t="shared" si="3"/>
        <v>1</v>
      </c>
    </row>
    <row r="20" s="1" customFormat="1" ht="32.1" customHeight="1" spans="1:19">
      <c r="A20" s="41"/>
      <c r="B20" s="65" t="s">
        <v>64</v>
      </c>
      <c r="C20" s="66"/>
      <c r="D20" s="66"/>
      <c r="E20" s="55">
        <f t="shared" si="0"/>
        <v>88.2352941176471</v>
      </c>
      <c r="F20" s="61">
        <v>0.68</v>
      </c>
      <c r="G20" s="57">
        <f t="shared" ref="G20:G23" si="4">$F$9/E20*120%</f>
        <v>1.05707678858464</v>
      </c>
      <c r="H20" s="47">
        <v>1</v>
      </c>
      <c r="I20" s="627" t="s">
        <v>65</v>
      </c>
      <c r="J20" s="275" t="s">
        <v>45</v>
      </c>
      <c r="K20" s="275">
        <v>16</v>
      </c>
      <c r="L20" s="635" t="s">
        <v>283</v>
      </c>
      <c r="M20" s="635" t="s">
        <v>284</v>
      </c>
      <c r="N20" s="1361" t="s">
        <v>160</v>
      </c>
      <c r="O20" s="227"/>
      <c r="P20" s="59" t="s">
        <v>63</v>
      </c>
      <c r="Q20" s="296"/>
      <c r="R20" s="89">
        <f t="shared" si="2"/>
        <v>4</v>
      </c>
      <c r="S20" s="295">
        <f t="shared" si="3"/>
        <v>3</v>
      </c>
    </row>
    <row r="21" s="1" customFormat="1" ht="32.1" customHeight="1" spans="1:19">
      <c r="A21" s="67"/>
      <c r="B21" s="65" t="s">
        <v>286</v>
      </c>
      <c r="C21" s="69"/>
      <c r="D21" s="69"/>
      <c r="E21" s="55">
        <f t="shared" si="0"/>
        <v>397.350993377483</v>
      </c>
      <c r="F21" s="61">
        <v>0.151</v>
      </c>
      <c r="G21" s="57">
        <f t="shared" si="4"/>
        <v>0.234733228053355</v>
      </c>
      <c r="H21" s="47"/>
      <c r="I21" s="216" t="s">
        <v>44</v>
      </c>
      <c r="J21" s="275" t="s">
        <v>45</v>
      </c>
      <c r="K21" s="275">
        <v>16</v>
      </c>
      <c r="L21" s="635" t="s">
        <v>283</v>
      </c>
      <c r="M21" s="635" t="s">
        <v>284</v>
      </c>
      <c r="N21" s="1361" t="s">
        <v>160</v>
      </c>
      <c r="O21" s="227"/>
      <c r="P21" s="59" t="s">
        <v>66</v>
      </c>
      <c r="Q21" s="296"/>
      <c r="R21" s="89">
        <f t="shared" si="2"/>
        <v>0</v>
      </c>
      <c r="S21" s="295">
        <f t="shared" si="3"/>
        <v>0</v>
      </c>
    </row>
    <row r="22" s="1" customFormat="1" ht="32.1" customHeight="1" spans="1:19">
      <c r="A22" s="67"/>
      <c r="B22" s="53" t="s">
        <v>287</v>
      </c>
      <c r="C22" s="59"/>
      <c r="D22" s="71"/>
      <c r="E22" s="55">
        <v>184.615384615385</v>
      </c>
      <c r="F22" s="61">
        <v>0.175</v>
      </c>
      <c r="G22" s="57">
        <f t="shared" si="4"/>
        <v>0.505220523955894</v>
      </c>
      <c r="H22" s="47">
        <v>1</v>
      </c>
      <c r="I22" s="216" t="s">
        <v>44</v>
      </c>
      <c r="J22" s="275" t="s">
        <v>45</v>
      </c>
      <c r="K22" s="275">
        <v>16</v>
      </c>
      <c r="L22" s="635" t="s">
        <v>283</v>
      </c>
      <c r="M22" s="635" t="s">
        <v>284</v>
      </c>
      <c r="N22" s="1361" t="s">
        <v>160</v>
      </c>
      <c r="O22" s="227"/>
      <c r="P22" s="59" t="s">
        <v>68</v>
      </c>
      <c r="Q22" s="296"/>
      <c r="R22" s="89">
        <f t="shared" si="2"/>
        <v>4</v>
      </c>
      <c r="S22" s="295">
        <f t="shared" si="3"/>
        <v>2</v>
      </c>
    </row>
    <row r="23" s="1" customFormat="1" ht="32.1" customHeight="1" spans="1:19">
      <c r="A23" s="67"/>
      <c r="B23" s="587" t="s">
        <v>69</v>
      </c>
      <c r="C23" s="588"/>
      <c r="D23" s="588"/>
      <c r="E23" s="589">
        <f t="shared" ref="E23:E33" si="5">60/F23*$E$12</f>
        <v>331.491712707182</v>
      </c>
      <c r="F23" s="61">
        <v>0.181</v>
      </c>
      <c r="G23" s="57">
        <f t="shared" si="4"/>
        <v>0.281368968726206</v>
      </c>
      <c r="H23" s="47"/>
      <c r="I23" s="216" t="s">
        <v>54</v>
      </c>
      <c r="J23" s="275" t="s">
        <v>70</v>
      </c>
      <c r="K23" s="275">
        <v>16</v>
      </c>
      <c r="L23" s="635" t="s">
        <v>71</v>
      </c>
      <c r="M23" s="635" t="s">
        <v>59</v>
      </c>
      <c r="N23" s="1361" t="s">
        <v>160</v>
      </c>
      <c r="O23" s="227"/>
      <c r="P23" s="59" t="s">
        <v>72</v>
      </c>
      <c r="Q23" s="296"/>
      <c r="R23" s="89">
        <f t="shared" si="2"/>
        <v>2</v>
      </c>
      <c r="S23" s="295">
        <f t="shared" si="3"/>
        <v>2</v>
      </c>
    </row>
    <row r="24" s="1" customFormat="1" ht="32.1" customHeight="1" spans="1:19">
      <c r="A24" s="76"/>
      <c r="B24" s="77" t="s">
        <v>73</v>
      </c>
      <c r="C24" s="78"/>
      <c r="D24" s="78"/>
      <c r="E24" s="79"/>
      <c r="F24" s="80">
        <f>SUM(F15:F23)</f>
        <v>1.8125</v>
      </c>
      <c r="G24" s="81">
        <f>SUM(G15:G23)</f>
        <v>3.03158223118355</v>
      </c>
      <c r="H24" s="82">
        <f t="shared" ref="F24:H24" si="6">SUM(H15:H23)</f>
        <v>3</v>
      </c>
      <c r="I24" s="231"/>
      <c r="J24" s="232"/>
      <c r="K24" s="232"/>
      <c r="L24" s="1362"/>
      <c r="M24" s="1362"/>
      <c r="N24" s="1363"/>
      <c r="O24" s="227"/>
      <c r="P24" s="59" t="s">
        <v>74</v>
      </c>
      <c r="Q24" s="296"/>
      <c r="R24" s="89">
        <f t="shared" si="2"/>
        <v>4</v>
      </c>
      <c r="S24" s="295">
        <f t="shared" si="3"/>
        <v>2</v>
      </c>
    </row>
    <row r="25" s="1" customFormat="1" ht="31" customHeight="1" spans="1:19">
      <c r="A25" s="83"/>
      <c r="B25" s="84" t="s">
        <v>75</v>
      </c>
      <c r="C25" s="84"/>
      <c r="D25" s="85"/>
      <c r="E25" s="86"/>
      <c r="F25" s="87"/>
      <c r="G25" s="88"/>
      <c r="H25" s="89"/>
      <c r="I25" s="89"/>
      <c r="J25" s="220"/>
      <c r="K25" s="220"/>
      <c r="L25" s="1359"/>
      <c r="M25" s="1359"/>
      <c r="N25" s="1360"/>
      <c r="O25" s="227"/>
      <c r="P25" s="59" t="s">
        <v>177</v>
      </c>
      <c r="Q25" s="296"/>
      <c r="R25" s="89">
        <f t="shared" si="2"/>
        <v>1</v>
      </c>
      <c r="S25" s="295">
        <f t="shared" si="3"/>
        <v>1</v>
      </c>
    </row>
    <row r="26" s="1" customFormat="1" ht="32.1" customHeight="1" spans="1:19">
      <c r="A26" s="90"/>
      <c r="B26" s="91" t="s">
        <v>77</v>
      </c>
      <c r="C26" s="92"/>
      <c r="D26" s="92"/>
      <c r="E26" s="93">
        <f t="shared" si="5"/>
        <v>74.9063670411985</v>
      </c>
      <c r="F26" s="459">
        <v>0.801</v>
      </c>
      <c r="G26" s="95">
        <f>$F$9/(E26*1)*120%</f>
        <v>1.24517427596514</v>
      </c>
      <c r="H26" s="96">
        <v>2</v>
      </c>
      <c r="I26" s="96" t="s">
        <v>78</v>
      </c>
      <c r="J26" s="216"/>
      <c r="K26" s="216"/>
      <c r="L26" s="625"/>
      <c r="M26" s="625"/>
      <c r="N26" s="625"/>
      <c r="O26" s="227"/>
      <c r="P26" s="59" t="s">
        <v>76</v>
      </c>
      <c r="Q26" s="296"/>
      <c r="R26" s="89">
        <f t="shared" si="2"/>
        <v>1</v>
      </c>
      <c r="S26" s="295">
        <f t="shared" si="3"/>
        <v>1</v>
      </c>
    </row>
    <row r="27" s="1" customFormat="1" ht="32.1" customHeight="1" spans="1:19">
      <c r="A27" s="52"/>
      <c r="B27" s="604" t="s">
        <v>80</v>
      </c>
      <c r="C27" s="457"/>
      <c r="D27" s="457"/>
      <c r="E27" s="458">
        <f t="shared" si="5"/>
        <v>600</v>
      </c>
      <c r="F27" s="459">
        <v>0.1</v>
      </c>
      <c r="G27" s="460">
        <f t="shared" ref="G27:G33" si="7">$F$9/E27*120%</f>
        <v>0.155452468909506</v>
      </c>
      <c r="H27" s="461"/>
      <c r="I27" s="503"/>
      <c r="J27" s="522" t="s">
        <v>288</v>
      </c>
      <c r="K27" s="504"/>
      <c r="L27" s="504"/>
      <c r="M27" s="504"/>
      <c r="N27" s="625"/>
      <c r="O27" s="227"/>
      <c r="P27" s="59" t="s">
        <v>180</v>
      </c>
      <c r="Q27" s="296"/>
      <c r="R27" s="89">
        <f t="shared" si="2"/>
        <v>1</v>
      </c>
      <c r="S27" s="295">
        <f t="shared" si="3"/>
        <v>1</v>
      </c>
    </row>
    <row r="28" s="2" customFormat="1" ht="50" customHeight="1" spans="1:19">
      <c r="A28" s="121"/>
      <c r="B28" s="1353" t="s">
        <v>289</v>
      </c>
      <c r="C28" s="1354"/>
      <c r="D28" s="1354"/>
      <c r="E28" s="103">
        <f t="shared" si="5"/>
        <v>33.0141961043249</v>
      </c>
      <c r="F28" s="104">
        <v>1.8174</v>
      </c>
      <c r="G28" s="101">
        <f t="shared" si="7"/>
        <v>2.82519316996137</v>
      </c>
      <c r="H28" s="102">
        <v>3</v>
      </c>
      <c r="I28" s="235" t="s">
        <v>44</v>
      </c>
      <c r="J28" s="224" t="s">
        <v>45</v>
      </c>
      <c r="K28" s="275">
        <v>11</v>
      </c>
      <c r="L28" s="635" t="s">
        <v>290</v>
      </c>
      <c r="M28" s="635" t="s">
        <v>291</v>
      </c>
      <c r="N28" s="1364" t="s">
        <v>112</v>
      </c>
      <c r="O28" s="227"/>
      <c r="P28" s="59" t="s">
        <v>182</v>
      </c>
      <c r="Q28" s="296"/>
      <c r="R28" s="89">
        <f t="shared" si="2"/>
        <v>1</v>
      </c>
      <c r="S28" s="295">
        <f t="shared" si="3"/>
        <v>1</v>
      </c>
    </row>
    <row r="29" s="2" customFormat="1" ht="30" customHeight="1" spans="1:19">
      <c r="A29" s="121"/>
      <c r="B29" s="1353" t="s">
        <v>292</v>
      </c>
      <c r="C29" s="1354"/>
      <c r="D29" s="1354"/>
      <c r="E29" s="103">
        <f t="shared" si="5"/>
        <v>315.291644771414</v>
      </c>
      <c r="F29" s="1355">
        <f>0.1903</f>
        <v>0.1903</v>
      </c>
      <c r="G29" s="101">
        <f t="shared" si="7"/>
        <v>0.29582604833479</v>
      </c>
      <c r="H29" s="105"/>
      <c r="I29" s="235"/>
      <c r="J29" s="224" t="s">
        <v>45</v>
      </c>
      <c r="K29" s="275">
        <v>11</v>
      </c>
      <c r="L29" s="635" t="s">
        <v>290</v>
      </c>
      <c r="M29" s="635" t="s">
        <v>291</v>
      </c>
      <c r="N29" s="1364" t="s">
        <v>112</v>
      </c>
      <c r="O29" s="240"/>
      <c r="P29" s="59" t="s">
        <v>65</v>
      </c>
      <c r="Q29" s="297"/>
      <c r="R29" s="89">
        <f t="shared" si="2"/>
        <v>1</v>
      </c>
      <c r="S29" s="295">
        <f t="shared" si="3"/>
        <v>0</v>
      </c>
    </row>
    <row r="30" s="2" customFormat="1" ht="30" customHeight="1" spans="1:19">
      <c r="A30" s="121"/>
      <c r="B30" s="600" t="s">
        <v>178</v>
      </c>
      <c r="C30" s="59"/>
      <c r="D30" s="59"/>
      <c r="E30" s="107">
        <f t="shared" si="5"/>
        <v>114.854517611026</v>
      </c>
      <c r="F30" s="763">
        <f>0.653*0.8</f>
        <v>0.5224</v>
      </c>
      <c r="G30" s="109">
        <f t="shared" si="7"/>
        <v>0.81208369758326</v>
      </c>
      <c r="H30" s="110">
        <v>1</v>
      </c>
      <c r="I30" s="216" t="s">
        <v>63</v>
      </c>
      <c r="J30" s="237" t="s">
        <v>57</v>
      </c>
      <c r="K30" s="275">
        <v>16</v>
      </c>
      <c r="L30" s="635" t="s">
        <v>197</v>
      </c>
      <c r="M30" s="635" t="s">
        <v>198</v>
      </c>
      <c r="N30" s="1361" t="s">
        <v>160</v>
      </c>
      <c r="O30" s="227"/>
      <c r="P30" s="59" t="s">
        <v>84</v>
      </c>
      <c r="Q30" s="296"/>
      <c r="R30" s="89">
        <f t="shared" si="2"/>
        <v>2</v>
      </c>
      <c r="S30" s="295">
        <f t="shared" si="3"/>
        <v>1</v>
      </c>
    </row>
    <row r="31" s="2" customFormat="1" ht="32.1" customHeight="1" spans="1:19">
      <c r="A31" s="121"/>
      <c r="B31" s="600" t="s">
        <v>179</v>
      </c>
      <c r="C31" s="59"/>
      <c r="D31" s="59"/>
      <c r="E31" s="107">
        <f t="shared" si="5"/>
        <v>86.2663906142167</v>
      </c>
      <c r="F31" s="601">
        <f>0.8694*0.8</f>
        <v>0.69552</v>
      </c>
      <c r="G31" s="109">
        <f t="shared" si="7"/>
        <v>1.0812030117594</v>
      </c>
      <c r="H31" s="110">
        <v>1</v>
      </c>
      <c r="I31" s="238" t="s">
        <v>44</v>
      </c>
      <c r="J31" s="239" t="s">
        <v>45</v>
      </c>
      <c r="K31" s="275">
        <v>16</v>
      </c>
      <c r="L31" s="635" t="s">
        <v>283</v>
      </c>
      <c r="M31" s="635" t="s">
        <v>284</v>
      </c>
      <c r="N31" s="1361" t="s">
        <v>160</v>
      </c>
      <c r="O31" s="227"/>
      <c r="P31" s="59" t="s">
        <v>50</v>
      </c>
      <c r="Q31" s="296"/>
      <c r="R31" s="89"/>
      <c r="S31" s="295">
        <f t="shared" si="3"/>
        <v>2</v>
      </c>
    </row>
    <row r="32" s="2" customFormat="1" ht="32.1" customHeight="1" spans="1:19">
      <c r="A32" s="121"/>
      <c r="B32" s="131" t="s">
        <v>183</v>
      </c>
      <c r="C32" s="59"/>
      <c r="D32" s="59"/>
      <c r="E32" s="55">
        <f t="shared" si="5"/>
        <v>185.356811862836</v>
      </c>
      <c r="F32" s="119">
        <v>0.3237</v>
      </c>
      <c r="G32" s="109">
        <f t="shared" si="7"/>
        <v>0.503199641860072</v>
      </c>
      <c r="H32" s="110"/>
      <c r="I32" s="216" t="s">
        <v>44</v>
      </c>
      <c r="J32" s="224" t="s">
        <v>45</v>
      </c>
      <c r="K32" s="275">
        <v>16</v>
      </c>
      <c r="L32" s="635" t="s">
        <v>283</v>
      </c>
      <c r="M32" s="635" t="s">
        <v>284</v>
      </c>
      <c r="N32" s="1361" t="s">
        <v>160</v>
      </c>
      <c r="O32" s="227"/>
      <c r="P32" s="59" t="s">
        <v>87</v>
      </c>
      <c r="Q32" s="296"/>
      <c r="R32" s="89"/>
      <c r="S32" s="295">
        <f>SUMIF($I$26:$I$91,"*i",$H$26:$H$91)</f>
        <v>5</v>
      </c>
    </row>
    <row r="33" s="2" customFormat="1" ht="32.1" customHeight="1" spans="1:19">
      <c r="A33" s="121"/>
      <c r="B33" s="53" t="s">
        <v>186</v>
      </c>
      <c r="C33" s="59"/>
      <c r="D33" s="60"/>
      <c r="E33" s="55">
        <f t="shared" si="5"/>
        <v>115.852481173972</v>
      </c>
      <c r="F33" s="119">
        <v>0.5179</v>
      </c>
      <c r="G33" s="109">
        <f t="shared" si="7"/>
        <v>0.805088336482333</v>
      </c>
      <c r="H33" s="122">
        <v>1</v>
      </c>
      <c r="I33" s="245" t="s">
        <v>76</v>
      </c>
      <c r="J33" s="224" t="s">
        <v>45</v>
      </c>
      <c r="K33" s="275">
        <v>18</v>
      </c>
      <c r="L33" s="635" t="s">
        <v>283</v>
      </c>
      <c r="M33" s="635" t="s">
        <v>284</v>
      </c>
      <c r="N33" s="1361" t="s">
        <v>187</v>
      </c>
      <c r="O33" s="243"/>
      <c r="P33" s="244" t="s">
        <v>89</v>
      </c>
      <c r="Q33" s="298"/>
      <c r="R33" s="299">
        <f>SUM(R15:R32)</f>
        <v>53</v>
      </c>
      <c r="S33" s="300">
        <f>SUM(S15:S32)</f>
        <v>46</v>
      </c>
    </row>
    <row r="34" s="2" customFormat="1" ht="32.1" customHeight="1" spans="1:19">
      <c r="A34" s="90"/>
      <c r="B34" s="123" t="s">
        <v>82</v>
      </c>
      <c r="C34" s="124"/>
      <c r="D34" s="125"/>
      <c r="E34" s="103"/>
      <c r="F34" s="126"/>
      <c r="G34" s="101"/>
      <c r="H34" s="126"/>
      <c r="I34" s="246"/>
      <c r="J34" s="247"/>
      <c r="K34" s="275"/>
      <c r="L34" s="625"/>
      <c r="M34" s="625"/>
      <c r="N34" s="1365"/>
      <c r="O34" s="243"/>
      <c r="P34" s="244"/>
      <c r="Q34" s="298"/>
      <c r="R34" s="298"/>
      <c r="S34" s="301"/>
    </row>
    <row r="35" s="2" customFormat="1" ht="32.1" customHeight="1" spans="1:19">
      <c r="A35" s="90">
        <v>1</v>
      </c>
      <c r="B35" s="127" t="s">
        <v>188</v>
      </c>
      <c r="C35" s="124"/>
      <c r="D35" s="128"/>
      <c r="E35" s="103">
        <f t="shared" ref="E35:E53" si="8">60/F35*$E$12</f>
        <v>82.6218672542</v>
      </c>
      <c r="F35" s="150">
        <v>0.7262</v>
      </c>
      <c r="G35" s="101">
        <f t="shared" ref="G35:G53" si="9">$F$9/E35*120%</f>
        <v>1.12889582922083</v>
      </c>
      <c r="H35" s="130">
        <v>1</v>
      </c>
      <c r="I35" s="216" t="s">
        <v>44</v>
      </c>
      <c r="J35" s="224"/>
      <c r="K35" s="224"/>
      <c r="L35" s="635"/>
      <c r="M35" s="1364"/>
      <c r="N35" s="1366"/>
      <c r="O35" s="249" t="s">
        <v>92</v>
      </c>
      <c r="P35" s="249"/>
      <c r="Q35" s="249"/>
      <c r="R35" s="249"/>
      <c r="S35" s="249"/>
    </row>
    <row r="36" s="2" customFormat="1" ht="32.1" customHeight="1" spans="1:19">
      <c r="A36" s="90">
        <v>2</v>
      </c>
      <c r="B36" s="462" t="s">
        <v>189</v>
      </c>
      <c r="C36" s="124"/>
      <c r="D36" s="605"/>
      <c r="E36" s="326">
        <f t="shared" si="8"/>
        <v>120.481927710843</v>
      </c>
      <c r="F36" s="119">
        <f>0.243+0.255</f>
        <v>0.498</v>
      </c>
      <c r="G36" s="101">
        <f t="shared" si="9"/>
        <v>0.774153295169343</v>
      </c>
      <c r="H36" s="89">
        <v>1</v>
      </c>
      <c r="I36" s="253" t="s">
        <v>50</v>
      </c>
      <c r="J36" s="224"/>
      <c r="K36" s="275"/>
      <c r="L36" s="635"/>
      <c r="M36" s="1364"/>
      <c r="N36" s="1361"/>
      <c r="O36" s="252" t="s">
        <v>293</v>
      </c>
      <c r="P36" s="252"/>
      <c r="Q36" s="252"/>
      <c r="R36" s="252"/>
      <c r="S36" s="252"/>
    </row>
    <row r="37" s="2" customFormat="1" ht="32.1" customHeight="1" spans="1:19">
      <c r="A37" s="90">
        <v>3</v>
      </c>
      <c r="B37" s="462" t="s">
        <v>191</v>
      </c>
      <c r="C37" s="124"/>
      <c r="D37" s="137"/>
      <c r="E37" s="86">
        <f t="shared" si="8"/>
        <v>239.808153477218</v>
      </c>
      <c r="F37" s="138">
        <v>0.2502</v>
      </c>
      <c r="G37" s="101">
        <f t="shared" si="9"/>
        <v>0.388942077211585</v>
      </c>
      <c r="H37" s="89">
        <v>1</v>
      </c>
      <c r="I37" s="253" t="s">
        <v>56</v>
      </c>
      <c r="J37" s="224" t="s">
        <v>57</v>
      </c>
      <c r="K37" s="275">
        <v>16</v>
      </c>
      <c r="L37" s="635" t="s">
        <v>197</v>
      </c>
      <c r="M37" s="635" t="s">
        <v>198</v>
      </c>
      <c r="N37" s="1361" t="s">
        <v>160</v>
      </c>
      <c r="O37" s="252" t="s">
        <v>96</v>
      </c>
      <c r="P37" s="252"/>
      <c r="Q37" s="252"/>
      <c r="R37" s="252"/>
      <c r="S37" s="252"/>
    </row>
    <row r="38" s="2" customFormat="1" ht="32.1" customHeight="1" spans="1:19">
      <c r="A38" s="90">
        <v>4</v>
      </c>
      <c r="B38" s="462" t="s">
        <v>294</v>
      </c>
      <c r="C38" s="124"/>
      <c r="D38" s="137"/>
      <c r="E38" s="86">
        <f t="shared" si="8"/>
        <v>502.092050209205</v>
      </c>
      <c r="F38" s="138">
        <f>0.239/2</f>
        <v>0.1195</v>
      </c>
      <c r="G38" s="101">
        <f t="shared" si="9"/>
        <v>0.18576570034686</v>
      </c>
      <c r="H38" s="89"/>
      <c r="I38" s="253" t="s">
        <v>44</v>
      </c>
      <c r="J38" s="224" t="s">
        <v>45</v>
      </c>
      <c r="K38" s="275">
        <v>16</v>
      </c>
      <c r="L38" s="635" t="s">
        <v>283</v>
      </c>
      <c r="M38" s="635" t="s">
        <v>284</v>
      </c>
      <c r="N38" s="1361" t="s">
        <v>160</v>
      </c>
      <c r="O38" s="255"/>
      <c r="P38" s="256"/>
      <c r="Q38" s="256"/>
      <c r="R38" s="256"/>
      <c r="S38" s="302">
        <v>5</v>
      </c>
    </row>
    <row r="39" s="2" customFormat="1" ht="32.1" customHeight="1" spans="1:19">
      <c r="A39" s="90">
        <v>5</v>
      </c>
      <c r="B39" s="462" t="s">
        <v>90</v>
      </c>
      <c r="C39" s="62"/>
      <c r="D39" s="137"/>
      <c r="E39" s="141">
        <f t="shared" si="8"/>
        <v>283.553875236295</v>
      </c>
      <c r="F39" s="61">
        <v>0.2116</v>
      </c>
      <c r="G39" s="101">
        <f t="shared" si="9"/>
        <v>0.328937424212515</v>
      </c>
      <c r="H39" s="89"/>
      <c r="I39" s="263" t="s">
        <v>63</v>
      </c>
      <c r="J39" s="224" t="s">
        <v>57</v>
      </c>
      <c r="K39" s="275">
        <v>16</v>
      </c>
      <c r="L39" s="635" t="s">
        <v>197</v>
      </c>
      <c r="M39" s="635" t="s">
        <v>198</v>
      </c>
      <c r="N39" s="1361" t="s">
        <v>160</v>
      </c>
      <c r="O39" s="259"/>
      <c r="P39" s="259"/>
      <c r="Q39" s="303"/>
      <c r="R39" s="303"/>
      <c r="S39" s="304"/>
    </row>
    <row r="40" s="2" customFormat="1" ht="32.1" customHeight="1" spans="1:19">
      <c r="A40" s="90">
        <v>6</v>
      </c>
      <c r="B40" s="462" t="s">
        <v>295</v>
      </c>
      <c r="C40" s="62"/>
      <c r="D40" s="143"/>
      <c r="E40" s="144">
        <f t="shared" si="8"/>
        <v>168.067226890756</v>
      </c>
      <c r="F40" s="61">
        <v>0.357</v>
      </c>
      <c r="G40" s="101">
        <f t="shared" si="9"/>
        <v>0.554965314006938</v>
      </c>
      <c r="H40" s="89">
        <v>1</v>
      </c>
      <c r="I40" s="253" t="s">
        <v>44</v>
      </c>
      <c r="J40" s="224" t="s">
        <v>45</v>
      </c>
      <c r="K40" s="275">
        <v>16</v>
      </c>
      <c r="L40" s="635" t="s">
        <v>283</v>
      </c>
      <c r="M40" s="635" t="s">
        <v>284</v>
      </c>
      <c r="N40" s="1361" t="s">
        <v>160</v>
      </c>
      <c r="O40" s="259"/>
      <c r="P40" s="259"/>
      <c r="Q40" s="303"/>
      <c r="R40" s="303"/>
      <c r="S40" s="304"/>
    </row>
    <row r="41" s="2" customFormat="1" ht="32.1" customHeight="1" spans="1:19">
      <c r="A41" s="90">
        <v>7</v>
      </c>
      <c r="B41" s="462" t="s">
        <v>296</v>
      </c>
      <c r="C41" s="62"/>
      <c r="D41" s="143"/>
      <c r="E41" s="144">
        <f t="shared" si="8"/>
        <v>206.185567010309</v>
      </c>
      <c r="F41" s="61">
        <v>0.291</v>
      </c>
      <c r="G41" s="101">
        <f t="shared" si="9"/>
        <v>0.452366684526664</v>
      </c>
      <c r="H41" s="89"/>
      <c r="I41" s="253"/>
      <c r="J41" s="224" t="s">
        <v>45</v>
      </c>
      <c r="K41" s="275">
        <v>16</v>
      </c>
      <c r="L41" s="635" t="s">
        <v>283</v>
      </c>
      <c r="M41" s="635" t="s">
        <v>284</v>
      </c>
      <c r="N41" s="1361" t="s">
        <v>160</v>
      </c>
      <c r="O41" s="260" t="s">
        <v>200</v>
      </c>
      <c r="P41" s="260"/>
      <c r="Q41" s="260"/>
      <c r="R41" s="260"/>
      <c r="S41" s="260"/>
    </row>
    <row r="42" s="2" customFormat="1" ht="32.1" customHeight="1" spans="1:19">
      <c r="A42" s="90">
        <v>8</v>
      </c>
      <c r="B42" s="463" t="s">
        <v>195</v>
      </c>
      <c r="C42" s="146"/>
      <c r="D42" s="118"/>
      <c r="E42" s="86">
        <f t="shared" si="8"/>
        <v>182.926829268293</v>
      </c>
      <c r="F42" s="147">
        <v>0.328</v>
      </c>
      <c r="G42" s="101">
        <f t="shared" si="9"/>
        <v>0.509884098023179</v>
      </c>
      <c r="H42" s="89">
        <v>1</v>
      </c>
      <c r="I42" s="253" t="s">
        <v>177</v>
      </c>
      <c r="J42" s="224" t="s">
        <v>57</v>
      </c>
      <c r="K42" s="275">
        <v>16</v>
      </c>
      <c r="L42" s="635" t="s">
        <v>197</v>
      </c>
      <c r="M42" s="635" t="s">
        <v>198</v>
      </c>
      <c r="N42" s="1361" t="s">
        <v>160</v>
      </c>
      <c r="O42" s="261"/>
      <c r="P42" s="262" t="s">
        <v>201</v>
      </c>
      <c r="Q42" s="305" t="s">
        <v>50</v>
      </c>
      <c r="R42" s="306" t="s">
        <v>56</v>
      </c>
      <c r="S42" s="307">
        <v>3</v>
      </c>
    </row>
    <row r="43" s="2" customFormat="1" ht="32.1" customHeight="1" spans="1:19">
      <c r="A43" s="90">
        <v>9</v>
      </c>
      <c r="B43" s="469" t="s">
        <v>196</v>
      </c>
      <c r="C43" s="62"/>
      <c r="D43" s="63"/>
      <c r="E43" s="86">
        <f t="shared" si="8"/>
        <v>217.391304347826</v>
      </c>
      <c r="F43" s="119">
        <v>0.276</v>
      </c>
      <c r="G43" s="101">
        <f t="shared" si="9"/>
        <v>0.429048814190237</v>
      </c>
      <c r="H43" s="89"/>
      <c r="I43" s="216" t="s">
        <v>68</v>
      </c>
      <c r="J43" s="224" t="s">
        <v>57</v>
      </c>
      <c r="K43" s="275">
        <v>16</v>
      </c>
      <c r="L43" s="635" t="s">
        <v>197</v>
      </c>
      <c r="M43" s="635" t="s">
        <v>198</v>
      </c>
      <c r="N43" s="1361" t="s">
        <v>160</v>
      </c>
      <c r="O43" s="261"/>
      <c r="P43" s="262">
        <v>4</v>
      </c>
      <c r="Q43" s="306" t="s">
        <v>63</v>
      </c>
      <c r="R43" s="306" t="s">
        <v>177</v>
      </c>
      <c r="S43" s="307">
        <v>5</v>
      </c>
    </row>
    <row r="44" s="2" customFormat="1" ht="32.1" customHeight="1" spans="1:19">
      <c r="A44" s="90">
        <v>10</v>
      </c>
      <c r="B44" s="469" t="s">
        <v>297</v>
      </c>
      <c r="C44" s="62"/>
      <c r="D44" s="63"/>
      <c r="E44" s="86">
        <f t="shared" si="8"/>
        <v>209.79020979021</v>
      </c>
      <c r="F44" s="119">
        <v>0.286</v>
      </c>
      <c r="G44" s="101">
        <f t="shared" si="9"/>
        <v>0.444594061081187</v>
      </c>
      <c r="H44" s="89"/>
      <c r="I44" s="216" t="s">
        <v>74</v>
      </c>
      <c r="J44" s="224" t="s">
        <v>137</v>
      </c>
      <c r="K44" s="275">
        <v>16</v>
      </c>
      <c r="L44" s="635" t="s">
        <v>234</v>
      </c>
      <c r="M44" s="1364" t="s">
        <v>235</v>
      </c>
      <c r="N44" s="1361" t="s">
        <v>160</v>
      </c>
      <c r="O44" s="261"/>
      <c r="P44" s="262">
        <v>6</v>
      </c>
      <c r="Q44" s="306" t="s">
        <v>44</v>
      </c>
      <c r="R44" s="306" t="s">
        <v>44</v>
      </c>
      <c r="S44" s="307" t="s">
        <v>204</v>
      </c>
    </row>
    <row r="45" s="2" customFormat="1" ht="32.1" customHeight="1" spans="1:19">
      <c r="A45" s="90">
        <v>11</v>
      </c>
      <c r="B45" s="609" t="s">
        <v>99</v>
      </c>
      <c r="C45" s="148"/>
      <c r="D45" s="610"/>
      <c r="E45" s="86">
        <f t="shared" si="8"/>
        <v>160.427807486631</v>
      </c>
      <c r="F45" s="119">
        <v>0.374</v>
      </c>
      <c r="G45" s="101">
        <f t="shared" si="9"/>
        <v>0.581392233721553</v>
      </c>
      <c r="H45" s="110">
        <v>1</v>
      </c>
      <c r="I45" s="263" t="s">
        <v>53</v>
      </c>
      <c r="J45" s="224" t="s">
        <v>45</v>
      </c>
      <c r="K45" s="275">
        <v>16</v>
      </c>
      <c r="L45" s="635" t="s">
        <v>283</v>
      </c>
      <c r="M45" s="635" t="s">
        <v>284</v>
      </c>
      <c r="N45" s="1361" t="s">
        <v>160</v>
      </c>
      <c r="O45" s="261"/>
      <c r="P45" s="264"/>
      <c r="Q45" s="306" t="s">
        <v>56</v>
      </c>
      <c r="R45" s="306" t="s">
        <v>44</v>
      </c>
      <c r="S45" s="307">
        <v>9</v>
      </c>
    </row>
    <row r="46" s="2" customFormat="1" ht="32.1" customHeight="1" spans="1:19">
      <c r="A46" s="90">
        <v>12</v>
      </c>
      <c r="B46" s="469" t="s">
        <v>100</v>
      </c>
      <c r="C46" s="62"/>
      <c r="D46" s="151"/>
      <c r="E46" s="86">
        <f t="shared" si="8"/>
        <v>252.100840336134</v>
      </c>
      <c r="F46" s="611">
        <v>0.238</v>
      </c>
      <c r="G46" s="152">
        <f t="shared" si="9"/>
        <v>0.369976876004625</v>
      </c>
      <c r="H46" s="89">
        <v>1</v>
      </c>
      <c r="I46" s="637" t="s">
        <v>180</v>
      </c>
      <c r="J46" s="224" t="s">
        <v>45</v>
      </c>
      <c r="K46" s="275">
        <v>16</v>
      </c>
      <c r="L46" s="635" t="s">
        <v>283</v>
      </c>
      <c r="M46" s="635" t="s">
        <v>284</v>
      </c>
      <c r="N46" s="1361" t="s">
        <v>160</v>
      </c>
      <c r="O46" s="261"/>
      <c r="P46" s="262">
        <v>10</v>
      </c>
      <c r="Q46" s="306" t="s">
        <v>171</v>
      </c>
      <c r="R46" s="306" t="s">
        <v>53</v>
      </c>
      <c r="S46" s="307">
        <v>11</v>
      </c>
    </row>
    <row r="47" s="2" customFormat="1" ht="32.1" customHeight="1" spans="1:19">
      <c r="A47" s="90">
        <v>13</v>
      </c>
      <c r="B47" s="140" t="s">
        <v>91</v>
      </c>
      <c r="C47" s="62"/>
      <c r="D47" s="467"/>
      <c r="E47" s="144">
        <f t="shared" si="8"/>
        <v>263.157894736842</v>
      </c>
      <c r="F47" s="119">
        <v>0.228</v>
      </c>
      <c r="G47" s="101">
        <f t="shared" si="9"/>
        <v>0.354431629113674</v>
      </c>
      <c r="H47" s="468"/>
      <c r="I47" s="263" t="s">
        <v>84</v>
      </c>
      <c r="J47" s="224"/>
      <c r="K47" s="275"/>
      <c r="L47" s="635"/>
      <c r="M47" s="1364"/>
      <c r="N47" s="1364"/>
      <c r="O47" s="261"/>
      <c r="P47" s="262">
        <v>12</v>
      </c>
      <c r="Q47" s="306" t="s">
        <v>44</v>
      </c>
      <c r="R47" s="305" t="s">
        <v>44</v>
      </c>
      <c r="S47" s="307" t="s">
        <v>208</v>
      </c>
    </row>
    <row r="48" s="2" customFormat="1" ht="32.1" customHeight="1" spans="1:19">
      <c r="A48" s="90">
        <v>14</v>
      </c>
      <c r="B48" s="471" t="s">
        <v>203</v>
      </c>
      <c r="C48" s="472"/>
      <c r="D48" s="473"/>
      <c r="E48" s="86">
        <f t="shared" si="8"/>
        <v>164.383561643836</v>
      </c>
      <c r="F48" s="150">
        <v>0.365</v>
      </c>
      <c r="G48" s="101">
        <f t="shared" si="9"/>
        <v>0.567401511519696</v>
      </c>
      <c r="H48" s="89">
        <v>1</v>
      </c>
      <c r="I48" s="263" t="s">
        <v>44</v>
      </c>
      <c r="J48" s="224" t="s">
        <v>45</v>
      </c>
      <c r="K48" s="275">
        <v>16</v>
      </c>
      <c r="L48" s="635" t="s">
        <v>283</v>
      </c>
      <c r="M48" s="635" t="s">
        <v>284</v>
      </c>
      <c r="N48" s="1361" t="s">
        <v>160</v>
      </c>
      <c r="O48" s="261"/>
      <c r="P48" s="262">
        <v>14</v>
      </c>
      <c r="Q48" s="306" t="s">
        <v>44</v>
      </c>
      <c r="R48" s="306" t="s">
        <v>44</v>
      </c>
      <c r="S48" s="307">
        <v>15</v>
      </c>
    </row>
    <row r="49" s="2" customFormat="1" ht="32.1" customHeight="1" spans="1:19">
      <c r="A49" s="90">
        <v>15</v>
      </c>
      <c r="B49" s="474" t="s">
        <v>205</v>
      </c>
      <c r="C49" s="62"/>
      <c r="D49" s="63"/>
      <c r="E49" s="86">
        <f t="shared" si="8"/>
        <v>131.004366812227</v>
      </c>
      <c r="F49" s="119">
        <v>0.458</v>
      </c>
      <c r="G49" s="101">
        <f t="shared" si="9"/>
        <v>0.711972307605539</v>
      </c>
      <c r="H49" s="89">
        <v>1</v>
      </c>
      <c r="I49" s="263" t="s">
        <v>53</v>
      </c>
      <c r="J49" s="224" t="s">
        <v>45</v>
      </c>
      <c r="K49" s="275">
        <v>16</v>
      </c>
      <c r="L49" s="635" t="s">
        <v>283</v>
      </c>
      <c r="M49" s="635" t="s">
        <v>284</v>
      </c>
      <c r="N49" s="1361" t="s">
        <v>160</v>
      </c>
      <c r="O49" s="261"/>
      <c r="P49" s="262">
        <v>15</v>
      </c>
      <c r="Q49" s="306" t="s">
        <v>44</v>
      </c>
      <c r="R49" s="306" t="s">
        <v>53</v>
      </c>
      <c r="S49" s="307">
        <v>16</v>
      </c>
    </row>
    <row r="50" s="2" customFormat="1" ht="32.1" customHeight="1" spans="1:19">
      <c r="A50" s="90">
        <v>16</v>
      </c>
      <c r="B50" s="470" t="s">
        <v>298</v>
      </c>
      <c r="C50" s="154"/>
      <c r="D50" s="155"/>
      <c r="E50" s="144">
        <f t="shared" si="8"/>
        <v>102.546573235344</v>
      </c>
      <c r="F50" s="150">
        <v>0.5851</v>
      </c>
      <c r="G50" s="101">
        <f t="shared" si="9"/>
        <v>0.909552395589524</v>
      </c>
      <c r="H50" s="89">
        <v>1</v>
      </c>
      <c r="I50" s="257" t="s">
        <v>44</v>
      </c>
      <c r="J50" s="224" t="s">
        <v>45</v>
      </c>
      <c r="K50" s="275">
        <v>16</v>
      </c>
      <c r="L50" s="635" t="s">
        <v>283</v>
      </c>
      <c r="M50" s="635" t="s">
        <v>284</v>
      </c>
      <c r="N50" s="1361" t="s">
        <v>160</v>
      </c>
      <c r="O50" s="261"/>
      <c r="P50" s="262">
        <v>17</v>
      </c>
      <c r="Q50" s="306" t="s">
        <v>169</v>
      </c>
      <c r="R50" s="306" t="s">
        <v>169</v>
      </c>
      <c r="S50" s="307">
        <v>18</v>
      </c>
    </row>
    <row r="51" s="2" customFormat="1" ht="32.1" customHeight="1" spans="1:19">
      <c r="A51" s="90">
        <v>17</v>
      </c>
      <c r="B51" s="53" t="s">
        <v>207</v>
      </c>
      <c r="C51" s="156"/>
      <c r="D51" s="132"/>
      <c r="E51" s="86">
        <f t="shared" si="8"/>
        <v>258.097819073429</v>
      </c>
      <c r="F51" s="61">
        <f>(0.1097*1.1)+0.1118</f>
        <v>0.23247</v>
      </c>
      <c r="G51" s="101">
        <f t="shared" si="9"/>
        <v>0.361380354473929</v>
      </c>
      <c r="H51" s="89"/>
      <c r="I51" s="253" t="s">
        <v>44</v>
      </c>
      <c r="J51" s="224" t="s">
        <v>45</v>
      </c>
      <c r="K51" s="275">
        <v>16</v>
      </c>
      <c r="L51" s="635" t="s">
        <v>283</v>
      </c>
      <c r="M51" s="635" t="s">
        <v>284</v>
      </c>
      <c r="N51" s="1361" t="s">
        <v>160</v>
      </c>
      <c r="O51" s="265"/>
      <c r="P51" s="266"/>
      <c r="Q51" s="308" t="s">
        <v>212</v>
      </c>
      <c r="R51" s="309"/>
      <c r="S51" s="310"/>
    </row>
    <row r="52" s="2" customFormat="1" ht="32.1" customHeight="1" spans="1:19">
      <c r="A52" s="90">
        <v>18</v>
      </c>
      <c r="B52" s="612" t="s">
        <v>209</v>
      </c>
      <c r="C52" s="158"/>
      <c r="D52" s="158"/>
      <c r="E52" s="86">
        <f t="shared" si="8"/>
        <v>110.213078618663</v>
      </c>
      <c r="F52" s="159">
        <v>0.5444</v>
      </c>
      <c r="G52" s="152">
        <f t="shared" si="9"/>
        <v>0.84628324074335</v>
      </c>
      <c r="H52" s="89">
        <v>1</v>
      </c>
      <c r="I52" s="253" t="s">
        <v>44</v>
      </c>
      <c r="J52" s="224" t="s">
        <v>45</v>
      </c>
      <c r="K52" s="275">
        <v>16</v>
      </c>
      <c r="L52" s="635" t="s">
        <v>283</v>
      </c>
      <c r="M52" s="635" t="s">
        <v>284</v>
      </c>
      <c r="N52" s="1361" t="s">
        <v>160</v>
      </c>
      <c r="O52" s="261"/>
      <c r="P52" s="262">
        <v>19</v>
      </c>
      <c r="Q52" s="306" t="s">
        <v>63</v>
      </c>
      <c r="R52" s="305" t="s">
        <v>66</v>
      </c>
      <c r="S52" s="311" t="s">
        <v>213</v>
      </c>
    </row>
    <row r="53" s="2" customFormat="1" ht="32.1" customHeight="1" spans="1:19">
      <c r="A53" s="90">
        <v>19</v>
      </c>
      <c r="B53" s="463" t="s">
        <v>210</v>
      </c>
      <c r="C53" s="146"/>
      <c r="D53" s="613"/>
      <c r="E53" s="86">
        <f t="shared" si="8"/>
        <v>96.7273899725939</v>
      </c>
      <c r="F53" s="614">
        <f>0.7847/2+0.4559/2</f>
        <v>0.6203</v>
      </c>
      <c r="G53" s="152">
        <f t="shared" si="9"/>
        <v>0.964271664645667</v>
      </c>
      <c r="H53" s="89">
        <v>2</v>
      </c>
      <c r="I53" s="253" t="s">
        <v>44</v>
      </c>
      <c r="J53" s="224" t="s">
        <v>45</v>
      </c>
      <c r="K53" s="275">
        <v>16</v>
      </c>
      <c r="L53" s="635" t="s">
        <v>283</v>
      </c>
      <c r="M53" s="635" t="s">
        <v>284</v>
      </c>
      <c r="N53" s="1361" t="s">
        <v>160</v>
      </c>
      <c r="O53" s="261"/>
      <c r="P53" s="262">
        <v>19</v>
      </c>
      <c r="Q53" s="306" t="s">
        <v>63</v>
      </c>
      <c r="R53" s="306" t="s">
        <v>66</v>
      </c>
      <c r="S53" s="307">
        <v>20</v>
      </c>
    </row>
    <row r="54" s="2" customFormat="1" ht="32.1" customHeight="1" spans="1:19">
      <c r="A54" s="90"/>
      <c r="B54" s="160"/>
      <c r="C54" s="135"/>
      <c r="D54" s="118"/>
      <c r="E54" s="86"/>
      <c r="F54" s="119"/>
      <c r="G54" s="101"/>
      <c r="H54" s="89"/>
      <c r="I54" s="257"/>
      <c r="J54" s="224"/>
      <c r="K54" s="275"/>
      <c r="L54" s="635"/>
      <c r="M54" s="635"/>
      <c r="N54" s="1361"/>
      <c r="O54" s="267"/>
      <c r="P54" s="262" t="s">
        <v>215</v>
      </c>
      <c r="Q54" s="305" t="s">
        <v>66</v>
      </c>
      <c r="R54" s="306" t="s">
        <v>44</v>
      </c>
      <c r="S54" s="307">
        <v>21</v>
      </c>
    </row>
    <row r="55" s="2" customFormat="1" ht="32.1" customHeight="1" spans="1:19">
      <c r="A55" s="162">
        <v>20</v>
      </c>
      <c r="B55" s="608" t="s">
        <v>211</v>
      </c>
      <c r="C55" s="124"/>
      <c r="D55" s="464"/>
      <c r="E55" s="86">
        <f t="shared" ref="E55:E62" si="10">60/F55*$E$12</f>
        <v>248.96265560166</v>
      </c>
      <c r="F55" s="601">
        <v>0.241</v>
      </c>
      <c r="G55" s="101">
        <f t="shared" ref="G55:G62" si="11">$F$9/E55*120%</f>
        <v>0.37464045007191</v>
      </c>
      <c r="H55" s="89">
        <v>1</v>
      </c>
      <c r="I55" s="257" t="s">
        <v>44</v>
      </c>
      <c r="J55" s="224" t="s">
        <v>45</v>
      </c>
      <c r="K55" s="275">
        <v>16</v>
      </c>
      <c r="L55" s="635" t="s">
        <v>283</v>
      </c>
      <c r="M55" s="635" t="s">
        <v>284</v>
      </c>
      <c r="N55" s="1361" t="s">
        <v>160</v>
      </c>
      <c r="O55" s="267"/>
      <c r="P55" s="262">
        <v>22</v>
      </c>
      <c r="Q55" s="306" t="s">
        <v>66</v>
      </c>
      <c r="R55" s="305" t="s">
        <v>84</v>
      </c>
      <c r="S55" s="307" t="s">
        <v>216</v>
      </c>
    </row>
    <row r="56" s="2" customFormat="1" ht="32.1" customHeight="1" spans="1:19">
      <c r="A56" s="162">
        <v>21</v>
      </c>
      <c r="B56" s="140" t="s">
        <v>106</v>
      </c>
      <c r="C56" s="128"/>
      <c r="D56" s="132"/>
      <c r="E56" s="86">
        <f t="shared" si="10"/>
        <v>140.08872285781</v>
      </c>
      <c r="F56" s="133">
        <v>0.4283</v>
      </c>
      <c r="G56" s="101">
        <f t="shared" si="11"/>
        <v>0.665802924339415</v>
      </c>
      <c r="H56" s="89"/>
      <c r="I56" s="253" t="s">
        <v>68</v>
      </c>
      <c r="J56" s="224" t="s">
        <v>57</v>
      </c>
      <c r="K56" s="275">
        <v>16</v>
      </c>
      <c r="L56" s="635" t="s">
        <v>197</v>
      </c>
      <c r="M56" s="635" t="s">
        <v>198</v>
      </c>
      <c r="N56" s="1364" t="s">
        <v>48</v>
      </c>
      <c r="O56" s="267"/>
      <c r="P56" s="262">
        <v>24</v>
      </c>
      <c r="Q56" s="306" t="s">
        <v>84</v>
      </c>
      <c r="R56" s="305" t="s">
        <v>50</v>
      </c>
      <c r="S56" s="307" t="s">
        <v>217</v>
      </c>
    </row>
    <row r="57" s="2" customFormat="1" ht="32.1" customHeight="1" spans="1:19">
      <c r="A57" s="162">
        <v>22</v>
      </c>
      <c r="B57" s="140" t="s">
        <v>107</v>
      </c>
      <c r="C57" s="128"/>
      <c r="D57" s="132"/>
      <c r="E57" s="86">
        <f t="shared" si="10"/>
        <v>149.625935162095</v>
      </c>
      <c r="F57" s="129">
        <v>0.401</v>
      </c>
      <c r="G57" s="101">
        <f t="shared" si="11"/>
        <v>0.623364400327119</v>
      </c>
      <c r="H57" s="89">
        <v>1</v>
      </c>
      <c r="I57" s="253" t="s">
        <v>54</v>
      </c>
      <c r="J57" s="636" t="s">
        <v>70</v>
      </c>
      <c r="K57" s="275">
        <v>16</v>
      </c>
      <c r="L57" s="635" t="s">
        <v>299</v>
      </c>
      <c r="M57" s="1364" t="s">
        <v>198</v>
      </c>
      <c r="N57" s="1366" t="s">
        <v>48</v>
      </c>
      <c r="O57" s="267"/>
      <c r="P57" s="262" t="s">
        <v>218</v>
      </c>
      <c r="Q57" s="306" t="s">
        <v>50</v>
      </c>
      <c r="R57" s="306" t="s">
        <v>44</v>
      </c>
      <c r="S57" s="307">
        <v>28</v>
      </c>
    </row>
    <row r="58" s="2" customFormat="1" ht="32.1" customHeight="1" spans="1:19">
      <c r="A58" s="162">
        <v>23</v>
      </c>
      <c r="B58" s="160" t="s">
        <v>300</v>
      </c>
      <c r="C58" s="135"/>
      <c r="D58" s="118"/>
      <c r="E58" s="86">
        <f t="shared" si="10"/>
        <v>186.474390850323</v>
      </c>
      <c r="F58" s="119">
        <f>0.4022*0.8</f>
        <v>0.32176</v>
      </c>
      <c r="G58" s="101">
        <f t="shared" si="11"/>
        <v>0.500183863963228</v>
      </c>
      <c r="H58" s="89">
        <v>1</v>
      </c>
      <c r="I58" s="257" t="s">
        <v>44</v>
      </c>
      <c r="J58" s="224" t="s">
        <v>45</v>
      </c>
      <c r="K58" s="275">
        <v>16</v>
      </c>
      <c r="L58" s="635" t="s">
        <v>283</v>
      </c>
      <c r="M58" s="635" t="s">
        <v>284</v>
      </c>
      <c r="N58" s="1361" t="s">
        <v>160</v>
      </c>
      <c r="O58" s="267"/>
      <c r="P58" s="262">
        <v>29</v>
      </c>
      <c r="Q58" s="306" t="s">
        <v>72</v>
      </c>
      <c r="R58" s="306" t="s">
        <v>72</v>
      </c>
      <c r="S58" s="307">
        <v>29</v>
      </c>
    </row>
    <row r="59" s="2" customFormat="1" ht="32.1" customHeight="1" spans="1:19">
      <c r="A59" s="162">
        <v>24</v>
      </c>
      <c r="B59" s="160" t="s">
        <v>214</v>
      </c>
      <c r="C59" s="135"/>
      <c r="D59" s="164"/>
      <c r="E59" s="86">
        <f t="shared" si="10"/>
        <v>214.515552377547</v>
      </c>
      <c r="F59" s="705">
        <v>0.2797</v>
      </c>
      <c r="G59" s="101">
        <f t="shared" si="11"/>
        <v>0.43480055553989</v>
      </c>
      <c r="H59" s="89">
        <v>1</v>
      </c>
      <c r="I59" s="253" t="s">
        <v>68</v>
      </c>
      <c r="J59" s="224" t="s">
        <v>57</v>
      </c>
      <c r="K59" s="275">
        <v>16</v>
      </c>
      <c r="L59" s="635" t="s">
        <v>197</v>
      </c>
      <c r="M59" s="635" t="s">
        <v>198</v>
      </c>
      <c r="N59" s="1364" t="s">
        <v>48</v>
      </c>
      <c r="O59" s="268">
        <v>30</v>
      </c>
      <c r="P59" s="268"/>
      <c r="Q59" s="306" t="s">
        <v>44</v>
      </c>
      <c r="R59" s="312" t="s">
        <v>44</v>
      </c>
      <c r="S59" s="313">
        <v>30</v>
      </c>
    </row>
    <row r="60" s="2" customFormat="1" ht="32.1" customHeight="1" spans="1:19">
      <c r="A60" s="162">
        <v>25</v>
      </c>
      <c r="B60" s="65" t="s">
        <v>114</v>
      </c>
      <c r="C60" s="167"/>
      <c r="D60" s="167"/>
      <c r="E60" s="86">
        <f t="shared" si="10"/>
        <v>275.229357798165</v>
      </c>
      <c r="F60" s="717">
        <v>0.218</v>
      </c>
      <c r="G60" s="101">
        <f t="shared" si="11"/>
        <v>0.338886382222724</v>
      </c>
      <c r="H60" s="89"/>
      <c r="I60" s="216" t="s">
        <v>54</v>
      </c>
      <c r="J60" s="224" t="s">
        <v>70</v>
      </c>
      <c r="K60" s="275">
        <v>16</v>
      </c>
      <c r="L60" s="635" t="s">
        <v>299</v>
      </c>
      <c r="M60" s="1364" t="s">
        <v>198</v>
      </c>
      <c r="N60" s="1364" t="s">
        <v>48</v>
      </c>
      <c r="O60" s="268">
        <v>31</v>
      </c>
      <c r="P60" s="268"/>
      <c r="Q60" s="306" t="s">
        <v>81</v>
      </c>
      <c r="R60" s="305" t="s">
        <v>74</v>
      </c>
      <c r="S60" s="313" t="s">
        <v>220</v>
      </c>
    </row>
    <row r="61" s="2" customFormat="1" ht="32.1" customHeight="1" spans="1:19">
      <c r="A61" s="162">
        <v>26</v>
      </c>
      <c r="B61" s="65" t="s">
        <v>115</v>
      </c>
      <c r="C61" s="59"/>
      <c r="D61" s="60"/>
      <c r="E61" s="86">
        <f t="shared" si="10"/>
        <v>306.122448979592</v>
      </c>
      <c r="F61" s="119">
        <v>0.196</v>
      </c>
      <c r="G61" s="101">
        <f t="shared" si="11"/>
        <v>0.304686839062632</v>
      </c>
      <c r="H61" s="89"/>
      <c r="I61" s="253" t="s">
        <v>44</v>
      </c>
      <c r="J61" s="224" t="s">
        <v>45</v>
      </c>
      <c r="K61" s="275">
        <v>16</v>
      </c>
      <c r="L61" s="635" t="s">
        <v>283</v>
      </c>
      <c r="M61" s="635" t="s">
        <v>284</v>
      </c>
      <c r="N61" s="1361" t="s">
        <v>160</v>
      </c>
      <c r="O61" s="270">
        <v>32</v>
      </c>
      <c r="P61" s="268"/>
      <c r="Q61" s="314" t="s">
        <v>222</v>
      </c>
      <c r="R61" s="312" t="s">
        <v>74</v>
      </c>
      <c r="S61" s="313">
        <v>33</v>
      </c>
    </row>
    <row r="62" s="2" customFormat="1" ht="32.1" customHeight="1" spans="1:19">
      <c r="A62" s="171">
        <v>27</v>
      </c>
      <c r="B62" s="172" t="s">
        <v>118</v>
      </c>
      <c r="C62" s="173"/>
      <c r="D62" s="173"/>
      <c r="E62" s="174">
        <f t="shared" si="10"/>
        <v>102.564102564103</v>
      </c>
      <c r="F62" s="175">
        <v>0.585</v>
      </c>
      <c r="G62" s="176">
        <f t="shared" si="11"/>
        <v>0.909396943120608</v>
      </c>
      <c r="H62" s="96">
        <v>1</v>
      </c>
      <c r="I62" s="274" t="s">
        <v>119</v>
      </c>
      <c r="J62" s="275"/>
      <c r="K62" s="275"/>
      <c r="L62" s="625"/>
      <c r="M62" s="625"/>
      <c r="N62" s="1365"/>
      <c r="O62" s="271"/>
      <c r="P62" s="266"/>
      <c r="Q62" s="308" t="s">
        <v>212</v>
      </c>
      <c r="R62" s="308" t="s">
        <v>212</v>
      </c>
      <c r="S62" s="310"/>
    </row>
    <row r="63" s="2" customFormat="1" ht="32.1" customHeight="1" spans="1:19">
      <c r="A63" s="315"/>
      <c r="B63" s="316" t="s">
        <v>120</v>
      </c>
      <c r="C63" s="244"/>
      <c r="D63" s="244"/>
      <c r="E63" s="317"/>
      <c r="F63" s="318">
        <f t="shared" ref="F63:H63" si="12">SUM(F26:F62)</f>
        <v>14.62775</v>
      </c>
      <c r="G63" s="318">
        <f t="shared" si="12"/>
        <v>22.7391985209103</v>
      </c>
      <c r="H63" s="82">
        <f t="shared" si="12"/>
        <v>26</v>
      </c>
      <c r="I63" s="82"/>
      <c r="J63" s="367"/>
      <c r="K63" s="367"/>
      <c r="L63" s="1367"/>
      <c r="M63" s="1367"/>
      <c r="N63" s="1367"/>
      <c r="O63" s="259"/>
      <c r="P63" s="259"/>
      <c r="Q63" s="303"/>
      <c r="R63" s="303"/>
      <c r="S63" s="304"/>
    </row>
    <row r="64" s="2" customFormat="1" ht="32.1" customHeight="1" spans="1:19">
      <c r="A64" s="162">
        <v>28</v>
      </c>
      <c r="B64" s="474" t="s">
        <v>219</v>
      </c>
      <c r="C64" s="319"/>
      <c r="D64" s="319"/>
      <c r="E64" s="86">
        <f t="shared" ref="E64:E81" si="13">60/F64*$E$12</f>
        <v>47.5812846946868</v>
      </c>
      <c r="F64" s="119">
        <v>1.261</v>
      </c>
      <c r="G64" s="88">
        <f t="shared" ref="G64:G81" si="14">$F$9/E64*120%</f>
        <v>1.96025563294887</v>
      </c>
      <c r="H64" s="320">
        <v>2</v>
      </c>
      <c r="I64" s="216" t="s">
        <v>63</v>
      </c>
      <c r="J64" s="224" t="s">
        <v>57</v>
      </c>
      <c r="K64" s="275">
        <v>16</v>
      </c>
      <c r="L64" s="635" t="s">
        <v>197</v>
      </c>
      <c r="M64" s="635" t="s">
        <v>198</v>
      </c>
      <c r="N64" s="1364" t="s">
        <v>48</v>
      </c>
      <c r="O64" s="259"/>
      <c r="P64" s="273" t="s">
        <v>145</v>
      </c>
      <c r="Q64" s="303"/>
      <c r="R64" s="303"/>
      <c r="S64" s="304"/>
    </row>
    <row r="65" s="2" customFormat="1" ht="32.1" customHeight="1" spans="1:19">
      <c r="A65" s="162">
        <v>29</v>
      </c>
      <c r="B65" s="474" t="s">
        <v>221</v>
      </c>
      <c r="C65" s="169"/>
      <c r="D65" s="169"/>
      <c r="E65" s="86">
        <f t="shared" si="13"/>
        <v>107.913669064748</v>
      </c>
      <c r="F65" s="119">
        <v>0.556</v>
      </c>
      <c r="G65" s="88">
        <f t="shared" si="14"/>
        <v>0.864315727136856</v>
      </c>
      <c r="H65" s="322">
        <v>1</v>
      </c>
      <c r="I65" s="216" t="s">
        <v>68</v>
      </c>
      <c r="J65" s="224" t="s">
        <v>57</v>
      </c>
      <c r="K65" s="275">
        <v>16</v>
      </c>
      <c r="L65" s="635" t="s">
        <v>197</v>
      </c>
      <c r="M65" s="635" t="s">
        <v>198</v>
      </c>
      <c r="N65" s="1364" t="s">
        <v>48</v>
      </c>
      <c r="O65" s="259"/>
      <c r="P65" s="259"/>
      <c r="Q65" s="303"/>
      <c r="R65" s="303"/>
      <c r="S65" s="304"/>
    </row>
    <row r="66" s="2" customFormat="1" ht="32.1" customHeight="1" spans="1:19">
      <c r="A66" s="162">
        <v>30</v>
      </c>
      <c r="B66" s="474" t="s">
        <v>301</v>
      </c>
      <c r="C66" s="59"/>
      <c r="D66" s="60"/>
      <c r="E66" s="323">
        <f t="shared" si="13"/>
        <v>98.6842105263158</v>
      </c>
      <c r="F66" s="165">
        <v>0.608</v>
      </c>
      <c r="G66" s="88">
        <f t="shared" si="14"/>
        <v>0.945151010969798</v>
      </c>
      <c r="H66" s="110">
        <v>1</v>
      </c>
      <c r="I66" s="216" t="s">
        <v>44</v>
      </c>
      <c r="J66" s="224" t="s">
        <v>45</v>
      </c>
      <c r="K66" s="275">
        <v>16</v>
      </c>
      <c r="L66" s="635" t="s">
        <v>283</v>
      </c>
      <c r="M66" s="635" t="s">
        <v>284</v>
      </c>
      <c r="N66" s="1364" t="s">
        <v>48</v>
      </c>
      <c r="O66" s="259"/>
      <c r="P66" s="259"/>
      <c r="Q66" s="303"/>
      <c r="R66" s="303"/>
      <c r="S66" s="304"/>
    </row>
    <row r="67" s="2" customFormat="1" ht="32.1" customHeight="1" spans="1:19">
      <c r="A67" s="162">
        <v>31</v>
      </c>
      <c r="B67" s="474" t="s">
        <v>224</v>
      </c>
      <c r="C67" s="59"/>
      <c r="D67" s="60"/>
      <c r="E67" s="86">
        <f t="shared" si="13"/>
        <v>59.3061184145498</v>
      </c>
      <c r="F67" s="119">
        <v>1.0117</v>
      </c>
      <c r="G67" s="88">
        <f t="shared" si="14"/>
        <v>1.57271262795747</v>
      </c>
      <c r="H67" s="110">
        <v>2</v>
      </c>
      <c r="I67" s="253" t="s">
        <v>44</v>
      </c>
      <c r="J67" s="224" t="s">
        <v>45</v>
      </c>
      <c r="K67" s="275">
        <v>16</v>
      </c>
      <c r="L67" s="635" t="s">
        <v>283</v>
      </c>
      <c r="M67" s="635" t="s">
        <v>284</v>
      </c>
      <c r="N67" s="1364" t="s">
        <v>48</v>
      </c>
      <c r="O67" s="259"/>
      <c r="P67" s="259"/>
      <c r="Q67" s="303"/>
      <c r="R67" s="303"/>
      <c r="S67" s="304"/>
    </row>
    <row r="68" s="2" customFormat="1" ht="30" customHeight="1" spans="1:19">
      <c r="A68" s="162">
        <v>32</v>
      </c>
      <c r="B68" s="474" t="s">
        <v>225</v>
      </c>
      <c r="C68" s="324"/>
      <c r="D68" s="325"/>
      <c r="E68" s="326">
        <f t="shared" si="13"/>
        <v>208.333333333333</v>
      </c>
      <c r="F68" s="119">
        <v>0.288</v>
      </c>
      <c r="G68" s="88">
        <f t="shared" si="14"/>
        <v>0.447703110459379</v>
      </c>
      <c r="H68" s="327"/>
      <c r="I68" s="216" t="s">
        <v>44</v>
      </c>
      <c r="J68" s="224" t="s">
        <v>45</v>
      </c>
      <c r="K68" s="275">
        <v>16</v>
      </c>
      <c r="L68" s="635" t="s">
        <v>283</v>
      </c>
      <c r="M68" s="635" t="s">
        <v>284</v>
      </c>
      <c r="N68" s="1361" t="s">
        <v>160</v>
      </c>
      <c r="O68" s="259"/>
      <c r="P68" s="259"/>
      <c r="Q68" s="303"/>
      <c r="R68" s="303"/>
      <c r="S68" s="304"/>
    </row>
    <row r="69" s="2" customFormat="1" ht="30" customHeight="1" spans="1:19">
      <c r="A69" s="162">
        <v>33</v>
      </c>
      <c r="B69" s="531" t="s">
        <v>226</v>
      </c>
      <c r="C69" s="59"/>
      <c r="D69" s="60"/>
      <c r="E69" s="326">
        <f t="shared" si="13"/>
        <v>111.234705228031</v>
      </c>
      <c r="F69" s="119">
        <v>0.5394</v>
      </c>
      <c r="G69" s="88">
        <f t="shared" si="14"/>
        <v>0.838510617297878</v>
      </c>
      <c r="H69" s="110">
        <v>1</v>
      </c>
      <c r="I69" s="216" t="s">
        <v>84</v>
      </c>
      <c r="J69" s="224"/>
      <c r="K69" s="275"/>
      <c r="L69" s="635"/>
      <c r="M69" s="635"/>
      <c r="N69" s="1364"/>
      <c r="O69" s="259"/>
      <c r="P69" s="259"/>
      <c r="Q69" s="303"/>
      <c r="R69" s="303"/>
      <c r="S69" s="304"/>
    </row>
    <row r="70" s="2" customFormat="1" ht="30" customHeight="1" spans="1:19">
      <c r="A70" s="162">
        <v>34</v>
      </c>
      <c r="B70" s="531" t="s">
        <v>229</v>
      </c>
      <c r="C70" s="59"/>
      <c r="D70" s="60"/>
      <c r="E70" s="326">
        <f t="shared" si="13"/>
        <v>102.179836512262</v>
      </c>
      <c r="F70" s="119">
        <f>0.139+0.4482</f>
        <v>0.5872</v>
      </c>
      <c r="G70" s="88">
        <f t="shared" si="14"/>
        <v>0.912816897436617</v>
      </c>
      <c r="H70" s="110">
        <v>1</v>
      </c>
      <c r="I70" s="216" t="s">
        <v>50</v>
      </c>
      <c r="J70" s="224"/>
      <c r="K70" s="275"/>
      <c r="L70" s="635"/>
      <c r="M70" s="635"/>
      <c r="N70" s="1364"/>
      <c r="O70" s="259"/>
      <c r="P70" s="259"/>
      <c r="Q70" s="303"/>
      <c r="R70" s="303"/>
      <c r="S70" s="304"/>
    </row>
    <row r="71" s="2" customFormat="1" ht="30" customHeight="1" spans="1:19">
      <c r="A71" s="162">
        <v>35</v>
      </c>
      <c r="B71" s="531" t="s">
        <v>126</v>
      </c>
      <c r="C71" s="59"/>
      <c r="D71" s="60"/>
      <c r="E71" s="326">
        <f t="shared" si="13"/>
        <v>131.004366812227</v>
      </c>
      <c r="F71" s="119">
        <v>0.458</v>
      </c>
      <c r="G71" s="88">
        <f t="shared" si="14"/>
        <v>0.711972307605539</v>
      </c>
      <c r="H71" s="110">
        <v>1</v>
      </c>
      <c r="I71" s="216" t="s">
        <v>44</v>
      </c>
      <c r="J71" s="224" t="s">
        <v>45</v>
      </c>
      <c r="K71" s="275">
        <v>16</v>
      </c>
      <c r="L71" s="635" t="s">
        <v>283</v>
      </c>
      <c r="M71" s="635" t="s">
        <v>284</v>
      </c>
      <c r="N71" s="1361" t="s">
        <v>160</v>
      </c>
      <c r="O71" s="259"/>
      <c r="P71" s="259"/>
      <c r="Q71" s="303"/>
      <c r="R71" s="303"/>
      <c r="S71" s="304"/>
    </row>
    <row r="72" s="2" customFormat="1" ht="30" customHeight="1" spans="1:19">
      <c r="A72" s="162">
        <v>36</v>
      </c>
      <c r="B72" s="531" t="s">
        <v>231</v>
      </c>
      <c r="C72" s="59"/>
      <c r="D72" s="60"/>
      <c r="E72" s="326">
        <f t="shared" si="13"/>
        <v>98.6842105263158</v>
      </c>
      <c r="F72" s="119">
        <v>0.608</v>
      </c>
      <c r="G72" s="88">
        <f t="shared" si="14"/>
        <v>0.945151010969798</v>
      </c>
      <c r="H72" s="110">
        <v>1</v>
      </c>
      <c r="I72" s="216" t="s">
        <v>44</v>
      </c>
      <c r="J72" s="224" t="s">
        <v>45</v>
      </c>
      <c r="K72" s="275">
        <v>16</v>
      </c>
      <c r="L72" s="635" t="s">
        <v>283</v>
      </c>
      <c r="M72" s="635" t="s">
        <v>284</v>
      </c>
      <c r="N72" s="1361" t="s">
        <v>160</v>
      </c>
      <c r="O72" s="259"/>
      <c r="P72" s="259"/>
      <c r="Q72" s="303"/>
      <c r="R72" s="303"/>
      <c r="S72" s="304"/>
    </row>
    <row r="73" s="2" customFormat="1" ht="30" customHeight="1" spans="1:19">
      <c r="A73" s="162">
        <v>37</v>
      </c>
      <c r="B73" s="531" t="s">
        <v>232</v>
      </c>
      <c r="C73" s="59"/>
      <c r="D73" s="60"/>
      <c r="E73" s="326">
        <f t="shared" si="13"/>
        <v>62.3052959501558</v>
      </c>
      <c r="F73" s="119">
        <v>0.963</v>
      </c>
      <c r="G73" s="88">
        <f t="shared" si="14"/>
        <v>1.49700727559854</v>
      </c>
      <c r="H73" s="110">
        <v>2</v>
      </c>
      <c r="I73" s="216" t="s">
        <v>72</v>
      </c>
      <c r="J73" s="224" t="s">
        <v>130</v>
      </c>
      <c r="K73" s="224">
        <v>21</v>
      </c>
      <c r="L73" s="635" t="s">
        <v>302</v>
      </c>
      <c r="M73" s="1364" t="s">
        <v>299</v>
      </c>
      <c r="N73" s="1361" t="s">
        <v>187</v>
      </c>
      <c r="O73" s="259"/>
      <c r="Q73" s="303"/>
      <c r="R73" s="303"/>
      <c r="S73" s="304"/>
    </row>
    <row r="74" s="2" customFormat="1" ht="30" customHeight="1" spans="1:19">
      <c r="A74" s="162">
        <v>38</v>
      </c>
      <c r="B74" s="531" t="s">
        <v>131</v>
      </c>
      <c r="C74" s="59"/>
      <c r="D74" s="60"/>
      <c r="E74" s="326">
        <f t="shared" si="13"/>
        <v>54.249547920434</v>
      </c>
      <c r="F74" s="119">
        <v>1.106</v>
      </c>
      <c r="G74" s="88">
        <f t="shared" si="14"/>
        <v>1.71930430613914</v>
      </c>
      <c r="H74" s="110">
        <v>2</v>
      </c>
      <c r="I74" s="216" t="s">
        <v>44</v>
      </c>
      <c r="J74" s="224" t="s">
        <v>45</v>
      </c>
      <c r="K74" s="275">
        <v>16</v>
      </c>
      <c r="L74" s="635" t="s">
        <v>283</v>
      </c>
      <c r="M74" s="635" t="s">
        <v>284</v>
      </c>
      <c r="N74" s="1361" t="s">
        <v>187</v>
      </c>
      <c r="O74" s="259"/>
      <c r="P74" s="259"/>
      <c r="Q74" s="303"/>
      <c r="R74" s="303"/>
      <c r="S74" s="304"/>
    </row>
    <row r="75" s="2" customFormat="1" ht="30" customHeight="1" spans="1:19">
      <c r="A75" s="162">
        <v>39</v>
      </c>
      <c r="B75" s="531" t="s">
        <v>303</v>
      </c>
      <c r="C75" s="59"/>
      <c r="D75" s="60"/>
      <c r="E75" s="326">
        <f t="shared" si="13"/>
        <v>105.438889377032</v>
      </c>
      <c r="F75" s="119">
        <f>0.599*0.95</f>
        <v>0.56905</v>
      </c>
      <c r="G75" s="88">
        <f t="shared" si="14"/>
        <v>0.884602274329544</v>
      </c>
      <c r="H75" s="110">
        <v>1</v>
      </c>
      <c r="I75" s="216" t="s">
        <v>44</v>
      </c>
      <c r="J75" s="224" t="s">
        <v>45</v>
      </c>
      <c r="K75" s="275">
        <v>16</v>
      </c>
      <c r="L75" s="635" t="s">
        <v>283</v>
      </c>
      <c r="M75" s="635" t="s">
        <v>284</v>
      </c>
      <c r="N75" s="1361" t="s">
        <v>160</v>
      </c>
      <c r="O75" s="259"/>
      <c r="P75" s="273" t="s">
        <v>146</v>
      </c>
      <c r="Q75" s="303"/>
      <c r="R75" s="303"/>
      <c r="S75" s="304"/>
    </row>
    <row r="76" s="2" customFormat="1" ht="30" customHeight="1" spans="1:19">
      <c r="A76" s="162">
        <v>40</v>
      </c>
      <c r="B76" s="531" t="s">
        <v>227</v>
      </c>
      <c r="C76" s="59"/>
      <c r="D76" s="60"/>
      <c r="E76" s="326">
        <f t="shared" si="13"/>
        <v>113.636363636364</v>
      </c>
      <c r="F76" s="119">
        <v>0.528</v>
      </c>
      <c r="G76" s="88">
        <f t="shared" si="14"/>
        <v>0.82078903584219</v>
      </c>
      <c r="H76" s="110">
        <v>1</v>
      </c>
      <c r="I76" s="216" t="s">
        <v>182</v>
      </c>
      <c r="J76" s="275" t="s">
        <v>70</v>
      </c>
      <c r="K76" s="275">
        <v>21</v>
      </c>
      <c r="L76" s="635" t="s">
        <v>304</v>
      </c>
      <c r="M76" s="635" t="s">
        <v>299</v>
      </c>
      <c r="N76" s="1364" t="s">
        <v>48</v>
      </c>
      <c r="O76" s="259"/>
      <c r="P76" s="259"/>
      <c r="Q76" s="303"/>
      <c r="R76" s="303"/>
      <c r="S76" s="304"/>
    </row>
    <row r="77" s="2" customFormat="1" ht="30" customHeight="1" spans="1:19">
      <c r="A77" s="162">
        <v>41</v>
      </c>
      <c r="B77" s="474" t="s">
        <v>305</v>
      </c>
      <c r="C77" s="59"/>
      <c r="D77" s="60"/>
      <c r="E77" s="326">
        <f t="shared" si="13"/>
        <v>251.046025104603</v>
      </c>
      <c r="F77" s="119">
        <v>0.239</v>
      </c>
      <c r="G77" s="88">
        <f t="shared" si="14"/>
        <v>0.371531400693719</v>
      </c>
      <c r="H77" s="110"/>
      <c r="I77" s="253" t="s">
        <v>44</v>
      </c>
      <c r="J77" s="224" t="s">
        <v>45</v>
      </c>
      <c r="K77" s="275">
        <v>16</v>
      </c>
      <c r="L77" s="635" t="s">
        <v>283</v>
      </c>
      <c r="M77" s="635" t="s">
        <v>284</v>
      </c>
      <c r="N77" s="1361" t="s">
        <v>160</v>
      </c>
      <c r="O77" s="259"/>
      <c r="P77" s="259"/>
      <c r="Q77" s="303"/>
      <c r="R77" s="303"/>
      <c r="S77" s="304"/>
    </row>
    <row r="78" s="2" customFormat="1" ht="30" customHeight="1" spans="1:19">
      <c r="A78" s="162">
        <v>42</v>
      </c>
      <c r="B78" s="474" t="s">
        <v>134</v>
      </c>
      <c r="C78" s="62"/>
      <c r="D78" s="62"/>
      <c r="E78" s="326">
        <f t="shared" si="13"/>
        <v>84.8656294200849</v>
      </c>
      <c r="F78" s="119">
        <v>0.707</v>
      </c>
      <c r="G78" s="88">
        <f t="shared" si="14"/>
        <v>1.09904895519021</v>
      </c>
      <c r="H78" s="330">
        <v>1</v>
      </c>
      <c r="I78" s="253" t="s">
        <v>74</v>
      </c>
      <c r="J78" s="224" t="s">
        <v>137</v>
      </c>
      <c r="K78" s="275">
        <v>21</v>
      </c>
      <c r="L78" s="635" t="s">
        <v>135</v>
      </c>
      <c r="M78" s="1364" t="s">
        <v>135</v>
      </c>
      <c r="N78" s="1361" t="s">
        <v>160</v>
      </c>
      <c r="O78" s="259"/>
      <c r="P78" s="259"/>
      <c r="Q78" s="303"/>
      <c r="R78" s="303"/>
      <c r="S78" s="304"/>
    </row>
    <row r="79" ht="32.1" customHeight="1" spans="1:20">
      <c r="A79" s="162">
        <v>43</v>
      </c>
      <c r="B79" s="474" t="s">
        <v>306</v>
      </c>
      <c r="C79" s="62"/>
      <c r="D79" s="63"/>
      <c r="E79" s="326">
        <f t="shared" si="13"/>
        <v>251.046025104603</v>
      </c>
      <c r="F79" s="133">
        <v>0.239</v>
      </c>
      <c r="G79" s="88">
        <f t="shared" si="14"/>
        <v>0.371531400693719</v>
      </c>
      <c r="H79" s="330"/>
      <c r="I79" s="253" t="s">
        <v>74</v>
      </c>
      <c r="J79" s="224" t="s">
        <v>137</v>
      </c>
      <c r="K79" s="224">
        <v>21</v>
      </c>
      <c r="L79" s="635" t="s">
        <v>234</v>
      </c>
      <c r="M79" s="1364" t="s">
        <v>235</v>
      </c>
      <c r="N79" s="1361" t="s">
        <v>160</v>
      </c>
      <c r="O79" s="259"/>
      <c r="P79" s="259"/>
      <c r="Q79" s="303"/>
      <c r="R79" s="303"/>
      <c r="S79" s="304"/>
      <c r="T79" s="2"/>
    </row>
    <row r="80" ht="32.1" customHeight="1" spans="1:19">
      <c r="A80" s="162">
        <v>44</v>
      </c>
      <c r="B80" s="640" t="s">
        <v>307</v>
      </c>
      <c r="C80" s="62"/>
      <c r="D80" s="63"/>
      <c r="E80" s="326">
        <f t="shared" si="13"/>
        <v>184.615384615385</v>
      </c>
      <c r="F80" s="133">
        <v>0.325</v>
      </c>
      <c r="G80" s="88">
        <f t="shared" si="14"/>
        <v>0.505220523955894</v>
      </c>
      <c r="H80" s="330">
        <v>1</v>
      </c>
      <c r="I80" s="253" t="s">
        <v>74</v>
      </c>
      <c r="J80" s="224" t="s">
        <v>137</v>
      </c>
      <c r="K80" s="224">
        <v>21</v>
      </c>
      <c r="L80" s="635" t="s">
        <v>234</v>
      </c>
      <c r="M80" s="1364" t="s">
        <v>235</v>
      </c>
      <c r="N80" s="1361" t="s">
        <v>160</v>
      </c>
      <c r="O80" s="259"/>
      <c r="P80" s="259"/>
      <c r="Q80" s="303"/>
      <c r="R80" s="303"/>
      <c r="S80" s="304"/>
    </row>
    <row r="81" ht="32.1" customHeight="1" spans="1:19">
      <c r="A81" s="162">
        <v>45</v>
      </c>
      <c r="B81" s="474" t="s">
        <v>237</v>
      </c>
      <c r="C81" s="62"/>
      <c r="D81" s="63"/>
      <c r="E81" s="326">
        <f t="shared" si="13"/>
        <v>145.560407569141</v>
      </c>
      <c r="F81" s="133">
        <v>0.4122</v>
      </c>
      <c r="G81" s="88">
        <f t="shared" si="14"/>
        <v>0.640775076844985</v>
      </c>
      <c r="H81" s="330"/>
      <c r="I81" s="1369" t="s">
        <v>65</v>
      </c>
      <c r="J81" s="224" t="s">
        <v>45</v>
      </c>
      <c r="K81" s="275">
        <v>16</v>
      </c>
      <c r="L81" s="635" t="s">
        <v>283</v>
      </c>
      <c r="M81" s="635" t="s">
        <v>284</v>
      </c>
      <c r="N81" s="1361" t="s">
        <v>160</v>
      </c>
      <c r="O81" s="259"/>
      <c r="P81" s="259"/>
      <c r="Q81" s="303"/>
      <c r="R81" s="303"/>
      <c r="S81" s="304"/>
    </row>
    <row r="82" ht="32.1" customHeight="1" spans="1:19">
      <c r="A82" s="162"/>
      <c r="B82" s="338" t="s">
        <v>139</v>
      </c>
      <c r="C82" s="339">
        <v>0.583</v>
      </c>
      <c r="D82" s="340">
        <f>60/C82*$E$12</f>
        <v>102.915951972556</v>
      </c>
      <c r="E82" s="86"/>
      <c r="F82" s="342"/>
      <c r="G82" s="88"/>
      <c r="H82" s="89"/>
      <c r="I82" s="246"/>
      <c r="J82" s="556"/>
      <c r="K82" s="556"/>
      <c r="L82" s="561"/>
      <c r="M82" s="561"/>
      <c r="N82" s="562"/>
      <c r="O82" s="259"/>
      <c r="P82" s="259"/>
      <c r="Q82" s="303"/>
      <c r="R82" s="303"/>
      <c r="S82" s="304"/>
    </row>
    <row r="83" ht="32.1" customHeight="1" spans="1:19">
      <c r="A83" s="90"/>
      <c r="B83" s="1368"/>
      <c r="C83" s="1226"/>
      <c r="D83" s="1226"/>
      <c r="E83" s="341"/>
      <c r="F83" s="342"/>
      <c r="G83" s="88"/>
      <c r="H83" s="343"/>
      <c r="I83" s="246"/>
      <c r="J83" s="371"/>
      <c r="K83" s="371"/>
      <c r="L83" s="371"/>
      <c r="M83" s="1370"/>
      <c r="N83" s="1371"/>
      <c r="O83" s="259"/>
      <c r="P83" s="259"/>
      <c r="Q83" s="303"/>
      <c r="R83" s="303"/>
      <c r="S83" s="304"/>
    </row>
    <row r="84" ht="32.1" customHeight="1" spans="1:19">
      <c r="A84" s="344">
        <v>46</v>
      </c>
      <c r="B84" s="345" t="s">
        <v>140</v>
      </c>
      <c r="C84" s="346"/>
      <c r="D84" s="346"/>
      <c r="E84" s="347">
        <f>60/F84*$E$12</f>
        <v>65.0054171180932</v>
      </c>
      <c r="F84" s="348">
        <v>0.923</v>
      </c>
      <c r="G84" s="95">
        <f>$F$9/E84*120%</f>
        <v>1.43482628803474</v>
      </c>
      <c r="H84" s="349">
        <v>2</v>
      </c>
      <c r="I84" s="374" t="s">
        <v>141</v>
      </c>
      <c r="J84" s="375"/>
      <c r="K84" s="654"/>
      <c r="L84" s="561"/>
      <c r="M84" s="561"/>
      <c r="N84" s="562"/>
      <c r="O84" s="259"/>
      <c r="P84" s="259"/>
      <c r="Q84" s="303"/>
      <c r="R84" s="303"/>
      <c r="S84" s="304"/>
    </row>
    <row r="85" ht="32.1" customHeight="1" spans="1:19">
      <c r="A85" s="350"/>
      <c r="B85" s="244" t="s">
        <v>142</v>
      </c>
      <c r="C85" s="244"/>
      <c r="D85" s="244"/>
      <c r="E85" s="79"/>
      <c r="F85" s="318">
        <f t="shared" ref="F85:H85" si="15">SUM(F64:F84)</f>
        <v>11.92855</v>
      </c>
      <c r="G85" s="318">
        <f t="shared" si="15"/>
        <v>18.5432254801049</v>
      </c>
      <c r="H85" s="82">
        <f t="shared" si="15"/>
        <v>20</v>
      </c>
      <c r="I85" s="378"/>
      <c r="J85" s="379"/>
      <c r="K85" s="379"/>
      <c r="L85" s="379"/>
      <c r="M85" s="563"/>
      <c r="N85" s="564"/>
      <c r="O85" s="259"/>
      <c r="P85" s="259"/>
      <c r="Q85" s="303"/>
      <c r="R85" s="303"/>
      <c r="S85" s="304"/>
    </row>
    <row r="86" ht="32.1" customHeight="1" spans="1:19">
      <c r="A86" s="351"/>
      <c r="B86" s="352" t="s">
        <v>143</v>
      </c>
      <c r="C86" s="352"/>
      <c r="D86" s="352"/>
      <c r="E86" s="79"/>
      <c r="F86" s="318">
        <f t="shared" ref="F86:H86" si="16">F85+F63+F24</f>
        <v>28.3688</v>
      </c>
      <c r="G86" s="318">
        <f t="shared" si="16"/>
        <v>44.3140062321987</v>
      </c>
      <c r="H86" s="82">
        <f t="shared" si="16"/>
        <v>49</v>
      </c>
      <c r="I86" s="378"/>
      <c r="J86" s="383"/>
      <c r="K86" s="383"/>
      <c r="L86" s="383"/>
      <c r="M86" s="571"/>
      <c r="N86" s="572"/>
      <c r="O86" s="259"/>
      <c r="P86" s="259"/>
      <c r="Q86" s="303"/>
      <c r="R86" s="303"/>
      <c r="S86" s="304"/>
    </row>
    <row r="87" ht="32.1" customHeight="1" spans="1:19">
      <c r="A87" s="353"/>
      <c r="B87" s="354" t="s">
        <v>144</v>
      </c>
      <c r="C87" s="355"/>
      <c r="D87" s="356"/>
      <c r="E87" s="357"/>
      <c r="F87" s="358">
        <f>F86+F13</f>
        <v>28.9348</v>
      </c>
      <c r="G87" s="357"/>
      <c r="H87" s="357"/>
      <c r="I87" s="387"/>
      <c r="J87" s="387"/>
      <c r="K87" s="387"/>
      <c r="L87" s="387"/>
      <c r="M87" s="387"/>
      <c r="N87" s="387"/>
      <c r="O87" s="389"/>
      <c r="P87" s="389"/>
      <c r="Q87" s="389"/>
      <c r="R87" s="389"/>
      <c r="S87" s="393">
        <v>0</v>
      </c>
    </row>
    <row r="88" ht="26.25" spans="1:14">
      <c r="A88" s="359"/>
      <c r="B88" s="273"/>
      <c r="C88" s="287"/>
      <c r="D88" s="287"/>
      <c r="E88" s="2"/>
      <c r="F88" s="273"/>
      <c r="G88" s="360"/>
      <c r="H88" s="359"/>
      <c r="J88" s="390"/>
      <c r="K88" s="390"/>
      <c r="L88" s="390"/>
      <c r="M88" s="656"/>
      <c r="N88" s="656"/>
    </row>
    <row r="89" ht="26.25" spans="1:9">
      <c r="A89" s="359"/>
      <c r="B89" s="92"/>
      <c r="E89" s="359"/>
      <c r="F89" s="359"/>
      <c r="G89" s="359"/>
      <c r="H89" s="361"/>
      <c r="I89" s="361"/>
    </row>
    <row r="90" ht="26.25" spans="1:9">
      <c r="A90" s="359"/>
      <c r="B90" s="362">
        <v>30.0727592</v>
      </c>
      <c r="C90" s="287"/>
      <c r="D90" s="363">
        <f>+F85+F63</f>
        <v>26.5563</v>
      </c>
      <c r="E90" s="2"/>
      <c r="F90" s="273"/>
      <c r="G90" s="360"/>
      <c r="H90" s="364"/>
      <c r="I90" s="392"/>
    </row>
    <row r="91" ht="26.25" spans="1:8">
      <c r="A91" s="359"/>
      <c r="B91" s="365"/>
      <c r="E91" s="359"/>
      <c r="F91" s="359"/>
      <c r="G91" s="359"/>
      <c r="H91" s="359"/>
    </row>
    <row r="92" spans="1:8">
      <c r="A92" s="359"/>
      <c r="B92" s="366"/>
      <c r="E92" s="359"/>
      <c r="F92" s="359"/>
      <c r="G92" s="359"/>
      <c r="H92" s="359"/>
    </row>
    <row r="93" spans="1:8">
      <c r="A93" s="359"/>
      <c r="E93" s="359"/>
      <c r="F93" s="359"/>
      <c r="G93" s="359"/>
      <c r="H93" s="359"/>
    </row>
    <row r="94" spans="1:8">
      <c r="A94" s="359"/>
      <c r="E94" s="359"/>
      <c r="F94" s="359"/>
      <c r="G94" s="359"/>
      <c r="H94" s="359"/>
    </row>
    <row r="95" spans="1:8">
      <c r="A95" s="359"/>
      <c r="E95" s="359"/>
      <c r="F95" s="359"/>
      <c r="G95" s="359"/>
      <c r="H95" s="359"/>
    </row>
    <row r="96" spans="1:8">
      <c r="A96" s="359"/>
      <c r="E96" s="359"/>
      <c r="F96" s="359"/>
      <c r="G96" s="359"/>
      <c r="H96" s="359"/>
    </row>
    <row r="97" spans="1:8">
      <c r="A97" s="359"/>
      <c r="E97" s="359"/>
      <c r="F97" s="359"/>
      <c r="G97" s="359"/>
      <c r="H97" s="359"/>
    </row>
    <row r="98" spans="1:8">
      <c r="A98" s="359"/>
      <c r="E98" s="359"/>
      <c r="F98" s="359"/>
      <c r="G98" s="359"/>
      <c r="H98" s="359"/>
    </row>
    <row r="99" spans="1:8">
      <c r="A99" s="359"/>
      <c r="E99" s="359"/>
      <c r="F99" s="359"/>
      <c r="G99" s="359"/>
      <c r="H99" s="359"/>
    </row>
    <row r="100" spans="1:8">
      <c r="A100" s="359"/>
      <c r="E100" s="359"/>
      <c r="F100" s="359"/>
      <c r="G100" s="359"/>
      <c r="H100" s="359"/>
    </row>
    <row r="101" spans="1:8">
      <c r="A101" s="359"/>
      <c r="E101" s="359"/>
      <c r="F101" s="359"/>
      <c r="G101" s="359"/>
      <c r="H101" s="359"/>
    </row>
    <row r="102" spans="1:8">
      <c r="A102" s="359"/>
      <c r="E102" s="359"/>
      <c r="F102" s="359"/>
      <c r="G102" s="359"/>
      <c r="H102" s="359"/>
    </row>
    <row r="103" spans="1:8">
      <c r="A103" s="359"/>
      <c r="E103" s="359"/>
      <c r="F103" s="359"/>
      <c r="G103" s="359"/>
      <c r="H103" s="359"/>
    </row>
    <row r="104" spans="1:8">
      <c r="A104" s="359"/>
      <c r="E104" s="359"/>
      <c r="F104" s="359"/>
      <c r="G104" s="359"/>
      <c r="H104" s="359"/>
    </row>
    <row r="105" spans="1:8">
      <c r="A105" s="359"/>
      <c r="E105" s="359"/>
      <c r="F105" s="359"/>
      <c r="G105" s="359"/>
      <c r="H105" s="359"/>
    </row>
    <row r="106" spans="1:8">
      <c r="A106" s="359"/>
      <c r="E106" s="359"/>
      <c r="F106" s="359"/>
      <c r="G106" s="359"/>
      <c r="H106" s="359"/>
    </row>
    <row r="107" spans="5:8">
      <c r="E107" s="359"/>
      <c r="F107" s="359"/>
      <c r="G107" s="359"/>
      <c r="H107" s="359"/>
    </row>
    <row r="108" spans="5:8">
      <c r="E108" s="359"/>
      <c r="F108" s="359"/>
      <c r="G108" s="359"/>
      <c r="H108" s="359"/>
    </row>
    <row r="109" spans="5:8">
      <c r="E109" s="359"/>
      <c r="F109" s="359"/>
      <c r="G109" s="359"/>
      <c r="H109" s="359"/>
    </row>
    <row r="110" spans="5:8">
      <c r="E110" s="359"/>
      <c r="F110" s="359"/>
      <c r="G110" s="359"/>
      <c r="H110" s="359"/>
    </row>
    <row r="111" spans="5:8">
      <c r="E111" s="359"/>
      <c r="F111" s="359"/>
      <c r="G111" s="359"/>
      <c r="H111" s="359"/>
    </row>
    <row r="112" spans="5:8">
      <c r="E112" s="359"/>
      <c r="F112" s="359"/>
      <c r="G112" s="359"/>
      <c r="H112" s="359"/>
    </row>
    <row r="113" spans="5:8">
      <c r="E113" s="359"/>
      <c r="F113" s="359"/>
      <c r="G113" s="359"/>
      <c r="H113" s="359"/>
    </row>
  </sheetData>
  <sheetProtection selectLockedCells="1" selectUnlockedCells="1"/>
  <mergeCells count="26">
    <mergeCell ref="P9:Q9"/>
    <mergeCell ref="J10:K10"/>
    <mergeCell ref="L10:M10"/>
    <mergeCell ref="O13:S13"/>
    <mergeCell ref="B14:C14"/>
    <mergeCell ref="O14:Q14"/>
    <mergeCell ref="B25:C25"/>
    <mergeCell ref="B28:D28"/>
    <mergeCell ref="O35:S35"/>
    <mergeCell ref="O36:S36"/>
    <mergeCell ref="O37:S37"/>
    <mergeCell ref="O41:S41"/>
    <mergeCell ref="O59:P59"/>
    <mergeCell ref="O60:P60"/>
    <mergeCell ref="O61:P61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" bottom="0" header="0" footer="0"/>
  <pageSetup paperSize="9" scale="31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AJ99"/>
  <sheetViews>
    <sheetView view="pageBreakPreview" zoomScale="50" zoomScaleNormal="50" topLeftCell="A21" workbookViewId="0">
      <selection activeCell="F24" sqref="F24"/>
    </sheetView>
  </sheetViews>
  <sheetFormatPr defaultColWidth="4.42857142857143" defaultRowHeight="23.25"/>
  <cols>
    <col min="1" max="1" width="6.42857142857143" style="1"/>
    <col min="2" max="2" width="102.857142857143" style="394" customWidth="1"/>
    <col min="3" max="4" width="13.4285714285714" style="394" customWidth="1"/>
    <col min="5" max="7" width="13.4285714285714" style="1" customWidth="1"/>
    <col min="8" max="8" width="10" style="1" customWidth="1"/>
    <col min="9" max="9" width="13.7142857142857" style="395" customWidth="1"/>
    <col min="10" max="10" width="14" style="1163" customWidth="1"/>
    <col min="11" max="11" width="8.57142857142857" style="1163" customWidth="1"/>
    <col min="12" max="12" width="13.4285714285714" style="1163" customWidth="1"/>
    <col min="13" max="13" width="13.4285714285714" style="1164" customWidth="1"/>
    <col min="14" max="14" width="11.7142857142857" style="1164" customWidth="1"/>
    <col min="15" max="15" width="2" style="1"/>
    <col min="16" max="16" width="10" style="1" customWidth="1"/>
    <col min="17" max="17" width="12.5714285714286" style="1" customWidth="1"/>
    <col min="18" max="19" width="10.8571428571429" style="1" customWidth="1"/>
    <col min="20" max="16384" width="4.42857142857143" style="1"/>
  </cols>
  <sheetData>
    <row r="1" s="1" customFormat="1" ht="37.5" customHeight="1" spans="1:19">
      <c r="A1" s="1165" t="s">
        <v>0</v>
      </c>
      <c r="B1" s="1166"/>
      <c r="C1" s="1166"/>
      <c r="D1" s="1166"/>
      <c r="E1" s="1166"/>
      <c r="F1" s="1166"/>
      <c r="G1" s="1166"/>
      <c r="H1" s="1166"/>
      <c r="I1" s="1166"/>
      <c r="J1" s="1166"/>
      <c r="K1" s="1166"/>
      <c r="L1" s="1166"/>
      <c r="M1" s="1166"/>
      <c r="N1" s="1166"/>
      <c r="O1" s="1166"/>
      <c r="P1" s="1166"/>
      <c r="Q1" s="1166"/>
      <c r="R1" s="1166"/>
      <c r="S1" s="1307"/>
    </row>
    <row r="2" s="1" customFormat="1" ht="9" customHeight="1" spans="1:19">
      <c r="A2" s="1167"/>
      <c r="B2" s="1168"/>
      <c r="C2" s="1168"/>
      <c r="D2" s="1168"/>
      <c r="E2" s="1168"/>
      <c r="F2" s="1168"/>
      <c r="G2" s="1168"/>
      <c r="H2" s="1168"/>
      <c r="I2" s="1168"/>
      <c r="J2" s="1168"/>
      <c r="K2" s="1168"/>
      <c r="L2" s="1168"/>
      <c r="M2" s="1168"/>
      <c r="N2" s="1168"/>
      <c r="O2" s="1168"/>
      <c r="P2" s="1168"/>
      <c r="Q2" s="1168"/>
      <c r="R2" s="1168"/>
      <c r="S2" s="1308"/>
    </row>
    <row r="3" s="1" customFormat="1" ht="24" customHeight="1" spans="1:19">
      <c r="A3" s="9" t="s">
        <v>1</v>
      </c>
      <c r="B3" s="400"/>
      <c r="C3" s="401"/>
      <c r="D3" s="401"/>
      <c r="E3" s="1169" t="s">
        <v>308</v>
      </c>
      <c r="F3" s="402"/>
      <c r="G3" s="402"/>
      <c r="H3" s="402"/>
      <c r="I3" s="402"/>
      <c r="J3" s="1241"/>
      <c r="K3" s="1241"/>
      <c r="L3" s="1241"/>
      <c r="M3" s="1242" t="s">
        <v>4</v>
      </c>
      <c r="N3" s="1243"/>
      <c r="O3" s="184" t="s">
        <v>5</v>
      </c>
      <c r="P3" s="1244" t="s">
        <v>309</v>
      </c>
      <c r="Q3" s="276"/>
      <c r="R3" s="276"/>
      <c r="S3" s="277"/>
    </row>
    <row r="4" s="1" customFormat="1" ht="24" customHeight="1" spans="1:20">
      <c r="A4" s="14" t="s">
        <v>7</v>
      </c>
      <c r="B4" s="394"/>
      <c r="C4" s="403"/>
      <c r="D4" s="403" t="s">
        <v>2</v>
      </c>
      <c r="E4" s="1170" t="s">
        <v>310</v>
      </c>
      <c r="F4" s="17"/>
      <c r="G4" s="17"/>
      <c r="H4" s="17"/>
      <c r="I4" s="186"/>
      <c r="J4" s="1245"/>
      <c r="K4" s="1245"/>
      <c r="L4" s="1245"/>
      <c r="M4" s="1246" t="s">
        <v>9</v>
      </c>
      <c r="N4" s="1247"/>
      <c r="O4" s="189" t="s">
        <v>5</v>
      </c>
      <c r="P4" s="16" t="s">
        <v>311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394"/>
      <c r="C5" s="403"/>
      <c r="D5" s="403" t="s">
        <v>2</v>
      </c>
      <c r="E5" s="19">
        <v>7</v>
      </c>
      <c r="F5" s="20"/>
      <c r="G5" s="20"/>
      <c r="H5" s="20"/>
      <c r="I5" s="186"/>
      <c r="J5" s="1245"/>
      <c r="K5" s="1245"/>
      <c r="L5" s="1245"/>
      <c r="M5" s="1246" t="s">
        <v>12</v>
      </c>
      <c r="N5" s="1247"/>
      <c r="O5" s="189" t="s">
        <v>5</v>
      </c>
      <c r="P5" s="191" t="s">
        <v>312</v>
      </c>
      <c r="Q5" s="282"/>
      <c r="R5" s="281"/>
      <c r="S5" s="1309"/>
    </row>
    <row r="6" s="1" customFormat="1" ht="24" customHeight="1" spans="1:19">
      <c r="A6" s="18" t="s">
        <v>14</v>
      </c>
      <c r="B6" s="394"/>
      <c r="C6" s="403"/>
      <c r="D6" s="403" t="s">
        <v>2</v>
      </c>
      <c r="E6" s="21">
        <v>0.75</v>
      </c>
      <c r="F6" s="20"/>
      <c r="G6" s="20"/>
      <c r="H6" s="20"/>
      <c r="I6" s="186"/>
      <c r="J6" s="1245"/>
      <c r="K6" s="1245"/>
      <c r="L6" s="1245"/>
      <c r="M6" s="1246" t="s">
        <v>15</v>
      </c>
      <c r="N6" s="1247"/>
      <c r="O6" s="189" t="s">
        <v>5</v>
      </c>
      <c r="P6" s="1248" t="s">
        <v>313</v>
      </c>
      <c r="Q6" s="284"/>
      <c r="R6" s="284"/>
      <c r="S6" s="285"/>
    </row>
    <row r="7" s="1" customFormat="1" ht="24" customHeight="1" spans="1:19">
      <c r="A7" s="18" t="s">
        <v>17</v>
      </c>
      <c r="B7" s="394"/>
      <c r="C7" s="403"/>
      <c r="D7" s="403" t="s">
        <v>2</v>
      </c>
      <c r="E7" s="21">
        <v>1</v>
      </c>
      <c r="F7" s="20"/>
      <c r="G7" s="20"/>
      <c r="H7" s="20"/>
      <c r="I7" s="186"/>
      <c r="J7" s="1245"/>
      <c r="K7" s="1245"/>
      <c r="L7" s="1245"/>
      <c r="M7" s="1246" t="s">
        <v>18</v>
      </c>
      <c r="N7" s="1249"/>
      <c r="O7" s="189" t="s">
        <v>5</v>
      </c>
      <c r="P7" s="1428" t="s">
        <v>314</v>
      </c>
      <c r="Q7" s="286"/>
      <c r="R7" s="287"/>
      <c r="S7" s="288"/>
    </row>
    <row r="8" s="1" customFormat="1" ht="24" customHeight="1" spans="1:19">
      <c r="A8" s="18" t="s">
        <v>20</v>
      </c>
      <c r="B8" s="394"/>
      <c r="C8" s="403"/>
      <c r="D8" s="403" t="s">
        <v>2</v>
      </c>
      <c r="E8" s="22">
        <v>49</v>
      </c>
      <c r="F8" s="23"/>
      <c r="G8" s="23"/>
      <c r="H8" s="23"/>
      <c r="I8" s="193"/>
      <c r="J8" s="1251"/>
      <c r="K8" s="1251"/>
      <c r="L8" s="1251"/>
      <c r="M8" s="1246"/>
      <c r="N8" s="1247"/>
      <c r="O8" s="189"/>
      <c r="P8" s="198">
        <v>1.09469779946231</v>
      </c>
      <c r="Q8" s="284"/>
      <c r="R8" s="289"/>
      <c r="S8" s="290"/>
    </row>
    <row r="9" s="1" customFormat="1" ht="24" customHeight="1" spans="1:19">
      <c r="A9" s="18" t="s">
        <v>21</v>
      </c>
      <c r="B9" s="394"/>
      <c r="C9" s="403"/>
      <c r="D9" s="403" t="s">
        <v>2</v>
      </c>
      <c r="E9" s="24">
        <f>60/(F70)*E5*E6*E7*E8</f>
        <v>720.248622264945</v>
      </c>
      <c r="F9" s="25">
        <f>60/F70*E6*E8</f>
        <v>102.892660323564</v>
      </c>
      <c r="G9" s="24" t="s">
        <v>22</v>
      </c>
      <c r="H9" s="24"/>
      <c r="I9" s="199"/>
      <c r="J9" s="1006"/>
      <c r="K9" s="1006"/>
      <c r="L9" s="1006"/>
      <c r="M9" s="1246"/>
      <c r="N9" s="1249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154</v>
      </c>
      <c r="C10" s="28"/>
      <c r="D10" s="29"/>
      <c r="E10" s="30" t="s">
        <v>25</v>
      </c>
      <c r="F10" s="30" t="s">
        <v>26</v>
      </c>
      <c r="G10" s="31" t="s">
        <v>27</v>
      </c>
      <c r="H10" s="31"/>
      <c r="I10" s="203"/>
      <c r="J10" s="1012" t="s">
        <v>28</v>
      </c>
      <c r="K10" s="1013"/>
      <c r="L10" s="1252" t="s">
        <v>29</v>
      </c>
      <c r="M10" s="1253"/>
      <c r="N10" s="207" t="s">
        <v>30</v>
      </c>
      <c r="O10" s="486"/>
      <c r="P10" s="486"/>
      <c r="Q10" s="486"/>
      <c r="R10" s="486"/>
      <c r="S10" s="486"/>
    </row>
    <row r="11" s="1" customFormat="1" ht="16.7" customHeight="1" spans="1:19">
      <c r="A11" s="26"/>
      <c r="B11" s="32"/>
      <c r="C11" s="33"/>
      <c r="D11" s="34"/>
      <c r="E11" s="35" t="s">
        <v>31</v>
      </c>
      <c r="F11" s="30"/>
      <c r="G11" s="31"/>
      <c r="H11" s="31"/>
      <c r="I11" s="209" t="s">
        <v>32</v>
      </c>
      <c r="J11" s="1019" t="s">
        <v>33</v>
      </c>
      <c r="K11" s="1019" t="s">
        <v>34</v>
      </c>
      <c r="L11" s="1019" t="s">
        <v>35</v>
      </c>
      <c r="M11" s="1019" t="s">
        <v>36</v>
      </c>
      <c r="N11" s="212"/>
      <c r="O11" s="486"/>
      <c r="P11" s="486"/>
      <c r="Q11" s="486"/>
      <c r="R11" s="486"/>
      <c r="S11" s="486"/>
    </row>
    <row r="12" s="1" customFormat="1" ht="21" customHeight="1" spans="1:19">
      <c r="A12" s="26"/>
      <c r="B12" s="36"/>
      <c r="C12" s="37"/>
      <c r="D12" s="38"/>
      <c r="E12" s="39">
        <v>1</v>
      </c>
      <c r="F12" s="40">
        <v>0.9</v>
      </c>
      <c r="G12" s="31"/>
      <c r="H12" s="31"/>
      <c r="I12" s="213"/>
      <c r="J12" s="1024"/>
      <c r="K12" s="1024"/>
      <c r="L12" s="1024"/>
      <c r="M12" s="1024"/>
      <c r="N12" s="212"/>
      <c r="O12" s="486"/>
      <c r="P12" s="486"/>
      <c r="Q12" s="486"/>
      <c r="R12" s="486"/>
      <c r="S12" s="486"/>
    </row>
    <row r="13" s="1" customFormat="1" ht="30" customHeight="1" spans="1:19">
      <c r="A13" s="83"/>
      <c r="B13" s="1171" t="s">
        <v>156</v>
      </c>
      <c r="C13" s="1172"/>
      <c r="D13" s="1172"/>
      <c r="E13" s="1173">
        <f t="shared" ref="E13:E20" si="0">60/F13*$E$12</f>
        <v>107.52688172043</v>
      </c>
      <c r="F13" s="1174">
        <v>0.558</v>
      </c>
      <c r="G13" s="1175">
        <f t="shared" ref="G13:G20" si="1">$F$9/E13</f>
        <v>0.956901741009141</v>
      </c>
      <c r="H13" s="89"/>
      <c r="I13" s="343" t="s">
        <v>38</v>
      </c>
      <c r="J13" s="504"/>
      <c r="K13" s="504"/>
      <c r="L13" s="224"/>
      <c r="M13" s="1254"/>
      <c r="N13" s="1255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504"/>
      <c r="K14" s="504"/>
      <c r="L14" s="224"/>
      <c r="M14" s="1254"/>
      <c r="N14" s="1255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1176"/>
      <c r="B15" s="1177" t="s">
        <v>52</v>
      </c>
      <c r="E15" s="1173">
        <f t="shared" si="0"/>
        <v>697.674418604651</v>
      </c>
      <c r="F15" s="1178">
        <v>0.086</v>
      </c>
      <c r="G15" s="1175">
        <f t="shared" si="1"/>
        <v>0.147479479797108</v>
      </c>
      <c r="H15" s="343">
        <v>1</v>
      </c>
      <c r="I15" s="1256" t="s">
        <v>53</v>
      </c>
      <c r="J15" s="275" t="s">
        <v>45</v>
      </c>
      <c r="K15" s="275">
        <v>16</v>
      </c>
      <c r="L15" s="217" t="s">
        <v>315</v>
      </c>
      <c r="M15" s="217" t="s">
        <v>316</v>
      </c>
      <c r="N15" s="217" t="s">
        <v>317</v>
      </c>
      <c r="O15" s="227"/>
      <c r="P15" s="1257" t="s">
        <v>44</v>
      </c>
      <c r="Q15" s="227"/>
      <c r="R15" s="89">
        <v>18</v>
      </c>
      <c r="S15" s="295">
        <v>18</v>
      </c>
    </row>
    <row r="16" s="1" customFormat="1" ht="32.1" customHeight="1" spans="1:19">
      <c r="A16" s="83"/>
      <c r="B16" s="70" t="s">
        <v>55</v>
      </c>
      <c r="C16" s="1172"/>
      <c r="D16" s="1172"/>
      <c r="E16" s="86">
        <f t="shared" si="0"/>
        <v>361.44578313253</v>
      </c>
      <c r="F16" s="342">
        <v>0.166</v>
      </c>
      <c r="G16" s="1179">
        <f t="shared" si="1"/>
        <v>0.284669693561859</v>
      </c>
      <c r="H16" s="89"/>
      <c r="I16" s="1256" t="s">
        <v>56</v>
      </c>
      <c r="J16" s="275" t="s">
        <v>57</v>
      </c>
      <c r="K16" s="275">
        <v>16</v>
      </c>
      <c r="L16" s="217" t="s">
        <v>318</v>
      </c>
      <c r="M16" s="217" t="s">
        <v>316</v>
      </c>
      <c r="N16" s="217" t="s">
        <v>317</v>
      </c>
      <c r="O16" s="227"/>
      <c r="P16" s="1258" t="s">
        <v>171</v>
      </c>
      <c r="Q16" s="296"/>
      <c r="R16" s="89">
        <v>1</v>
      </c>
      <c r="S16" s="295">
        <v>1</v>
      </c>
    </row>
    <row r="17" s="1" customFormat="1" ht="32.1" customHeight="1" spans="1:19">
      <c r="A17" s="1176"/>
      <c r="B17" s="70" t="s">
        <v>61</v>
      </c>
      <c r="E17" s="1173">
        <f t="shared" si="0"/>
        <v>645.161290322581</v>
      </c>
      <c r="F17" s="1178">
        <v>0.093</v>
      </c>
      <c r="G17" s="1175">
        <f t="shared" si="1"/>
        <v>0.159483623501524</v>
      </c>
      <c r="H17" s="343"/>
      <c r="I17" s="1256" t="s">
        <v>167</v>
      </c>
      <c r="J17" s="275" t="s">
        <v>319</v>
      </c>
      <c r="K17" s="275">
        <v>16</v>
      </c>
      <c r="L17" s="217" t="s">
        <v>46</v>
      </c>
      <c r="M17" s="217" t="s">
        <v>320</v>
      </c>
      <c r="N17" s="217" t="s">
        <v>317</v>
      </c>
      <c r="O17" s="227"/>
      <c r="P17" s="1258" t="s">
        <v>53</v>
      </c>
      <c r="Q17" s="296"/>
      <c r="R17" s="89">
        <v>2</v>
      </c>
      <c r="S17" s="295">
        <v>2</v>
      </c>
    </row>
    <row r="18" s="1" customFormat="1" ht="32.1" customHeight="1" spans="1:25">
      <c r="A18" s="83"/>
      <c r="B18" s="70" t="s">
        <v>321</v>
      </c>
      <c r="C18" s="1172"/>
      <c r="D18" s="1172"/>
      <c r="E18" s="86">
        <f t="shared" si="0"/>
        <v>681.818181818182</v>
      </c>
      <c r="F18" s="342">
        <v>0.088</v>
      </c>
      <c r="G18" s="1179">
        <f t="shared" si="1"/>
        <v>0.150909235141227</v>
      </c>
      <c r="H18" s="89"/>
      <c r="I18" s="1256" t="s">
        <v>322</v>
      </c>
      <c r="J18" s="275" t="s">
        <v>45</v>
      </c>
      <c r="K18" s="275">
        <v>16</v>
      </c>
      <c r="L18" s="217" t="s">
        <v>315</v>
      </c>
      <c r="M18" s="217" t="s">
        <v>316</v>
      </c>
      <c r="N18" s="217" t="s">
        <v>317</v>
      </c>
      <c r="O18" s="227"/>
      <c r="P18" s="1258" t="s">
        <v>79</v>
      </c>
      <c r="Q18" s="296"/>
      <c r="R18" s="89">
        <v>1</v>
      </c>
      <c r="S18" s="295">
        <v>0</v>
      </c>
      <c r="Y18" s="1" t="s">
        <v>323</v>
      </c>
    </row>
    <row r="19" s="1" customFormat="1" ht="32.1" customHeight="1" spans="1:19">
      <c r="A19" s="1176"/>
      <c r="B19" s="70" t="s">
        <v>324</v>
      </c>
      <c r="E19" s="1173">
        <f t="shared" si="0"/>
        <v>188.679245283019</v>
      </c>
      <c r="F19" s="1178">
        <v>0.318</v>
      </c>
      <c r="G19" s="1175">
        <f t="shared" si="1"/>
        <v>0.545331099714887</v>
      </c>
      <c r="H19" s="343">
        <v>1</v>
      </c>
      <c r="I19" s="1259" t="s">
        <v>322</v>
      </c>
      <c r="J19" s="275" t="s">
        <v>45</v>
      </c>
      <c r="K19" s="275">
        <v>16</v>
      </c>
      <c r="L19" s="217" t="s">
        <v>315</v>
      </c>
      <c r="M19" s="217" t="s">
        <v>316</v>
      </c>
      <c r="N19" s="217" t="s">
        <v>317</v>
      </c>
      <c r="O19" s="227"/>
      <c r="P19" s="1258" t="s">
        <v>56</v>
      </c>
      <c r="Q19" s="296"/>
      <c r="R19" s="89">
        <v>2</v>
      </c>
      <c r="S19" s="295">
        <v>1</v>
      </c>
    </row>
    <row r="20" s="1" customFormat="1" ht="32.1" customHeight="1" spans="1:19">
      <c r="A20" s="1176"/>
      <c r="B20" s="70" t="s">
        <v>325</v>
      </c>
      <c r="C20" s="1172"/>
      <c r="D20" s="1172"/>
      <c r="E20" s="86">
        <f t="shared" si="0"/>
        <v>137.080191912269</v>
      </c>
      <c r="F20" s="342">
        <v>0.4377</v>
      </c>
      <c r="G20" s="1175">
        <f t="shared" si="1"/>
        <v>0.750601957060396</v>
      </c>
      <c r="H20" s="343"/>
      <c r="I20" s="1256" t="s">
        <v>56</v>
      </c>
      <c r="J20" s="1260" t="s">
        <v>57</v>
      </c>
      <c r="K20" s="275">
        <v>16</v>
      </c>
      <c r="L20" s="217" t="s">
        <v>318</v>
      </c>
      <c r="M20" s="217" t="s">
        <v>316</v>
      </c>
      <c r="N20" s="217" t="s">
        <v>317</v>
      </c>
      <c r="O20" s="227"/>
      <c r="P20" s="1258" t="s">
        <v>326</v>
      </c>
      <c r="Q20" s="296"/>
      <c r="R20" s="89">
        <v>2</v>
      </c>
      <c r="S20" s="295">
        <v>2</v>
      </c>
    </row>
    <row r="21" s="1" customFormat="1" ht="32.1" customHeight="1" spans="1:19">
      <c r="A21" s="76"/>
      <c r="B21" s="77" t="s">
        <v>73</v>
      </c>
      <c r="C21" s="78"/>
      <c r="D21" s="78"/>
      <c r="E21" s="79"/>
      <c r="F21" s="81">
        <f t="shared" ref="F21:H21" si="2">SUM(F15:F20)</f>
        <v>1.1887</v>
      </c>
      <c r="G21" s="81">
        <f t="shared" si="2"/>
        <v>2.038475088777</v>
      </c>
      <c r="H21" s="82">
        <f t="shared" si="2"/>
        <v>2</v>
      </c>
      <c r="I21" s="231"/>
      <c r="J21" s="1261"/>
      <c r="K21" s="1262"/>
      <c r="L21" s="1262"/>
      <c r="M21" s="1263"/>
      <c r="N21" s="1264"/>
      <c r="O21" s="227"/>
      <c r="P21" s="1258" t="s">
        <v>63</v>
      </c>
      <c r="Q21" s="296"/>
      <c r="R21" s="89">
        <v>1</v>
      </c>
      <c r="S21" s="295">
        <v>1</v>
      </c>
    </row>
    <row r="22" s="1" customFormat="1" ht="32.1" customHeight="1" spans="1:19">
      <c r="A22" s="1180"/>
      <c r="B22" s="1181"/>
      <c r="C22" s="1182"/>
      <c r="D22" s="1182"/>
      <c r="E22" s="736"/>
      <c r="F22" s="1183"/>
      <c r="G22" s="1184"/>
      <c r="H22" s="1185"/>
      <c r="I22" s="745"/>
      <c r="J22" s="504"/>
      <c r="K22" s="1265"/>
      <c r="L22" s="1266"/>
      <c r="M22" s="1267"/>
      <c r="N22" s="1268"/>
      <c r="O22" s="227"/>
      <c r="P22" s="1258" t="s">
        <v>66</v>
      </c>
      <c r="Q22" s="296"/>
      <c r="R22" s="89">
        <v>1</v>
      </c>
      <c r="S22" s="295">
        <v>1</v>
      </c>
    </row>
    <row r="23" s="1" customFormat="1" ht="32.1" customHeight="1" spans="1:19">
      <c r="A23" s="90"/>
      <c r="B23" s="1186" t="s">
        <v>327</v>
      </c>
      <c r="C23" s="124"/>
      <c r="D23" s="132"/>
      <c r="E23" s="86">
        <f t="shared" ref="E23:E25" si="3">60/F23*$E$12</f>
        <v>86.4553314121037</v>
      </c>
      <c r="F23" s="138">
        <f>0.347*2</f>
        <v>0.694</v>
      </c>
      <c r="G23" s="1175">
        <f t="shared" ref="G23:G25" si="4">$F$9/E23</f>
        <v>1.19012510440922</v>
      </c>
      <c r="H23" s="89">
        <v>1</v>
      </c>
      <c r="I23" s="1269" t="s">
        <v>50</v>
      </c>
      <c r="J23" s="1270"/>
      <c r="K23" s="504"/>
      <c r="L23" s="224"/>
      <c r="M23" s="1254"/>
      <c r="N23" s="1255"/>
      <c r="O23" s="227"/>
      <c r="P23" s="1258" t="s">
        <v>68</v>
      </c>
      <c r="Q23" s="296"/>
      <c r="R23" s="89">
        <v>1</v>
      </c>
      <c r="S23" s="295">
        <v>1</v>
      </c>
    </row>
    <row r="24" s="1" customFormat="1" ht="32.1" customHeight="1" spans="1:19">
      <c r="A24" s="90"/>
      <c r="B24" s="1186" t="s">
        <v>328</v>
      </c>
      <c r="C24" s="124"/>
      <c r="D24" s="132"/>
      <c r="E24" s="86">
        <f t="shared" si="3"/>
        <v>52.4658971668416</v>
      </c>
      <c r="F24" s="138">
        <f>0.5718*2</f>
        <v>1.1436</v>
      </c>
      <c r="G24" s="1175">
        <f t="shared" si="4"/>
        <v>1.96113410576712</v>
      </c>
      <c r="H24" s="89">
        <v>2</v>
      </c>
      <c r="I24" s="1269" t="s">
        <v>44</v>
      </c>
      <c r="J24" s="1260" t="s">
        <v>45</v>
      </c>
      <c r="K24" s="275">
        <v>16</v>
      </c>
      <c r="L24" s="625" t="s">
        <v>315</v>
      </c>
      <c r="M24" s="1271" t="s">
        <v>316</v>
      </c>
      <c r="N24" s="275" t="s">
        <v>317</v>
      </c>
      <c r="O24" s="227"/>
      <c r="P24" s="1258" t="s">
        <v>222</v>
      </c>
      <c r="Q24" s="296"/>
      <c r="R24" s="89">
        <v>2</v>
      </c>
      <c r="S24" s="295">
        <v>2</v>
      </c>
    </row>
    <row r="25" s="1" customFormat="1" ht="32.1" customHeight="1" spans="1:19">
      <c r="A25" s="90"/>
      <c r="B25" s="1186" t="s">
        <v>329</v>
      </c>
      <c r="C25" s="124"/>
      <c r="D25" s="132"/>
      <c r="E25" s="86">
        <f t="shared" si="3"/>
        <v>81.4995925020375</v>
      </c>
      <c r="F25" s="138">
        <f>0.3681*2</f>
        <v>0.7362</v>
      </c>
      <c r="G25" s="1175">
        <f t="shared" si="4"/>
        <v>1.26249294217013</v>
      </c>
      <c r="H25" s="89">
        <v>2</v>
      </c>
      <c r="I25" s="1272" t="s">
        <v>44</v>
      </c>
      <c r="J25" s="275" t="s">
        <v>45</v>
      </c>
      <c r="K25" s="275">
        <v>16</v>
      </c>
      <c r="L25" s="625" t="s">
        <v>315</v>
      </c>
      <c r="M25" s="1271" t="s">
        <v>316</v>
      </c>
      <c r="N25" s="275" t="s">
        <v>317</v>
      </c>
      <c r="O25" s="227"/>
      <c r="P25" s="1273" t="s">
        <v>169</v>
      </c>
      <c r="Q25" s="296"/>
      <c r="R25" s="89">
        <v>0</v>
      </c>
      <c r="S25" s="295">
        <v>0</v>
      </c>
    </row>
    <row r="26" s="1" customFormat="1" ht="32.1" customHeight="1" spans="1:19">
      <c r="A26" s="90"/>
      <c r="B26" s="84" t="s">
        <v>330</v>
      </c>
      <c r="C26" s="84"/>
      <c r="D26" s="85"/>
      <c r="E26" s="86"/>
      <c r="F26" s="87"/>
      <c r="G26" s="88"/>
      <c r="H26" s="89"/>
      <c r="I26" s="89"/>
      <c r="J26" s="275"/>
      <c r="K26" s="1274"/>
      <c r="L26" s="1274"/>
      <c r="M26" s="1275"/>
      <c r="N26" s="1274"/>
      <c r="O26" s="227"/>
      <c r="P26" s="1273" t="s">
        <v>331</v>
      </c>
      <c r="Q26" s="296"/>
      <c r="R26" s="89">
        <v>1</v>
      </c>
      <c r="S26" s="295">
        <v>1</v>
      </c>
    </row>
    <row r="27" s="1" customFormat="1" ht="32.1" customHeight="1" spans="1:19">
      <c r="A27" s="90"/>
      <c r="B27" s="1187" t="s">
        <v>77</v>
      </c>
      <c r="C27" s="124"/>
      <c r="D27" s="124"/>
      <c r="E27" s="174">
        <f t="shared" ref="E27:E45" si="5">60/F27*$E$12</f>
        <v>72.7272727272727</v>
      </c>
      <c r="F27" s="1188">
        <f>0.75*1.1</f>
        <v>0.825</v>
      </c>
      <c r="G27" s="95">
        <f>$F$9/(E27*1)</f>
        <v>1.414774079449</v>
      </c>
      <c r="H27" s="96">
        <v>2</v>
      </c>
      <c r="I27" s="96" t="s">
        <v>78</v>
      </c>
      <c r="J27" s="275"/>
      <c r="K27" s="1274"/>
      <c r="L27" s="1274"/>
      <c r="M27" s="1275"/>
      <c r="N27" s="1274"/>
      <c r="O27" s="227"/>
      <c r="P27" s="1258" t="s">
        <v>72</v>
      </c>
      <c r="Q27" s="296"/>
      <c r="R27" s="89">
        <v>2</v>
      </c>
      <c r="S27" s="295">
        <v>2</v>
      </c>
    </row>
    <row r="28" s="2" customFormat="1" ht="32.1" customHeight="1" spans="1:36">
      <c r="A28" s="90"/>
      <c r="B28" s="1189" t="s">
        <v>332</v>
      </c>
      <c r="C28" s="124"/>
      <c r="D28" s="603"/>
      <c r="E28" s="86">
        <f t="shared" si="5"/>
        <v>112.612612612613</v>
      </c>
      <c r="F28" s="342">
        <f>0.5328</f>
        <v>0.5328</v>
      </c>
      <c r="G28" s="1175">
        <f t="shared" ref="G28:G45" si="6">$F$9/E28</f>
        <v>0.913686823673245</v>
      </c>
      <c r="H28" s="89">
        <v>2</v>
      </c>
      <c r="I28" s="1276" t="s">
        <v>76</v>
      </c>
      <c r="J28" s="275" t="s">
        <v>45</v>
      </c>
      <c r="K28" s="1274">
        <v>21</v>
      </c>
      <c r="L28" s="1277" t="s">
        <v>315</v>
      </c>
      <c r="M28" s="1278" t="s">
        <v>316</v>
      </c>
      <c r="N28" s="1277" t="s">
        <v>317</v>
      </c>
      <c r="O28" s="227"/>
      <c r="P28" s="1258" t="s">
        <v>81</v>
      </c>
      <c r="Q28" s="296"/>
      <c r="R28" s="89">
        <v>1</v>
      </c>
      <c r="S28" s="295">
        <v>1</v>
      </c>
      <c r="AJ28" s="1"/>
    </row>
    <row r="29" s="2" customFormat="1" ht="32.1" customHeight="1" spans="1:36">
      <c r="A29" s="90"/>
      <c r="B29" s="123" t="s">
        <v>82</v>
      </c>
      <c r="C29" s="124"/>
      <c r="D29" s="603"/>
      <c r="E29" s="86"/>
      <c r="F29" s="342"/>
      <c r="G29" s="1175"/>
      <c r="H29" s="89"/>
      <c r="I29" s="1276"/>
      <c r="J29" s="275"/>
      <c r="K29" s="1274"/>
      <c r="L29" s="1277"/>
      <c r="M29" s="1278"/>
      <c r="N29" s="1277"/>
      <c r="O29" s="227"/>
      <c r="P29" s="1258" t="s">
        <v>74</v>
      </c>
      <c r="Q29" s="296"/>
      <c r="R29" s="89">
        <v>3</v>
      </c>
      <c r="S29" s="295">
        <v>2</v>
      </c>
      <c r="AJ29" s="1"/>
    </row>
    <row r="30" s="2" customFormat="1" ht="32.1" customHeight="1" spans="1:36">
      <c r="A30" s="90">
        <v>1</v>
      </c>
      <c r="B30" s="1190" t="s">
        <v>83</v>
      </c>
      <c r="C30" s="124"/>
      <c r="D30" s="128"/>
      <c r="E30" s="103">
        <f t="shared" si="5"/>
        <v>143.747005270724</v>
      </c>
      <c r="F30" s="342">
        <v>0.4174</v>
      </c>
      <c r="G30" s="1175">
        <f t="shared" si="6"/>
        <v>0.715789940317591</v>
      </c>
      <c r="H30" s="89">
        <v>1</v>
      </c>
      <c r="I30" s="1279" t="s">
        <v>44</v>
      </c>
      <c r="J30" s="275" t="s">
        <v>45</v>
      </c>
      <c r="K30" s="1280">
        <v>16</v>
      </c>
      <c r="L30" s="1277" t="s">
        <v>315</v>
      </c>
      <c r="M30" s="1278" t="s">
        <v>316</v>
      </c>
      <c r="N30" s="1277" t="s">
        <v>317</v>
      </c>
      <c r="O30" s="227"/>
      <c r="P30" s="1258" t="s">
        <v>76</v>
      </c>
      <c r="Q30" s="296"/>
      <c r="R30" s="89">
        <v>2</v>
      </c>
      <c r="S30" s="295">
        <v>2</v>
      </c>
      <c r="AJ30" s="1"/>
    </row>
    <row r="31" s="2" customFormat="1" ht="32.1" customHeight="1" spans="1:36">
      <c r="A31" s="90">
        <v>2</v>
      </c>
      <c r="B31" s="1191" t="s">
        <v>85</v>
      </c>
      <c r="C31" s="1192"/>
      <c r="D31" s="146"/>
      <c r="E31" s="86">
        <f t="shared" si="5"/>
        <v>246.913580246914</v>
      </c>
      <c r="F31" s="1193">
        <v>0.243</v>
      </c>
      <c r="G31" s="1175">
        <f t="shared" si="6"/>
        <v>0.416715274310432</v>
      </c>
      <c r="H31" s="89">
        <v>1</v>
      </c>
      <c r="I31" s="1269" t="s">
        <v>50</v>
      </c>
      <c r="J31" s="224"/>
      <c r="K31" s="1280"/>
      <c r="L31" s="1278"/>
      <c r="M31" s="1278"/>
      <c r="N31" s="1281"/>
      <c r="O31" s="227"/>
      <c r="P31" s="1258" t="s">
        <v>177</v>
      </c>
      <c r="Q31" s="296"/>
      <c r="R31" s="89">
        <v>1</v>
      </c>
      <c r="S31" s="295">
        <v>1</v>
      </c>
      <c r="AJ31" s="1"/>
    </row>
    <row r="32" s="2" customFormat="1" ht="32.1" customHeight="1" spans="1:36">
      <c r="A32" s="90">
        <v>3</v>
      </c>
      <c r="B32" s="1194" t="s">
        <v>333</v>
      </c>
      <c r="C32" s="124"/>
      <c r="D32" s="128"/>
      <c r="E32" s="103">
        <f t="shared" si="5"/>
        <v>273.847558192606</v>
      </c>
      <c r="F32" s="342">
        <v>0.2191</v>
      </c>
      <c r="G32" s="1175">
        <f t="shared" si="6"/>
        <v>0.375729697948213</v>
      </c>
      <c r="H32" s="89"/>
      <c r="I32" s="1269" t="s">
        <v>56</v>
      </c>
      <c r="J32" s="275" t="s">
        <v>57</v>
      </c>
      <c r="K32" s="275">
        <v>16</v>
      </c>
      <c r="L32" s="217" t="s">
        <v>318</v>
      </c>
      <c r="M32" s="217" t="s">
        <v>316</v>
      </c>
      <c r="N32" s="217" t="s">
        <v>317</v>
      </c>
      <c r="O32" s="227"/>
      <c r="P32" s="1258" t="s">
        <v>84</v>
      </c>
      <c r="Q32" s="296"/>
      <c r="R32" s="89">
        <v>1</v>
      </c>
      <c r="S32" s="295">
        <v>1</v>
      </c>
      <c r="AJ32" s="1"/>
    </row>
    <row r="33" s="2" customFormat="1" ht="32.1" customHeight="1" spans="1:36">
      <c r="A33" s="90">
        <v>4</v>
      </c>
      <c r="B33" s="1194" t="s">
        <v>334</v>
      </c>
      <c r="C33" s="124"/>
      <c r="D33" s="137"/>
      <c r="E33" s="86">
        <f t="shared" si="5"/>
        <v>87.0827285921626</v>
      </c>
      <c r="F33" s="138">
        <v>0.689</v>
      </c>
      <c r="G33" s="1175">
        <f t="shared" si="6"/>
        <v>1.18155071604892</v>
      </c>
      <c r="H33" s="89">
        <v>1</v>
      </c>
      <c r="I33" s="1269" t="s">
        <v>44</v>
      </c>
      <c r="J33" s="275" t="s">
        <v>45</v>
      </c>
      <c r="K33" s="275">
        <v>18</v>
      </c>
      <c r="L33" s="217" t="s">
        <v>315</v>
      </c>
      <c r="M33" s="248" t="s">
        <v>316</v>
      </c>
      <c r="N33" s="217" t="s">
        <v>317</v>
      </c>
      <c r="O33" s="227"/>
      <c r="P33" s="1258" t="s">
        <v>50</v>
      </c>
      <c r="Q33" s="296"/>
      <c r="R33" s="89"/>
      <c r="S33" s="295">
        <f>SUMIF($I$24:$I$68,P33,$H$24:$H$68)</f>
        <v>2</v>
      </c>
      <c r="AJ33" s="1"/>
    </row>
    <row r="34" s="2" customFormat="1" ht="32.1" customHeight="1" spans="1:19">
      <c r="A34" s="90">
        <v>5</v>
      </c>
      <c r="B34" s="1194" t="s">
        <v>195</v>
      </c>
      <c r="C34" s="124"/>
      <c r="D34" s="137"/>
      <c r="E34" s="86">
        <f t="shared" si="5"/>
        <v>143.540669856459</v>
      </c>
      <c r="F34" s="342">
        <v>0.418</v>
      </c>
      <c r="G34" s="1175">
        <f t="shared" si="6"/>
        <v>0.716818866920826</v>
      </c>
      <c r="H34" s="89">
        <v>1</v>
      </c>
      <c r="I34" s="1269" t="s">
        <v>177</v>
      </c>
      <c r="J34" s="275" t="s">
        <v>319</v>
      </c>
      <c r="K34" s="275">
        <v>16</v>
      </c>
      <c r="L34" s="217" t="s">
        <v>46</v>
      </c>
      <c r="M34" s="217" t="s">
        <v>320</v>
      </c>
      <c r="N34" s="217" t="s">
        <v>317</v>
      </c>
      <c r="O34" s="1282"/>
      <c r="P34" s="1258" t="s">
        <v>87</v>
      </c>
      <c r="Q34" s="1310"/>
      <c r="R34" s="1311"/>
      <c r="S34" s="295">
        <f>SUMIF($I$24:$I$68,"*i",$H$24:$H$68)</f>
        <v>5</v>
      </c>
    </row>
    <row r="35" s="2" customFormat="1" ht="32.1" customHeight="1" spans="1:19">
      <c r="A35" s="90">
        <v>6</v>
      </c>
      <c r="B35" s="1194" t="s">
        <v>335</v>
      </c>
      <c r="C35" s="124"/>
      <c r="D35" s="128"/>
      <c r="E35" s="86">
        <f t="shared" si="5"/>
        <v>219.78021978022</v>
      </c>
      <c r="F35" s="1195">
        <v>0.273</v>
      </c>
      <c r="G35" s="1175">
        <f t="shared" si="6"/>
        <v>0.468161604472214</v>
      </c>
      <c r="H35" s="89">
        <v>1</v>
      </c>
      <c r="I35" s="1269" t="s">
        <v>56</v>
      </c>
      <c r="J35" s="275" t="s">
        <v>57</v>
      </c>
      <c r="K35" s="275">
        <v>16</v>
      </c>
      <c r="L35" s="217" t="s">
        <v>318</v>
      </c>
      <c r="M35" s="248" t="s">
        <v>316</v>
      </c>
      <c r="N35" s="217" t="s">
        <v>317</v>
      </c>
      <c r="O35" s="243"/>
      <c r="P35" s="1283"/>
      <c r="Q35" s="298"/>
      <c r="R35" s="82">
        <f>SUM(R15:R33)</f>
        <v>42</v>
      </c>
      <c r="S35" s="300">
        <f>SUM(S15:S34)</f>
        <v>46</v>
      </c>
    </row>
    <row r="36" s="2" customFormat="1" ht="32.1" customHeight="1" spans="1:19">
      <c r="A36" s="90">
        <v>7</v>
      </c>
      <c r="B36" s="1194" t="s">
        <v>336</v>
      </c>
      <c r="C36" s="124"/>
      <c r="D36" s="1196"/>
      <c r="E36" s="86">
        <f t="shared" si="5"/>
        <v>219.78021978022</v>
      </c>
      <c r="F36" s="1195">
        <v>0.273</v>
      </c>
      <c r="G36" s="1175">
        <f t="shared" si="6"/>
        <v>0.468161604472214</v>
      </c>
      <c r="H36" s="89">
        <v>1</v>
      </c>
      <c r="I36" s="1284" t="s">
        <v>44</v>
      </c>
      <c r="J36" s="275" t="s">
        <v>45</v>
      </c>
      <c r="K36" s="275">
        <v>16</v>
      </c>
      <c r="L36" s="217" t="s">
        <v>315</v>
      </c>
      <c r="M36" s="506" t="s">
        <v>316</v>
      </c>
      <c r="N36" s="217" t="s">
        <v>317</v>
      </c>
      <c r="O36" s="243"/>
      <c r="P36" s="352"/>
      <c r="Q36" s="298"/>
      <c r="R36" s="298"/>
      <c r="S36" s="301"/>
    </row>
    <row r="37" s="2" customFormat="1" ht="32.1" customHeight="1" spans="1:19">
      <c r="A37" s="90">
        <v>8</v>
      </c>
      <c r="B37" s="1197" t="s">
        <v>90</v>
      </c>
      <c r="C37" s="124"/>
      <c r="D37" s="1196"/>
      <c r="E37" s="86">
        <f t="shared" si="5"/>
        <v>233.463035019455</v>
      </c>
      <c r="F37" s="1198">
        <v>0.257</v>
      </c>
      <c r="G37" s="1175">
        <f t="shared" si="6"/>
        <v>0.440723561719264</v>
      </c>
      <c r="H37" s="89">
        <v>1</v>
      </c>
      <c r="I37" s="1269" t="s">
        <v>63</v>
      </c>
      <c r="J37" s="275" t="s">
        <v>57</v>
      </c>
      <c r="K37" s="275">
        <v>14</v>
      </c>
      <c r="L37" s="217" t="s">
        <v>318</v>
      </c>
      <c r="M37" s="217" t="s">
        <v>316</v>
      </c>
      <c r="N37" s="217" t="s">
        <v>317</v>
      </c>
      <c r="O37" s="249" t="s">
        <v>92</v>
      </c>
      <c r="P37" s="249"/>
      <c r="Q37" s="249"/>
      <c r="R37" s="249"/>
      <c r="S37" s="249"/>
    </row>
    <row r="38" s="2" customFormat="1" ht="32.1" customHeight="1" spans="1:19">
      <c r="A38" s="90">
        <v>9</v>
      </c>
      <c r="B38" s="1199" t="s">
        <v>99</v>
      </c>
      <c r="C38" s="124"/>
      <c r="D38" s="137"/>
      <c r="E38" s="86">
        <f t="shared" si="5"/>
        <v>173.611111111111</v>
      </c>
      <c r="F38" s="1195">
        <v>0.3456</v>
      </c>
      <c r="G38" s="1175">
        <f t="shared" si="6"/>
        <v>0.592661723463726</v>
      </c>
      <c r="H38" s="89">
        <v>1</v>
      </c>
      <c r="I38" s="1269" t="s">
        <v>44</v>
      </c>
      <c r="J38" s="275" t="s">
        <v>45</v>
      </c>
      <c r="K38" s="275">
        <v>16</v>
      </c>
      <c r="L38" s="217" t="s">
        <v>315</v>
      </c>
      <c r="M38" s="248" t="s">
        <v>316</v>
      </c>
      <c r="N38" s="217" t="s">
        <v>317</v>
      </c>
      <c r="O38" s="255"/>
      <c r="P38" s="256"/>
      <c r="Q38" s="256"/>
      <c r="R38" s="256"/>
      <c r="S38" s="302">
        <v>1</v>
      </c>
    </row>
    <row r="39" s="2" customFormat="1" ht="32.1" customHeight="1" spans="1:19">
      <c r="A39" s="90">
        <v>10</v>
      </c>
      <c r="B39" s="1199" t="s">
        <v>100</v>
      </c>
      <c r="C39" s="124"/>
      <c r="D39" s="132"/>
      <c r="E39" s="86">
        <f t="shared" si="5"/>
        <v>295.275590551181</v>
      </c>
      <c r="F39" s="342">
        <v>0.2032</v>
      </c>
      <c r="G39" s="1175">
        <f t="shared" si="6"/>
        <v>0.348463142962469</v>
      </c>
      <c r="H39" s="89"/>
      <c r="I39" s="1285" t="s">
        <v>79</v>
      </c>
      <c r="J39" s="275" t="s">
        <v>45</v>
      </c>
      <c r="K39" s="275">
        <v>18</v>
      </c>
      <c r="L39" s="217" t="s">
        <v>315</v>
      </c>
      <c r="M39" s="248" t="s">
        <v>316</v>
      </c>
      <c r="N39" s="217" t="s">
        <v>317</v>
      </c>
      <c r="O39" s="260" t="s">
        <v>200</v>
      </c>
      <c r="P39" s="260"/>
      <c r="Q39" s="260"/>
      <c r="R39" s="260"/>
      <c r="S39" s="260"/>
    </row>
    <row r="40" s="2" customFormat="1" ht="32.1" customHeight="1" spans="1:19">
      <c r="A40" s="90">
        <v>11</v>
      </c>
      <c r="B40" s="1200" t="s">
        <v>203</v>
      </c>
      <c r="C40" s="124"/>
      <c r="D40" s="132"/>
      <c r="E40" s="86">
        <f t="shared" si="5"/>
        <v>164.473684210526</v>
      </c>
      <c r="F40" s="342">
        <v>0.3648</v>
      </c>
      <c r="G40" s="1175">
        <f t="shared" si="6"/>
        <v>0.625587374767267</v>
      </c>
      <c r="H40" s="89">
        <v>1</v>
      </c>
      <c r="I40" s="1269" t="s">
        <v>171</v>
      </c>
      <c r="J40" s="275" t="s">
        <v>337</v>
      </c>
      <c r="K40" s="275">
        <v>16</v>
      </c>
      <c r="L40" s="217" t="s">
        <v>315</v>
      </c>
      <c r="M40" s="248" t="s">
        <v>316</v>
      </c>
      <c r="N40" s="217" t="s">
        <v>317</v>
      </c>
      <c r="O40" s="525"/>
      <c r="P40" s="262" t="s">
        <v>201</v>
      </c>
      <c r="Q40" s="529" t="s">
        <v>50</v>
      </c>
      <c r="R40" s="306" t="s">
        <v>56</v>
      </c>
      <c r="S40" s="307">
        <v>3</v>
      </c>
    </row>
    <row r="41" s="2" customFormat="1" ht="32.1" customHeight="1" spans="1:19">
      <c r="A41" s="90">
        <v>12</v>
      </c>
      <c r="B41" s="1199" t="s">
        <v>205</v>
      </c>
      <c r="C41" s="124"/>
      <c r="D41" s="607"/>
      <c r="E41" s="103">
        <f t="shared" si="5"/>
        <v>146.163215590743</v>
      </c>
      <c r="F41" s="1195">
        <v>0.4105</v>
      </c>
      <c r="G41" s="1201">
        <f t="shared" si="6"/>
        <v>0.703957284380381</v>
      </c>
      <c r="H41" s="1202">
        <v>1</v>
      </c>
      <c r="I41" s="1269" t="s">
        <v>53</v>
      </c>
      <c r="J41" s="275" t="s">
        <v>45</v>
      </c>
      <c r="K41" s="275">
        <v>18</v>
      </c>
      <c r="L41" s="217" t="s">
        <v>315</v>
      </c>
      <c r="M41" s="506" t="s">
        <v>316</v>
      </c>
      <c r="N41" s="217" t="s">
        <v>317</v>
      </c>
      <c r="O41" s="525"/>
      <c r="P41" s="262">
        <v>4</v>
      </c>
      <c r="Q41" s="306" t="s">
        <v>63</v>
      </c>
      <c r="R41" s="306" t="s">
        <v>177</v>
      </c>
      <c r="S41" s="307">
        <v>5</v>
      </c>
    </row>
    <row r="42" s="2" customFormat="1" ht="32.1" customHeight="1" spans="1:19">
      <c r="A42" s="90">
        <v>13</v>
      </c>
      <c r="B42" s="1199" t="s">
        <v>338</v>
      </c>
      <c r="C42" s="124"/>
      <c r="D42" s="607"/>
      <c r="E42" s="103">
        <f t="shared" si="5"/>
        <v>102.546573235344</v>
      </c>
      <c r="F42" s="1203">
        <v>0.5851</v>
      </c>
      <c r="G42" s="1201">
        <f t="shared" si="6"/>
        <v>1.00337492592195</v>
      </c>
      <c r="H42" s="1202">
        <v>1</v>
      </c>
      <c r="I42" s="1269" t="s">
        <v>44</v>
      </c>
      <c r="J42" s="275" t="s">
        <v>45</v>
      </c>
      <c r="K42" s="275">
        <v>16</v>
      </c>
      <c r="L42" s="217" t="s">
        <v>315</v>
      </c>
      <c r="M42" s="506" t="s">
        <v>316</v>
      </c>
      <c r="N42" s="217" t="s">
        <v>317</v>
      </c>
      <c r="O42" s="525"/>
      <c r="P42" s="262">
        <v>6</v>
      </c>
      <c r="Q42" s="306" t="s">
        <v>44</v>
      </c>
      <c r="R42" s="306" t="s">
        <v>44</v>
      </c>
      <c r="S42" s="307" t="s">
        <v>204</v>
      </c>
    </row>
    <row r="43" s="2" customFormat="1" ht="32.1" customHeight="1" spans="1:19">
      <c r="A43" s="90">
        <v>14</v>
      </c>
      <c r="B43" s="1204" t="s">
        <v>339</v>
      </c>
      <c r="C43" s="124"/>
      <c r="D43" s="1196"/>
      <c r="E43" s="103">
        <f t="shared" si="5"/>
        <v>142.959256611866</v>
      </c>
      <c r="F43" s="1205">
        <v>0.4197</v>
      </c>
      <c r="G43" s="1175">
        <f t="shared" si="6"/>
        <v>0.719734158963327</v>
      </c>
      <c r="H43" s="89">
        <v>1</v>
      </c>
      <c r="I43" s="1286" t="s">
        <v>326</v>
      </c>
      <c r="J43" s="275" t="s">
        <v>57</v>
      </c>
      <c r="K43" s="275">
        <v>16</v>
      </c>
      <c r="L43" s="217" t="s">
        <v>318</v>
      </c>
      <c r="M43" s="217" t="s">
        <v>316</v>
      </c>
      <c r="N43" s="217" t="s">
        <v>317</v>
      </c>
      <c r="O43" s="525"/>
      <c r="P43" s="262">
        <v>8</v>
      </c>
      <c r="Q43" s="306" t="s">
        <v>56</v>
      </c>
      <c r="R43" s="306" t="s">
        <v>44</v>
      </c>
      <c r="S43" s="307">
        <v>9</v>
      </c>
    </row>
    <row r="44" s="2" customFormat="1" ht="32.1" customHeight="1" spans="1:19">
      <c r="A44" s="90">
        <v>15</v>
      </c>
      <c r="B44" s="1206" t="s">
        <v>340</v>
      </c>
      <c r="C44" s="124"/>
      <c r="D44" s="1196"/>
      <c r="E44" s="86">
        <f t="shared" si="5"/>
        <v>150.791656195024</v>
      </c>
      <c r="F44" s="342">
        <v>0.3979</v>
      </c>
      <c r="G44" s="1207">
        <f t="shared" si="6"/>
        <v>0.682349825712433</v>
      </c>
      <c r="H44" s="1208">
        <v>1</v>
      </c>
      <c r="I44" s="1269" t="s">
        <v>44</v>
      </c>
      <c r="J44" s="275" t="s">
        <v>45</v>
      </c>
      <c r="K44" s="275">
        <v>18</v>
      </c>
      <c r="L44" s="217" t="s">
        <v>315</v>
      </c>
      <c r="M44" s="1287" t="s">
        <v>316</v>
      </c>
      <c r="N44" s="217" t="s">
        <v>317</v>
      </c>
      <c r="O44" s="525"/>
      <c r="P44" s="262">
        <v>10</v>
      </c>
      <c r="Q44" s="306" t="s">
        <v>341</v>
      </c>
      <c r="R44" s="306" t="s">
        <v>53</v>
      </c>
      <c r="S44" s="307">
        <v>11</v>
      </c>
    </row>
    <row r="45" s="2" customFormat="1" ht="32.1" customHeight="1" spans="1:19">
      <c r="A45" s="90">
        <v>16</v>
      </c>
      <c r="B45" s="1199" t="s">
        <v>102</v>
      </c>
      <c r="C45" s="1209"/>
      <c r="D45" s="1209"/>
      <c r="E45" s="1210">
        <f t="shared" si="5"/>
        <v>244.897959183673</v>
      </c>
      <c r="F45" s="342">
        <v>0.245</v>
      </c>
      <c r="G45" s="1207">
        <f t="shared" si="6"/>
        <v>0.420145029654551</v>
      </c>
      <c r="H45" s="1208">
        <v>1</v>
      </c>
      <c r="I45" s="1269" t="s">
        <v>53</v>
      </c>
      <c r="J45" s="275" t="s">
        <v>45</v>
      </c>
      <c r="K45" s="275">
        <v>18</v>
      </c>
      <c r="L45" s="217" t="s">
        <v>315</v>
      </c>
      <c r="M45" s="1287" t="s">
        <v>316</v>
      </c>
      <c r="N45" s="217" t="s">
        <v>317</v>
      </c>
      <c r="O45" s="525"/>
      <c r="P45" s="262">
        <v>12</v>
      </c>
      <c r="Q45" s="306" t="s">
        <v>44</v>
      </c>
      <c r="R45" s="529" t="s">
        <v>44</v>
      </c>
      <c r="S45" s="307" t="s">
        <v>208</v>
      </c>
    </row>
    <row r="46" s="2" customFormat="1" ht="32.1" customHeight="1" spans="1:19">
      <c r="A46" s="90"/>
      <c r="B46" s="1211"/>
      <c r="C46" s="124"/>
      <c r="D46" s="1212"/>
      <c r="E46" s="86"/>
      <c r="F46" s="1213"/>
      <c r="G46" s="88"/>
      <c r="H46" s="89"/>
      <c r="I46" s="1288"/>
      <c r="J46" s="1289"/>
      <c r="K46" s="1290"/>
      <c r="L46" s="1291"/>
      <c r="M46" s="1292"/>
      <c r="N46" s="1291"/>
      <c r="O46" s="525"/>
      <c r="P46" s="262">
        <v>14</v>
      </c>
      <c r="Q46" s="306" t="s">
        <v>44</v>
      </c>
      <c r="R46" s="306" t="s">
        <v>44</v>
      </c>
      <c r="S46" s="307">
        <v>15</v>
      </c>
    </row>
    <row r="47" s="2" customFormat="1" ht="32.1" customHeight="1" spans="1:19">
      <c r="A47" s="1214">
        <v>17</v>
      </c>
      <c r="B47" s="1215" t="s">
        <v>342</v>
      </c>
      <c r="C47" s="1216"/>
      <c r="D47" s="1217"/>
      <c r="E47" s="1218">
        <f t="shared" ref="E47:E49" si="7">60/F47*$E$12</f>
        <v>160.944206008584</v>
      </c>
      <c r="F47" s="138">
        <v>0.3728</v>
      </c>
      <c r="G47" s="1219">
        <f t="shared" ref="G47:G49" si="8">$F$9/E47</f>
        <v>0.639306396143742</v>
      </c>
      <c r="H47" s="1220">
        <v>1</v>
      </c>
      <c r="I47" s="1285" t="s">
        <v>326</v>
      </c>
      <c r="J47" s="275" t="s">
        <v>57</v>
      </c>
      <c r="K47" s="275">
        <v>16</v>
      </c>
      <c r="L47" s="217" t="s">
        <v>318</v>
      </c>
      <c r="M47" s="217" t="s">
        <v>316</v>
      </c>
      <c r="N47" s="217" t="s">
        <v>317</v>
      </c>
      <c r="O47" s="525"/>
      <c r="P47" s="262">
        <v>15</v>
      </c>
      <c r="Q47" s="306" t="s">
        <v>44</v>
      </c>
      <c r="R47" s="306" t="s">
        <v>53</v>
      </c>
      <c r="S47" s="307">
        <v>16</v>
      </c>
    </row>
    <row r="48" s="2" customFormat="1" ht="32.1" customHeight="1" spans="1:19">
      <c r="A48" s="90">
        <v>18</v>
      </c>
      <c r="B48" s="70" t="s">
        <v>343</v>
      </c>
      <c r="C48" s="124"/>
      <c r="D48" s="1212"/>
      <c r="E48" s="1210">
        <f t="shared" si="7"/>
        <v>151.898734177215</v>
      </c>
      <c r="F48" s="1221">
        <v>0.395</v>
      </c>
      <c r="G48" s="1207">
        <f t="shared" si="8"/>
        <v>0.67737668046346</v>
      </c>
      <c r="H48" s="89">
        <v>1</v>
      </c>
      <c r="I48" s="1288" t="s">
        <v>331</v>
      </c>
      <c r="J48" s="224" t="s">
        <v>319</v>
      </c>
      <c r="K48" s="224">
        <v>18</v>
      </c>
      <c r="L48" s="217" t="s">
        <v>46</v>
      </c>
      <c r="M48" s="248" t="s">
        <v>320</v>
      </c>
      <c r="N48" s="217" t="s">
        <v>317</v>
      </c>
      <c r="O48" s="525"/>
      <c r="P48" s="262">
        <v>17</v>
      </c>
      <c r="Q48" s="306" t="s">
        <v>169</v>
      </c>
      <c r="R48" s="306" t="s">
        <v>169</v>
      </c>
      <c r="S48" s="307">
        <v>18</v>
      </c>
    </row>
    <row r="49" s="2" customFormat="1" ht="32.1" customHeight="1" spans="1:19">
      <c r="A49" s="90">
        <v>19</v>
      </c>
      <c r="B49" s="172" t="s">
        <v>118</v>
      </c>
      <c r="C49" s="173"/>
      <c r="D49" s="173"/>
      <c r="E49" s="174">
        <f t="shared" si="7"/>
        <v>112.697220135237</v>
      </c>
      <c r="F49" s="1222">
        <f>0.484*1.1</f>
        <v>0.5324</v>
      </c>
      <c r="G49" s="1223">
        <f t="shared" si="8"/>
        <v>0.913000872604421</v>
      </c>
      <c r="H49" s="96">
        <v>1</v>
      </c>
      <c r="I49" s="274" t="s">
        <v>119</v>
      </c>
      <c r="J49" s="1293"/>
      <c r="K49" s="1294"/>
      <c r="L49" s="1291"/>
      <c r="M49" s="1292"/>
      <c r="N49" s="1291"/>
      <c r="O49" s="527"/>
      <c r="P49" s="266"/>
      <c r="Q49" s="308" t="s">
        <v>212</v>
      </c>
      <c r="R49" s="309"/>
      <c r="S49" s="310"/>
    </row>
    <row r="50" s="2" customFormat="1" ht="32.1" customHeight="1" spans="1:19">
      <c r="A50" s="315"/>
      <c r="B50" s="316" t="s">
        <v>344</v>
      </c>
      <c r="C50" s="244"/>
      <c r="D50" s="244"/>
      <c r="E50" s="317"/>
      <c r="F50" s="318">
        <f t="shared" ref="F50:H50" si="9">SUM(F30:F49)</f>
        <v>7.0615</v>
      </c>
      <c r="G50" s="318">
        <f t="shared" si="9"/>
        <v>12.1096086812474</v>
      </c>
      <c r="H50" s="82">
        <f t="shared" si="9"/>
        <v>17</v>
      </c>
      <c r="I50" s="82"/>
      <c r="J50" s="1295"/>
      <c r="K50" s="1296"/>
      <c r="L50" s="1297"/>
      <c r="M50" s="1298"/>
      <c r="N50" s="1297"/>
      <c r="O50" s="525"/>
      <c r="P50" s="262">
        <v>19</v>
      </c>
      <c r="Q50" s="306" t="s">
        <v>63</v>
      </c>
      <c r="R50" s="529" t="s">
        <v>66</v>
      </c>
      <c r="S50" s="311" t="s">
        <v>213</v>
      </c>
    </row>
    <row r="51" s="2" customFormat="1" ht="32.1" customHeight="1" spans="1:19">
      <c r="A51" s="90">
        <v>20</v>
      </c>
      <c r="B51" s="70" t="s">
        <v>345</v>
      </c>
      <c r="C51" s="1224"/>
      <c r="D51" s="1224"/>
      <c r="E51" s="86">
        <f t="shared" ref="E51:E68" si="10">60/F51*$E$12</f>
        <v>142.146410803127</v>
      </c>
      <c r="F51" s="1225">
        <f>0.469*0.9</f>
        <v>0.4221</v>
      </c>
      <c r="G51" s="1175">
        <f t="shared" ref="G51:G68" si="11">$F$9/E51</f>
        <v>0.72384986537627</v>
      </c>
      <c r="H51" s="89">
        <v>1</v>
      </c>
      <c r="I51" s="1299" t="s">
        <v>44</v>
      </c>
      <c r="J51" s="275" t="s">
        <v>45</v>
      </c>
      <c r="K51" s="275">
        <v>16</v>
      </c>
      <c r="L51" s="217" t="s">
        <v>315</v>
      </c>
      <c r="M51" s="217" t="s">
        <v>316</v>
      </c>
      <c r="N51" s="217" t="s">
        <v>317</v>
      </c>
      <c r="O51" s="525"/>
      <c r="P51" s="262">
        <v>19</v>
      </c>
      <c r="Q51" s="306" t="s">
        <v>63</v>
      </c>
      <c r="R51" s="306" t="s">
        <v>66</v>
      </c>
      <c r="S51" s="307">
        <v>20</v>
      </c>
    </row>
    <row r="52" s="2" customFormat="1" ht="32.1" customHeight="1" spans="1:19">
      <c r="A52" s="90">
        <v>21</v>
      </c>
      <c r="B52" s="70" t="s">
        <v>346</v>
      </c>
      <c r="C52" s="1226"/>
      <c r="D52" s="1226"/>
      <c r="E52" s="86">
        <f t="shared" si="10"/>
        <v>108.656283955089</v>
      </c>
      <c r="F52" s="1225">
        <f>0.5522</f>
        <v>0.5522</v>
      </c>
      <c r="G52" s="88">
        <f t="shared" si="11"/>
        <v>0.946955450511197</v>
      </c>
      <c r="H52" s="89">
        <v>1</v>
      </c>
      <c r="I52" s="1299" t="s">
        <v>68</v>
      </c>
      <c r="J52" s="275" t="s">
        <v>57</v>
      </c>
      <c r="K52" s="275">
        <v>18</v>
      </c>
      <c r="L52" s="217" t="s">
        <v>318</v>
      </c>
      <c r="M52" s="217" t="s">
        <v>316</v>
      </c>
      <c r="N52" s="217" t="s">
        <v>317</v>
      </c>
      <c r="O52" s="267"/>
      <c r="P52" s="262" t="s">
        <v>215</v>
      </c>
      <c r="Q52" s="529" t="s">
        <v>66</v>
      </c>
      <c r="R52" s="306" t="s">
        <v>44</v>
      </c>
      <c r="S52" s="307">
        <v>21</v>
      </c>
    </row>
    <row r="53" s="2" customFormat="1" ht="32.1" customHeight="1" spans="1:19">
      <c r="A53" s="90">
        <v>22</v>
      </c>
      <c r="B53" s="70" t="s">
        <v>347</v>
      </c>
      <c r="C53" s="1227"/>
      <c r="D53" s="1227"/>
      <c r="E53" s="323">
        <f t="shared" si="10"/>
        <v>107.739270964266</v>
      </c>
      <c r="F53" s="138">
        <v>0.5569</v>
      </c>
      <c r="G53" s="1207">
        <f t="shared" si="11"/>
        <v>0.955015375569876</v>
      </c>
      <c r="H53" s="1208">
        <v>1</v>
      </c>
      <c r="I53" s="1269" t="s">
        <v>44</v>
      </c>
      <c r="J53" s="275" t="s">
        <v>45</v>
      </c>
      <c r="K53" s="275">
        <v>18</v>
      </c>
      <c r="L53" s="217" t="s">
        <v>315</v>
      </c>
      <c r="M53" s="248" t="s">
        <v>316</v>
      </c>
      <c r="N53" s="217" t="s">
        <v>317</v>
      </c>
      <c r="O53" s="267"/>
      <c r="P53" s="262">
        <v>22</v>
      </c>
      <c r="Q53" s="306" t="s">
        <v>66</v>
      </c>
      <c r="R53" s="529" t="s">
        <v>84</v>
      </c>
      <c r="S53" s="307" t="s">
        <v>216</v>
      </c>
    </row>
    <row r="54" s="2" customFormat="1" ht="32.1" customHeight="1" spans="1:19">
      <c r="A54" s="90">
        <v>23</v>
      </c>
      <c r="B54" s="70" t="s">
        <v>348</v>
      </c>
      <c r="C54" s="1227"/>
      <c r="D54" s="1227"/>
      <c r="E54" s="323">
        <f t="shared" si="10"/>
        <v>96.5250965250965</v>
      </c>
      <c r="F54" s="890">
        <v>0.6216</v>
      </c>
      <c r="G54" s="1207">
        <f t="shared" si="11"/>
        <v>1.06596796095212</v>
      </c>
      <c r="H54" s="1208">
        <v>1</v>
      </c>
      <c r="I54" s="247" t="s">
        <v>66</v>
      </c>
      <c r="J54" s="275" t="s">
        <v>319</v>
      </c>
      <c r="K54" s="275">
        <v>18</v>
      </c>
      <c r="L54" s="217" t="s">
        <v>46</v>
      </c>
      <c r="M54" s="248" t="s">
        <v>320</v>
      </c>
      <c r="N54" s="217" t="s">
        <v>317</v>
      </c>
      <c r="O54" s="267"/>
      <c r="P54" s="262">
        <v>24</v>
      </c>
      <c r="Q54" s="306" t="s">
        <v>84</v>
      </c>
      <c r="R54" s="529" t="s">
        <v>50</v>
      </c>
      <c r="S54" s="307" t="s">
        <v>217</v>
      </c>
    </row>
    <row r="55" s="2" customFormat="1" ht="32.1" customHeight="1" spans="1:19">
      <c r="A55" s="90">
        <v>24</v>
      </c>
      <c r="B55" s="70" t="s">
        <v>349</v>
      </c>
      <c r="C55" s="1227"/>
      <c r="D55" s="1227"/>
      <c r="E55" s="323">
        <f t="shared" si="10"/>
        <v>363.636363636364</v>
      </c>
      <c r="F55" s="138">
        <v>0.165</v>
      </c>
      <c r="G55" s="1207">
        <f t="shared" si="11"/>
        <v>0.2829548158898</v>
      </c>
      <c r="H55" s="1208"/>
      <c r="I55" s="1269" t="s">
        <v>74</v>
      </c>
      <c r="J55" s="275" t="s">
        <v>137</v>
      </c>
      <c r="K55" s="275">
        <v>21</v>
      </c>
      <c r="L55" s="217" t="s">
        <v>59</v>
      </c>
      <c r="M55" s="1300"/>
      <c r="N55" s="217" t="s">
        <v>317</v>
      </c>
      <c r="O55" s="267"/>
      <c r="P55" s="262" t="s">
        <v>218</v>
      </c>
      <c r="Q55" s="306" t="s">
        <v>50</v>
      </c>
      <c r="R55" s="306" t="s">
        <v>44</v>
      </c>
      <c r="S55" s="307">
        <v>28</v>
      </c>
    </row>
    <row r="56" s="2" customFormat="1" ht="32.1" customHeight="1" spans="1:19">
      <c r="A56" s="90">
        <v>25</v>
      </c>
      <c r="B56" s="70" t="s">
        <v>226</v>
      </c>
      <c r="C56" s="1227"/>
      <c r="D56" s="1227"/>
      <c r="E56" s="323">
        <f t="shared" si="10"/>
        <v>105.633802816901</v>
      </c>
      <c r="F56" s="138">
        <v>0.568</v>
      </c>
      <c r="G56" s="1207">
        <f t="shared" si="11"/>
        <v>0.974050517729735</v>
      </c>
      <c r="H56" s="1208">
        <v>1</v>
      </c>
      <c r="I56" s="1269" t="s">
        <v>84</v>
      </c>
      <c r="J56" s="275"/>
      <c r="K56" s="275"/>
      <c r="L56" s="217"/>
      <c r="M56" s="248"/>
      <c r="N56" s="217"/>
      <c r="O56" s="267"/>
      <c r="P56" s="262">
        <v>29</v>
      </c>
      <c r="Q56" s="306" t="s">
        <v>72</v>
      </c>
      <c r="R56" s="306" t="s">
        <v>72</v>
      </c>
      <c r="S56" s="307">
        <v>29</v>
      </c>
    </row>
    <row r="57" s="2" customFormat="1" ht="32.1" customHeight="1" spans="1:19">
      <c r="A57" s="162">
        <v>26</v>
      </c>
      <c r="B57" s="1228" t="s">
        <v>225</v>
      </c>
      <c r="C57" s="1227"/>
      <c r="D57" s="1227"/>
      <c r="E57" s="323">
        <f t="shared" si="10"/>
        <v>216.606498194946</v>
      </c>
      <c r="F57" s="138">
        <v>0.277</v>
      </c>
      <c r="G57" s="1207">
        <f t="shared" si="11"/>
        <v>0.475021115160452</v>
      </c>
      <c r="H57" s="1208">
        <v>1</v>
      </c>
      <c r="I57" s="1269" t="s">
        <v>44</v>
      </c>
      <c r="J57" s="275" t="s">
        <v>45</v>
      </c>
      <c r="K57" s="275">
        <v>18</v>
      </c>
      <c r="L57" s="217" t="s">
        <v>315</v>
      </c>
      <c r="M57" s="248" t="s">
        <v>316</v>
      </c>
      <c r="N57" s="217" t="s">
        <v>317</v>
      </c>
      <c r="O57" s="268">
        <v>30</v>
      </c>
      <c r="P57" s="268"/>
      <c r="Q57" s="306" t="s">
        <v>44</v>
      </c>
      <c r="R57" s="312" t="s">
        <v>44</v>
      </c>
      <c r="S57" s="313">
        <v>30</v>
      </c>
    </row>
    <row r="58" s="2" customFormat="1" ht="32.1" customHeight="1" spans="1:19">
      <c r="A58" s="162">
        <v>27</v>
      </c>
      <c r="B58" s="1228" t="s">
        <v>132</v>
      </c>
      <c r="C58" s="124"/>
      <c r="D58" s="1196"/>
      <c r="E58" s="86">
        <f t="shared" si="10"/>
        <v>124.326564442603</v>
      </c>
      <c r="F58" s="138">
        <v>0.4826</v>
      </c>
      <c r="G58" s="1207">
        <f t="shared" si="11"/>
        <v>0.827599964535863</v>
      </c>
      <c r="H58" s="1208">
        <v>1</v>
      </c>
      <c r="I58" s="1301" t="s">
        <v>81</v>
      </c>
      <c r="J58" s="275" t="s">
        <v>45</v>
      </c>
      <c r="K58" s="275">
        <v>18</v>
      </c>
      <c r="L58" s="217" t="s">
        <v>315</v>
      </c>
      <c r="M58" s="506" t="s">
        <v>316</v>
      </c>
      <c r="N58" s="217" t="s">
        <v>317</v>
      </c>
      <c r="O58" s="268">
        <v>31</v>
      </c>
      <c r="P58" s="268"/>
      <c r="Q58" s="306" t="s">
        <v>81</v>
      </c>
      <c r="R58" s="529" t="s">
        <v>74</v>
      </c>
      <c r="S58" s="313" t="s">
        <v>220</v>
      </c>
    </row>
    <row r="59" s="2" customFormat="1" ht="32.1" customHeight="1" spans="1:19">
      <c r="A59" s="162">
        <v>28</v>
      </c>
      <c r="B59" s="1229" t="s">
        <v>133</v>
      </c>
      <c r="C59" s="324"/>
      <c r="D59" s="324"/>
      <c r="E59" s="1230">
        <f t="shared" si="10"/>
        <v>311.04199066874</v>
      </c>
      <c r="F59" s="119">
        <v>0.1929</v>
      </c>
      <c r="G59" s="1207">
        <f t="shared" si="11"/>
        <v>0.330799902940257</v>
      </c>
      <c r="H59" s="1208">
        <v>1</v>
      </c>
      <c r="I59" s="253" t="s">
        <v>44</v>
      </c>
      <c r="J59" s="275" t="s">
        <v>45</v>
      </c>
      <c r="K59" s="275">
        <v>16</v>
      </c>
      <c r="L59" s="217" t="s">
        <v>315</v>
      </c>
      <c r="M59" s="506" t="s">
        <v>316</v>
      </c>
      <c r="N59" s="217" t="s">
        <v>317</v>
      </c>
      <c r="O59" s="268">
        <v>32</v>
      </c>
      <c r="P59" s="268"/>
      <c r="Q59" s="314" t="s">
        <v>222</v>
      </c>
      <c r="R59" s="312" t="s">
        <v>74</v>
      </c>
      <c r="S59" s="313">
        <v>33</v>
      </c>
    </row>
    <row r="60" s="2" customFormat="1" ht="32.1" customHeight="1" spans="1:19">
      <c r="A60" s="162">
        <v>29</v>
      </c>
      <c r="B60" s="1231" t="s">
        <v>125</v>
      </c>
      <c r="C60" s="124"/>
      <c r="D60" s="1196"/>
      <c r="E60" s="86">
        <f t="shared" si="10"/>
        <v>431.654676258993</v>
      </c>
      <c r="F60" s="138">
        <v>0.139</v>
      </c>
      <c r="G60" s="1175">
        <f t="shared" si="11"/>
        <v>0.238367996416256</v>
      </c>
      <c r="H60" s="89"/>
      <c r="I60" s="1269" t="s">
        <v>50</v>
      </c>
      <c r="J60" s="275"/>
      <c r="K60" s="275"/>
      <c r="L60" s="217"/>
      <c r="M60" s="248"/>
      <c r="N60" s="217"/>
      <c r="O60" s="271"/>
      <c r="P60" s="266"/>
      <c r="Q60" s="308" t="s">
        <v>212</v>
      </c>
      <c r="R60" s="308" t="s">
        <v>212</v>
      </c>
      <c r="S60" s="310"/>
    </row>
    <row r="61" s="2" customFormat="1" ht="32.1" customHeight="1" spans="1:19">
      <c r="A61" s="162">
        <v>30</v>
      </c>
      <c r="B61" s="1231" t="s">
        <v>128</v>
      </c>
      <c r="C61" s="146"/>
      <c r="D61" s="143"/>
      <c r="E61" s="86">
        <f t="shared" si="10"/>
        <v>187.5</v>
      </c>
      <c r="F61" s="138">
        <v>0.32</v>
      </c>
      <c r="G61" s="1175">
        <f t="shared" si="11"/>
        <v>0.548760855059006</v>
      </c>
      <c r="H61" s="149">
        <v>1</v>
      </c>
      <c r="I61" s="1302" t="s">
        <v>50</v>
      </c>
      <c r="J61" s="275"/>
      <c r="K61" s="1274"/>
      <c r="L61" s="1277"/>
      <c r="M61" s="1278"/>
      <c r="N61" s="1277"/>
      <c r="O61" s="1303"/>
      <c r="P61" s="1304"/>
      <c r="Q61" s="1312"/>
      <c r="R61" s="1312"/>
      <c r="S61" s="1313"/>
    </row>
    <row r="62" s="2" customFormat="1" ht="32.1" customHeight="1" spans="1:19">
      <c r="A62" s="1232">
        <v>23</v>
      </c>
      <c r="B62" s="1233" t="s">
        <v>350</v>
      </c>
      <c r="C62" s="1234"/>
      <c r="D62" s="1234"/>
      <c r="E62" s="1235">
        <f t="shared" si="10"/>
        <v>119.569549621363</v>
      </c>
      <c r="F62" s="138">
        <v>0.5018</v>
      </c>
      <c r="G62" s="1236">
        <f t="shared" si="11"/>
        <v>0.860525615839404</v>
      </c>
      <c r="H62" s="1230">
        <v>1</v>
      </c>
      <c r="I62" s="1269" t="s">
        <v>44</v>
      </c>
      <c r="J62" s="275" t="s">
        <v>45</v>
      </c>
      <c r="K62" s="275">
        <v>18</v>
      </c>
      <c r="L62" s="217" t="s">
        <v>315</v>
      </c>
      <c r="M62" s="248" t="s">
        <v>316</v>
      </c>
      <c r="N62" s="217" t="s">
        <v>317</v>
      </c>
      <c r="O62" s="1303"/>
      <c r="P62" s="1305" t="s">
        <v>145</v>
      </c>
      <c r="Q62" s="1312"/>
      <c r="R62" s="1312"/>
      <c r="S62" s="1313"/>
    </row>
    <row r="63" s="2" customFormat="1" ht="32.1" customHeight="1" spans="1:19">
      <c r="A63" s="1232">
        <v>24</v>
      </c>
      <c r="B63" s="1231" t="s">
        <v>232</v>
      </c>
      <c r="C63" s="1234"/>
      <c r="D63" s="1234"/>
      <c r="E63" s="1235">
        <f t="shared" si="10"/>
        <v>66.1521499448732</v>
      </c>
      <c r="F63" s="138">
        <v>0.907</v>
      </c>
      <c r="G63" s="1236">
        <f t="shared" si="11"/>
        <v>1.55539404855787</v>
      </c>
      <c r="H63" s="1230">
        <v>2</v>
      </c>
      <c r="I63" s="1269" t="s">
        <v>72</v>
      </c>
      <c r="J63" s="275" t="s">
        <v>130</v>
      </c>
      <c r="K63" s="275">
        <v>21</v>
      </c>
      <c r="L63" s="217" t="s">
        <v>46</v>
      </c>
      <c r="M63" s="248" t="s">
        <v>320</v>
      </c>
      <c r="N63" s="217" t="s">
        <v>317</v>
      </c>
      <c r="O63" s="1303"/>
      <c r="Q63" s="1312"/>
      <c r="R63" s="1312"/>
      <c r="S63" s="1313"/>
    </row>
    <row r="64" s="2" customFormat="1" ht="32.1" customHeight="1" spans="1:19">
      <c r="A64" s="1232">
        <v>25</v>
      </c>
      <c r="B64" s="1237" t="s">
        <v>351</v>
      </c>
      <c r="C64" s="1238"/>
      <c r="D64" s="1238"/>
      <c r="E64" s="1239">
        <f t="shared" si="10"/>
        <v>46.4180721027387</v>
      </c>
      <c r="F64" s="1240">
        <f>(1.2926)</f>
        <v>1.2926</v>
      </c>
      <c r="G64" s="1236">
        <f t="shared" si="11"/>
        <v>2.21665087890397</v>
      </c>
      <c r="H64" s="1230">
        <v>3</v>
      </c>
      <c r="I64" s="1306" t="s">
        <v>44</v>
      </c>
      <c r="J64" s="1293" t="s">
        <v>45</v>
      </c>
      <c r="K64" s="1293">
        <v>18</v>
      </c>
      <c r="L64" s="377" t="s">
        <v>315</v>
      </c>
      <c r="M64" s="370" t="s">
        <v>316</v>
      </c>
      <c r="N64" s="377" t="s">
        <v>317</v>
      </c>
      <c r="O64" s="1303"/>
      <c r="P64" s="1305"/>
      <c r="Q64" s="1312"/>
      <c r="R64" s="1312"/>
      <c r="S64" s="1313"/>
    </row>
    <row r="65" s="2" customFormat="1" ht="32.1" customHeight="1" spans="1:19">
      <c r="A65" s="1232">
        <v>26</v>
      </c>
      <c r="B65" s="1314" t="s">
        <v>352</v>
      </c>
      <c r="C65" s="1314"/>
      <c r="D65" s="1314"/>
      <c r="E65" s="1315">
        <f t="shared" si="10"/>
        <v>144.02304368699</v>
      </c>
      <c r="F65" s="1316">
        <v>0.4166</v>
      </c>
      <c r="G65" s="1236">
        <f t="shared" si="11"/>
        <v>0.714418038179943</v>
      </c>
      <c r="H65" s="1230">
        <v>1</v>
      </c>
      <c r="I65" s="1334" t="s">
        <v>74</v>
      </c>
      <c r="J65" s="1335" t="s">
        <v>137</v>
      </c>
      <c r="K65" s="1335">
        <v>21</v>
      </c>
      <c r="L65" s="747" t="s">
        <v>59</v>
      </c>
      <c r="M65" s="748"/>
      <c r="N65" s="747" t="s">
        <v>317</v>
      </c>
      <c r="O65" s="1303"/>
      <c r="P65" s="1305"/>
      <c r="Q65" s="1312"/>
      <c r="R65" s="1312"/>
      <c r="S65" s="1313"/>
    </row>
    <row r="66" s="2" customFormat="1" ht="32.1" customHeight="1" spans="1:19">
      <c r="A66" s="1232">
        <v>27</v>
      </c>
      <c r="B66" s="1231" t="s">
        <v>134</v>
      </c>
      <c r="C66" s="1237"/>
      <c r="D66" s="1317"/>
      <c r="E66" s="1239">
        <f t="shared" si="10"/>
        <v>185.185185185185</v>
      </c>
      <c r="F66" s="1318">
        <v>0.324</v>
      </c>
      <c r="G66" s="1236">
        <f t="shared" si="11"/>
        <v>0.555620365747243</v>
      </c>
      <c r="H66" s="1230">
        <v>1</v>
      </c>
      <c r="I66" s="1334" t="s">
        <v>74</v>
      </c>
      <c r="J66" s="1335" t="s">
        <v>137</v>
      </c>
      <c r="K66" s="1335">
        <v>21</v>
      </c>
      <c r="L66" s="747" t="s">
        <v>59</v>
      </c>
      <c r="M66" s="748"/>
      <c r="N66" s="747" t="s">
        <v>317</v>
      </c>
      <c r="O66" s="1303"/>
      <c r="P66" s="1305"/>
      <c r="Q66" s="1312"/>
      <c r="R66" s="1312"/>
      <c r="S66" s="1313"/>
    </row>
    <row r="67" s="2" customFormat="1" ht="32.1" customHeight="1" spans="1:19">
      <c r="A67" s="1232">
        <v>28</v>
      </c>
      <c r="B67" s="1228" t="s">
        <v>353</v>
      </c>
      <c r="C67" s="1319"/>
      <c r="D67" s="1234"/>
      <c r="E67" s="1320">
        <f t="shared" si="10"/>
        <v>87.9765395894428</v>
      </c>
      <c r="F67" s="1321">
        <f>0.171+0.101+0.171+0.239</f>
        <v>0.682</v>
      </c>
      <c r="G67" s="1236">
        <f t="shared" si="11"/>
        <v>1.16954657234451</v>
      </c>
      <c r="H67" s="1230">
        <v>2</v>
      </c>
      <c r="I67" s="1336" t="s">
        <v>222</v>
      </c>
      <c r="J67" s="638" t="s">
        <v>137</v>
      </c>
      <c r="K67" s="638">
        <v>21</v>
      </c>
      <c r="L67" s="741" t="s">
        <v>59</v>
      </c>
      <c r="M67" s="1337"/>
      <c r="N67" s="741" t="s">
        <v>317</v>
      </c>
      <c r="O67" s="1303"/>
      <c r="P67" s="1304"/>
      <c r="Q67" s="1312"/>
      <c r="R67" s="1312"/>
      <c r="S67" s="1313"/>
    </row>
    <row r="68" s="2" customFormat="1" ht="30" customHeight="1" spans="1:19">
      <c r="A68" s="162">
        <v>40</v>
      </c>
      <c r="B68" s="345" t="s">
        <v>140</v>
      </c>
      <c r="C68" s="346"/>
      <c r="D68" s="346"/>
      <c r="E68" s="347">
        <f t="shared" si="10"/>
        <v>72.5513905683192</v>
      </c>
      <c r="F68" s="1322">
        <v>0.827</v>
      </c>
      <c r="G68" s="1323">
        <f t="shared" si="11"/>
        <v>1.41820383479312</v>
      </c>
      <c r="H68" s="349">
        <v>2</v>
      </c>
      <c r="I68" s="274" t="s">
        <v>141</v>
      </c>
      <c r="J68" s="275"/>
      <c r="K68" s="275"/>
      <c r="L68" s="625"/>
      <c r="M68" s="1338"/>
      <c r="N68" s="275"/>
      <c r="O68" s="1303"/>
      <c r="P68" s="1304"/>
      <c r="Q68" s="1312"/>
      <c r="R68" s="1312"/>
      <c r="S68" s="1313"/>
    </row>
    <row r="69" s="2" customFormat="1" ht="30" customHeight="1" spans="1:19">
      <c r="A69" s="350"/>
      <c r="B69" s="244" t="s">
        <v>142</v>
      </c>
      <c r="C69" s="244"/>
      <c r="D69" s="244"/>
      <c r="E69" s="79"/>
      <c r="F69" s="318">
        <f t="shared" ref="F69:H69" si="12">SUM(F51:F68)</f>
        <v>9.2483</v>
      </c>
      <c r="G69" s="318">
        <f t="shared" si="12"/>
        <v>15.8597031745069</v>
      </c>
      <c r="H69" s="82">
        <f t="shared" si="12"/>
        <v>21</v>
      </c>
      <c r="I69" s="378"/>
      <c r="J69" s="1140"/>
      <c r="K69" s="1140"/>
      <c r="L69" s="1140"/>
      <c r="M69" s="1339"/>
      <c r="N69" s="1340"/>
      <c r="O69" s="1303"/>
      <c r="P69" s="1304"/>
      <c r="Q69" s="1312"/>
      <c r="R69" s="1312"/>
      <c r="S69" s="1313"/>
    </row>
    <row r="70" s="2" customFormat="1" ht="30" customHeight="1" spans="1:19">
      <c r="A70" s="351"/>
      <c r="B70" s="352" t="s">
        <v>239</v>
      </c>
      <c r="C70" s="352"/>
      <c r="D70" s="352"/>
      <c r="E70" s="79"/>
      <c r="F70" s="318">
        <f t="shared" ref="F70:H70" si="13">SUM(F23:F28)+F69+F50+F21</f>
        <v>21.4301</v>
      </c>
      <c r="G70" s="318">
        <f t="shared" si="13"/>
        <v>36.75</v>
      </c>
      <c r="H70" s="82">
        <f t="shared" si="13"/>
        <v>49</v>
      </c>
      <c r="I70" s="378"/>
      <c r="J70" s="1140"/>
      <c r="K70" s="1140"/>
      <c r="L70" s="1140"/>
      <c r="M70" s="1339"/>
      <c r="N70" s="1340"/>
      <c r="O70" s="1303"/>
      <c r="P70" s="1304"/>
      <c r="Q70" s="1312"/>
      <c r="R70" s="1312"/>
      <c r="S70" s="1313"/>
    </row>
    <row r="71" s="2" customFormat="1" ht="30" customHeight="1" spans="1:19">
      <c r="A71" s="1324"/>
      <c r="B71" s="1325" t="s">
        <v>144</v>
      </c>
      <c r="C71" s="1326"/>
      <c r="D71" s="1327"/>
      <c r="E71" s="1328"/>
      <c r="F71" s="81">
        <f>F70+F13</f>
        <v>21.9881</v>
      </c>
      <c r="G71" s="1328"/>
      <c r="H71" s="1328"/>
      <c r="I71" s="1341"/>
      <c r="J71" s="1342"/>
      <c r="K71" s="1342"/>
      <c r="L71" s="1342"/>
      <c r="M71" s="1342"/>
      <c r="N71" s="1343"/>
      <c r="O71" s="1344"/>
      <c r="P71" s="1344"/>
      <c r="Q71" s="524"/>
      <c r="R71" s="524"/>
      <c r="S71" s="1350">
        <v>3</v>
      </c>
    </row>
    <row r="72" s="2" customFormat="1" ht="30" customHeight="1" spans="1:19">
      <c r="A72" s="1329"/>
      <c r="B72" s="273"/>
      <c r="C72" s="287"/>
      <c r="D72" s="287"/>
      <c r="F72" s="273"/>
      <c r="G72" s="551"/>
      <c r="H72" s="549"/>
      <c r="I72" s="395"/>
      <c r="J72" s="1163"/>
      <c r="K72" s="1163"/>
      <c r="L72" s="1163"/>
      <c r="M72" s="1164"/>
      <c r="N72" s="1164"/>
      <c r="O72" s="1"/>
      <c r="P72" s="1"/>
      <c r="Q72" s="1"/>
      <c r="R72" s="1"/>
      <c r="S72" s="1351"/>
    </row>
    <row r="73" s="2" customFormat="1" ht="30" customHeight="1" spans="1:19">
      <c r="A73" s="1329"/>
      <c r="B73" s="92"/>
      <c r="C73" s="394"/>
      <c r="D73" s="394"/>
      <c r="E73" s="549"/>
      <c r="F73" s="549"/>
      <c r="G73" s="549"/>
      <c r="H73" s="552"/>
      <c r="I73" s="552"/>
      <c r="J73" s="1163"/>
      <c r="K73" s="1163"/>
      <c r="L73" s="1163"/>
      <c r="M73" s="1164"/>
      <c r="N73" s="1164"/>
      <c r="O73" s="1"/>
      <c r="P73" s="1345"/>
      <c r="Q73" s="1345"/>
      <c r="R73" s="1345"/>
      <c r="S73" s="1345"/>
    </row>
    <row r="74" s="2" customFormat="1" ht="30" customHeight="1" spans="1:19">
      <c r="A74" s="1329"/>
      <c r="B74" s="273"/>
      <c r="C74" s="287"/>
      <c r="D74" s="287"/>
      <c r="F74" s="273"/>
      <c r="G74" s="551"/>
      <c r="H74" s="273"/>
      <c r="I74" s="576"/>
      <c r="J74" s="1163"/>
      <c r="K74" s="1163"/>
      <c r="L74" s="1163"/>
      <c r="M74" s="1164"/>
      <c r="N74" s="1164"/>
      <c r="O74" s="1"/>
      <c r="P74" s="1"/>
      <c r="Q74" s="1"/>
      <c r="R74" s="1"/>
      <c r="S74" s="1351"/>
    </row>
    <row r="75" s="2" customFormat="1" ht="30" customHeight="1" spans="1:19">
      <c r="A75" s="1329"/>
      <c r="B75" s="287"/>
      <c r="C75" s="287"/>
      <c r="D75" s="287"/>
      <c r="E75" s="273"/>
      <c r="F75" s="273"/>
      <c r="G75" s="273"/>
      <c r="H75" s="273"/>
      <c r="I75" s="576"/>
      <c r="J75" s="1163"/>
      <c r="K75" s="1163"/>
      <c r="L75" s="1163"/>
      <c r="M75" s="1164"/>
      <c r="N75" s="1164"/>
      <c r="O75" s="1"/>
      <c r="P75" s="1"/>
      <c r="Q75" s="1"/>
      <c r="R75" s="1"/>
      <c r="S75" s="1351"/>
    </row>
    <row r="76" s="2" customFormat="1" ht="30" customHeight="1" spans="1:19">
      <c r="A76" s="1330"/>
      <c r="B76" s="1331"/>
      <c r="C76" s="1332"/>
      <c r="D76" s="1332"/>
      <c r="E76" s="1333"/>
      <c r="F76" s="1333"/>
      <c r="G76" s="1333"/>
      <c r="H76" s="1333"/>
      <c r="I76" s="1346"/>
      <c r="J76" s="1347"/>
      <c r="K76" s="1347"/>
      <c r="L76" s="1347"/>
      <c r="M76" s="1348"/>
      <c r="N76" s="1348"/>
      <c r="O76" s="1349"/>
      <c r="P76" s="1349"/>
      <c r="Q76" s="1349"/>
      <c r="R76" s="1349"/>
      <c r="S76" s="1352"/>
    </row>
    <row r="77" ht="32.1" customHeight="1" spans="1:8">
      <c r="A77" s="549"/>
      <c r="E77" s="549"/>
      <c r="F77" s="549"/>
      <c r="G77" s="549"/>
      <c r="H77" s="549"/>
    </row>
    <row r="78" ht="32.1" customHeight="1" spans="1:8">
      <c r="A78" s="549"/>
      <c r="B78" s="554"/>
      <c r="E78" s="549"/>
      <c r="F78" s="549"/>
      <c r="G78" s="549"/>
      <c r="H78" s="549"/>
    </row>
    <row r="79" ht="32.1" customHeight="1" spans="1:8">
      <c r="A79" s="549"/>
      <c r="E79" s="549"/>
      <c r="F79" s="549"/>
      <c r="G79" s="549"/>
      <c r="H79" s="549"/>
    </row>
    <row r="80" ht="32.1" customHeight="1" spans="1:8">
      <c r="A80" s="549"/>
      <c r="E80" s="549"/>
      <c r="F80" s="549"/>
      <c r="G80" s="549"/>
      <c r="H80" s="549"/>
    </row>
    <row r="81" ht="32.1" customHeight="1" spans="1:8">
      <c r="A81" s="549"/>
      <c r="E81" s="549"/>
      <c r="F81" s="549"/>
      <c r="G81" s="549"/>
      <c r="H81" s="549"/>
    </row>
    <row r="82" ht="32.1" customHeight="1" spans="1:8">
      <c r="A82" s="549"/>
      <c r="E82" s="549"/>
      <c r="F82" s="549"/>
      <c r="G82" s="549"/>
      <c r="H82" s="549"/>
    </row>
    <row r="83" ht="32.1" customHeight="1" spans="1:8">
      <c r="A83" s="549"/>
      <c r="E83" s="549"/>
      <c r="F83" s="549"/>
      <c r="G83" s="549"/>
      <c r="H83" s="549"/>
    </row>
    <row r="84" ht="32.1" customHeight="1" spans="1:8">
      <c r="A84" s="549"/>
      <c r="E84" s="549"/>
      <c r="F84" s="549"/>
      <c r="G84" s="549"/>
      <c r="H84" s="549"/>
    </row>
    <row r="85" ht="32.1" customHeight="1" spans="1:8">
      <c r="A85" s="549"/>
      <c r="E85" s="549"/>
      <c r="F85" s="549"/>
      <c r="G85" s="549"/>
      <c r="H85" s="549"/>
    </row>
    <row r="86" ht="32.1" customHeight="1" spans="1:8">
      <c r="A86" s="549"/>
      <c r="E86" s="549"/>
      <c r="F86" s="549"/>
      <c r="G86" s="549"/>
      <c r="H86" s="549"/>
    </row>
    <row r="87" ht="25.5" spans="1:8">
      <c r="A87" s="549"/>
      <c r="E87" s="549"/>
      <c r="F87" s="549"/>
      <c r="G87" s="549"/>
      <c r="H87" s="549"/>
    </row>
    <row r="88" ht="25.5" spans="1:8">
      <c r="A88" s="549"/>
      <c r="E88" s="549"/>
      <c r="F88" s="549"/>
      <c r="G88" s="549"/>
      <c r="H88" s="549"/>
    </row>
    <row r="89" ht="25.5" spans="1:8">
      <c r="A89" s="549"/>
      <c r="E89" s="549"/>
      <c r="F89" s="549"/>
      <c r="G89" s="549"/>
      <c r="H89" s="549"/>
    </row>
    <row r="90" ht="25.5" spans="1:8">
      <c r="A90" s="549"/>
      <c r="E90" s="549"/>
      <c r="F90" s="549"/>
      <c r="G90" s="549"/>
      <c r="H90" s="549"/>
    </row>
    <row r="91" ht="25.5" spans="1:8">
      <c r="A91" s="549"/>
      <c r="E91" s="549"/>
      <c r="F91" s="549"/>
      <c r="G91" s="549"/>
      <c r="H91" s="549"/>
    </row>
    <row r="92" ht="25.5" spans="1:8">
      <c r="A92" s="549"/>
      <c r="E92" s="549"/>
      <c r="F92" s="549"/>
      <c r="G92" s="549"/>
      <c r="H92" s="549"/>
    </row>
    <row r="93" ht="25.5" spans="1:8">
      <c r="A93" s="549"/>
      <c r="E93" s="549"/>
      <c r="F93" s="549"/>
      <c r="G93" s="549"/>
      <c r="H93" s="549"/>
    </row>
    <row r="94" ht="25.5" spans="1:8">
      <c r="A94" s="549"/>
      <c r="E94" s="549"/>
      <c r="F94" s="549"/>
      <c r="G94" s="549"/>
      <c r="H94" s="549"/>
    </row>
    <row r="95" ht="25.5" spans="1:8">
      <c r="A95" s="549"/>
      <c r="E95" s="549"/>
      <c r="F95" s="549"/>
      <c r="G95" s="549"/>
      <c r="H95" s="549"/>
    </row>
    <row r="96" ht="25.5" spans="1:8">
      <c r="A96" s="549"/>
      <c r="E96" s="549"/>
      <c r="F96" s="549"/>
      <c r="G96" s="549"/>
      <c r="H96" s="549"/>
    </row>
    <row r="97" ht="25.5" spans="1:8">
      <c r="A97" s="549"/>
      <c r="E97" s="549"/>
      <c r="F97" s="549"/>
      <c r="G97" s="549"/>
      <c r="H97" s="549"/>
    </row>
    <row r="98" ht="25.5" spans="1:8">
      <c r="A98" s="549"/>
      <c r="E98" s="549"/>
      <c r="F98" s="549"/>
      <c r="G98" s="549"/>
      <c r="H98" s="549"/>
    </row>
    <row r="99" ht="25.5" spans="5:8">
      <c r="E99" s="549"/>
      <c r="F99" s="549"/>
      <c r="G99" s="549"/>
      <c r="H99" s="549"/>
    </row>
  </sheetData>
  <sheetProtection selectLockedCells="1" selectUnlockedCells="1"/>
  <mergeCells count="26">
    <mergeCell ref="A1:S1"/>
    <mergeCell ref="A2:S2"/>
    <mergeCell ref="P9:Q9"/>
    <mergeCell ref="J10:K10"/>
    <mergeCell ref="L10:M10"/>
    <mergeCell ref="O13:S13"/>
    <mergeCell ref="B14:C14"/>
    <mergeCell ref="O14:Q14"/>
    <mergeCell ref="B26:C26"/>
    <mergeCell ref="O37:S37"/>
    <mergeCell ref="O39:S39"/>
    <mergeCell ref="O57:P57"/>
    <mergeCell ref="O58:P58"/>
    <mergeCell ref="O59:P59"/>
    <mergeCell ref="O71:P71"/>
    <mergeCell ref="P73:S73"/>
    <mergeCell ref="A10:A12"/>
    <mergeCell ref="F10:F11"/>
    <mergeCell ref="J11:J12"/>
    <mergeCell ref="K11:K12"/>
    <mergeCell ref="L11:L12"/>
    <mergeCell ref="M11:M12"/>
    <mergeCell ref="N10:N12"/>
    <mergeCell ref="B10:D12"/>
    <mergeCell ref="G10:H12"/>
    <mergeCell ref="O10:S12"/>
  </mergeCells>
  <printOptions horizontalCentered="1"/>
  <pageMargins left="0.2" right="0" top="0" bottom="0" header="0" footer="0"/>
  <pageSetup paperSize="9" scale="33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view="pageBreakPreview" zoomScale="50" zoomScaleNormal="50" topLeftCell="A5" workbookViewId="0">
      <selection activeCell="F15" sqref="F15"/>
    </sheetView>
  </sheetViews>
  <sheetFormatPr defaultColWidth="4.42857142857143" defaultRowHeight="25.5"/>
  <cols>
    <col min="1" max="1" width="6.42857142857143" style="1"/>
    <col min="2" max="2" width="107.714285714286" style="394" customWidth="1"/>
    <col min="3" max="4" width="12.8571428571429" style="394" customWidth="1"/>
    <col min="5" max="7" width="13.1428571428571" style="1" customWidth="1"/>
    <col min="8" max="8" width="9.14285714285714" style="1" customWidth="1"/>
    <col min="9" max="9" width="13.1428571428571" style="395" customWidth="1"/>
    <col min="10" max="10" width="13.4285714285714" style="396" customWidth="1"/>
    <col min="11" max="11" width="10.5714285714286" style="396" customWidth="1"/>
    <col min="12" max="12" width="13.1428571428571" style="396" customWidth="1"/>
    <col min="13" max="13" width="13.1428571428571" style="398" customWidth="1"/>
    <col min="14" max="14" width="11.4285714285714" style="398" customWidth="1"/>
    <col min="15" max="15" width="2" style="1"/>
    <col min="16" max="16" width="12.8571428571429" style="1" customWidth="1"/>
    <col min="17" max="17" width="10" style="1" customWidth="1"/>
    <col min="18" max="19" width="10.8571428571429" style="1" customWidth="1"/>
    <col min="20" max="16381" width="4.42857142857143" style="1"/>
    <col min="16382" max="16384" width="4.42857142857143" style="399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7"/>
      <c r="L1" s="177"/>
      <c r="M1" s="177"/>
      <c r="N1" s="177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7"/>
      <c r="L2" s="177"/>
      <c r="M2" s="177"/>
      <c r="N2" s="177"/>
      <c r="O2" s="8"/>
      <c r="P2" s="8"/>
      <c r="Q2" s="8"/>
      <c r="R2" s="8"/>
      <c r="S2" s="8"/>
    </row>
    <row r="3" s="1" customFormat="1" ht="24" customHeight="1" spans="1:19">
      <c r="A3" s="9" t="s">
        <v>1</v>
      </c>
      <c r="B3" s="400"/>
      <c r="C3" s="401"/>
      <c r="D3" s="401"/>
      <c r="E3" s="581" t="s">
        <v>354</v>
      </c>
      <c r="F3" s="402"/>
      <c r="G3" s="402"/>
      <c r="H3" s="402"/>
      <c r="I3" s="402"/>
      <c r="J3" s="478" t="s">
        <v>4</v>
      </c>
      <c r="K3" s="615"/>
      <c r="M3" s="184" t="s">
        <v>5</v>
      </c>
      <c r="N3" s="479" t="s">
        <v>355</v>
      </c>
      <c r="Q3" s="276"/>
      <c r="R3" s="276"/>
      <c r="S3" s="277"/>
    </row>
    <row r="4" s="1" customFormat="1" ht="24" customHeight="1" spans="1:20">
      <c r="A4" s="14" t="s">
        <v>7</v>
      </c>
      <c r="B4" s="394"/>
      <c r="C4" s="403"/>
      <c r="D4" s="403" t="s">
        <v>2</v>
      </c>
      <c r="E4" s="16" t="s">
        <v>356</v>
      </c>
      <c r="F4" s="17"/>
      <c r="G4" s="17"/>
      <c r="H4" s="17"/>
      <c r="I4" s="186"/>
      <c r="J4" s="480" t="s">
        <v>9</v>
      </c>
      <c r="K4" s="617"/>
      <c r="M4" s="189" t="s">
        <v>5</v>
      </c>
      <c r="N4" s="481" t="s">
        <v>357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394"/>
      <c r="C5" s="403"/>
      <c r="D5" s="403" t="s">
        <v>2</v>
      </c>
      <c r="E5" s="404">
        <v>7</v>
      </c>
      <c r="F5" s="20"/>
      <c r="G5" s="20"/>
      <c r="H5" s="20"/>
      <c r="I5" s="186"/>
      <c r="J5" s="480" t="s">
        <v>12</v>
      </c>
      <c r="K5" s="619"/>
      <c r="M5" s="189" t="s">
        <v>5</v>
      </c>
      <c r="N5" s="620">
        <v>248</v>
      </c>
      <c r="Q5" s="281"/>
      <c r="R5" s="282"/>
      <c r="S5" s="283"/>
    </row>
    <row r="6" s="1" customFormat="1" ht="24" customHeight="1" spans="1:19">
      <c r="A6" s="18" t="s">
        <v>14</v>
      </c>
      <c r="B6" s="394"/>
      <c r="C6" s="403"/>
      <c r="D6" s="403" t="s">
        <v>2</v>
      </c>
      <c r="E6" s="405">
        <v>0.75</v>
      </c>
      <c r="F6" s="20"/>
      <c r="G6" s="20"/>
      <c r="H6" s="20"/>
      <c r="I6" s="186"/>
      <c r="J6" s="480" t="s">
        <v>15</v>
      </c>
      <c r="K6" s="619"/>
      <c r="M6" s="189" t="s">
        <v>5</v>
      </c>
      <c r="N6" s="479" t="s">
        <v>358</v>
      </c>
      <c r="Q6" s="284"/>
      <c r="R6" s="284"/>
      <c r="S6" s="285"/>
    </row>
    <row r="7" s="1" customFormat="1" ht="24" customHeight="1" spans="1:19">
      <c r="A7" s="18" t="s">
        <v>17</v>
      </c>
      <c r="B7" s="394"/>
      <c r="C7" s="403"/>
      <c r="D7" s="403" t="s">
        <v>2</v>
      </c>
      <c r="E7" s="405">
        <v>1</v>
      </c>
      <c r="F7" s="20"/>
      <c r="G7" s="20"/>
      <c r="H7" s="20"/>
      <c r="I7" s="186"/>
      <c r="J7" s="480" t="s">
        <v>18</v>
      </c>
      <c r="K7" s="619"/>
      <c r="M7" s="189" t="s">
        <v>5</v>
      </c>
      <c r="N7" s="1427" t="s">
        <v>282</v>
      </c>
      <c r="Q7" s="286"/>
      <c r="R7" s="287"/>
      <c r="S7" s="288"/>
    </row>
    <row r="8" s="1" customFormat="1" ht="24" customHeight="1" spans="1:19">
      <c r="A8" s="18" t="s">
        <v>20</v>
      </c>
      <c r="B8" s="394"/>
      <c r="C8" s="403"/>
      <c r="D8" s="403" t="s">
        <v>2</v>
      </c>
      <c r="E8" s="406">
        <v>49</v>
      </c>
      <c r="F8" s="23"/>
      <c r="G8" s="23"/>
      <c r="H8" s="23"/>
      <c r="I8" s="193"/>
      <c r="J8" s="480"/>
      <c r="K8" s="622"/>
      <c r="M8" s="189"/>
      <c r="N8" s="483">
        <f>$F$78/20.086</f>
        <v>1.38447351389027</v>
      </c>
      <c r="Q8" s="284"/>
      <c r="R8" s="289"/>
      <c r="S8" s="290"/>
    </row>
    <row r="9" s="1" customFormat="1" ht="24" customHeight="1" spans="1:19">
      <c r="A9" s="18" t="s">
        <v>21</v>
      </c>
      <c r="B9" s="394"/>
      <c r="C9" s="403"/>
      <c r="D9" s="403" t="s">
        <v>2</v>
      </c>
      <c r="E9" s="24">
        <f>60/(F77)*E5*E6*E7*E8</f>
        <v>569.125940915251</v>
      </c>
      <c r="F9" s="25">
        <f>60/F77*E6*E8</f>
        <v>81.3037058450359</v>
      </c>
      <c r="G9" s="407" t="s">
        <v>22</v>
      </c>
      <c r="H9" s="24"/>
      <c r="I9" s="199"/>
      <c r="J9" s="480"/>
      <c r="K9" s="623"/>
      <c r="M9" s="200"/>
      <c r="N9" s="484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154</v>
      </c>
      <c r="C10" s="28"/>
      <c r="D10" s="29"/>
      <c r="E10" s="408" t="s">
        <v>25</v>
      </c>
      <c r="F10" s="408" t="s">
        <v>26</v>
      </c>
      <c r="G10" s="409" t="s">
        <v>27</v>
      </c>
      <c r="H10" s="409"/>
      <c r="I10" s="485"/>
      <c r="J10" s="204" t="s">
        <v>28</v>
      </c>
      <c r="K10" s="624"/>
      <c r="L10" s="206" t="s">
        <v>29</v>
      </c>
      <c r="M10" s="205"/>
      <c r="N10" s="207" t="s">
        <v>30</v>
      </c>
      <c r="O10" s="486"/>
      <c r="P10" s="486"/>
      <c r="Q10" s="486"/>
      <c r="R10" s="486"/>
      <c r="S10" s="486"/>
    </row>
    <row r="11" s="1" customFormat="1" ht="16.7" customHeight="1" spans="1:19">
      <c r="A11" s="26"/>
      <c r="B11" s="32"/>
      <c r="C11" s="33"/>
      <c r="D11" s="34"/>
      <c r="E11" s="410" t="s">
        <v>155</v>
      </c>
      <c r="F11" s="408"/>
      <c r="G11" s="409"/>
      <c r="H11" s="409"/>
      <c r="I11" s="487" t="s">
        <v>32</v>
      </c>
      <c r="J11" s="210" t="s">
        <v>33</v>
      </c>
      <c r="K11" s="210" t="s">
        <v>34</v>
      </c>
      <c r="L11" s="210" t="s">
        <v>35</v>
      </c>
      <c r="M11" s="210" t="s">
        <v>36</v>
      </c>
      <c r="N11" s="212"/>
      <c r="O11" s="486"/>
      <c r="P11" s="486"/>
      <c r="Q11" s="486"/>
      <c r="R11" s="486"/>
      <c r="S11" s="486"/>
    </row>
    <row r="12" s="1" customFormat="1" ht="21" customHeight="1" spans="1:19">
      <c r="A12" s="26"/>
      <c r="B12" s="36"/>
      <c r="C12" s="37"/>
      <c r="D12" s="38"/>
      <c r="E12" s="411">
        <v>1</v>
      </c>
      <c r="F12" s="412"/>
      <c r="G12" s="409"/>
      <c r="H12" s="409"/>
      <c r="I12" s="488"/>
      <c r="J12" s="214"/>
      <c r="K12" s="214"/>
      <c r="L12" s="214"/>
      <c r="M12" s="214"/>
      <c r="N12" s="212"/>
      <c r="O12" s="486"/>
      <c r="P12" s="486"/>
      <c r="Q12" s="486"/>
      <c r="R12" s="486"/>
      <c r="S12" s="486"/>
    </row>
    <row r="13" s="1" customFormat="1" ht="30" customHeight="1" spans="1:19">
      <c r="A13" s="41"/>
      <c r="B13" s="42" t="s">
        <v>359</v>
      </c>
      <c r="C13" s="43"/>
      <c r="D13" s="43"/>
      <c r="E13" s="44">
        <f t="shared" ref="E13:E17" si="0">60/F13*$E$12</f>
        <v>87.2093023255814</v>
      </c>
      <c r="F13" s="45">
        <f>0.222*2+0.061*2+0.122</f>
        <v>0.688</v>
      </c>
      <c r="G13" s="46">
        <f t="shared" ref="G13:G17" si="1">$F$9/E13*120%</f>
        <v>1.11873899242769</v>
      </c>
      <c r="H13" s="47"/>
      <c r="I13" s="216" t="s">
        <v>38</v>
      </c>
      <c r="J13" s="216"/>
      <c r="K13" s="216"/>
      <c r="L13" s="216"/>
      <c r="M13" s="216"/>
      <c r="N13" s="216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220"/>
      <c r="K14" s="220"/>
      <c r="L14" s="221"/>
      <c r="M14" s="221"/>
      <c r="N14" s="222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53" t="s">
        <v>157</v>
      </c>
      <c r="C15" s="54"/>
      <c r="D15" s="54"/>
      <c r="E15" s="55">
        <f t="shared" si="0"/>
        <v>270.880361173815</v>
      </c>
      <c r="F15" s="61">
        <v>0.2215</v>
      </c>
      <c r="G15" s="57">
        <f t="shared" si="1"/>
        <v>0.360175416893509</v>
      </c>
      <c r="H15" s="47"/>
      <c r="I15" s="216" t="s">
        <v>44</v>
      </c>
      <c r="J15" s="247" t="s">
        <v>45</v>
      </c>
      <c r="K15" s="275">
        <v>16</v>
      </c>
      <c r="L15" s="225" t="s">
        <v>158</v>
      </c>
      <c r="M15" s="225" t="s">
        <v>159</v>
      </c>
      <c r="N15" s="226" t="s">
        <v>160</v>
      </c>
      <c r="O15" s="227"/>
      <c r="P15" s="228" t="s">
        <v>44</v>
      </c>
      <c r="Q15" s="227"/>
      <c r="R15" s="89">
        <f t="shared" ref="R15:R30" si="2">COUNTIFS($I$21:$I$74,P15,$H$21:$H$74,"")+SUMIF($I$21:$I$74,P15,$H$21:$H$74)</f>
        <v>24</v>
      </c>
      <c r="S15" s="295">
        <f t="shared" ref="S15:S31" si="3">SUMIF($I$21:$I$82,P15,$H$21:$H$82)</f>
        <v>21</v>
      </c>
    </row>
    <row r="16" s="1" customFormat="1" ht="32.1" customHeight="1" spans="1:19">
      <c r="A16" s="41"/>
      <c r="B16" s="53" t="s">
        <v>52</v>
      </c>
      <c r="C16" s="59"/>
      <c r="D16" s="60"/>
      <c r="E16" s="55">
        <f t="shared" si="0"/>
        <v>389.61038961039</v>
      </c>
      <c r="F16" s="61">
        <v>0.154</v>
      </c>
      <c r="G16" s="57">
        <f t="shared" si="1"/>
        <v>0.25041541400271</v>
      </c>
      <c r="H16" s="47">
        <v>1</v>
      </c>
      <c r="I16" s="216" t="s">
        <v>53</v>
      </c>
      <c r="J16" s="224" t="s">
        <v>45</v>
      </c>
      <c r="K16" s="275">
        <v>16</v>
      </c>
      <c r="L16" s="225" t="s">
        <v>161</v>
      </c>
      <c r="M16" s="225" t="s">
        <v>162</v>
      </c>
      <c r="N16" s="226" t="s">
        <v>160</v>
      </c>
      <c r="O16" s="227"/>
      <c r="P16" s="60" t="s">
        <v>360</v>
      </c>
      <c r="Q16" s="296"/>
      <c r="R16" s="89">
        <f t="shared" si="2"/>
        <v>1</v>
      </c>
      <c r="S16" s="295">
        <f t="shared" si="3"/>
        <v>0</v>
      </c>
    </row>
    <row r="17" s="1" customFormat="1" ht="32.1" customHeight="1" spans="1:19">
      <c r="A17" s="41"/>
      <c r="B17" s="53" t="s">
        <v>55</v>
      </c>
      <c r="C17" s="59"/>
      <c r="D17" s="60"/>
      <c r="E17" s="55">
        <f t="shared" si="0"/>
        <v>612.244897959184</v>
      </c>
      <c r="F17" s="584">
        <v>0.098</v>
      </c>
      <c r="G17" s="57">
        <f t="shared" si="1"/>
        <v>0.15935526345627</v>
      </c>
      <c r="H17" s="47"/>
      <c r="I17" s="216" t="s">
        <v>56</v>
      </c>
      <c r="J17" s="237" t="s">
        <v>57</v>
      </c>
      <c r="K17" s="275">
        <v>16</v>
      </c>
      <c r="L17" s="225" t="s">
        <v>164</v>
      </c>
      <c r="M17" s="225" t="s">
        <v>165</v>
      </c>
      <c r="N17" s="226" t="s">
        <v>160</v>
      </c>
      <c r="O17" s="227"/>
      <c r="P17" s="59" t="s">
        <v>169</v>
      </c>
      <c r="Q17" s="296"/>
      <c r="R17" s="89">
        <f t="shared" si="2"/>
        <v>1</v>
      </c>
      <c r="S17" s="295">
        <f t="shared" si="3"/>
        <v>1</v>
      </c>
    </row>
    <row r="18" s="1" customFormat="1" ht="32.1" customHeight="1" spans="1:19">
      <c r="A18" s="67"/>
      <c r="B18" s="587"/>
      <c r="C18" s="588"/>
      <c r="D18" s="588"/>
      <c r="E18" s="589"/>
      <c r="F18" s="61"/>
      <c r="G18" s="57"/>
      <c r="H18" s="47"/>
      <c r="I18" s="216"/>
      <c r="J18" s="275"/>
      <c r="K18" s="275"/>
      <c r="L18" s="225"/>
      <c r="M18" s="225"/>
      <c r="N18" s="226"/>
      <c r="O18" s="227"/>
      <c r="P18" s="59" t="s">
        <v>163</v>
      </c>
      <c r="Q18" s="296"/>
      <c r="R18" s="89">
        <f t="shared" si="2"/>
        <v>1</v>
      </c>
      <c r="S18" s="295">
        <f t="shared" si="3"/>
        <v>1</v>
      </c>
    </row>
    <row r="19" s="1" customFormat="1" ht="32.1" customHeight="1" spans="1:19">
      <c r="A19" s="76"/>
      <c r="B19" s="77" t="s">
        <v>361</v>
      </c>
      <c r="C19" s="78"/>
      <c r="D19" s="78"/>
      <c r="E19" s="79"/>
      <c r="F19" s="80">
        <f t="shared" ref="F19:H19" si="4">SUM(F15:F18)</f>
        <v>0.4735</v>
      </c>
      <c r="G19" s="81">
        <f t="shared" si="4"/>
        <v>0.769946094352489</v>
      </c>
      <c r="H19" s="82">
        <f t="shared" si="4"/>
        <v>1</v>
      </c>
      <c r="I19" s="231"/>
      <c r="J19" s="232"/>
      <c r="K19" s="232"/>
      <c r="L19" s="233"/>
      <c r="M19" s="233"/>
      <c r="N19" s="234"/>
      <c r="O19" s="227"/>
      <c r="P19" s="59" t="s">
        <v>56</v>
      </c>
      <c r="Q19" s="296"/>
      <c r="R19" s="89">
        <f t="shared" si="2"/>
        <v>1</v>
      </c>
      <c r="S19" s="295">
        <f t="shared" si="3"/>
        <v>0</v>
      </c>
    </row>
    <row r="20" s="1" customFormat="1" ht="32.1" customHeight="1" spans="1:19">
      <c r="A20" s="83"/>
      <c r="B20" s="84" t="s">
        <v>75</v>
      </c>
      <c r="C20" s="84"/>
      <c r="D20" s="85"/>
      <c r="E20" s="86"/>
      <c r="F20" s="87"/>
      <c r="G20" s="88"/>
      <c r="H20" s="89"/>
      <c r="I20" s="89"/>
      <c r="J20" s="220"/>
      <c r="K20" s="220"/>
      <c r="L20" s="221"/>
      <c r="M20" s="221"/>
      <c r="N20" s="222"/>
      <c r="O20" s="227"/>
      <c r="P20" s="59" t="s">
        <v>63</v>
      </c>
      <c r="Q20" s="296"/>
      <c r="R20" s="89">
        <f t="shared" si="2"/>
        <v>4</v>
      </c>
      <c r="S20" s="295">
        <f t="shared" si="3"/>
        <v>4</v>
      </c>
    </row>
    <row r="21" s="1" customFormat="1" ht="32.1" customHeight="1" spans="1:19">
      <c r="A21" s="590"/>
      <c r="B21" s="91" t="s">
        <v>77</v>
      </c>
      <c r="C21" s="92"/>
      <c r="D21" s="92"/>
      <c r="E21" s="93">
        <f t="shared" ref="E21:E28" si="5">60/F21*$E$12</f>
        <v>74.9063670411985</v>
      </c>
      <c r="F21" s="441">
        <v>0.801</v>
      </c>
      <c r="G21" s="591">
        <f>$F$9/(E21*1)*120%</f>
        <v>1.30248536763747</v>
      </c>
      <c r="H21" s="592">
        <v>1</v>
      </c>
      <c r="I21" s="592" t="s">
        <v>78</v>
      </c>
      <c r="J21" s="489"/>
      <c r="K21" s="489"/>
      <c r="L21" s="377"/>
      <c r="M21" s="377"/>
      <c r="N21" s="377"/>
      <c r="O21" s="227"/>
      <c r="P21" s="59" t="s">
        <v>66</v>
      </c>
      <c r="Q21" s="296"/>
      <c r="R21" s="89">
        <f t="shared" si="2"/>
        <v>0</v>
      </c>
      <c r="S21" s="295">
        <f t="shared" si="3"/>
        <v>0</v>
      </c>
    </row>
    <row r="22" s="1" customFormat="1" ht="32.1" customHeight="1" spans="1:19">
      <c r="A22" s="420"/>
      <c r="B22" s="1152" t="s">
        <v>362</v>
      </c>
      <c r="C22" s="1153"/>
      <c r="D22" s="1153"/>
      <c r="E22" s="99">
        <f t="shared" si="5"/>
        <v>212.765957446809</v>
      </c>
      <c r="F22" s="465">
        <v>0.282</v>
      </c>
      <c r="G22" s="1154">
        <f t="shared" ref="G22:G28" si="6">$F$9/E22*120%</f>
        <v>0.458552900966001</v>
      </c>
      <c r="H22" s="102"/>
      <c r="I22" s="709" t="s">
        <v>50</v>
      </c>
      <c r="J22" s="1158"/>
      <c r="K22" s="1159"/>
      <c r="L22" s="1160"/>
      <c r="M22" s="1160"/>
      <c r="N22" s="1161"/>
      <c r="O22" s="227"/>
      <c r="P22" s="59" t="s">
        <v>68</v>
      </c>
      <c r="Q22" s="296"/>
      <c r="R22" s="89">
        <f t="shared" si="2"/>
        <v>1</v>
      </c>
      <c r="S22" s="295">
        <f t="shared" si="3"/>
        <v>1</v>
      </c>
    </row>
    <row r="23" s="1" customFormat="1" ht="32.1" customHeight="1" spans="1:19">
      <c r="A23" s="121"/>
      <c r="B23" s="1155" t="s">
        <v>363</v>
      </c>
      <c r="C23" s="1156"/>
      <c r="D23" s="1156"/>
      <c r="E23" s="103">
        <f t="shared" si="5"/>
        <v>105.726872246696</v>
      </c>
      <c r="F23" s="104">
        <v>0.5675</v>
      </c>
      <c r="G23" s="1157">
        <f t="shared" si="6"/>
        <v>0.922797061341157</v>
      </c>
      <c r="H23" s="105">
        <v>1</v>
      </c>
      <c r="I23" s="235" t="s">
        <v>364</v>
      </c>
      <c r="J23" s="224"/>
      <c r="K23" s="638"/>
      <c r="L23" s="225"/>
      <c r="M23" s="225"/>
      <c r="N23" s="236"/>
      <c r="O23" s="227"/>
      <c r="P23" s="59" t="s">
        <v>72</v>
      </c>
      <c r="Q23" s="296"/>
      <c r="R23" s="89">
        <f t="shared" si="2"/>
        <v>2</v>
      </c>
      <c r="S23" s="295">
        <f t="shared" si="3"/>
        <v>2</v>
      </c>
    </row>
    <row r="24" s="1" customFormat="1" ht="32.1" customHeight="1" spans="1:19">
      <c r="A24" s="121"/>
      <c r="B24" s="600" t="s">
        <v>365</v>
      </c>
      <c r="C24" s="59"/>
      <c r="D24" s="59"/>
      <c r="E24" s="107">
        <f t="shared" si="5"/>
        <v>77.8008298755187</v>
      </c>
      <c r="F24" s="763">
        <v>0.7712</v>
      </c>
      <c r="G24" s="152">
        <f t="shared" si="6"/>
        <v>1.25402835895383</v>
      </c>
      <c r="H24" s="110">
        <v>2</v>
      </c>
      <c r="I24" s="216" t="s">
        <v>44</v>
      </c>
      <c r="J24" s="224" t="s">
        <v>45</v>
      </c>
      <c r="K24" s="638">
        <v>14</v>
      </c>
      <c r="L24" s="225" t="s">
        <v>161</v>
      </c>
      <c r="M24" s="225" t="s">
        <v>162</v>
      </c>
      <c r="N24" s="236" t="s">
        <v>112</v>
      </c>
      <c r="O24" s="227"/>
      <c r="P24" s="59" t="s">
        <v>74</v>
      </c>
      <c r="Q24" s="296"/>
      <c r="R24" s="89">
        <f t="shared" si="2"/>
        <v>2</v>
      </c>
      <c r="S24" s="295">
        <f t="shared" si="3"/>
        <v>1</v>
      </c>
    </row>
    <row r="25" s="1" customFormat="1" ht="31" customHeight="1" spans="1:19">
      <c r="A25" s="121"/>
      <c r="B25" s="600" t="s">
        <v>366</v>
      </c>
      <c r="C25" s="59"/>
      <c r="D25" s="59"/>
      <c r="E25" s="107">
        <f t="shared" si="5"/>
        <v>244.897959183673</v>
      </c>
      <c r="F25" s="601">
        <f>0.245</f>
        <v>0.245</v>
      </c>
      <c r="G25" s="152">
        <f t="shared" si="6"/>
        <v>0.398388158640677</v>
      </c>
      <c r="H25" s="110"/>
      <c r="I25" s="238" t="s">
        <v>84</v>
      </c>
      <c r="J25" s="239"/>
      <c r="K25" s="275"/>
      <c r="L25" s="225"/>
      <c r="M25" s="225"/>
      <c r="N25" s="226"/>
      <c r="O25" s="227"/>
      <c r="P25" s="59" t="s">
        <v>367</v>
      </c>
      <c r="Q25" s="296"/>
      <c r="R25" s="89">
        <f t="shared" si="2"/>
        <v>1</v>
      </c>
      <c r="S25" s="295">
        <f t="shared" si="3"/>
        <v>1</v>
      </c>
    </row>
    <row r="26" s="1" customFormat="1" ht="32.1" customHeight="1" spans="1:19">
      <c r="A26" s="121"/>
      <c r="B26" s="131" t="s">
        <v>368</v>
      </c>
      <c r="C26" s="59"/>
      <c r="D26" s="59"/>
      <c r="E26" s="55">
        <f t="shared" si="5"/>
        <v>177.514792899408</v>
      </c>
      <c r="F26" s="119">
        <v>0.338</v>
      </c>
      <c r="G26" s="109">
        <f t="shared" si="6"/>
        <v>0.549613051512443</v>
      </c>
      <c r="H26" s="110"/>
      <c r="I26" s="216" t="s">
        <v>50</v>
      </c>
      <c r="J26" s="224"/>
      <c r="K26" s="275"/>
      <c r="L26" s="225"/>
      <c r="M26" s="225"/>
      <c r="N26" s="226"/>
      <c r="O26" s="227"/>
      <c r="P26" s="59" t="s">
        <v>171</v>
      </c>
      <c r="Q26" s="296"/>
      <c r="R26" s="89">
        <f t="shared" si="2"/>
        <v>1</v>
      </c>
      <c r="S26" s="295">
        <f t="shared" si="3"/>
        <v>1</v>
      </c>
    </row>
    <row r="27" s="1" customFormat="1" ht="32.1" customHeight="1" spans="1:19">
      <c r="A27" s="121"/>
      <c r="B27" s="53" t="s">
        <v>369</v>
      </c>
      <c r="C27" s="59"/>
      <c r="D27" s="60"/>
      <c r="E27" s="55">
        <f t="shared" si="5"/>
        <v>215.05376344086</v>
      </c>
      <c r="F27" s="119">
        <v>0.279</v>
      </c>
      <c r="G27" s="109">
        <f t="shared" si="6"/>
        <v>0.453674678615301</v>
      </c>
      <c r="H27" s="122">
        <v>1</v>
      </c>
      <c r="I27" s="245" t="s">
        <v>364</v>
      </c>
      <c r="J27" s="224"/>
      <c r="K27" s="275"/>
      <c r="L27" s="225"/>
      <c r="M27" s="225"/>
      <c r="N27" s="226"/>
      <c r="O27" s="227"/>
      <c r="P27" s="59" t="s">
        <v>169</v>
      </c>
      <c r="Q27" s="296"/>
      <c r="R27" s="89">
        <f t="shared" si="2"/>
        <v>1</v>
      </c>
      <c r="S27" s="295">
        <f t="shared" si="3"/>
        <v>1</v>
      </c>
    </row>
    <row r="28" s="2" customFormat="1" ht="32.1" customHeight="1" spans="1:19">
      <c r="A28" s="121"/>
      <c r="B28" s="131" t="s">
        <v>370</v>
      </c>
      <c r="C28" s="59"/>
      <c r="D28" s="60"/>
      <c r="E28" s="55">
        <f t="shared" si="5"/>
        <v>134.018315836498</v>
      </c>
      <c r="F28" s="119">
        <v>0.4477</v>
      </c>
      <c r="G28" s="109">
        <f t="shared" si="6"/>
        <v>0.727993382136449</v>
      </c>
      <c r="H28" s="122">
        <v>1</v>
      </c>
      <c r="I28" s="245" t="s">
        <v>371</v>
      </c>
      <c r="J28" s="224" t="s">
        <v>45</v>
      </c>
      <c r="K28" s="275">
        <v>18</v>
      </c>
      <c r="L28" s="225" t="s">
        <v>184</v>
      </c>
      <c r="M28" s="225" t="s">
        <v>185</v>
      </c>
      <c r="N28" s="226" t="s">
        <v>187</v>
      </c>
      <c r="O28" s="227"/>
      <c r="P28" s="59" t="s">
        <v>54</v>
      </c>
      <c r="Q28" s="296"/>
      <c r="R28" s="89">
        <f t="shared" si="2"/>
        <v>3</v>
      </c>
      <c r="S28" s="295">
        <f t="shared" si="3"/>
        <v>3</v>
      </c>
    </row>
    <row r="29" s="2" customFormat="1" ht="32.1" customHeight="1" spans="1:19">
      <c r="A29" s="52"/>
      <c r="B29" s="84" t="s">
        <v>372</v>
      </c>
      <c r="C29" s="84"/>
      <c r="D29" s="457"/>
      <c r="E29" s="458"/>
      <c r="F29" s="459"/>
      <c r="G29" s="460"/>
      <c r="H29" s="461"/>
      <c r="I29" s="503"/>
      <c r="J29" s="522"/>
      <c r="K29" s="504"/>
      <c r="L29" s="505"/>
      <c r="M29" s="505"/>
      <c r="N29" s="217"/>
      <c r="O29" s="240"/>
      <c r="P29" s="59" t="s">
        <v>364</v>
      </c>
      <c r="Q29" s="297"/>
      <c r="R29" s="89">
        <f t="shared" si="2"/>
        <v>3</v>
      </c>
      <c r="S29" s="295">
        <f t="shared" si="3"/>
        <v>3</v>
      </c>
    </row>
    <row r="30" s="2" customFormat="1" ht="32.1" customHeight="1" spans="1:19">
      <c r="A30" s="90"/>
      <c r="B30" s="123" t="s">
        <v>82</v>
      </c>
      <c r="C30" s="124"/>
      <c r="D30" s="125"/>
      <c r="E30" s="103"/>
      <c r="F30" s="126"/>
      <c r="G30" s="101"/>
      <c r="H30" s="126"/>
      <c r="I30" s="246"/>
      <c r="J30" s="247"/>
      <c r="K30" s="275"/>
      <c r="L30" s="217"/>
      <c r="M30" s="217"/>
      <c r="N30" s="248"/>
      <c r="O30" s="227"/>
      <c r="P30" s="59" t="s">
        <v>84</v>
      </c>
      <c r="Q30" s="296"/>
      <c r="R30" s="89">
        <f t="shared" si="2"/>
        <v>2</v>
      </c>
      <c r="S30" s="295">
        <f t="shared" si="3"/>
        <v>0</v>
      </c>
    </row>
    <row r="31" s="2" customFormat="1" ht="32.1" customHeight="1" spans="1:19">
      <c r="A31" s="90">
        <v>1</v>
      </c>
      <c r="B31" s="127" t="s">
        <v>188</v>
      </c>
      <c r="C31" s="124"/>
      <c r="D31" s="128"/>
      <c r="E31" s="103">
        <f t="shared" ref="E31:E53" si="7">60/F31*$E$12</f>
        <v>82.6218672542</v>
      </c>
      <c r="F31" s="150">
        <v>0.7262</v>
      </c>
      <c r="G31" s="101">
        <f t="shared" ref="G31:G53" si="8">$F$9/E31*120%</f>
        <v>1.1808550236933</v>
      </c>
      <c r="H31" s="130">
        <v>1</v>
      </c>
      <c r="I31" s="216" t="s">
        <v>44</v>
      </c>
      <c r="J31" s="224" t="s">
        <v>45</v>
      </c>
      <c r="K31" s="224">
        <v>16</v>
      </c>
      <c r="L31" s="225" t="s">
        <v>173</v>
      </c>
      <c r="M31" s="236" t="s">
        <v>174</v>
      </c>
      <c r="N31" s="251" t="s">
        <v>160</v>
      </c>
      <c r="O31" s="227"/>
      <c r="P31" s="59" t="s">
        <v>50</v>
      </c>
      <c r="Q31" s="296"/>
      <c r="R31" s="89"/>
      <c r="S31" s="295">
        <f t="shared" si="3"/>
        <v>3</v>
      </c>
    </row>
    <row r="32" s="2" customFormat="1" ht="32.1" customHeight="1" spans="1:19">
      <c r="A32" s="90">
        <v>2</v>
      </c>
      <c r="B32" s="462" t="s">
        <v>373</v>
      </c>
      <c r="C32" s="124"/>
      <c r="D32" s="137"/>
      <c r="E32" s="86">
        <f t="shared" si="7"/>
        <v>93.3125972006221</v>
      </c>
      <c r="F32" s="138">
        <v>0.643</v>
      </c>
      <c r="G32" s="101">
        <f t="shared" si="8"/>
        <v>1.04556565716716</v>
      </c>
      <c r="H32" s="89">
        <v>1</v>
      </c>
      <c r="I32" s="253" t="s">
        <v>171</v>
      </c>
      <c r="J32" s="224" t="s">
        <v>337</v>
      </c>
      <c r="K32" s="224">
        <v>16</v>
      </c>
      <c r="L32" s="225" t="s">
        <v>173</v>
      </c>
      <c r="M32" s="236" t="s">
        <v>174</v>
      </c>
      <c r="N32" s="251" t="s">
        <v>160</v>
      </c>
      <c r="O32" s="227"/>
      <c r="P32" s="59" t="s">
        <v>87</v>
      </c>
      <c r="Q32" s="296"/>
      <c r="R32" s="89"/>
      <c r="S32" s="295">
        <f>SUMIF($I$21:$I$82,"*i",$H$21:$H$82)</f>
        <v>4</v>
      </c>
    </row>
    <row r="33" s="2" customFormat="1" ht="32.1" customHeight="1" spans="1:19">
      <c r="A33" s="90">
        <v>3</v>
      </c>
      <c r="B33" s="462" t="s">
        <v>374</v>
      </c>
      <c r="C33" s="62"/>
      <c r="D33" s="137"/>
      <c r="E33" s="141">
        <f t="shared" si="7"/>
        <v>69.0448791714614</v>
      </c>
      <c r="F33" s="61">
        <v>0.869</v>
      </c>
      <c r="G33" s="101">
        <f t="shared" si="8"/>
        <v>1.41305840758672</v>
      </c>
      <c r="H33" s="89">
        <v>1</v>
      </c>
      <c r="I33" s="263" t="s">
        <v>50</v>
      </c>
      <c r="J33" s="224"/>
      <c r="K33" s="275"/>
      <c r="L33" s="225"/>
      <c r="M33" s="225"/>
      <c r="N33" s="226"/>
      <c r="O33" s="243"/>
      <c r="P33" s="244" t="s">
        <v>89</v>
      </c>
      <c r="Q33" s="298"/>
      <c r="R33" s="299">
        <f>SUM(R15:R32)</f>
        <v>48</v>
      </c>
      <c r="S33" s="300">
        <f>SUM(S15:S32)</f>
        <v>47</v>
      </c>
    </row>
    <row r="34" s="2" customFormat="1" ht="32.1" customHeight="1" spans="1:19">
      <c r="A34" s="90">
        <v>4</v>
      </c>
      <c r="B34" s="462" t="s">
        <v>375</v>
      </c>
      <c r="C34" s="62"/>
      <c r="D34" s="143"/>
      <c r="E34" s="144">
        <f t="shared" si="7"/>
        <v>94.3692985215476</v>
      </c>
      <c r="F34" s="61">
        <f>0.578*1.1</f>
        <v>0.6358</v>
      </c>
      <c r="G34" s="101">
        <f t="shared" si="8"/>
        <v>1.03385792352548</v>
      </c>
      <c r="H34" s="89">
        <v>1</v>
      </c>
      <c r="I34" s="253" t="s">
        <v>163</v>
      </c>
      <c r="J34" s="224" t="s">
        <v>45</v>
      </c>
      <c r="K34" s="275">
        <v>16</v>
      </c>
      <c r="L34" s="225" t="s">
        <v>173</v>
      </c>
      <c r="M34" s="225" t="s">
        <v>174</v>
      </c>
      <c r="N34" s="226" t="s">
        <v>160</v>
      </c>
      <c r="O34" s="243"/>
      <c r="P34" s="244"/>
      <c r="Q34" s="298"/>
      <c r="R34" s="298"/>
      <c r="S34" s="301"/>
    </row>
    <row r="35" s="2" customFormat="1" ht="32.1" customHeight="1" spans="1:19">
      <c r="A35" s="90">
        <v>5</v>
      </c>
      <c r="B35" s="462" t="s">
        <v>376</v>
      </c>
      <c r="C35" s="62"/>
      <c r="D35" s="143"/>
      <c r="E35" s="144">
        <f t="shared" si="7"/>
        <v>287.081339712919</v>
      </c>
      <c r="F35" s="61">
        <v>0.209</v>
      </c>
      <c r="G35" s="101">
        <f t="shared" si="8"/>
        <v>0.33984949043225</v>
      </c>
      <c r="H35" s="89"/>
      <c r="I35" s="253" t="s">
        <v>50</v>
      </c>
      <c r="J35" s="224"/>
      <c r="K35" s="275"/>
      <c r="L35" s="225"/>
      <c r="M35" s="225"/>
      <c r="N35" s="226"/>
      <c r="O35" s="249" t="s">
        <v>92</v>
      </c>
      <c r="P35" s="249"/>
      <c r="Q35" s="249"/>
      <c r="R35" s="249"/>
      <c r="S35" s="249"/>
    </row>
    <row r="36" s="2" customFormat="1" ht="32.1" customHeight="1" spans="1:19">
      <c r="A36" s="90">
        <v>6</v>
      </c>
      <c r="B36" s="463" t="s">
        <v>377</v>
      </c>
      <c r="C36" s="146"/>
      <c r="D36" s="118"/>
      <c r="E36" s="86">
        <f t="shared" si="7"/>
        <v>202.702702702703</v>
      </c>
      <c r="F36" s="147">
        <v>0.296</v>
      </c>
      <c r="G36" s="101">
        <f t="shared" si="8"/>
        <v>0.481317938602612</v>
      </c>
      <c r="H36" s="89">
        <v>1</v>
      </c>
      <c r="I36" s="253" t="s">
        <v>367</v>
      </c>
      <c r="J36" s="224"/>
      <c r="K36" s="275"/>
      <c r="L36" s="225"/>
      <c r="M36" s="225"/>
      <c r="N36" s="226"/>
      <c r="O36" s="252" t="s">
        <v>261</v>
      </c>
      <c r="P36" s="252"/>
      <c r="Q36" s="252"/>
      <c r="R36" s="252"/>
      <c r="S36" s="252"/>
    </row>
    <row r="37" s="2" customFormat="1" ht="32.1" customHeight="1" spans="1:19">
      <c r="A37" s="90">
        <v>7</v>
      </c>
      <c r="B37" s="463" t="s">
        <v>378</v>
      </c>
      <c r="C37" s="124"/>
      <c r="D37" s="464"/>
      <c r="E37" s="86">
        <f t="shared" si="7"/>
        <v>212.765957446809</v>
      </c>
      <c r="F37" s="465">
        <v>0.282</v>
      </c>
      <c r="G37" s="101">
        <f t="shared" si="8"/>
        <v>0.458552900966001</v>
      </c>
      <c r="H37" s="89">
        <v>1</v>
      </c>
      <c r="I37" s="257" t="s">
        <v>50</v>
      </c>
      <c r="J37" s="224"/>
      <c r="K37" s="275"/>
      <c r="L37" s="225"/>
      <c r="M37" s="225"/>
      <c r="N37" s="226"/>
      <c r="O37" s="252" t="s">
        <v>96</v>
      </c>
      <c r="P37" s="252"/>
      <c r="Q37" s="252"/>
      <c r="R37" s="252"/>
      <c r="S37" s="252"/>
    </row>
    <row r="38" s="2" customFormat="1" ht="32.1" customHeight="1" spans="1:19">
      <c r="A38" s="90">
        <v>8</v>
      </c>
      <c r="B38" s="463" t="s">
        <v>379</v>
      </c>
      <c r="C38" s="128"/>
      <c r="D38" s="132"/>
      <c r="E38" s="86">
        <f t="shared" si="7"/>
        <v>105.726872246696</v>
      </c>
      <c r="F38" s="133">
        <v>0.5675</v>
      </c>
      <c r="G38" s="101">
        <f t="shared" si="8"/>
        <v>0.922797061341157</v>
      </c>
      <c r="H38" s="89">
        <v>1</v>
      </c>
      <c r="I38" s="253" t="s">
        <v>364</v>
      </c>
      <c r="J38" s="224"/>
      <c r="K38" s="275"/>
      <c r="L38" s="225"/>
      <c r="M38" s="225"/>
      <c r="N38" s="236"/>
      <c r="O38" s="555"/>
      <c r="P38" s="555"/>
      <c r="Q38" s="577"/>
      <c r="R38" s="577"/>
      <c r="S38" s="578"/>
    </row>
    <row r="39" s="2" customFormat="1" ht="32.1" customHeight="1" spans="1:19">
      <c r="A39" s="90">
        <v>9</v>
      </c>
      <c r="B39" s="469" t="s">
        <v>191</v>
      </c>
      <c r="C39" s="62"/>
      <c r="D39" s="63"/>
      <c r="E39" s="86">
        <f t="shared" si="7"/>
        <v>201.139792155548</v>
      </c>
      <c r="F39" s="119">
        <v>0.2983</v>
      </c>
      <c r="G39" s="101">
        <f t="shared" si="8"/>
        <v>0.485057909071484</v>
      </c>
      <c r="H39" s="89"/>
      <c r="I39" s="263" t="s">
        <v>56</v>
      </c>
      <c r="J39" s="224" t="s">
        <v>57</v>
      </c>
      <c r="K39" s="275">
        <v>16</v>
      </c>
      <c r="L39" s="225" t="s">
        <v>197</v>
      </c>
      <c r="M39" s="225" t="s">
        <v>198</v>
      </c>
      <c r="N39" s="236" t="s">
        <v>48</v>
      </c>
      <c r="O39" s="555"/>
      <c r="P39" s="555"/>
      <c r="Q39" s="577"/>
      <c r="R39" s="577"/>
      <c r="S39" s="578"/>
    </row>
    <row r="40" s="2" customFormat="1" ht="32.1" customHeight="1" spans="1:19">
      <c r="A40" s="90">
        <v>10</v>
      </c>
      <c r="B40" s="463" t="s">
        <v>380</v>
      </c>
      <c r="C40" s="128"/>
      <c r="D40" s="132"/>
      <c r="E40" s="86">
        <f t="shared" si="7"/>
        <v>70.298769771529</v>
      </c>
      <c r="F40" s="129">
        <v>0.8535</v>
      </c>
      <c r="G40" s="101">
        <f t="shared" si="8"/>
        <v>1.38785425877476</v>
      </c>
      <c r="H40" s="89">
        <v>2</v>
      </c>
      <c r="I40" s="253" t="s">
        <v>44</v>
      </c>
      <c r="J40" s="224" t="s">
        <v>45</v>
      </c>
      <c r="K40" s="275">
        <v>16</v>
      </c>
      <c r="L40" s="225" t="s">
        <v>158</v>
      </c>
      <c r="M40" s="225" t="s">
        <v>159</v>
      </c>
      <c r="N40" s="226" t="s">
        <v>160</v>
      </c>
      <c r="O40" s="523"/>
      <c r="P40" s="524"/>
      <c r="Q40" s="524"/>
      <c r="R40" s="524"/>
      <c r="S40" s="528">
        <v>4</v>
      </c>
    </row>
    <row r="41" s="2" customFormat="1" ht="32.1" customHeight="1" spans="1:19">
      <c r="A41" s="90">
        <v>11</v>
      </c>
      <c r="B41" s="463" t="s">
        <v>381</v>
      </c>
      <c r="C41" s="124"/>
      <c r="D41" s="128"/>
      <c r="E41" s="326">
        <f t="shared" si="7"/>
        <v>59.5829195630586</v>
      </c>
      <c r="F41" s="119">
        <v>1.007</v>
      </c>
      <c r="G41" s="101">
        <f t="shared" si="8"/>
        <v>1.63745663571902</v>
      </c>
      <c r="H41" s="89">
        <v>2</v>
      </c>
      <c r="I41" s="253" t="s">
        <v>44</v>
      </c>
      <c r="J41" s="224" t="s">
        <v>45</v>
      </c>
      <c r="K41" s="275">
        <v>16</v>
      </c>
      <c r="L41" s="225" t="s">
        <v>158</v>
      </c>
      <c r="M41" s="225" t="s">
        <v>159</v>
      </c>
      <c r="N41" s="226" t="s">
        <v>160</v>
      </c>
      <c r="O41" s="260" t="s">
        <v>200</v>
      </c>
      <c r="P41" s="260"/>
      <c r="Q41" s="260"/>
      <c r="R41" s="260"/>
      <c r="S41" s="260"/>
    </row>
    <row r="42" s="2" customFormat="1" ht="32.1" customHeight="1" spans="1:19">
      <c r="A42" s="90">
        <v>12</v>
      </c>
      <c r="B42" s="463" t="s">
        <v>382</v>
      </c>
      <c r="C42" s="124"/>
      <c r="D42" s="128"/>
      <c r="E42" s="326">
        <f t="shared" si="7"/>
        <v>59.7609561752988</v>
      </c>
      <c r="F42" s="119">
        <v>1.004</v>
      </c>
      <c r="G42" s="101">
        <f t="shared" si="8"/>
        <v>1.63257841336832</v>
      </c>
      <c r="H42" s="89">
        <v>2</v>
      </c>
      <c r="I42" s="253" t="s">
        <v>44</v>
      </c>
      <c r="J42" s="224" t="s">
        <v>45</v>
      </c>
      <c r="K42" s="275">
        <v>16</v>
      </c>
      <c r="L42" s="225" t="s">
        <v>158</v>
      </c>
      <c r="M42" s="225" t="s">
        <v>159</v>
      </c>
      <c r="N42" s="226" t="s">
        <v>160</v>
      </c>
      <c r="O42" s="525"/>
      <c r="P42" s="262" t="s">
        <v>201</v>
      </c>
      <c r="Q42" s="529" t="s">
        <v>50</v>
      </c>
      <c r="R42" s="306" t="s">
        <v>56</v>
      </c>
      <c r="S42" s="307">
        <v>3</v>
      </c>
    </row>
    <row r="43" s="2" customFormat="1" ht="32.1" customHeight="1" spans="1:19">
      <c r="A43" s="90">
        <v>13</v>
      </c>
      <c r="B43" s="463" t="s">
        <v>383</v>
      </c>
      <c r="C43" s="62"/>
      <c r="D43" s="467"/>
      <c r="E43" s="144">
        <f t="shared" si="7"/>
        <v>111.524163568773</v>
      </c>
      <c r="F43" s="119">
        <f>0.269*2</f>
        <v>0.538</v>
      </c>
      <c r="G43" s="101">
        <f t="shared" si="8"/>
        <v>0.874827874892588</v>
      </c>
      <c r="H43" s="468">
        <v>1</v>
      </c>
      <c r="I43" s="263" t="s">
        <v>63</v>
      </c>
      <c r="J43" s="224" t="s">
        <v>57</v>
      </c>
      <c r="K43" s="275">
        <v>16</v>
      </c>
      <c r="L43" s="225" t="s">
        <v>197</v>
      </c>
      <c r="M43" s="225" t="s">
        <v>198</v>
      </c>
      <c r="N43" s="236" t="s">
        <v>48</v>
      </c>
      <c r="O43" s="525"/>
      <c r="P43" s="262">
        <v>4</v>
      </c>
      <c r="Q43" s="306" t="s">
        <v>63</v>
      </c>
      <c r="R43" s="306" t="s">
        <v>177</v>
      </c>
      <c r="S43" s="307">
        <v>5</v>
      </c>
    </row>
    <row r="44" s="2" customFormat="1" ht="32.1" customHeight="1" spans="1:19">
      <c r="A44" s="90">
        <v>14</v>
      </c>
      <c r="B44" s="463" t="s">
        <v>384</v>
      </c>
      <c r="C44" s="59"/>
      <c r="D44" s="60"/>
      <c r="E44" s="86">
        <f t="shared" si="7"/>
        <v>206.185567010309</v>
      </c>
      <c r="F44" s="119">
        <v>0.291</v>
      </c>
      <c r="G44" s="101">
        <f t="shared" si="8"/>
        <v>0.473187568018109</v>
      </c>
      <c r="H44" s="89"/>
      <c r="I44" s="253" t="s">
        <v>74</v>
      </c>
      <c r="J44" s="224" t="s">
        <v>137</v>
      </c>
      <c r="K44" s="275">
        <v>21</v>
      </c>
      <c r="L44" s="225" t="s">
        <v>234</v>
      </c>
      <c r="M44" s="236" t="s">
        <v>235</v>
      </c>
      <c r="N44" s="226" t="s">
        <v>160</v>
      </c>
      <c r="O44" s="525"/>
      <c r="P44" s="262">
        <v>6</v>
      </c>
      <c r="Q44" s="306" t="s">
        <v>44</v>
      </c>
      <c r="R44" s="306" t="s">
        <v>44</v>
      </c>
      <c r="S44" s="307" t="s">
        <v>204</v>
      </c>
    </row>
    <row r="45" s="2" customFormat="1" ht="32.1" customHeight="1" spans="1:19">
      <c r="A45" s="90">
        <v>15</v>
      </c>
      <c r="B45" s="469" t="s">
        <v>385</v>
      </c>
      <c r="C45" s="62"/>
      <c r="D45" s="63"/>
      <c r="E45" s="86">
        <f t="shared" si="7"/>
        <v>77.0218228498074</v>
      </c>
      <c r="F45" s="119">
        <v>0.779</v>
      </c>
      <c r="G45" s="101">
        <f t="shared" si="8"/>
        <v>1.26671173706566</v>
      </c>
      <c r="H45" s="89">
        <v>2</v>
      </c>
      <c r="I45" s="216" t="s">
        <v>44</v>
      </c>
      <c r="J45" s="224" t="s">
        <v>57</v>
      </c>
      <c r="K45" s="275">
        <v>16</v>
      </c>
      <c r="L45" s="225" t="s">
        <v>197</v>
      </c>
      <c r="M45" s="225" t="s">
        <v>198</v>
      </c>
      <c r="N45" s="226" t="s">
        <v>160</v>
      </c>
      <c r="O45" s="525"/>
      <c r="P45" s="526"/>
      <c r="Q45" s="306" t="s">
        <v>56</v>
      </c>
      <c r="R45" s="306" t="s">
        <v>44</v>
      </c>
      <c r="S45" s="307">
        <v>9</v>
      </c>
    </row>
    <row r="46" s="2" customFormat="1" ht="32.1" customHeight="1" spans="1:19">
      <c r="A46" s="90">
        <v>16</v>
      </c>
      <c r="B46" s="609" t="s">
        <v>386</v>
      </c>
      <c r="C46" s="148"/>
      <c r="D46" s="610"/>
      <c r="E46" s="86">
        <f t="shared" si="7"/>
        <v>116.459627329193</v>
      </c>
      <c r="F46" s="119">
        <v>0.5152</v>
      </c>
      <c r="G46" s="101">
        <f t="shared" si="8"/>
        <v>0.837753385027246</v>
      </c>
      <c r="H46" s="110">
        <v>1</v>
      </c>
      <c r="I46" s="263" t="s">
        <v>63</v>
      </c>
      <c r="J46" s="224" t="s">
        <v>45</v>
      </c>
      <c r="K46" s="275">
        <v>16</v>
      </c>
      <c r="L46" s="225" t="s">
        <v>184</v>
      </c>
      <c r="M46" s="225" t="s">
        <v>185</v>
      </c>
      <c r="N46" s="226" t="s">
        <v>160</v>
      </c>
      <c r="O46" s="525"/>
      <c r="P46" s="262">
        <v>10</v>
      </c>
      <c r="Q46" s="306" t="s">
        <v>171</v>
      </c>
      <c r="R46" s="306" t="s">
        <v>53</v>
      </c>
      <c r="S46" s="307">
        <v>11</v>
      </c>
    </row>
    <row r="47" s="2" customFormat="1" ht="32.1" customHeight="1" spans="1:19">
      <c r="A47" s="90">
        <v>17</v>
      </c>
      <c r="B47" s="469" t="s">
        <v>387</v>
      </c>
      <c r="C47" s="62"/>
      <c r="D47" s="151"/>
      <c r="E47" s="86">
        <f t="shared" si="7"/>
        <v>167.364016736402</v>
      </c>
      <c r="F47" s="119">
        <f>0.239/2+0.239</f>
        <v>0.3585</v>
      </c>
      <c r="G47" s="101">
        <f t="shared" si="8"/>
        <v>0.582947570908906</v>
      </c>
      <c r="H47" s="89"/>
      <c r="I47" s="263" t="s">
        <v>44</v>
      </c>
      <c r="J47" s="224" t="s">
        <v>45</v>
      </c>
      <c r="K47" s="275">
        <v>16</v>
      </c>
      <c r="L47" s="225" t="s">
        <v>168</v>
      </c>
      <c r="M47" s="225" t="s">
        <v>202</v>
      </c>
      <c r="N47" s="226" t="s">
        <v>160</v>
      </c>
      <c r="O47" s="525"/>
      <c r="P47" s="262">
        <v>12</v>
      </c>
      <c r="Q47" s="306" t="s">
        <v>44</v>
      </c>
      <c r="R47" s="529" t="s">
        <v>44</v>
      </c>
      <c r="S47" s="307" t="s">
        <v>208</v>
      </c>
    </row>
    <row r="48" s="2" customFormat="1" ht="32.1" customHeight="1" spans="1:19">
      <c r="A48" s="90">
        <v>18</v>
      </c>
      <c r="B48" s="471" t="s">
        <v>99</v>
      </c>
      <c r="C48" s="472"/>
      <c r="D48" s="473"/>
      <c r="E48" s="86">
        <f t="shared" si="7"/>
        <v>160.427807486631</v>
      </c>
      <c r="F48" s="150">
        <v>0.374</v>
      </c>
      <c r="G48" s="101">
        <f t="shared" si="8"/>
        <v>0.608151719720868</v>
      </c>
      <c r="H48" s="89">
        <v>1</v>
      </c>
      <c r="I48" s="263" t="s">
        <v>44</v>
      </c>
      <c r="J48" s="224" t="s">
        <v>45</v>
      </c>
      <c r="K48" s="275">
        <v>16</v>
      </c>
      <c r="L48" s="225" t="s">
        <v>158</v>
      </c>
      <c r="M48" s="225" t="s">
        <v>159</v>
      </c>
      <c r="N48" s="226" t="s">
        <v>160</v>
      </c>
      <c r="O48" s="525"/>
      <c r="P48" s="262">
        <v>14</v>
      </c>
      <c r="Q48" s="306" t="s">
        <v>44</v>
      </c>
      <c r="R48" s="306" t="s">
        <v>44</v>
      </c>
      <c r="S48" s="307">
        <v>15</v>
      </c>
    </row>
    <row r="49" s="2" customFormat="1" ht="32.1" customHeight="1" spans="1:19">
      <c r="A49" s="90">
        <v>19</v>
      </c>
      <c r="B49" s="474" t="s">
        <v>388</v>
      </c>
      <c r="C49" s="62"/>
      <c r="D49" s="63"/>
      <c r="E49" s="86">
        <f t="shared" si="7"/>
        <v>152.284263959391</v>
      </c>
      <c r="F49" s="119">
        <v>0.394</v>
      </c>
      <c r="G49" s="101">
        <f t="shared" si="8"/>
        <v>0.640673202058882</v>
      </c>
      <c r="H49" s="89">
        <v>1</v>
      </c>
      <c r="I49" s="263" t="s">
        <v>44</v>
      </c>
      <c r="J49" s="224" t="s">
        <v>45</v>
      </c>
      <c r="K49" s="275">
        <v>16</v>
      </c>
      <c r="L49" s="225" t="s">
        <v>161</v>
      </c>
      <c r="M49" s="225" t="s">
        <v>162</v>
      </c>
      <c r="N49" s="226" t="s">
        <v>160</v>
      </c>
      <c r="O49" s="525"/>
      <c r="P49" s="262">
        <v>15</v>
      </c>
      <c r="Q49" s="306" t="s">
        <v>44</v>
      </c>
      <c r="R49" s="306" t="s">
        <v>53</v>
      </c>
      <c r="S49" s="307">
        <v>16</v>
      </c>
    </row>
    <row r="50" s="2" customFormat="1" ht="32.1" customHeight="1" spans="1:19">
      <c r="A50" s="90">
        <v>20</v>
      </c>
      <c r="B50" s="470" t="s">
        <v>100</v>
      </c>
      <c r="C50" s="154"/>
      <c r="D50" s="155"/>
      <c r="E50" s="144">
        <f t="shared" si="7"/>
        <v>252.100840336134</v>
      </c>
      <c r="F50" s="150">
        <v>0.238</v>
      </c>
      <c r="G50" s="101">
        <f t="shared" si="8"/>
        <v>0.387005639822371</v>
      </c>
      <c r="H50" s="89"/>
      <c r="I50" s="263" t="s">
        <v>360</v>
      </c>
      <c r="J50" s="224" t="s">
        <v>45</v>
      </c>
      <c r="K50" s="275">
        <v>16</v>
      </c>
      <c r="L50" s="225" t="s">
        <v>173</v>
      </c>
      <c r="M50" s="225" t="s">
        <v>174</v>
      </c>
      <c r="N50" s="226" t="s">
        <v>160</v>
      </c>
      <c r="O50" s="525"/>
      <c r="P50" s="262">
        <v>17</v>
      </c>
      <c r="Q50" s="306" t="s">
        <v>169</v>
      </c>
      <c r="R50" s="306" t="s">
        <v>169</v>
      </c>
      <c r="S50" s="307">
        <v>18</v>
      </c>
    </row>
    <row r="51" s="2" customFormat="1" ht="32.1" customHeight="1" spans="1:19">
      <c r="A51" s="90">
        <v>21</v>
      </c>
      <c r="B51" s="53" t="s">
        <v>340</v>
      </c>
      <c r="C51" s="156"/>
      <c r="D51" s="132"/>
      <c r="E51" s="86">
        <f t="shared" si="7"/>
        <v>114.068441064639</v>
      </c>
      <c r="F51" s="61">
        <v>0.526</v>
      </c>
      <c r="G51" s="101">
        <f t="shared" si="8"/>
        <v>0.855314985489776</v>
      </c>
      <c r="H51" s="89">
        <v>1</v>
      </c>
      <c r="I51" s="263" t="s">
        <v>44</v>
      </c>
      <c r="J51" s="224" t="s">
        <v>45</v>
      </c>
      <c r="K51" s="275">
        <v>16</v>
      </c>
      <c r="L51" s="225" t="s">
        <v>161</v>
      </c>
      <c r="M51" s="225" t="s">
        <v>162</v>
      </c>
      <c r="N51" s="226" t="s">
        <v>160</v>
      </c>
      <c r="O51" s="527"/>
      <c r="P51" s="266"/>
      <c r="Q51" s="308" t="s">
        <v>212</v>
      </c>
      <c r="R51" s="309"/>
      <c r="S51" s="310"/>
    </row>
    <row r="52" s="2" customFormat="1" ht="32.1" customHeight="1" spans="1:19">
      <c r="A52" s="90">
        <v>22</v>
      </c>
      <c r="B52" s="612" t="s">
        <v>389</v>
      </c>
      <c r="C52" s="158"/>
      <c r="D52" s="158"/>
      <c r="E52" s="86">
        <f t="shared" si="7"/>
        <v>157.687253613666</v>
      </c>
      <c r="F52" s="159">
        <v>0.3805</v>
      </c>
      <c r="G52" s="101">
        <f t="shared" si="8"/>
        <v>0.618721201480724</v>
      </c>
      <c r="H52" s="89">
        <v>1</v>
      </c>
      <c r="I52" s="263" t="s">
        <v>44</v>
      </c>
      <c r="J52" s="224" t="s">
        <v>45</v>
      </c>
      <c r="K52" s="275">
        <v>16</v>
      </c>
      <c r="L52" s="225" t="s">
        <v>184</v>
      </c>
      <c r="M52" s="225" t="s">
        <v>185</v>
      </c>
      <c r="N52" s="226" t="s">
        <v>160</v>
      </c>
      <c r="O52" s="525"/>
      <c r="P52" s="262">
        <v>19</v>
      </c>
      <c r="Q52" s="306" t="s">
        <v>63</v>
      </c>
      <c r="R52" s="529" t="s">
        <v>66</v>
      </c>
      <c r="S52" s="311" t="s">
        <v>213</v>
      </c>
    </row>
    <row r="53" s="2" customFormat="1" ht="32.1" customHeight="1" spans="1:19">
      <c r="A53" s="90">
        <v>23</v>
      </c>
      <c r="B53" s="463" t="s">
        <v>390</v>
      </c>
      <c r="C53" s="146"/>
      <c r="D53" s="613"/>
      <c r="E53" s="86">
        <f t="shared" si="7"/>
        <v>80.3212851405623</v>
      </c>
      <c r="F53" s="614">
        <v>0.747</v>
      </c>
      <c r="G53" s="152">
        <f t="shared" si="8"/>
        <v>1.21467736532484</v>
      </c>
      <c r="H53" s="89">
        <v>1</v>
      </c>
      <c r="I53" s="263" t="s">
        <v>44</v>
      </c>
      <c r="J53" s="224" t="s">
        <v>45</v>
      </c>
      <c r="K53" s="275">
        <v>16</v>
      </c>
      <c r="L53" s="225" t="s">
        <v>168</v>
      </c>
      <c r="M53" s="225" t="s">
        <v>202</v>
      </c>
      <c r="N53" s="226" t="s">
        <v>160</v>
      </c>
      <c r="O53" s="525"/>
      <c r="P53" s="262">
        <v>19</v>
      </c>
      <c r="Q53" s="306" t="s">
        <v>63</v>
      </c>
      <c r="R53" s="306" t="s">
        <v>66</v>
      </c>
      <c r="S53" s="307">
        <v>20</v>
      </c>
    </row>
    <row r="54" s="2" customFormat="1" ht="32.1" customHeight="1" spans="1:19">
      <c r="A54" s="90"/>
      <c r="B54" s="463"/>
      <c r="C54" s="135"/>
      <c r="D54" s="118"/>
      <c r="E54" s="86"/>
      <c r="F54" s="119"/>
      <c r="G54" s="101"/>
      <c r="H54" s="89"/>
      <c r="I54" s="257"/>
      <c r="J54" s="224"/>
      <c r="K54" s="275"/>
      <c r="L54" s="225"/>
      <c r="M54" s="225"/>
      <c r="N54" s="226"/>
      <c r="O54" s="267"/>
      <c r="P54" s="262" t="s">
        <v>215</v>
      </c>
      <c r="Q54" s="529" t="s">
        <v>66</v>
      </c>
      <c r="R54" s="306" t="s">
        <v>44</v>
      </c>
      <c r="S54" s="307">
        <v>21</v>
      </c>
    </row>
    <row r="55" s="2" customFormat="1" ht="32.1" customHeight="1" spans="1:19">
      <c r="A55" s="162">
        <v>24</v>
      </c>
      <c r="B55" s="160" t="s">
        <v>214</v>
      </c>
      <c r="C55" s="135"/>
      <c r="D55" s="118"/>
      <c r="E55" s="86">
        <f t="shared" ref="E55:E57" si="9">60/F55*$E$12</f>
        <v>174.72335468841</v>
      </c>
      <c r="F55" s="119">
        <v>0.3434</v>
      </c>
      <c r="G55" s="101">
        <f t="shared" ref="G55:G57" si="10">$F$9/E55*120%</f>
        <v>0.558393851743706</v>
      </c>
      <c r="H55" s="89">
        <v>1</v>
      </c>
      <c r="I55" s="253" t="s">
        <v>68</v>
      </c>
      <c r="J55" s="224" t="s">
        <v>57</v>
      </c>
      <c r="K55" s="275">
        <v>16</v>
      </c>
      <c r="L55" s="225" t="s">
        <v>197</v>
      </c>
      <c r="M55" s="225" t="s">
        <v>198</v>
      </c>
      <c r="N55" s="236" t="s">
        <v>48</v>
      </c>
      <c r="O55" s="267"/>
      <c r="P55" s="262">
        <v>22</v>
      </c>
      <c r="Q55" s="306" t="s">
        <v>66</v>
      </c>
      <c r="R55" s="529" t="s">
        <v>84</v>
      </c>
      <c r="S55" s="307" t="s">
        <v>216</v>
      </c>
    </row>
    <row r="56" s="2" customFormat="1" ht="32.1" customHeight="1" spans="1:19">
      <c r="A56" s="162">
        <v>25</v>
      </c>
      <c r="B56" s="160" t="s">
        <v>391</v>
      </c>
      <c r="C56" s="135"/>
      <c r="D56" s="164"/>
      <c r="E56" s="86">
        <f t="shared" si="9"/>
        <v>178.094390026714</v>
      </c>
      <c r="F56" s="705">
        <v>0.3369</v>
      </c>
      <c r="G56" s="152">
        <f t="shared" si="10"/>
        <v>0.547824369983852</v>
      </c>
      <c r="H56" s="89">
        <v>1</v>
      </c>
      <c r="I56" s="253" t="s">
        <v>169</v>
      </c>
      <c r="J56" s="224" t="s">
        <v>70</v>
      </c>
      <c r="K56" s="275">
        <v>16</v>
      </c>
      <c r="L56" s="225" t="s">
        <v>168</v>
      </c>
      <c r="M56" s="236" t="s">
        <v>165</v>
      </c>
      <c r="N56" s="236" t="s">
        <v>48</v>
      </c>
      <c r="O56" s="267"/>
      <c r="P56" s="262">
        <v>24</v>
      </c>
      <c r="Q56" s="306" t="s">
        <v>84</v>
      </c>
      <c r="R56" s="529" t="s">
        <v>50</v>
      </c>
      <c r="S56" s="307" t="s">
        <v>217</v>
      </c>
    </row>
    <row r="57" s="2" customFormat="1" ht="32.1" customHeight="1" spans="1:19">
      <c r="A57" s="162">
        <v>26</v>
      </c>
      <c r="B57" s="65" t="s">
        <v>392</v>
      </c>
      <c r="C57" s="167"/>
      <c r="D57" s="167"/>
      <c r="E57" s="86">
        <f t="shared" si="9"/>
        <v>211.267605633803</v>
      </c>
      <c r="F57" s="717">
        <v>0.284</v>
      </c>
      <c r="G57" s="152">
        <f t="shared" si="10"/>
        <v>0.461805049199803</v>
      </c>
      <c r="H57" s="89"/>
      <c r="I57" s="216" t="s">
        <v>44</v>
      </c>
      <c r="J57" s="224" t="s">
        <v>45</v>
      </c>
      <c r="K57" s="275">
        <v>16</v>
      </c>
      <c r="L57" s="225" t="s">
        <v>184</v>
      </c>
      <c r="M57" s="225" t="s">
        <v>185</v>
      </c>
      <c r="N57" s="226" t="s">
        <v>160</v>
      </c>
      <c r="O57" s="267"/>
      <c r="P57" s="262" t="s">
        <v>218</v>
      </c>
      <c r="Q57" s="306" t="s">
        <v>50</v>
      </c>
      <c r="R57" s="306" t="s">
        <v>44</v>
      </c>
      <c r="S57" s="307">
        <v>28</v>
      </c>
    </row>
    <row r="58" s="2" customFormat="1" ht="32.1" customHeight="1" spans="1:19">
      <c r="A58" s="90"/>
      <c r="B58" s="463"/>
      <c r="C58" s="135"/>
      <c r="D58" s="118"/>
      <c r="E58" s="86"/>
      <c r="F58" s="119"/>
      <c r="G58" s="101"/>
      <c r="H58" s="89"/>
      <c r="I58" s="257"/>
      <c r="J58" s="224"/>
      <c r="K58" s="275"/>
      <c r="L58" s="225"/>
      <c r="M58" s="225"/>
      <c r="N58" s="226"/>
      <c r="O58" s="267"/>
      <c r="P58" s="262">
        <v>29</v>
      </c>
      <c r="Q58" s="306" t="s">
        <v>72</v>
      </c>
      <c r="R58" s="306" t="s">
        <v>72</v>
      </c>
      <c r="S58" s="307">
        <v>29</v>
      </c>
    </row>
    <row r="59" s="2" customFormat="1" ht="32.1" customHeight="1" spans="1:19">
      <c r="A59" s="171"/>
      <c r="B59" s="172" t="s">
        <v>118</v>
      </c>
      <c r="C59" s="173"/>
      <c r="D59" s="173"/>
      <c r="E59" s="174">
        <f t="shared" ref="E59:E72" si="11">60/F59*$E$12</f>
        <v>102.564102564103</v>
      </c>
      <c r="F59" s="175">
        <v>0.585</v>
      </c>
      <c r="G59" s="176">
        <f t="shared" ref="G59:G72" si="12">$F$9/E59*120%</f>
        <v>0.951253358386916</v>
      </c>
      <c r="H59" s="96">
        <v>1</v>
      </c>
      <c r="I59" s="274" t="s">
        <v>119</v>
      </c>
      <c r="J59" s="275"/>
      <c r="K59" s="275"/>
      <c r="L59" s="217"/>
      <c r="M59" s="217"/>
      <c r="N59" s="248"/>
      <c r="O59" s="268">
        <v>30</v>
      </c>
      <c r="P59" s="268"/>
      <c r="Q59" s="306" t="s">
        <v>44</v>
      </c>
      <c r="R59" s="312" t="s">
        <v>44</v>
      </c>
      <c r="S59" s="313">
        <v>30</v>
      </c>
    </row>
    <row r="60" s="2" customFormat="1" ht="32.1" customHeight="1" spans="1:19">
      <c r="A60" s="315"/>
      <c r="B60" s="316" t="s">
        <v>120</v>
      </c>
      <c r="C60" s="244"/>
      <c r="D60" s="244"/>
      <c r="E60" s="317"/>
      <c r="F60" s="318">
        <f t="shared" ref="F60:H60" si="13">SUM(F21:F59)</f>
        <v>17.8132</v>
      </c>
      <c r="G60" s="318">
        <f t="shared" si="13"/>
        <v>28.9655834591758</v>
      </c>
      <c r="H60" s="82">
        <f t="shared" si="13"/>
        <v>31</v>
      </c>
      <c r="I60" s="82"/>
      <c r="J60" s="367"/>
      <c r="K60" s="367"/>
      <c r="L60" s="368"/>
      <c r="M60" s="368"/>
      <c r="N60" s="368"/>
      <c r="O60" s="268">
        <v>31</v>
      </c>
      <c r="P60" s="268"/>
      <c r="Q60" s="306" t="s">
        <v>81</v>
      </c>
      <c r="R60" s="529" t="s">
        <v>74</v>
      </c>
      <c r="S60" s="313" t="s">
        <v>220</v>
      </c>
    </row>
    <row r="61" s="2" customFormat="1" ht="32.1" customHeight="1" spans="1:19">
      <c r="A61" s="765"/>
      <c r="B61" s="766"/>
      <c r="C61" s="767"/>
      <c r="D61" s="767"/>
      <c r="E61" s="758"/>
      <c r="F61" s="768"/>
      <c r="G61" s="769"/>
      <c r="H61" s="770"/>
      <c r="I61" s="770"/>
      <c r="J61" s="795"/>
      <c r="K61" s="796"/>
      <c r="L61" s="1162"/>
      <c r="M61" s="1162"/>
      <c r="N61" s="798"/>
      <c r="O61" s="270">
        <v>32</v>
      </c>
      <c r="P61" s="268"/>
      <c r="Q61" s="314" t="s">
        <v>222</v>
      </c>
      <c r="R61" s="312" t="s">
        <v>74</v>
      </c>
      <c r="S61" s="313">
        <v>33</v>
      </c>
    </row>
    <row r="62" s="2" customFormat="1" ht="32.1" customHeight="1" spans="1:19">
      <c r="A62" s="162">
        <v>27</v>
      </c>
      <c r="B62" s="477" t="s">
        <v>219</v>
      </c>
      <c r="C62" s="319"/>
      <c r="D62" s="319"/>
      <c r="E62" s="86">
        <f t="shared" si="11"/>
        <v>75.0844700287824</v>
      </c>
      <c r="F62" s="336">
        <v>0.7991</v>
      </c>
      <c r="G62" s="152">
        <f t="shared" si="12"/>
        <v>1.29939582681536</v>
      </c>
      <c r="H62" s="320">
        <v>2</v>
      </c>
      <c r="I62" s="253" t="s">
        <v>63</v>
      </c>
      <c r="J62" s="224" t="s">
        <v>57</v>
      </c>
      <c r="K62" s="638">
        <v>16</v>
      </c>
      <c r="L62" s="225" t="s">
        <v>197</v>
      </c>
      <c r="M62" s="225" t="s">
        <v>198</v>
      </c>
      <c r="N62" s="236" t="s">
        <v>48</v>
      </c>
      <c r="O62" s="271"/>
      <c r="P62" s="266"/>
      <c r="Q62" s="308" t="s">
        <v>212</v>
      </c>
      <c r="R62" s="308" t="s">
        <v>212</v>
      </c>
      <c r="S62" s="530">
        <v>3</v>
      </c>
    </row>
    <row r="63" s="2" customFormat="1" ht="32.1" customHeight="1" spans="1:19">
      <c r="A63" s="162">
        <v>28</v>
      </c>
      <c r="B63" s="474" t="s">
        <v>224</v>
      </c>
      <c r="C63" s="169"/>
      <c r="D63" s="169"/>
      <c r="E63" s="86">
        <f t="shared" si="11"/>
        <v>99.8003992015968</v>
      </c>
      <c r="F63" s="119">
        <v>0.6012</v>
      </c>
      <c r="G63" s="152">
        <f t="shared" si="12"/>
        <v>0.977595759080711</v>
      </c>
      <c r="H63" s="322">
        <v>1</v>
      </c>
      <c r="I63" s="216" t="s">
        <v>44</v>
      </c>
      <c r="J63" s="224" t="s">
        <v>45</v>
      </c>
      <c r="K63" s="275">
        <v>16</v>
      </c>
      <c r="L63" s="225" t="s">
        <v>161</v>
      </c>
      <c r="M63" s="225" t="s">
        <v>162</v>
      </c>
      <c r="N63" s="236" t="s">
        <v>48</v>
      </c>
      <c r="O63" s="555"/>
      <c r="P63" s="555"/>
      <c r="Q63" s="577"/>
      <c r="R63" s="577"/>
      <c r="S63" s="578"/>
    </row>
    <row r="64" s="2" customFormat="1" ht="32.1" customHeight="1" spans="1:19">
      <c r="A64" s="162">
        <v>29</v>
      </c>
      <c r="B64" s="474" t="s">
        <v>226</v>
      </c>
      <c r="C64" s="59"/>
      <c r="D64" s="60"/>
      <c r="E64" s="323">
        <f t="shared" si="11"/>
        <v>192.864030858245</v>
      </c>
      <c r="F64" s="165">
        <v>0.3111</v>
      </c>
      <c r="G64" s="88">
        <f t="shared" si="12"/>
        <v>0.505871657767813</v>
      </c>
      <c r="H64" s="110"/>
      <c r="I64" s="216" t="s">
        <v>84</v>
      </c>
      <c r="J64" s="224"/>
      <c r="K64" s="275"/>
      <c r="L64" s="225"/>
      <c r="M64" s="225"/>
      <c r="N64" s="236"/>
      <c r="O64" s="555"/>
      <c r="P64" s="549" t="s">
        <v>145</v>
      </c>
      <c r="Q64" s="577"/>
      <c r="R64" s="577"/>
      <c r="S64" s="578"/>
    </row>
    <row r="65" s="2" customFormat="1" ht="32.1" customHeight="1" spans="1:19">
      <c r="A65" s="162">
        <v>30</v>
      </c>
      <c r="B65" s="474" t="s">
        <v>225</v>
      </c>
      <c r="C65" s="59"/>
      <c r="D65" s="60"/>
      <c r="E65" s="86">
        <f t="shared" si="11"/>
        <v>163.487738419619</v>
      </c>
      <c r="F65" s="119">
        <v>0.367</v>
      </c>
      <c r="G65" s="88">
        <f t="shared" si="12"/>
        <v>0.596769200902562</v>
      </c>
      <c r="H65" s="110">
        <v>1</v>
      </c>
      <c r="I65" s="253" t="s">
        <v>44</v>
      </c>
      <c r="J65" s="224" t="s">
        <v>45</v>
      </c>
      <c r="K65" s="275">
        <v>16</v>
      </c>
      <c r="L65" s="225" t="s">
        <v>173</v>
      </c>
      <c r="M65" s="225" t="s">
        <v>174</v>
      </c>
      <c r="N65" s="236" t="s">
        <v>48</v>
      </c>
      <c r="O65" s="555"/>
      <c r="P65" s="555"/>
      <c r="Q65" s="577"/>
      <c r="R65" s="577"/>
      <c r="S65" s="578"/>
    </row>
    <row r="66" s="2" customFormat="1" ht="32.1" customHeight="1" spans="1:19">
      <c r="A66" s="162">
        <v>31</v>
      </c>
      <c r="B66" s="474" t="s">
        <v>393</v>
      </c>
      <c r="C66" s="324"/>
      <c r="D66" s="325"/>
      <c r="E66" s="326">
        <f t="shared" si="11"/>
        <v>119.760479041916</v>
      </c>
      <c r="F66" s="119">
        <v>0.501</v>
      </c>
      <c r="G66" s="88">
        <f t="shared" si="12"/>
        <v>0.814663132567261</v>
      </c>
      <c r="H66" s="327">
        <v>1</v>
      </c>
      <c r="I66" s="216" t="s">
        <v>50</v>
      </c>
      <c r="J66" s="224"/>
      <c r="K66" s="275"/>
      <c r="L66" s="225"/>
      <c r="M66" s="225"/>
      <c r="N66" s="226"/>
      <c r="O66" s="555"/>
      <c r="P66" s="555"/>
      <c r="Q66" s="577"/>
      <c r="R66" s="577"/>
      <c r="S66" s="578"/>
    </row>
    <row r="67" s="2" customFormat="1" ht="32.1" customHeight="1" spans="1:19">
      <c r="A67" s="162">
        <v>32</v>
      </c>
      <c r="B67" s="531" t="s">
        <v>126</v>
      </c>
      <c r="C67" s="59"/>
      <c r="D67" s="60"/>
      <c r="E67" s="326">
        <f t="shared" si="11"/>
        <v>131.004366812227</v>
      </c>
      <c r="F67" s="119">
        <v>0.458</v>
      </c>
      <c r="G67" s="88">
        <f t="shared" si="12"/>
        <v>0.744741945540529</v>
      </c>
      <c r="H67" s="110">
        <v>1</v>
      </c>
      <c r="I67" s="216" t="s">
        <v>44</v>
      </c>
      <c r="J67" s="224" t="s">
        <v>45</v>
      </c>
      <c r="K67" s="275">
        <v>16</v>
      </c>
      <c r="L67" s="225" t="s">
        <v>173</v>
      </c>
      <c r="M67" s="225" t="s">
        <v>174</v>
      </c>
      <c r="N67" s="236" t="s">
        <v>48</v>
      </c>
      <c r="O67" s="555"/>
      <c r="P67" s="1"/>
      <c r="Q67" s="577"/>
      <c r="R67" s="577"/>
      <c r="S67" s="578"/>
    </row>
    <row r="68" s="2" customFormat="1" ht="30" customHeight="1" spans="1:19">
      <c r="A68" s="162">
        <v>33</v>
      </c>
      <c r="B68" s="531" t="s">
        <v>394</v>
      </c>
      <c r="C68" s="59"/>
      <c r="D68" s="60"/>
      <c r="E68" s="326">
        <f t="shared" si="11"/>
        <v>64.7948164146868</v>
      </c>
      <c r="F68" s="342">
        <v>0.926</v>
      </c>
      <c r="G68" s="88">
        <f t="shared" si="12"/>
        <v>1.50574463225006</v>
      </c>
      <c r="H68" s="110">
        <v>2</v>
      </c>
      <c r="I68" s="216" t="s">
        <v>72</v>
      </c>
      <c r="J68" s="224" t="s">
        <v>130</v>
      </c>
      <c r="K68" s="224">
        <v>21</v>
      </c>
      <c r="L68" s="225" t="s">
        <v>233</v>
      </c>
      <c r="M68" s="236" t="s">
        <v>165</v>
      </c>
      <c r="N68" s="226" t="s">
        <v>187</v>
      </c>
      <c r="O68" s="555"/>
      <c r="P68" s="555"/>
      <c r="Q68" s="577"/>
      <c r="R68" s="577"/>
      <c r="S68" s="578"/>
    </row>
    <row r="69" s="2" customFormat="1" ht="30" customHeight="1" spans="1:19">
      <c r="A69" s="162">
        <v>34</v>
      </c>
      <c r="B69" s="531" t="s">
        <v>131</v>
      </c>
      <c r="C69" s="59"/>
      <c r="D69" s="60"/>
      <c r="E69" s="326">
        <f t="shared" si="11"/>
        <v>40.1983116709098</v>
      </c>
      <c r="F69" s="119">
        <f>1.2926+0.2</f>
        <v>1.4926</v>
      </c>
      <c r="G69" s="152">
        <f t="shared" si="12"/>
        <v>2.42707822688601</v>
      </c>
      <c r="H69" s="110">
        <v>2</v>
      </c>
      <c r="I69" s="216" t="s">
        <v>44</v>
      </c>
      <c r="J69" s="224" t="s">
        <v>45</v>
      </c>
      <c r="K69" s="275">
        <v>16</v>
      </c>
      <c r="L69" s="225" t="s">
        <v>173</v>
      </c>
      <c r="M69" s="225" t="s">
        <v>174</v>
      </c>
      <c r="N69" s="236" t="s">
        <v>48</v>
      </c>
      <c r="O69" s="555"/>
      <c r="P69" s="549" t="s">
        <v>146</v>
      </c>
      <c r="Q69" s="577"/>
      <c r="R69" s="577"/>
      <c r="S69" s="578"/>
    </row>
    <row r="70" s="2" customFormat="1" ht="30" customHeight="1" spans="1:19">
      <c r="A70" s="162">
        <v>35</v>
      </c>
      <c r="B70" s="531" t="s">
        <v>395</v>
      </c>
      <c r="C70" s="59"/>
      <c r="D70" s="60"/>
      <c r="E70" s="326">
        <f t="shared" si="11"/>
        <v>31.1634079264128</v>
      </c>
      <c r="F70" s="119">
        <f>2.2651*0.85</f>
        <v>1.925335</v>
      </c>
      <c r="G70" s="152">
        <f t="shared" si="12"/>
        <v>3.13073740986304</v>
      </c>
      <c r="H70" s="110">
        <v>3</v>
      </c>
      <c r="I70" s="216" t="s">
        <v>54</v>
      </c>
      <c r="J70" s="224" t="s">
        <v>45</v>
      </c>
      <c r="K70" s="275">
        <v>16</v>
      </c>
      <c r="L70" s="225" t="s">
        <v>158</v>
      </c>
      <c r="M70" s="225" t="s">
        <v>159</v>
      </c>
      <c r="N70" s="226" t="s">
        <v>160</v>
      </c>
      <c r="O70" s="555"/>
      <c r="P70" s="555"/>
      <c r="Q70" s="577"/>
      <c r="R70" s="577"/>
      <c r="S70" s="578"/>
    </row>
    <row r="71" s="2" customFormat="1" ht="30" customHeight="1" spans="1:19">
      <c r="A71" s="162">
        <v>36</v>
      </c>
      <c r="B71" s="531" t="s">
        <v>396</v>
      </c>
      <c r="C71" s="59"/>
      <c r="D71" s="60"/>
      <c r="E71" s="326">
        <f t="shared" si="11"/>
        <v>502.092050209205</v>
      </c>
      <c r="F71" s="119">
        <f>0.239/2</f>
        <v>0.1195</v>
      </c>
      <c r="G71" s="101">
        <f t="shared" si="12"/>
        <v>0.194315856969636</v>
      </c>
      <c r="H71" s="110"/>
      <c r="I71" s="216" t="s">
        <v>44</v>
      </c>
      <c r="J71" s="224" t="s">
        <v>45</v>
      </c>
      <c r="K71" s="275">
        <v>16</v>
      </c>
      <c r="L71" s="225" t="s">
        <v>161</v>
      </c>
      <c r="M71" s="225" t="s">
        <v>162</v>
      </c>
      <c r="N71" s="226" t="s">
        <v>160</v>
      </c>
      <c r="O71" s="555"/>
      <c r="P71" s="555"/>
      <c r="Q71" s="577"/>
      <c r="R71" s="577"/>
      <c r="S71" s="578"/>
    </row>
    <row r="72" s="2" customFormat="1" ht="30" customHeight="1" spans="1:19">
      <c r="A72" s="162">
        <v>37</v>
      </c>
      <c r="B72" s="531" t="s">
        <v>397</v>
      </c>
      <c r="C72" s="59"/>
      <c r="D72" s="60"/>
      <c r="E72" s="326">
        <f t="shared" si="11"/>
        <v>146.341463414634</v>
      </c>
      <c r="F72" s="119">
        <f>0.239+0.171</f>
        <v>0.41</v>
      </c>
      <c r="G72" s="101">
        <f t="shared" si="12"/>
        <v>0.666690387929295</v>
      </c>
      <c r="H72" s="110">
        <v>1</v>
      </c>
      <c r="I72" s="253" t="s">
        <v>74</v>
      </c>
      <c r="J72" s="224" t="s">
        <v>137</v>
      </c>
      <c r="K72" s="275">
        <v>21</v>
      </c>
      <c r="L72" s="225" t="s">
        <v>234</v>
      </c>
      <c r="M72" s="236" t="s">
        <v>235</v>
      </c>
      <c r="N72" s="226" t="s">
        <v>160</v>
      </c>
      <c r="O72" s="555"/>
      <c r="P72" s="555"/>
      <c r="Q72" s="577"/>
      <c r="R72" s="577"/>
      <c r="S72" s="578"/>
    </row>
    <row r="73" s="2" customFormat="1" ht="30" customHeight="1" spans="1:19">
      <c r="A73" s="162"/>
      <c r="B73" s="474"/>
      <c r="C73" s="62"/>
      <c r="D73" s="62"/>
      <c r="E73" s="86"/>
      <c r="F73" s="342"/>
      <c r="G73" s="88"/>
      <c r="H73" s="89"/>
      <c r="I73" s="246"/>
      <c r="J73" s="556"/>
      <c r="K73" s="556"/>
      <c r="L73" s="377"/>
      <c r="M73" s="377"/>
      <c r="N73" s="370"/>
      <c r="O73" s="555"/>
      <c r="P73" s="555"/>
      <c r="Q73" s="577"/>
      <c r="R73" s="577"/>
      <c r="S73" s="578"/>
    </row>
    <row r="74" s="2" customFormat="1" ht="30" customHeight="1" spans="1:19">
      <c r="A74" s="344"/>
      <c r="B74" s="345" t="s">
        <v>140</v>
      </c>
      <c r="C74" s="346"/>
      <c r="D74" s="346"/>
      <c r="E74" s="347">
        <f>60/F74*$E$12</f>
        <v>65.0054171180932</v>
      </c>
      <c r="F74" s="348">
        <v>0.923</v>
      </c>
      <c r="G74" s="95">
        <f>$F$9/E74*120%</f>
        <v>1.50086640989936</v>
      </c>
      <c r="H74" s="349">
        <v>2</v>
      </c>
      <c r="I74" s="374" t="s">
        <v>141</v>
      </c>
      <c r="J74" s="375"/>
      <c r="K74" s="654"/>
      <c r="L74" s="561"/>
      <c r="M74" s="561"/>
      <c r="N74" s="562"/>
      <c r="O74" s="555"/>
      <c r="P74" s="555"/>
      <c r="Q74" s="577"/>
      <c r="R74" s="577"/>
      <c r="S74" s="578"/>
    </row>
    <row r="75" s="2" customFormat="1" ht="30" customHeight="1" spans="1:19">
      <c r="A75" s="350"/>
      <c r="B75" s="244" t="s">
        <v>142</v>
      </c>
      <c r="C75" s="244"/>
      <c r="D75" s="244"/>
      <c r="E75" s="79"/>
      <c r="F75" s="318">
        <f t="shared" ref="F75:H75" si="14">SUM(F62:F74)</f>
        <v>8.833835</v>
      </c>
      <c r="G75" s="318">
        <f t="shared" si="14"/>
        <v>14.3644704464717</v>
      </c>
      <c r="H75" s="82">
        <f t="shared" si="14"/>
        <v>16</v>
      </c>
      <c r="I75" s="378"/>
      <c r="J75" s="379"/>
      <c r="K75" s="379"/>
      <c r="L75" s="379"/>
      <c r="M75" s="563"/>
      <c r="N75" s="564"/>
      <c r="O75" s="555"/>
      <c r="P75" s="555"/>
      <c r="Q75" s="577"/>
      <c r="R75" s="577"/>
      <c r="S75" s="578"/>
    </row>
    <row r="76" s="2" customFormat="1" ht="30" customHeight="1" spans="1:19">
      <c r="A76" s="538"/>
      <c r="B76" s="540" t="s">
        <v>398</v>
      </c>
      <c r="C76" s="540"/>
      <c r="D76" s="540"/>
      <c r="E76" s="430"/>
      <c r="F76" s="541">
        <f t="shared" ref="F76:H76" si="15">F75+F60</f>
        <v>26.647035</v>
      </c>
      <c r="G76" s="541">
        <f t="shared" si="15"/>
        <v>43.3300539056475</v>
      </c>
      <c r="H76" s="542">
        <f t="shared" si="15"/>
        <v>47</v>
      </c>
      <c r="I76" s="565"/>
      <c r="J76" s="566"/>
      <c r="K76" s="566"/>
      <c r="L76" s="566"/>
      <c r="M76" s="568"/>
      <c r="N76" s="569"/>
      <c r="O76" s="555"/>
      <c r="P76" s="555"/>
      <c r="Q76" s="577"/>
      <c r="R76" s="577"/>
      <c r="S76" s="578"/>
    </row>
    <row r="77" ht="32.1" customHeight="1" spans="1:20">
      <c r="A77" s="351"/>
      <c r="B77" s="543" t="s">
        <v>239</v>
      </c>
      <c r="C77" s="543"/>
      <c r="D77" s="543"/>
      <c r="E77" s="544"/>
      <c r="F77" s="545">
        <f t="shared" ref="F77:H77" si="16">F76+F19</f>
        <v>27.120535</v>
      </c>
      <c r="G77" s="545">
        <f t="shared" si="16"/>
        <v>44.1</v>
      </c>
      <c r="H77" s="546">
        <f t="shared" si="16"/>
        <v>48</v>
      </c>
      <c r="I77" s="570"/>
      <c r="J77" s="383"/>
      <c r="K77" s="383"/>
      <c r="L77" s="383"/>
      <c r="M77" s="571"/>
      <c r="N77" s="572"/>
      <c r="O77" s="555"/>
      <c r="P77" s="555"/>
      <c r="Q77" s="577"/>
      <c r="R77" s="577"/>
      <c r="S77" s="578"/>
      <c r="T77" s="2"/>
    </row>
    <row r="78" ht="32.1" customHeight="1" spans="1:19">
      <c r="A78" s="353"/>
      <c r="B78" s="547" t="s">
        <v>144</v>
      </c>
      <c r="C78" s="355"/>
      <c r="D78" s="356"/>
      <c r="E78" s="357"/>
      <c r="F78" s="548">
        <f>F77+F13</f>
        <v>27.808535</v>
      </c>
      <c r="G78" s="357"/>
      <c r="H78" s="357"/>
      <c r="I78" s="387"/>
      <c r="J78" s="387"/>
      <c r="K78" s="387"/>
      <c r="L78" s="387"/>
      <c r="M78" s="387"/>
      <c r="N78" s="387"/>
      <c r="O78" s="573"/>
      <c r="P78" s="573"/>
      <c r="Q78" s="573"/>
      <c r="R78" s="573"/>
      <c r="S78" s="579"/>
    </row>
    <row r="79" ht="32.1" customHeight="1" spans="1:14">
      <c r="A79" s="549"/>
      <c r="B79" s="273"/>
      <c r="C79" s="287"/>
      <c r="D79" s="287"/>
      <c r="E79" s="2"/>
      <c r="F79" s="273"/>
      <c r="G79" s="551"/>
      <c r="H79" s="549"/>
      <c r="J79" s="179"/>
      <c r="K79" s="179"/>
      <c r="L79" s="179"/>
      <c r="M79" s="575"/>
      <c r="N79" s="575"/>
    </row>
    <row r="80" ht="32.1" customHeight="1" spans="1:9">
      <c r="A80" s="549"/>
      <c r="B80" s="92"/>
      <c r="E80" s="549"/>
      <c r="F80" s="549"/>
      <c r="G80" s="549"/>
      <c r="H80" s="552"/>
      <c r="I80" s="552"/>
    </row>
    <row r="81" ht="32.1" customHeight="1" spans="1:9">
      <c r="A81" s="549"/>
      <c r="B81" s="362">
        <v>28.6948596</v>
      </c>
      <c r="C81" s="287"/>
      <c r="D81" s="363">
        <f>+F75+F60</f>
        <v>26.647035</v>
      </c>
      <c r="E81" s="2"/>
      <c r="F81" s="273"/>
      <c r="G81" s="551"/>
      <c r="H81" s="273"/>
      <c r="I81" s="576"/>
    </row>
    <row r="82" ht="32.1" customHeight="1" spans="1:8">
      <c r="A82" s="549"/>
      <c r="B82" s="365"/>
      <c r="D82" s="553">
        <f>60/D81*43*0.75</f>
        <v>72.6159589612878</v>
      </c>
      <c r="E82" s="549"/>
      <c r="F82" s="549"/>
      <c r="G82" s="549"/>
      <c r="H82" s="549"/>
    </row>
    <row r="83" ht="32.1" customHeight="1" spans="1:8">
      <c r="A83" s="549"/>
      <c r="B83" s="554"/>
      <c r="E83" s="549"/>
      <c r="F83" s="549"/>
      <c r="G83" s="549"/>
      <c r="H83" s="549"/>
    </row>
    <row r="84" ht="32.1" customHeight="1" spans="1:8">
      <c r="A84" s="549"/>
      <c r="E84" s="549"/>
      <c r="F84" s="549"/>
      <c r="G84" s="549"/>
      <c r="H84" s="549"/>
    </row>
    <row r="85" ht="32.1" customHeight="1" spans="1:8">
      <c r="A85" s="549"/>
      <c r="B85" s="394" t="s">
        <v>399</v>
      </c>
      <c r="E85" s="549"/>
      <c r="F85" s="549">
        <v>0.5437</v>
      </c>
      <c r="G85" s="549"/>
      <c r="H85" s="549"/>
    </row>
    <row r="86" spans="1:8">
      <c r="A86" s="549"/>
      <c r="E86" s="549"/>
      <c r="F86" s="549"/>
      <c r="G86" s="549"/>
      <c r="H86" s="549"/>
    </row>
    <row r="87" spans="1:8">
      <c r="A87" s="549"/>
      <c r="E87" s="549"/>
      <c r="F87" s="549"/>
      <c r="G87" s="549"/>
      <c r="H87" s="549"/>
    </row>
    <row r="88" spans="1:8">
      <c r="A88" s="549"/>
      <c r="E88" s="549"/>
      <c r="F88" s="549"/>
      <c r="G88" s="549"/>
      <c r="H88" s="549"/>
    </row>
    <row r="89" spans="1:8">
      <c r="A89" s="549"/>
      <c r="E89" s="549"/>
      <c r="F89" s="549"/>
      <c r="G89" s="549"/>
      <c r="H89" s="549"/>
    </row>
    <row r="90" spans="1:8">
      <c r="A90" s="549"/>
      <c r="E90" s="549"/>
      <c r="F90" s="549"/>
      <c r="G90" s="549"/>
      <c r="H90" s="549"/>
    </row>
    <row r="91" spans="1:8">
      <c r="A91" s="549"/>
      <c r="E91" s="549"/>
      <c r="F91" s="549"/>
      <c r="G91" s="549"/>
      <c r="H91" s="549"/>
    </row>
    <row r="92" spans="1:8">
      <c r="A92" s="549"/>
      <c r="E92" s="549"/>
      <c r="F92" s="549"/>
      <c r="G92" s="549"/>
      <c r="H92" s="549"/>
    </row>
    <row r="93" spans="1:8">
      <c r="A93" s="549"/>
      <c r="E93" s="549"/>
      <c r="F93" s="549"/>
      <c r="G93" s="549"/>
      <c r="H93" s="549"/>
    </row>
    <row r="94" spans="1:8">
      <c r="A94" s="549"/>
      <c r="E94" s="549"/>
      <c r="F94" s="549"/>
      <c r="G94" s="549"/>
      <c r="H94" s="549"/>
    </row>
    <row r="95" spans="1:8">
      <c r="A95" s="549"/>
      <c r="E95" s="549"/>
      <c r="F95" s="549"/>
      <c r="G95" s="549"/>
      <c r="H95" s="549"/>
    </row>
    <row r="96" spans="1:8">
      <c r="A96" s="549"/>
      <c r="E96" s="549"/>
      <c r="F96" s="549"/>
      <c r="G96" s="549"/>
      <c r="H96" s="549"/>
    </row>
    <row r="97" spans="1:8">
      <c r="A97" s="549"/>
      <c r="E97" s="549"/>
      <c r="F97" s="549"/>
      <c r="G97" s="549"/>
      <c r="H97" s="549"/>
    </row>
    <row r="98" spans="5:8">
      <c r="E98" s="549"/>
      <c r="F98" s="549"/>
      <c r="G98" s="549"/>
      <c r="H98" s="549"/>
    </row>
    <row r="99" spans="5:8">
      <c r="E99" s="549"/>
      <c r="F99" s="549"/>
      <c r="G99" s="549"/>
      <c r="H99" s="549"/>
    </row>
    <row r="100" spans="5:8">
      <c r="E100" s="549"/>
      <c r="F100" s="549"/>
      <c r="G100" s="549"/>
      <c r="H100" s="549"/>
    </row>
    <row r="101" spans="5:8">
      <c r="E101" s="549"/>
      <c r="F101" s="549"/>
      <c r="G101" s="549"/>
      <c r="H101" s="549"/>
    </row>
    <row r="102" spans="5:8">
      <c r="E102" s="549"/>
      <c r="F102" s="549"/>
      <c r="G102" s="549"/>
      <c r="H102" s="549"/>
    </row>
    <row r="103" spans="5:8">
      <c r="E103" s="549"/>
      <c r="F103" s="549"/>
      <c r="G103" s="549"/>
      <c r="H103" s="549"/>
    </row>
    <row r="104" spans="5:8">
      <c r="E104" s="549"/>
      <c r="F104" s="549"/>
      <c r="G104" s="549"/>
      <c r="H104" s="549"/>
    </row>
  </sheetData>
  <sheetProtection selectLockedCells="1" selectUnlockedCells="1"/>
  <mergeCells count="26">
    <mergeCell ref="P9:Q9"/>
    <mergeCell ref="J10:K10"/>
    <mergeCell ref="L10:M10"/>
    <mergeCell ref="O13:S13"/>
    <mergeCell ref="B14:C14"/>
    <mergeCell ref="O14:Q14"/>
    <mergeCell ref="B20:C20"/>
    <mergeCell ref="B29:C29"/>
    <mergeCell ref="O35:S35"/>
    <mergeCell ref="O36:S36"/>
    <mergeCell ref="O37:S37"/>
    <mergeCell ref="O41:S41"/>
    <mergeCell ref="O59:P59"/>
    <mergeCell ref="O60:P60"/>
    <mergeCell ref="O61:P61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.25" bottom="0" header="0" footer="0"/>
  <pageSetup paperSize="9" scale="33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103"/>
  <sheetViews>
    <sheetView view="pageBreakPreview" zoomScale="50" zoomScaleNormal="50" topLeftCell="A50" workbookViewId="0">
      <selection activeCell="B37" sqref="B37"/>
    </sheetView>
  </sheetViews>
  <sheetFormatPr defaultColWidth="5.6952380952381" defaultRowHeight="26.25"/>
  <cols>
    <col min="1" max="1" width="7" style="937"/>
    <col min="2" max="2" width="86.2857142857143" style="580" customWidth="1"/>
    <col min="3" max="3" width="11.1428571428571" style="580" customWidth="1"/>
    <col min="4" max="4" width="17.1428571428571" style="580" customWidth="1"/>
    <col min="5" max="7" width="12.8571428571429" style="6" customWidth="1"/>
    <col min="8" max="8" width="10.5619047619048" style="938" customWidth="1"/>
    <col min="9" max="9" width="14" style="939" customWidth="1"/>
    <col min="10" max="10" width="15.7142857142857" style="940" customWidth="1"/>
    <col min="11" max="11" width="10" style="940" customWidth="1"/>
    <col min="12" max="14" width="11.7142857142857" style="941" customWidth="1"/>
    <col min="15" max="15" width="2.6952380952381" style="580"/>
    <col min="16" max="16" width="12.5714285714286" style="580" customWidth="1"/>
    <col min="17" max="17" width="5.42857142857143" style="580" customWidth="1"/>
    <col min="18" max="18" width="10.5714285714286" style="580" customWidth="1"/>
    <col min="19" max="19" width="10.5714285714286" style="6" customWidth="1"/>
    <col min="20" max="21" width="5.6952380952381" style="580"/>
    <col min="22" max="22" width="7.71428571428571" style="580" customWidth="1"/>
    <col min="23" max="23" width="7.52380952380952" style="580"/>
    <col min="24" max="16384" width="5.6952380952381" style="580"/>
  </cols>
  <sheetData>
    <row r="1" s="398" customFormat="1" ht="38.25" customHeight="1" spans="1:19">
      <c r="A1" s="177" t="s">
        <v>400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995"/>
      <c r="M1" s="995"/>
      <c r="N1" s="995"/>
      <c r="O1" s="177"/>
      <c r="P1" s="177"/>
      <c r="Q1" s="177"/>
      <c r="R1" s="177"/>
      <c r="S1" s="177"/>
    </row>
    <row r="2" s="398" customFormat="1" ht="18.75" customHeight="1" spans="1:19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995"/>
      <c r="M2" s="995"/>
      <c r="N2" s="995"/>
      <c r="O2" s="177"/>
      <c r="P2" s="177"/>
      <c r="Q2" s="177"/>
      <c r="R2" s="177"/>
      <c r="S2" s="177"/>
    </row>
    <row r="3" s="398" customFormat="1" ht="33" customHeight="1" spans="1:19">
      <c r="A3" s="942" t="s">
        <v>1</v>
      </c>
      <c r="B3" s="179"/>
      <c r="C3" s="943" t="s">
        <v>2</v>
      </c>
      <c r="E3" s="12" t="s">
        <v>401</v>
      </c>
      <c r="F3" s="944"/>
      <c r="G3" s="944"/>
      <c r="H3" s="945"/>
      <c r="I3" s="996"/>
      <c r="J3" s="997" t="s">
        <v>4</v>
      </c>
      <c r="K3" s="945"/>
      <c r="L3" s="998"/>
      <c r="M3" s="999" t="s">
        <v>2</v>
      </c>
      <c r="N3" s="479" t="s">
        <v>402</v>
      </c>
      <c r="Q3" s="185"/>
      <c r="R3" s="185"/>
      <c r="S3" s="1052"/>
    </row>
    <row r="4" s="398" customFormat="1" ht="23.1" customHeight="1" spans="1:19">
      <c r="A4" s="942" t="s">
        <v>7</v>
      </c>
      <c r="B4" s="179"/>
      <c r="C4" s="943" t="s">
        <v>2</v>
      </c>
      <c r="E4" s="16" t="s">
        <v>278</v>
      </c>
      <c r="F4" s="617"/>
      <c r="G4" s="617"/>
      <c r="H4" s="617"/>
      <c r="I4" s="996"/>
      <c r="J4" s="1000" t="s">
        <v>9</v>
      </c>
      <c r="K4" s="945"/>
      <c r="L4" s="998"/>
      <c r="M4" s="999" t="s">
        <v>2</v>
      </c>
      <c r="N4" s="481" t="s">
        <v>357</v>
      </c>
      <c r="Q4" s="16"/>
      <c r="R4" s="16"/>
      <c r="S4" s="1053"/>
    </row>
    <row r="5" s="398" customFormat="1" ht="23.1" customHeight="1" spans="1:27">
      <c r="A5" s="942" t="s">
        <v>403</v>
      </c>
      <c r="B5" s="179"/>
      <c r="C5" s="943" t="s">
        <v>2</v>
      </c>
      <c r="E5" s="946">
        <v>7</v>
      </c>
      <c r="F5" s="947"/>
      <c r="G5" s="947"/>
      <c r="H5" s="619"/>
      <c r="I5" s="996"/>
      <c r="J5" s="1000" t="s">
        <v>12</v>
      </c>
      <c r="K5" s="945"/>
      <c r="L5" s="998"/>
      <c r="M5" s="999" t="s">
        <v>2</v>
      </c>
      <c r="N5" s="620">
        <v>260</v>
      </c>
      <c r="Q5" s="16"/>
      <c r="R5" s="16"/>
      <c r="S5" s="1054"/>
      <c r="Y5" s="947"/>
      <c r="Z5" s="947"/>
      <c r="AA5" s="947"/>
    </row>
    <row r="6" s="398" customFormat="1" ht="23.1" customHeight="1" spans="1:19">
      <c r="A6" s="942" t="s">
        <v>14</v>
      </c>
      <c r="B6" s="179"/>
      <c r="C6" s="943" t="s">
        <v>2</v>
      </c>
      <c r="E6" s="948">
        <v>0.75</v>
      </c>
      <c r="F6" s="947"/>
      <c r="G6" s="947"/>
      <c r="H6" s="619"/>
      <c r="I6" s="996"/>
      <c r="J6" s="1000" t="s">
        <v>15</v>
      </c>
      <c r="K6" s="945"/>
      <c r="L6" s="998"/>
      <c r="M6" s="999" t="s">
        <v>2</v>
      </c>
      <c r="N6" s="479" t="s">
        <v>152</v>
      </c>
      <c r="Q6" s="185"/>
      <c r="R6" s="185"/>
      <c r="S6" s="1052"/>
    </row>
    <row r="7" s="398" customFormat="1" ht="23.1" customHeight="1" spans="1:19">
      <c r="A7" s="942" t="s">
        <v>17</v>
      </c>
      <c r="B7" s="179"/>
      <c r="C7" s="943" t="s">
        <v>2</v>
      </c>
      <c r="E7" s="948">
        <v>1</v>
      </c>
      <c r="F7" s="947"/>
      <c r="G7" s="947"/>
      <c r="H7" s="619"/>
      <c r="I7" s="996"/>
      <c r="J7" s="1000" t="s">
        <v>18</v>
      </c>
      <c r="K7" s="945"/>
      <c r="L7" s="998"/>
      <c r="M7" s="999" t="s">
        <v>2</v>
      </c>
      <c r="N7" s="1427" t="s">
        <v>282</v>
      </c>
      <c r="Q7" s="1055"/>
      <c r="R7" s="1055"/>
      <c r="S7" s="1056"/>
    </row>
    <row r="8" s="398" customFormat="1" ht="23.1" customHeight="1" spans="1:19">
      <c r="A8" s="942" t="s">
        <v>404</v>
      </c>
      <c r="B8" s="179"/>
      <c r="C8" s="943" t="s">
        <v>2</v>
      </c>
      <c r="E8" s="949">
        <v>49</v>
      </c>
      <c r="F8" s="622"/>
      <c r="G8" s="622"/>
      <c r="H8" s="622"/>
      <c r="I8" s="1001"/>
      <c r="J8" s="1002"/>
      <c r="K8" s="945"/>
      <c r="L8" s="998"/>
      <c r="M8" s="1003" t="s">
        <v>5</v>
      </c>
      <c r="N8" s="1004">
        <f>$F$91/20.086</f>
        <v>1.67932552524146</v>
      </c>
      <c r="Q8" s="1057"/>
      <c r="R8" s="1058"/>
      <c r="S8" s="1010"/>
    </row>
    <row r="9" s="398" customFormat="1" ht="23.1" customHeight="1" spans="1:19">
      <c r="A9" s="950" t="s">
        <v>405</v>
      </c>
      <c r="B9" s="951"/>
      <c r="C9" s="943" t="s">
        <v>2</v>
      </c>
      <c r="E9" s="952">
        <f>60/(F90)*E5*E6*E7*E8</f>
        <v>465.401218591354</v>
      </c>
      <c r="F9" s="953">
        <f>60/(F90)*E6*E7*E8</f>
        <v>66.4858883701934</v>
      </c>
      <c r="G9" s="952" t="s">
        <v>22</v>
      </c>
      <c r="H9" s="623"/>
      <c r="I9" s="1005"/>
      <c r="J9" s="1002"/>
      <c r="K9" s="1006"/>
      <c r="L9" s="1007"/>
      <c r="N9" s="1008"/>
      <c r="O9" s="1009"/>
      <c r="P9" s="1010"/>
      <c r="Q9" s="1010"/>
      <c r="R9" s="1010"/>
      <c r="S9" s="1010"/>
    </row>
    <row r="10" s="398" customFormat="1" ht="20.1" customHeight="1" spans="1:19">
      <c r="A10" s="954" t="s">
        <v>23</v>
      </c>
      <c r="B10" s="955" t="s">
        <v>154</v>
      </c>
      <c r="C10" s="955"/>
      <c r="D10" s="955"/>
      <c r="E10" s="956" t="s">
        <v>25</v>
      </c>
      <c r="F10" s="957" t="s">
        <v>26</v>
      </c>
      <c r="G10" s="958" t="s">
        <v>27</v>
      </c>
      <c r="H10" s="958"/>
      <c r="I10" s="1011" t="s">
        <v>406</v>
      </c>
      <c r="J10" s="1012" t="s">
        <v>28</v>
      </c>
      <c r="K10" s="1013"/>
      <c r="L10" s="1014" t="s">
        <v>29</v>
      </c>
      <c r="M10" s="1015"/>
      <c r="N10" s="1016" t="s">
        <v>30</v>
      </c>
      <c r="O10" s="1017" t="s">
        <v>407</v>
      </c>
      <c r="P10" s="1018"/>
      <c r="Q10" s="1018"/>
      <c r="R10" s="1018"/>
      <c r="S10" s="1059"/>
    </row>
    <row r="11" s="398" customFormat="1" ht="20.1" customHeight="1" spans="1:19">
      <c r="A11" s="954"/>
      <c r="B11" s="955"/>
      <c r="C11" s="955"/>
      <c r="D11" s="959"/>
      <c r="E11" s="960" t="s">
        <v>155</v>
      </c>
      <c r="F11" s="957"/>
      <c r="G11" s="958"/>
      <c r="H11" s="958"/>
      <c r="I11" s="1011"/>
      <c r="J11" s="1019" t="s">
        <v>33</v>
      </c>
      <c r="K11" s="1019" t="s">
        <v>34</v>
      </c>
      <c r="L11" s="1020" t="s">
        <v>35</v>
      </c>
      <c r="M11" s="1020" t="s">
        <v>36</v>
      </c>
      <c r="N11" s="1021"/>
      <c r="O11" s="1022"/>
      <c r="P11" s="1023"/>
      <c r="Q11" s="1023"/>
      <c r="R11" s="1023"/>
      <c r="S11" s="1060"/>
    </row>
    <row r="12" s="398" customFormat="1" ht="23" customHeight="1" spans="1:19">
      <c r="A12" s="954"/>
      <c r="B12" s="955"/>
      <c r="C12" s="955"/>
      <c r="D12" s="959"/>
      <c r="E12" s="961">
        <v>1</v>
      </c>
      <c r="F12" s="962">
        <v>0.9</v>
      </c>
      <c r="G12" s="958"/>
      <c r="H12" s="958"/>
      <c r="I12" s="1011"/>
      <c r="J12" s="1024"/>
      <c r="K12" s="1024"/>
      <c r="L12" s="1025"/>
      <c r="M12" s="1025"/>
      <c r="N12" s="1021"/>
      <c r="O12" s="1026" t="s">
        <v>32</v>
      </c>
      <c r="P12" s="1026"/>
      <c r="Q12" s="1026"/>
      <c r="R12" s="1061" t="s">
        <v>408</v>
      </c>
      <c r="S12" s="1062" t="s">
        <v>42</v>
      </c>
    </row>
    <row r="13" s="398" customFormat="1" ht="30" customHeight="1" spans="1:33">
      <c r="A13" s="41"/>
      <c r="B13" s="42" t="s">
        <v>156</v>
      </c>
      <c r="C13" s="963"/>
      <c r="D13" s="963"/>
      <c r="E13" s="964">
        <f t="shared" ref="E13:E23" si="0">60/F13*$E$12</f>
        <v>106.007067137809</v>
      </c>
      <c r="F13" s="45">
        <f>0.222*2+0.061*2</f>
        <v>0.566</v>
      </c>
      <c r="G13" s="46">
        <f t="shared" ref="G13:G23" si="1">$F$9/E13*120%</f>
        <v>0.752620256350591</v>
      </c>
      <c r="H13" s="47"/>
      <c r="I13" s="216" t="s">
        <v>38</v>
      </c>
      <c r="J13" s="504"/>
      <c r="K13" s="504"/>
      <c r="L13" s="1027"/>
      <c r="M13" s="1028"/>
      <c r="N13" s="1029"/>
      <c r="O13" s="1030"/>
      <c r="P13" s="228" t="s">
        <v>44</v>
      </c>
      <c r="Q13" s="1030"/>
      <c r="R13" s="916">
        <f t="shared" ref="R13:R28" si="2">COUNTIFS($I$25:$I$83,P13,$H$25:$H$83,"")+SUMIF($I$25:$I$83,P13,$H$25:$H$83)</f>
        <v>21</v>
      </c>
      <c r="S13" s="295">
        <f t="shared" ref="S13:S29" si="3">SUMIF($I$25:$I$92,P13,$H$25:$H$92)</f>
        <v>20</v>
      </c>
      <c r="Y13" s="575"/>
      <c r="Z13" s="575"/>
      <c r="AA13" s="575"/>
      <c r="AB13" s="575"/>
      <c r="AC13" s="575"/>
      <c r="AD13" s="575"/>
      <c r="AE13" s="575"/>
      <c r="AF13" s="575"/>
      <c r="AG13" s="575"/>
    </row>
    <row r="14" s="398" customFormat="1" ht="30" customHeight="1" spans="1:33">
      <c r="A14" s="52"/>
      <c r="B14" s="54" t="s">
        <v>40</v>
      </c>
      <c r="C14" s="54"/>
      <c r="D14" s="54"/>
      <c r="E14" s="436"/>
      <c r="F14" s="965"/>
      <c r="G14" s="436"/>
      <c r="H14" s="966"/>
      <c r="I14" s="220"/>
      <c r="J14" s="504"/>
      <c r="K14" s="504"/>
      <c r="L14" s="1027"/>
      <c r="M14" s="1028"/>
      <c r="N14" s="1029"/>
      <c r="O14" s="1030"/>
      <c r="P14" s="60" t="s">
        <v>51</v>
      </c>
      <c r="Q14" s="1030"/>
      <c r="R14" s="916">
        <f t="shared" si="2"/>
        <v>0</v>
      </c>
      <c r="S14" s="295">
        <f t="shared" si="3"/>
        <v>0</v>
      </c>
      <c r="Y14" s="575"/>
      <c r="Z14" s="575"/>
      <c r="AA14" s="575"/>
      <c r="AB14" s="575"/>
      <c r="AC14" s="575"/>
      <c r="AD14" s="575"/>
      <c r="AE14" s="575"/>
      <c r="AF14" s="575"/>
      <c r="AG14" s="575"/>
    </row>
    <row r="15" s="398" customFormat="1" ht="30" customHeight="1" spans="1:33">
      <c r="A15" s="52"/>
      <c r="B15" s="53" t="s">
        <v>157</v>
      </c>
      <c r="C15" s="54"/>
      <c r="D15" s="54"/>
      <c r="E15" s="55">
        <f t="shared" si="0"/>
        <v>270.880361173815</v>
      </c>
      <c r="F15" s="61">
        <v>0.2215</v>
      </c>
      <c r="G15" s="57">
        <f t="shared" si="1"/>
        <v>0.294532485479957</v>
      </c>
      <c r="H15" s="47">
        <v>1</v>
      </c>
      <c r="I15" s="216" t="s">
        <v>44</v>
      </c>
      <c r="J15" s="247" t="s">
        <v>45</v>
      </c>
      <c r="K15" s="275">
        <v>14</v>
      </c>
      <c r="L15" s="225" t="s">
        <v>409</v>
      </c>
      <c r="M15" s="225" t="s">
        <v>410</v>
      </c>
      <c r="N15" s="226" t="s">
        <v>160</v>
      </c>
      <c r="O15" s="908"/>
      <c r="P15" s="59" t="s">
        <v>54</v>
      </c>
      <c r="Q15" s="908"/>
      <c r="R15" s="916">
        <f t="shared" si="2"/>
        <v>1</v>
      </c>
      <c r="S15" s="295">
        <f t="shared" si="3"/>
        <v>1</v>
      </c>
      <c r="Y15" s="575"/>
      <c r="Z15" s="575"/>
      <c r="AA15" s="575"/>
      <c r="AB15" s="575"/>
      <c r="AC15" s="575"/>
      <c r="AD15" s="575"/>
      <c r="AE15" s="575"/>
      <c r="AF15" s="575"/>
      <c r="AG15" s="575"/>
    </row>
    <row r="16" s="398" customFormat="1" ht="30" customHeight="1" spans="1:33">
      <c r="A16" s="41"/>
      <c r="B16" s="53" t="s">
        <v>52</v>
      </c>
      <c r="C16" s="59"/>
      <c r="D16" s="60"/>
      <c r="E16" s="55">
        <f t="shared" si="0"/>
        <v>389.61038961039</v>
      </c>
      <c r="F16" s="61">
        <v>0.154</v>
      </c>
      <c r="G16" s="57">
        <f t="shared" si="1"/>
        <v>0.204776536180196</v>
      </c>
      <c r="H16" s="47"/>
      <c r="I16" s="216" t="s">
        <v>53</v>
      </c>
      <c r="J16" s="224" t="s">
        <v>45</v>
      </c>
      <c r="K16" s="275">
        <v>14</v>
      </c>
      <c r="L16" s="225" t="s">
        <v>409</v>
      </c>
      <c r="M16" s="225" t="s">
        <v>410</v>
      </c>
      <c r="N16" s="226" t="s">
        <v>160</v>
      </c>
      <c r="O16" s="909"/>
      <c r="P16" s="59" t="s">
        <v>53</v>
      </c>
      <c r="Q16" s="908"/>
      <c r="R16" s="916">
        <f t="shared" si="2"/>
        <v>3</v>
      </c>
      <c r="S16" s="295">
        <f t="shared" si="3"/>
        <v>3</v>
      </c>
      <c r="Y16" s="575"/>
      <c r="Z16" s="575"/>
      <c r="AA16" s="575"/>
      <c r="AB16" s="575"/>
      <c r="AC16" s="575"/>
      <c r="AD16" s="575"/>
      <c r="AE16" s="575"/>
      <c r="AF16" s="575"/>
      <c r="AG16" s="575"/>
    </row>
    <row r="17" s="398" customFormat="1" ht="30" customHeight="1" spans="1:33">
      <c r="A17" s="41"/>
      <c r="B17" s="53" t="s">
        <v>55</v>
      </c>
      <c r="C17" s="59"/>
      <c r="D17" s="60"/>
      <c r="E17" s="55">
        <f t="shared" si="0"/>
        <v>722.89156626506</v>
      </c>
      <c r="F17" s="584">
        <v>0.083</v>
      </c>
      <c r="G17" s="57">
        <f t="shared" si="1"/>
        <v>0.110366574694521</v>
      </c>
      <c r="H17" s="47"/>
      <c r="I17" s="216" t="s">
        <v>56</v>
      </c>
      <c r="J17" s="224" t="s">
        <v>57</v>
      </c>
      <c r="K17" s="275">
        <v>14</v>
      </c>
      <c r="L17" s="225" t="s">
        <v>284</v>
      </c>
      <c r="M17" s="225" t="s">
        <v>285</v>
      </c>
      <c r="N17" s="226" t="s">
        <v>160</v>
      </c>
      <c r="O17" s="909"/>
      <c r="P17" s="59" t="s">
        <v>56</v>
      </c>
      <c r="Q17" s="908"/>
      <c r="R17" s="916">
        <f t="shared" si="2"/>
        <v>1</v>
      </c>
      <c r="S17" s="295">
        <f t="shared" si="3"/>
        <v>1</v>
      </c>
      <c r="Y17" s="575"/>
      <c r="Z17" s="575"/>
      <c r="AA17" s="575"/>
      <c r="AB17" s="575"/>
      <c r="AC17" s="575"/>
      <c r="AD17" s="575"/>
      <c r="AE17" s="575"/>
      <c r="AF17" s="575"/>
      <c r="AG17" s="575"/>
    </row>
    <row r="18" s="398" customFormat="1" ht="30" customHeight="1" spans="1:33">
      <c r="A18" s="41"/>
      <c r="B18" s="53" t="s">
        <v>61</v>
      </c>
      <c r="C18" s="59"/>
      <c r="D18" s="60"/>
      <c r="E18" s="55">
        <f t="shared" si="0"/>
        <v>645.161290322581</v>
      </c>
      <c r="F18" s="61">
        <v>0.093</v>
      </c>
      <c r="G18" s="57">
        <f t="shared" si="1"/>
        <v>0.12366375236856</v>
      </c>
      <c r="H18" s="47"/>
      <c r="I18" s="216" t="s">
        <v>167</v>
      </c>
      <c r="J18" s="224" t="s">
        <v>45</v>
      </c>
      <c r="K18" s="275">
        <v>16</v>
      </c>
      <c r="L18" s="225" t="s">
        <v>411</v>
      </c>
      <c r="M18" s="225" t="s">
        <v>285</v>
      </c>
      <c r="N18" s="226" t="s">
        <v>160</v>
      </c>
      <c r="O18" s="908"/>
      <c r="P18" s="59" t="s">
        <v>63</v>
      </c>
      <c r="Q18" s="908"/>
      <c r="R18" s="916">
        <f t="shared" si="2"/>
        <v>5</v>
      </c>
      <c r="S18" s="295">
        <f t="shared" si="3"/>
        <v>4</v>
      </c>
      <c r="Y18" s="575"/>
      <c r="Z18" s="575"/>
      <c r="AA18" s="575"/>
      <c r="AB18" s="575"/>
      <c r="AC18" s="575"/>
      <c r="AD18" s="575"/>
      <c r="AE18" s="575"/>
      <c r="AF18" s="575"/>
      <c r="AG18" s="575"/>
    </row>
    <row r="19" s="398" customFormat="1" ht="30" customHeight="1" spans="1:33">
      <c r="A19" s="41"/>
      <c r="B19" s="53" t="s">
        <v>170</v>
      </c>
      <c r="C19" s="64"/>
      <c r="D19" s="967"/>
      <c r="E19" s="55">
        <f t="shared" si="0"/>
        <v>810.810810810811</v>
      </c>
      <c r="F19" s="61">
        <v>0.074</v>
      </c>
      <c r="G19" s="57">
        <f t="shared" si="1"/>
        <v>0.0983991147878863</v>
      </c>
      <c r="H19" s="89"/>
      <c r="I19" s="216" t="s">
        <v>171</v>
      </c>
      <c r="J19" s="626"/>
      <c r="K19" s="275"/>
      <c r="L19" s="225"/>
      <c r="M19" s="225"/>
      <c r="N19" s="226"/>
      <c r="O19" s="908"/>
      <c r="P19" s="59" t="s">
        <v>66</v>
      </c>
      <c r="Q19" s="908"/>
      <c r="R19" s="916">
        <f t="shared" si="2"/>
        <v>0</v>
      </c>
      <c r="S19" s="295">
        <f t="shared" si="3"/>
        <v>0</v>
      </c>
      <c r="Y19" s="575"/>
      <c r="Z19" s="575"/>
      <c r="AA19" s="575"/>
      <c r="AB19" s="575"/>
      <c r="AC19" s="575"/>
      <c r="AD19" s="575"/>
      <c r="AE19" s="575"/>
      <c r="AF19" s="575"/>
      <c r="AG19" s="575"/>
    </row>
    <row r="20" s="398" customFormat="1" ht="30" customHeight="1" spans="1:33">
      <c r="A20" s="41"/>
      <c r="B20" s="65" t="s">
        <v>64</v>
      </c>
      <c r="C20" s="59"/>
      <c r="D20" s="60"/>
      <c r="E20" s="55">
        <f t="shared" si="0"/>
        <v>88.2352941176471</v>
      </c>
      <c r="F20" s="61">
        <v>0.68</v>
      </c>
      <c r="G20" s="57">
        <f t="shared" si="1"/>
        <v>0.90420808183463</v>
      </c>
      <c r="H20" s="47">
        <v>1</v>
      </c>
      <c r="I20" s="216" t="s">
        <v>65</v>
      </c>
      <c r="J20" s="275" t="s">
        <v>137</v>
      </c>
      <c r="K20" s="275">
        <v>16</v>
      </c>
      <c r="L20" s="225" t="s">
        <v>409</v>
      </c>
      <c r="M20" s="225" t="s">
        <v>410</v>
      </c>
      <c r="N20" s="226" t="s">
        <v>160</v>
      </c>
      <c r="O20" s="908"/>
      <c r="P20" s="59" t="s">
        <v>68</v>
      </c>
      <c r="Q20" s="908"/>
      <c r="R20" s="916">
        <f t="shared" si="2"/>
        <v>6</v>
      </c>
      <c r="S20" s="295">
        <f t="shared" si="3"/>
        <v>4</v>
      </c>
      <c r="Y20" s="575"/>
      <c r="Z20" s="575"/>
      <c r="AA20" s="575"/>
      <c r="AB20" s="575"/>
      <c r="AC20" s="575"/>
      <c r="AD20" s="575"/>
      <c r="AE20" s="575"/>
      <c r="AF20" s="575"/>
      <c r="AG20" s="575"/>
    </row>
    <row r="21" s="398" customFormat="1" ht="30" customHeight="1" spans="1:33">
      <c r="A21" s="41"/>
      <c r="B21" s="65" t="s">
        <v>412</v>
      </c>
      <c r="C21" s="59"/>
      <c r="D21" s="63"/>
      <c r="E21" s="55">
        <f t="shared" si="0"/>
        <v>1395.3488372093</v>
      </c>
      <c r="F21" s="61">
        <v>0.043</v>
      </c>
      <c r="G21" s="57">
        <f t="shared" si="1"/>
        <v>0.0571778639983665</v>
      </c>
      <c r="H21" s="47"/>
      <c r="I21" s="216" t="s">
        <v>251</v>
      </c>
      <c r="J21" s="275" t="s">
        <v>45</v>
      </c>
      <c r="K21" s="275">
        <v>16</v>
      </c>
      <c r="L21" s="225" t="s">
        <v>409</v>
      </c>
      <c r="M21" s="225" t="s">
        <v>410</v>
      </c>
      <c r="N21" s="226" t="s">
        <v>160</v>
      </c>
      <c r="O21" s="908"/>
      <c r="P21" s="59" t="s">
        <v>72</v>
      </c>
      <c r="Q21" s="908"/>
      <c r="R21" s="916">
        <f t="shared" si="2"/>
        <v>2</v>
      </c>
      <c r="S21" s="295">
        <f t="shared" si="3"/>
        <v>2</v>
      </c>
      <c r="Y21" s="575"/>
      <c r="Z21" s="575"/>
      <c r="AA21" s="575"/>
      <c r="AB21" s="575"/>
      <c r="AC21" s="575"/>
      <c r="AD21" s="575"/>
      <c r="AE21" s="575"/>
      <c r="AF21" s="575"/>
      <c r="AG21" s="575"/>
    </row>
    <row r="22" s="398" customFormat="1" ht="30" customHeight="1" spans="1:19">
      <c r="A22" s="41"/>
      <c r="B22" s="53" t="s">
        <v>413</v>
      </c>
      <c r="C22" s="59"/>
      <c r="D22" s="63"/>
      <c r="E22" s="55">
        <f t="shared" si="0"/>
        <v>187.5</v>
      </c>
      <c r="F22" s="61">
        <v>0.32</v>
      </c>
      <c r="G22" s="57">
        <f t="shared" si="1"/>
        <v>0.425509685569238</v>
      </c>
      <c r="H22" s="47"/>
      <c r="I22" s="216" t="s">
        <v>414</v>
      </c>
      <c r="J22" s="275" t="s">
        <v>45</v>
      </c>
      <c r="K22" s="275">
        <v>16</v>
      </c>
      <c r="L22" s="225" t="s">
        <v>409</v>
      </c>
      <c r="M22" s="225" t="s">
        <v>410</v>
      </c>
      <c r="N22" s="226" t="s">
        <v>160</v>
      </c>
      <c r="O22" s="908"/>
      <c r="P22" s="59" t="s">
        <v>74</v>
      </c>
      <c r="Q22" s="908"/>
      <c r="R22" s="916">
        <f t="shared" si="2"/>
        <v>2</v>
      </c>
      <c r="S22" s="295">
        <f t="shared" si="3"/>
        <v>2</v>
      </c>
    </row>
    <row r="23" s="398" customFormat="1" ht="30" customHeight="1" spans="1:19">
      <c r="A23" s="41"/>
      <c r="B23" s="587" t="s">
        <v>249</v>
      </c>
      <c r="C23" s="59"/>
      <c r="D23" s="63"/>
      <c r="E23" s="55">
        <f t="shared" si="0"/>
        <v>208.695652173913</v>
      </c>
      <c r="F23" s="61">
        <v>0.2875</v>
      </c>
      <c r="G23" s="57">
        <f t="shared" si="1"/>
        <v>0.382293858128612</v>
      </c>
      <c r="H23" s="47"/>
      <c r="I23" s="216" t="s">
        <v>56</v>
      </c>
      <c r="J23" s="275" t="s">
        <v>57</v>
      </c>
      <c r="K23" s="275">
        <v>14</v>
      </c>
      <c r="L23" s="225" t="s">
        <v>284</v>
      </c>
      <c r="M23" s="225" t="s">
        <v>285</v>
      </c>
      <c r="N23" s="226" t="s">
        <v>160</v>
      </c>
      <c r="O23" s="908"/>
      <c r="P23" s="59" t="s">
        <v>177</v>
      </c>
      <c r="Q23" s="908"/>
      <c r="R23" s="916">
        <f t="shared" si="2"/>
        <v>3</v>
      </c>
      <c r="S23" s="295">
        <f t="shared" si="3"/>
        <v>3</v>
      </c>
    </row>
    <row r="24" s="398" customFormat="1" ht="30" customHeight="1" spans="1:19">
      <c r="A24" s="968"/>
      <c r="B24" s="969" t="s">
        <v>73</v>
      </c>
      <c r="C24" s="970"/>
      <c r="D24" s="971"/>
      <c r="E24" s="972"/>
      <c r="F24" s="973">
        <f>SUM(F15:F23)</f>
        <v>1.956</v>
      </c>
      <c r="G24" s="973">
        <f t="shared" ref="F24:H24" si="4">SUM(G15:G23)</f>
        <v>2.60092795304197</v>
      </c>
      <c r="H24" s="367">
        <f t="shared" si="4"/>
        <v>2</v>
      </c>
      <c r="I24" s="1031"/>
      <c r="J24" s="1032"/>
      <c r="K24" s="1032"/>
      <c r="L24" s="1033"/>
      <c r="M24" s="1034"/>
      <c r="N24" s="1035"/>
      <c r="O24" s="909"/>
      <c r="P24" s="59" t="s">
        <v>76</v>
      </c>
      <c r="Q24" s="908"/>
      <c r="R24" s="916">
        <f t="shared" si="2"/>
        <v>1</v>
      </c>
      <c r="S24" s="295">
        <f t="shared" si="3"/>
        <v>1</v>
      </c>
    </row>
    <row r="25" s="398" customFormat="1" ht="30" customHeight="1" spans="1:19">
      <c r="A25" s="52"/>
      <c r="B25" s="891" t="s">
        <v>415</v>
      </c>
      <c r="C25" s="891"/>
      <c r="D25" s="974"/>
      <c r="E25" s="435"/>
      <c r="F25" s="829"/>
      <c r="G25" s="101"/>
      <c r="H25" s="831"/>
      <c r="I25" s="1036"/>
      <c r="J25" s="504"/>
      <c r="K25" s="504"/>
      <c r="L25" s="505"/>
      <c r="M25" s="506"/>
      <c r="N25" s="226"/>
      <c r="O25" s="909"/>
      <c r="P25" s="59" t="s">
        <v>180</v>
      </c>
      <c r="Q25" s="908"/>
      <c r="R25" s="916">
        <f t="shared" si="2"/>
        <v>1</v>
      </c>
      <c r="S25" s="295">
        <f t="shared" si="3"/>
        <v>0</v>
      </c>
    </row>
    <row r="26" s="398" customFormat="1" ht="30" customHeight="1" spans="1:19">
      <c r="A26" s="52"/>
      <c r="B26" s="975" t="s">
        <v>77</v>
      </c>
      <c r="C26" s="888"/>
      <c r="D26" s="434"/>
      <c r="E26" s="435">
        <f t="shared" ref="E26:E31" si="5">60/F26*$E$12</f>
        <v>66.5926748057714</v>
      </c>
      <c r="F26" s="94">
        <v>0.901</v>
      </c>
      <c r="G26" s="176">
        <f t="shared" ref="G26:G31" si="6">$F$9/E26*120%</f>
        <v>1.19807570843089</v>
      </c>
      <c r="H26" s="437">
        <v>1</v>
      </c>
      <c r="I26" s="503" t="s">
        <v>78</v>
      </c>
      <c r="J26" s="504"/>
      <c r="K26" s="504"/>
      <c r="L26" s="505"/>
      <c r="M26" s="506"/>
      <c r="N26" s="226"/>
      <c r="O26" s="390"/>
      <c r="P26" s="59" t="s">
        <v>182</v>
      </c>
      <c r="Q26" s="908"/>
      <c r="R26" s="916">
        <f t="shared" si="2"/>
        <v>0</v>
      </c>
      <c r="S26" s="295">
        <f t="shared" si="3"/>
        <v>0</v>
      </c>
    </row>
    <row r="27" s="398" customFormat="1" ht="30" customHeight="1" spans="1:19">
      <c r="A27" s="52"/>
      <c r="B27" s="976" t="s">
        <v>416</v>
      </c>
      <c r="C27" s="977"/>
      <c r="D27" s="977"/>
      <c r="E27" s="978">
        <f t="shared" si="5"/>
        <v>142.382534409112</v>
      </c>
      <c r="F27" s="979">
        <f>0.2763+0.1451</f>
        <v>0.4214</v>
      </c>
      <c r="G27" s="101">
        <f t="shared" si="6"/>
        <v>0.560343067183992</v>
      </c>
      <c r="H27" s="102"/>
      <c r="I27" s="235" t="s">
        <v>417</v>
      </c>
      <c r="J27" s="224" t="s">
        <v>45</v>
      </c>
      <c r="K27" s="275">
        <v>11</v>
      </c>
      <c r="L27" s="225" t="s">
        <v>409</v>
      </c>
      <c r="M27" s="225" t="s">
        <v>410</v>
      </c>
      <c r="N27" s="236" t="s">
        <v>48</v>
      </c>
      <c r="O27" s="908"/>
      <c r="P27" s="59" t="s">
        <v>65</v>
      </c>
      <c r="Q27" s="908"/>
      <c r="R27" s="916">
        <f t="shared" si="2"/>
        <v>0</v>
      </c>
      <c r="S27" s="295">
        <f t="shared" si="3"/>
        <v>0</v>
      </c>
    </row>
    <row r="28" s="398" customFormat="1" ht="30" customHeight="1" spans="1:19">
      <c r="A28" s="41"/>
      <c r="B28" s="684" t="s">
        <v>178</v>
      </c>
      <c r="C28" s="59"/>
      <c r="D28" s="59"/>
      <c r="E28" s="107">
        <f t="shared" si="5"/>
        <v>91.8836140888208</v>
      </c>
      <c r="F28" s="119">
        <v>0.653</v>
      </c>
      <c r="G28" s="101">
        <f t="shared" si="6"/>
        <v>0.868305702114726</v>
      </c>
      <c r="H28" s="832">
        <v>1</v>
      </c>
      <c r="I28" s="216" t="s">
        <v>63</v>
      </c>
      <c r="J28" s="237" t="s">
        <v>57</v>
      </c>
      <c r="K28" s="275">
        <v>14</v>
      </c>
      <c r="L28" s="225" t="s">
        <v>284</v>
      </c>
      <c r="M28" s="225" t="s">
        <v>285</v>
      </c>
      <c r="N28" s="226" t="s">
        <v>160</v>
      </c>
      <c r="O28" s="908"/>
      <c r="P28" s="59" t="s">
        <v>84</v>
      </c>
      <c r="Q28" s="908"/>
      <c r="R28" s="916">
        <f t="shared" si="2"/>
        <v>1</v>
      </c>
      <c r="S28" s="295">
        <f t="shared" si="3"/>
        <v>0</v>
      </c>
    </row>
    <row r="29" s="398" customFormat="1" ht="30" customHeight="1" spans="1:19">
      <c r="A29" s="41"/>
      <c r="B29" s="980" t="s">
        <v>418</v>
      </c>
      <c r="C29" s="135"/>
      <c r="D29" s="135"/>
      <c r="E29" s="86">
        <f t="shared" si="5"/>
        <v>76.681236101526</v>
      </c>
      <c r="F29" s="601">
        <f>0.8694*0.9</f>
        <v>0.78246</v>
      </c>
      <c r="G29" s="101">
        <f t="shared" si="6"/>
        <v>1.04045096428283</v>
      </c>
      <c r="H29" s="832">
        <v>1</v>
      </c>
      <c r="I29" s="238" t="s">
        <v>44</v>
      </c>
      <c r="J29" s="239" t="s">
        <v>45</v>
      </c>
      <c r="K29" s="275">
        <v>14</v>
      </c>
      <c r="L29" s="225" t="s">
        <v>409</v>
      </c>
      <c r="M29" s="225" t="s">
        <v>410</v>
      </c>
      <c r="N29" s="226" t="s">
        <v>160</v>
      </c>
      <c r="O29" s="908"/>
      <c r="P29" s="59" t="s">
        <v>50</v>
      </c>
      <c r="Q29" s="908"/>
      <c r="R29" s="916"/>
      <c r="S29" s="295">
        <f t="shared" si="3"/>
        <v>1</v>
      </c>
    </row>
    <row r="30" s="398" customFormat="1" ht="30" customHeight="1" spans="1:19">
      <c r="A30" s="41"/>
      <c r="B30" s="687" t="s">
        <v>419</v>
      </c>
      <c r="C30" s="59"/>
      <c r="D30" s="59"/>
      <c r="E30" s="55">
        <f t="shared" si="5"/>
        <v>185.356811862836</v>
      </c>
      <c r="F30" s="119">
        <v>0.3237</v>
      </c>
      <c r="G30" s="101">
        <f t="shared" si="6"/>
        <v>0.430429641308632</v>
      </c>
      <c r="H30" s="832">
        <v>1</v>
      </c>
      <c r="I30" s="216" t="s">
        <v>44</v>
      </c>
      <c r="J30" s="224" t="s">
        <v>45</v>
      </c>
      <c r="K30" s="275">
        <v>14</v>
      </c>
      <c r="L30" s="225" t="s">
        <v>409</v>
      </c>
      <c r="M30" s="225" t="s">
        <v>410</v>
      </c>
      <c r="N30" s="226" t="s">
        <v>160</v>
      </c>
      <c r="O30" s="909"/>
      <c r="P30" s="59" t="s">
        <v>87</v>
      </c>
      <c r="Q30" s="908"/>
      <c r="R30" s="916"/>
      <c r="S30" s="918">
        <f>SUMIF($I$25:$I$92,"*I",$H$25:$H$92)</f>
        <v>4</v>
      </c>
    </row>
    <row r="31" s="398" customFormat="1" ht="30" customHeight="1" spans="1:19">
      <c r="A31" s="41"/>
      <c r="B31" s="661" t="s">
        <v>420</v>
      </c>
      <c r="C31" s="59"/>
      <c r="D31" s="60"/>
      <c r="E31" s="55">
        <f t="shared" si="5"/>
        <v>115.852481173972</v>
      </c>
      <c r="F31" s="119">
        <v>0.5179</v>
      </c>
      <c r="G31" s="109">
        <f t="shared" si="6"/>
        <v>0.688660831738462</v>
      </c>
      <c r="H31" s="468">
        <v>1</v>
      </c>
      <c r="I31" s="263" t="s">
        <v>76</v>
      </c>
      <c r="J31" s="224" t="s">
        <v>45</v>
      </c>
      <c r="K31" s="275">
        <v>18</v>
      </c>
      <c r="L31" s="225" t="s">
        <v>409</v>
      </c>
      <c r="M31" s="225" t="s">
        <v>410</v>
      </c>
      <c r="N31" s="226" t="s">
        <v>187</v>
      </c>
      <c r="O31" s="1037"/>
      <c r="P31" s="1038" t="s">
        <v>89</v>
      </c>
      <c r="Q31" s="1037"/>
      <c r="R31" s="1063">
        <f>SUM(R13:R30)</f>
        <v>47</v>
      </c>
      <c r="S31" s="1064">
        <f>SUM(S13:S30)</f>
        <v>46</v>
      </c>
    </row>
    <row r="32" s="398" customFormat="1" ht="30" customHeight="1" spans="1:19">
      <c r="A32" s="41"/>
      <c r="B32" s="445" t="s">
        <v>421</v>
      </c>
      <c r="C32" s="453"/>
      <c r="D32" s="453"/>
      <c r="E32" s="981"/>
      <c r="F32" s="119"/>
      <c r="G32" s="116"/>
      <c r="H32" s="982"/>
      <c r="I32" s="241"/>
      <c r="J32" s="224"/>
      <c r="K32" s="275"/>
      <c r="L32" s="225"/>
      <c r="M32" s="225"/>
      <c r="N32" s="226"/>
      <c r="O32" s="575"/>
      <c r="P32" s="575"/>
      <c r="Q32" s="575"/>
      <c r="R32" s="575"/>
      <c r="S32" s="1065"/>
    </row>
    <row r="33" s="398" customFormat="1" ht="30" customHeight="1" spans="1:19">
      <c r="A33" s="892"/>
      <c r="B33" s="691" t="s">
        <v>422</v>
      </c>
      <c r="C33" s="124"/>
      <c r="D33" s="605"/>
      <c r="E33" s="326">
        <f t="shared" ref="E33:E39" si="7">60/F33*$E$12</f>
        <v>155.400155400155</v>
      </c>
      <c r="F33" s="119">
        <f>0.702/2*1.1</f>
        <v>0.3861</v>
      </c>
      <c r="G33" s="101">
        <f t="shared" ref="G33:G39" si="8">$F$9/E33*120%</f>
        <v>0.513404029994635</v>
      </c>
      <c r="H33" s="832"/>
      <c r="I33" s="253" t="s">
        <v>63</v>
      </c>
      <c r="J33" s="224" t="s">
        <v>57</v>
      </c>
      <c r="K33" s="275">
        <v>11</v>
      </c>
      <c r="L33" s="225" t="s">
        <v>423</v>
      </c>
      <c r="M33" s="225" t="s">
        <v>198</v>
      </c>
      <c r="N33" s="226" t="s">
        <v>160</v>
      </c>
      <c r="O33" s="1039" t="s">
        <v>92</v>
      </c>
      <c r="P33" s="1039"/>
      <c r="Q33" s="1039"/>
      <c r="R33" s="1039"/>
      <c r="S33" s="1039"/>
    </row>
    <row r="34" s="398" customFormat="1" ht="30" customHeight="1" spans="1:19">
      <c r="A34" s="892"/>
      <c r="B34" s="691" t="s">
        <v>424</v>
      </c>
      <c r="C34" s="124"/>
      <c r="D34" s="137"/>
      <c r="E34" s="86">
        <f t="shared" si="7"/>
        <v>253.378378378378</v>
      </c>
      <c r="F34" s="138">
        <f>0.2368</f>
        <v>0.2368</v>
      </c>
      <c r="G34" s="101">
        <f t="shared" si="8"/>
        <v>0.314877167321237</v>
      </c>
      <c r="H34" s="110"/>
      <c r="I34" s="253" t="s">
        <v>44</v>
      </c>
      <c r="J34" s="224" t="s">
        <v>45</v>
      </c>
      <c r="K34" s="275">
        <v>11</v>
      </c>
      <c r="L34" s="225" t="s">
        <v>285</v>
      </c>
      <c r="M34" s="225" t="s">
        <v>198</v>
      </c>
      <c r="N34" s="226" t="s">
        <v>160</v>
      </c>
      <c r="O34" s="252" t="s">
        <v>425</v>
      </c>
      <c r="P34" s="252"/>
      <c r="Q34" s="252"/>
      <c r="R34" s="252"/>
      <c r="S34" s="252"/>
    </row>
    <row r="35" s="398" customFormat="1" ht="30" customHeight="1" spans="1:19">
      <c r="A35" s="892"/>
      <c r="B35" s="691" t="s">
        <v>426</v>
      </c>
      <c r="C35" s="124"/>
      <c r="D35" s="137"/>
      <c r="E35" s="86">
        <f t="shared" si="7"/>
        <v>129.561649751674</v>
      </c>
      <c r="F35" s="138">
        <v>0.4631</v>
      </c>
      <c r="G35" s="101">
        <f t="shared" si="8"/>
        <v>0.615792298084729</v>
      </c>
      <c r="H35" s="110">
        <v>1</v>
      </c>
      <c r="I35" s="253" t="s">
        <v>68</v>
      </c>
      <c r="J35" s="224" t="s">
        <v>57</v>
      </c>
      <c r="K35" s="275">
        <v>11</v>
      </c>
      <c r="L35" s="225" t="s">
        <v>423</v>
      </c>
      <c r="M35" s="225" t="s">
        <v>198</v>
      </c>
      <c r="N35" s="226" t="s">
        <v>160</v>
      </c>
      <c r="O35" s="252" t="s">
        <v>96</v>
      </c>
      <c r="P35" s="252"/>
      <c r="Q35" s="252"/>
      <c r="R35" s="252"/>
      <c r="S35" s="252"/>
    </row>
    <row r="36" s="398" customFormat="1" ht="30" customHeight="1" spans="1:19">
      <c r="A36" s="983"/>
      <c r="B36" s="691" t="s">
        <v>427</v>
      </c>
      <c r="C36" s="62"/>
      <c r="D36" s="137"/>
      <c r="E36" s="141">
        <f t="shared" si="7"/>
        <v>53.1074496474993</v>
      </c>
      <c r="F36" s="61">
        <f>0.6177*1.05+0.4812</f>
        <v>1.129785</v>
      </c>
      <c r="G36" s="101">
        <f t="shared" si="8"/>
        <v>1.50229518784638</v>
      </c>
      <c r="H36" s="110">
        <v>2</v>
      </c>
      <c r="I36" s="253" t="s">
        <v>68</v>
      </c>
      <c r="J36" s="224" t="s">
        <v>57</v>
      </c>
      <c r="K36" s="275">
        <v>11</v>
      </c>
      <c r="L36" s="225" t="s">
        <v>423</v>
      </c>
      <c r="M36" s="225" t="s">
        <v>198</v>
      </c>
      <c r="N36" s="226" t="s">
        <v>160</v>
      </c>
      <c r="O36" s="252"/>
      <c r="P36" s="252"/>
      <c r="Q36" s="252"/>
      <c r="R36" s="252"/>
      <c r="S36" s="252"/>
    </row>
    <row r="37" s="398" customFormat="1" ht="30" customHeight="1" spans="1:19">
      <c r="A37" s="41"/>
      <c r="B37" s="463" t="s">
        <v>428</v>
      </c>
      <c r="C37" s="146"/>
      <c r="D37" s="118"/>
      <c r="E37" s="86">
        <f t="shared" si="7"/>
        <v>52.3334161945756</v>
      </c>
      <c r="F37" s="147">
        <f>0.4625*1.05+0.6294*1.05</f>
        <v>1.146495</v>
      </c>
      <c r="G37" s="101">
        <f t="shared" si="8"/>
        <v>1.5245147717397</v>
      </c>
      <c r="H37" s="832">
        <v>1</v>
      </c>
      <c r="I37" s="253" t="s">
        <v>63</v>
      </c>
      <c r="J37" s="224" t="s">
        <v>57</v>
      </c>
      <c r="K37" s="275">
        <v>11</v>
      </c>
      <c r="L37" s="225" t="s">
        <v>423</v>
      </c>
      <c r="M37" s="225" t="s">
        <v>198</v>
      </c>
      <c r="N37" s="226" t="s">
        <v>160</v>
      </c>
      <c r="O37" s="1040"/>
      <c r="P37" s="1040" t="s">
        <v>429</v>
      </c>
      <c r="Q37" s="1040"/>
      <c r="R37" s="1040"/>
      <c r="S37" s="1066"/>
    </row>
    <row r="38" s="398" customFormat="1" ht="30" customHeight="1" spans="1:19">
      <c r="A38" s="41"/>
      <c r="B38" s="692" t="s">
        <v>430</v>
      </c>
      <c r="C38" s="62"/>
      <c r="D38" s="63"/>
      <c r="E38" s="86">
        <f t="shared" si="7"/>
        <v>87.4881070854431</v>
      </c>
      <c r="F38" s="119">
        <f>1.3063/2*1.05</f>
        <v>0.6858075</v>
      </c>
      <c r="G38" s="101">
        <f t="shared" si="8"/>
        <v>0.911930417768828</v>
      </c>
      <c r="H38" s="832">
        <v>1</v>
      </c>
      <c r="I38" s="238" t="s">
        <v>44</v>
      </c>
      <c r="J38" s="224" t="s">
        <v>45</v>
      </c>
      <c r="K38" s="275">
        <v>14</v>
      </c>
      <c r="L38" s="225" t="s">
        <v>409</v>
      </c>
      <c r="M38" s="225" t="s">
        <v>410</v>
      </c>
      <c r="N38" s="226" t="s">
        <v>160</v>
      </c>
      <c r="O38" s="1040"/>
      <c r="P38" s="1040" t="s">
        <v>431</v>
      </c>
      <c r="Q38" s="1040" t="s">
        <v>2</v>
      </c>
      <c r="R38" s="1040">
        <v>8</v>
      </c>
      <c r="S38" s="1066"/>
    </row>
    <row r="39" s="398" customFormat="1" ht="30" customHeight="1" spans="1:19">
      <c r="A39" s="41"/>
      <c r="B39" s="463" t="s">
        <v>432</v>
      </c>
      <c r="C39" s="146"/>
      <c r="D39" s="118"/>
      <c r="E39" s="86">
        <f t="shared" si="7"/>
        <v>59.0095251208466</v>
      </c>
      <c r="F39" s="147">
        <f>1.0703*0.95</f>
        <v>1.016785</v>
      </c>
      <c r="G39" s="101">
        <f t="shared" si="8"/>
        <v>1.35203708012974</v>
      </c>
      <c r="H39" s="832">
        <v>2</v>
      </c>
      <c r="I39" s="253" t="s">
        <v>177</v>
      </c>
      <c r="J39" s="224" t="s">
        <v>70</v>
      </c>
      <c r="K39" s="275">
        <v>14</v>
      </c>
      <c r="L39" s="225" t="s">
        <v>285</v>
      </c>
      <c r="M39" s="225" t="s">
        <v>198</v>
      </c>
      <c r="N39" s="226" t="s">
        <v>160</v>
      </c>
      <c r="O39" s="1040"/>
      <c r="P39" s="1040" t="s">
        <v>433</v>
      </c>
      <c r="Q39" s="1040" t="s">
        <v>2</v>
      </c>
      <c r="R39" s="1040">
        <v>12</v>
      </c>
      <c r="S39" s="1066"/>
    </row>
    <row r="40" s="398" customFormat="1" ht="30" customHeight="1" spans="1:19">
      <c r="A40" s="893"/>
      <c r="B40" s="894" t="s">
        <v>434</v>
      </c>
      <c r="C40" s="895"/>
      <c r="D40" s="896"/>
      <c r="E40" s="897"/>
      <c r="F40" s="898">
        <f t="shared" ref="F40:H40" si="9">SUM(F26:F39)</f>
        <v>8.6643325</v>
      </c>
      <c r="G40" s="898">
        <f t="shared" si="9"/>
        <v>11.5211168679448</v>
      </c>
      <c r="H40" s="899">
        <f t="shared" si="9"/>
        <v>12</v>
      </c>
      <c r="I40" s="910"/>
      <c r="J40" s="911"/>
      <c r="K40" s="912"/>
      <c r="L40" s="913"/>
      <c r="M40" s="914"/>
      <c r="N40" s="915"/>
      <c r="O40" s="1040"/>
      <c r="P40" s="1040"/>
      <c r="Q40" s="1040"/>
      <c r="R40" s="1040"/>
      <c r="S40" s="1066"/>
    </row>
    <row r="41" s="398" customFormat="1" ht="30" customHeight="1" spans="1:19">
      <c r="A41" s="41"/>
      <c r="B41" s="984" t="s">
        <v>435</v>
      </c>
      <c r="C41" s="984"/>
      <c r="D41" s="985"/>
      <c r="E41" s="55"/>
      <c r="F41" s="986"/>
      <c r="G41" s="986"/>
      <c r="H41" s="437"/>
      <c r="I41" s="253"/>
      <c r="J41" s="224"/>
      <c r="K41" s="224"/>
      <c r="L41" s="225"/>
      <c r="M41" s="506"/>
      <c r="N41" s="226"/>
      <c r="O41" s="1040"/>
      <c r="P41" s="1040"/>
      <c r="Q41" s="1040"/>
      <c r="R41" s="1040"/>
      <c r="S41" s="1066"/>
    </row>
    <row r="42" s="398" customFormat="1" ht="30" customHeight="1" spans="1:19">
      <c r="A42" s="41"/>
      <c r="B42" s="987" t="s">
        <v>82</v>
      </c>
      <c r="C42" s="60"/>
      <c r="D42" s="63"/>
      <c r="E42" s="55"/>
      <c r="F42" s="988"/>
      <c r="G42" s="641"/>
      <c r="H42" s="110"/>
      <c r="I42" s="253"/>
      <c r="J42" s="224"/>
      <c r="K42" s="224"/>
      <c r="L42" s="225"/>
      <c r="M42" s="506"/>
      <c r="N42" s="226"/>
      <c r="O42" s="1041"/>
      <c r="P42" s="1042"/>
      <c r="Q42" s="1067"/>
      <c r="R42" s="1067"/>
      <c r="S42" s="1068"/>
    </row>
    <row r="43" s="398" customFormat="1" ht="30" customHeight="1" spans="1:19">
      <c r="A43" s="989">
        <v>1</v>
      </c>
      <c r="B43" s="127" t="s">
        <v>188</v>
      </c>
      <c r="C43" s="124"/>
      <c r="D43" s="128"/>
      <c r="E43" s="103">
        <f t="shared" ref="E43:E59" si="10">60/F43*$E$12</f>
        <v>82.6218672542</v>
      </c>
      <c r="F43" s="150">
        <v>0.7262</v>
      </c>
      <c r="G43" s="990">
        <f t="shared" ref="G43:G59" si="11">$F$9/E43*120%</f>
        <v>0.965641042688689</v>
      </c>
      <c r="H43" s="468">
        <v>1</v>
      </c>
      <c r="I43" s="238" t="s">
        <v>44</v>
      </c>
      <c r="J43" s="224" t="s">
        <v>45</v>
      </c>
      <c r="K43" s="556">
        <v>14</v>
      </c>
      <c r="L43" s="225" t="s">
        <v>409</v>
      </c>
      <c r="M43" s="225" t="s">
        <v>410</v>
      </c>
      <c r="N43" s="226" t="s">
        <v>160</v>
      </c>
      <c r="O43" s="1043"/>
      <c r="P43" s="1044"/>
      <c r="Q43" s="1040"/>
      <c r="R43" s="1040"/>
      <c r="S43" s="1069">
        <v>7</v>
      </c>
    </row>
    <row r="44" s="398" customFormat="1" ht="30" customHeight="1" spans="1:19">
      <c r="A44" s="892">
        <v>2</v>
      </c>
      <c r="B44" s="462" t="s">
        <v>436</v>
      </c>
      <c r="C44" s="124"/>
      <c r="D44" s="605"/>
      <c r="E44" s="326">
        <f t="shared" si="10"/>
        <v>82.6446280991736</v>
      </c>
      <c r="F44" s="119">
        <f>0.243+0.255+0.228</f>
        <v>0.726</v>
      </c>
      <c r="G44" s="101">
        <f t="shared" si="11"/>
        <v>0.965375099135208</v>
      </c>
      <c r="H44" s="832">
        <v>1</v>
      </c>
      <c r="I44" s="253" t="s">
        <v>50</v>
      </c>
      <c r="J44" s="224"/>
      <c r="K44" s="275"/>
      <c r="L44" s="225"/>
      <c r="M44" s="236"/>
      <c r="N44" s="226"/>
      <c r="O44" s="390"/>
      <c r="P44" s="1045"/>
      <c r="Q44" s="390"/>
      <c r="R44" s="390"/>
      <c r="S44" s="657"/>
    </row>
    <row r="45" s="398" customFormat="1" ht="30" customHeight="1" spans="1:19">
      <c r="A45" s="892">
        <v>3</v>
      </c>
      <c r="B45" s="462" t="s">
        <v>191</v>
      </c>
      <c r="C45" s="124"/>
      <c r="D45" s="137"/>
      <c r="E45" s="86">
        <f t="shared" si="10"/>
        <v>239.808153477218</v>
      </c>
      <c r="F45" s="138">
        <v>0.2502</v>
      </c>
      <c r="G45" s="101">
        <f t="shared" si="11"/>
        <v>0.332695385404448</v>
      </c>
      <c r="H45" s="110">
        <v>1</v>
      </c>
      <c r="I45" s="253" t="s">
        <v>56</v>
      </c>
      <c r="J45" s="224" t="s">
        <v>57</v>
      </c>
      <c r="K45" s="275">
        <v>14</v>
      </c>
      <c r="L45" s="225" t="s">
        <v>284</v>
      </c>
      <c r="M45" s="225" t="s">
        <v>285</v>
      </c>
      <c r="N45" s="226" t="s">
        <v>160</v>
      </c>
      <c r="O45" s="390"/>
      <c r="P45" s="1045"/>
      <c r="Q45" s="390"/>
      <c r="R45" s="390"/>
      <c r="S45" s="657"/>
    </row>
    <row r="46" s="398" customFormat="1" ht="30" customHeight="1" spans="1:19">
      <c r="A46" s="892">
        <v>4</v>
      </c>
      <c r="B46" s="462" t="s">
        <v>437</v>
      </c>
      <c r="C46" s="62"/>
      <c r="D46" s="137"/>
      <c r="E46" s="141">
        <f t="shared" si="10"/>
        <v>93.0867568573911</v>
      </c>
      <c r="F46" s="61">
        <f>0.2116+0.3936*1.1</f>
        <v>0.64456</v>
      </c>
      <c r="G46" s="101">
        <f t="shared" si="11"/>
        <v>0.857082884157838</v>
      </c>
      <c r="H46" s="110">
        <v>1</v>
      </c>
      <c r="I46" s="263" t="s">
        <v>63</v>
      </c>
      <c r="J46" s="224" t="s">
        <v>57</v>
      </c>
      <c r="K46" s="275">
        <v>14</v>
      </c>
      <c r="L46" s="225" t="s">
        <v>284</v>
      </c>
      <c r="M46" s="225" t="s">
        <v>285</v>
      </c>
      <c r="N46" s="226" t="s">
        <v>160</v>
      </c>
      <c r="O46" s="1046"/>
      <c r="P46" s="1047"/>
      <c r="Q46" s="390"/>
      <c r="R46" s="390"/>
      <c r="S46" s="657"/>
    </row>
    <row r="47" s="398" customFormat="1" ht="30" customHeight="1" spans="1:19">
      <c r="A47" s="892">
        <v>5</v>
      </c>
      <c r="B47" s="462" t="s">
        <v>438</v>
      </c>
      <c r="C47" s="62"/>
      <c r="D47" s="143"/>
      <c r="E47" s="144">
        <f t="shared" si="10"/>
        <v>88.5478158205431</v>
      </c>
      <c r="F47" s="61">
        <f>0.6776</f>
        <v>0.6776</v>
      </c>
      <c r="G47" s="101">
        <f t="shared" si="11"/>
        <v>0.901016759192862</v>
      </c>
      <c r="H47" s="468">
        <v>1</v>
      </c>
      <c r="I47" s="253" t="s">
        <v>53</v>
      </c>
      <c r="J47" s="224" t="s">
        <v>45</v>
      </c>
      <c r="K47" s="275">
        <v>14</v>
      </c>
      <c r="L47" s="225" t="s">
        <v>409</v>
      </c>
      <c r="M47" s="225" t="s">
        <v>410</v>
      </c>
      <c r="N47" s="226" t="s">
        <v>160</v>
      </c>
      <c r="O47" s="1046"/>
      <c r="P47" s="1048" t="s">
        <v>145</v>
      </c>
      <c r="Q47" s="390"/>
      <c r="R47" s="390"/>
      <c r="S47" s="657"/>
    </row>
    <row r="48" s="398" customFormat="1" ht="30" customHeight="1" spans="1:19">
      <c r="A48" s="892">
        <v>6</v>
      </c>
      <c r="B48" s="463" t="s">
        <v>195</v>
      </c>
      <c r="C48" s="146"/>
      <c r="D48" s="118"/>
      <c r="E48" s="86">
        <f t="shared" si="10"/>
        <v>182.926829268293</v>
      </c>
      <c r="F48" s="147">
        <v>0.328</v>
      </c>
      <c r="G48" s="101">
        <f t="shared" si="11"/>
        <v>0.436147427708468</v>
      </c>
      <c r="H48" s="832">
        <v>1</v>
      </c>
      <c r="I48" s="253" t="s">
        <v>177</v>
      </c>
      <c r="J48" s="636" t="s">
        <v>70</v>
      </c>
      <c r="K48" s="275">
        <v>14</v>
      </c>
      <c r="L48" s="225" t="s">
        <v>411</v>
      </c>
      <c r="M48" s="225" t="s">
        <v>285</v>
      </c>
      <c r="N48" s="226" t="s">
        <v>160</v>
      </c>
      <c r="O48" s="1047"/>
      <c r="P48" s="1049"/>
      <c r="Q48" s="390"/>
      <c r="R48" s="390"/>
      <c r="S48" s="657"/>
    </row>
    <row r="49" s="398" customFormat="1" ht="30" customHeight="1" spans="1:19">
      <c r="A49" s="892">
        <v>7</v>
      </c>
      <c r="B49" s="469" t="s">
        <v>196</v>
      </c>
      <c r="C49" s="62"/>
      <c r="D49" s="63"/>
      <c r="E49" s="86">
        <f t="shared" si="10"/>
        <v>217.391304347826</v>
      </c>
      <c r="F49" s="119">
        <v>0.276</v>
      </c>
      <c r="G49" s="101">
        <f t="shared" si="11"/>
        <v>0.367002103803468</v>
      </c>
      <c r="H49" s="832"/>
      <c r="I49" s="216" t="s">
        <v>68</v>
      </c>
      <c r="J49" s="224" t="s">
        <v>57</v>
      </c>
      <c r="K49" s="275">
        <v>14</v>
      </c>
      <c r="L49" s="225" t="s">
        <v>284</v>
      </c>
      <c r="M49" s="225" t="s">
        <v>285</v>
      </c>
      <c r="N49" s="226" t="s">
        <v>160</v>
      </c>
      <c r="O49" s="390"/>
      <c r="P49" s="1049"/>
      <c r="Q49" s="390"/>
      <c r="R49" s="390"/>
      <c r="S49" s="657"/>
    </row>
    <row r="50" s="398" customFormat="1" ht="30" customHeight="1" spans="1:19">
      <c r="A50" s="892">
        <v>8</v>
      </c>
      <c r="B50" s="609" t="s">
        <v>99</v>
      </c>
      <c r="C50" s="148"/>
      <c r="D50" s="610"/>
      <c r="E50" s="86">
        <f t="shared" si="10"/>
        <v>160.427807486631</v>
      </c>
      <c r="F50" s="119">
        <v>0.374</v>
      </c>
      <c r="G50" s="101">
        <f t="shared" si="11"/>
        <v>0.497314445009047</v>
      </c>
      <c r="H50" s="122">
        <v>1</v>
      </c>
      <c r="I50" s="263" t="s">
        <v>44</v>
      </c>
      <c r="J50" s="224" t="s">
        <v>45</v>
      </c>
      <c r="K50" s="275">
        <v>16</v>
      </c>
      <c r="L50" s="225" t="s">
        <v>409</v>
      </c>
      <c r="M50" s="225" t="s">
        <v>410</v>
      </c>
      <c r="N50" s="226" t="s">
        <v>160</v>
      </c>
      <c r="O50" s="1047"/>
      <c r="P50" s="1049"/>
      <c r="Q50" s="390"/>
      <c r="R50" s="390"/>
      <c r="S50" s="657"/>
    </row>
    <row r="51" s="398" customFormat="1" ht="30" customHeight="1" spans="1:19">
      <c r="A51" s="892">
        <v>9</v>
      </c>
      <c r="B51" s="469" t="s">
        <v>100</v>
      </c>
      <c r="C51" s="62"/>
      <c r="D51" s="151"/>
      <c r="E51" s="86">
        <f t="shared" si="10"/>
        <v>252.100840336134</v>
      </c>
      <c r="F51" s="991">
        <v>0.238</v>
      </c>
      <c r="G51" s="101">
        <f t="shared" si="11"/>
        <v>0.316472828642121</v>
      </c>
      <c r="H51" s="832"/>
      <c r="I51" s="253" t="s">
        <v>180</v>
      </c>
      <c r="J51" s="224" t="s">
        <v>137</v>
      </c>
      <c r="K51" s="275">
        <v>16</v>
      </c>
      <c r="L51" s="225" t="s">
        <v>409</v>
      </c>
      <c r="M51" s="225" t="s">
        <v>410</v>
      </c>
      <c r="N51" s="226" t="s">
        <v>160</v>
      </c>
      <c r="O51" s="390"/>
      <c r="P51" s="1049"/>
      <c r="Q51" s="390"/>
      <c r="R51" s="390"/>
      <c r="S51" s="657"/>
    </row>
    <row r="52" s="398" customFormat="1" ht="30" customHeight="1" spans="1:19">
      <c r="A52" s="892">
        <v>10</v>
      </c>
      <c r="B52" s="469" t="s">
        <v>439</v>
      </c>
      <c r="C52" s="62"/>
      <c r="D52" s="63"/>
      <c r="E52" s="86">
        <f t="shared" si="10"/>
        <v>209.79020979021</v>
      </c>
      <c r="F52" s="119">
        <v>0.286</v>
      </c>
      <c r="G52" s="101">
        <f t="shared" si="11"/>
        <v>0.380299281477506</v>
      </c>
      <c r="H52" s="832"/>
      <c r="I52" s="238" t="s">
        <v>417</v>
      </c>
      <c r="J52" s="224" t="s">
        <v>45</v>
      </c>
      <c r="K52" s="275">
        <v>16</v>
      </c>
      <c r="L52" s="225" t="s">
        <v>409</v>
      </c>
      <c r="M52" s="236" t="s">
        <v>410</v>
      </c>
      <c r="N52" s="226" t="s">
        <v>160</v>
      </c>
      <c r="O52" s="390"/>
      <c r="P52" s="1048"/>
      <c r="Q52" s="390"/>
      <c r="R52" s="390"/>
      <c r="S52" s="657"/>
    </row>
    <row r="53" s="398" customFormat="1" ht="30" customHeight="1" spans="1:19">
      <c r="A53" s="892">
        <v>11</v>
      </c>
      <c r="B53" s="471" t="s">
        <v>203</v>
      </c>
      <c r="C53" s="472"/>
      <c r="D53" s="992"/>
      <c r="E53" s="86">
        <f t="shared" si="10"/>
        <v>164.383561643836</v>
      </c>
      <c r="F53" s="902">
        <v>0.365</v>
      </c>
      <c r="G53" s="101">
        <f t="shared" si="11"/>
        <v>0.485346985102411</v>
      </c>
      <c r="H53" s="110">
        <v>1</v>
      </c>
      <c r="I53" s="263" t="s">
        <v>44</v>
      </c>
      <c r="J53" s="224" t="s">
        <v>45</v>
      </c>
      <c r="K53" s="275">
        <v>14</v>
      </c>
      <c r="L53" s="225" t="s">
        <v>409</v>
      </c>
      <c r="M53" s="225" t="s">
        <v>410</v>
      </c>
      <c r="N53" s="226" t="s">
        <v>160</v>
      </c>
      <c r="O53" s="390"/>
      <c r="P53" s="1050"/>
      <c r="Q53" s="390"/>
      <c r="R53" s="390"/>
      <c r="S53" s="657"/>
    </row>
    <row r="54" s="398" customFormat="1" ht="30" customHeight="1" spans="1:19">
      <c r="A54" s="892">
        <v>12</v>
      </c>
      <c r="B54" s="474" t="s">
        <v>205</v>
      </c>
      <c r="C54" s="62"/>
      <c r="D54" s="63"/>
      <c r="E54" s="86">
        <f t="shared" si="10"/>
        <v>131.004366812227</v>
      </c>
      <c r="F54" s="119">
        <v>0.458</v>
      </c>
      <c r="G54" s="101">
        <f t="shared" si="11"/>
        <v>0.609010737470972</v>
      </c>
      <c r="H54" s="122">
        <v>1</v>
      </c>
      <c r="I54" s="263" t="s">
        <v>53</v>
      </c>
      <c r="J54" s="224" t="s">
        <v>45</v>
      </c>
      <c r="K54" s="275">
        <v>16</v>
      </c>
      <c r="L54" s="225" t="s">
        <v>409</v>
      </c>
      <c r="M54" s="225" t="s">
        <v>410</v>
      </c>
      <c r="N54" s="226" t="s">
        <v>160</v>
      </c>
      <c r="O54" s="390"/>
      <c r="P54" s="1048"/>
      <c r="Q54" s="390"/>
      <c r="R54" s="390"/>
      <c r="S54" s="657"/>
    </row>
    <row r="55" s="398" customFormat="1" ht="30" customHeight="1" spans="1:19">
      <c r="A55" s="892">
        <v>13</v>
      </c>
      <c r="B55" s="470" t="s">
        <v>440</v>
      </c>
      <c r="C55" s="154"/>
      <c r="D55" s="155"/>
      <c r="E55" s="144">
        <f t="shared" si="10"/>
        <v>102.546573235344</v>
      </c>
      <c r="F55" s="150">
        <v>0.5851</v>
      </c>
      <c r="G55" s="101">
        <f t="shared" si="11"/>
        <v>0.778017865708007</v>
      </c>
      <c r="H55" s="110">
        <v>1</v>
      </c>
      <c r="I55" s="257" t="s">
        <v>44</v>
      </c>
      <c r="J55" s="224" t="s">
        <v>45</v>
      </c>
      <c r="K55" s="275">
        <v>14</v>
      </c>
      <c r="L55" s="225" t="s">
        <v>409</v>
      </c>
      <c r="M55" s="225" t="s">
        <v>410</v>
      </c>
      <c r="N55" s="226" t="s">
        <v>160</v>
      </c>
      <c r="O55" s="390"/>
      <c r="P55" s="1048"/>
      <c r="Q55" s="390"/>
      <c r="R55" s="390"/>
      <c r="S55" s="657"/>
    </row>
    <row r="56" s="398" customFormat="1" ht="30" customHeight="1" spans="1:19">
      <c r="A56" s="892">
        <v>14</v>
      </c>
      <c r="B56" s="53" t="s">
        <v>207</v>
      </c>
      <c r="C56" s="156"/>
      <c r="D56" s="132"/>
      <c r="E56" s="86">
        <f t="shared" si="10"/>
        <v>270.880361173815</v>
      </c>
      <c r="F56" s="61">
        <f>(0.1097)+0.1118</f>
        <v>0.2215</v>
      </c>
      <c r="G56" s="101">
        <f t="shared" si="11"/>
        <v>0.294532485479957</v>
      </c>
      <c r="H56" s="110"/>
      <c r="I56" s="253" t="s">
        <v>44</v>
      </c>
      <c r="J56" s="224" t="s">
        <v>45</v>
      </c>
      <c r="K56" s="275">
        <v>14</v>
      </c>
      <c r="L56" s="225" t="s">
        <v>409</v>
      </c>
      <c r="M56" s="225" t="s">
        <v>410</v>
      </c>
      <c r="N56" s="226" t="s">
        <v>160</v>
      </c>
      <c r="O56" s="1046"/>
      <c r="P56" s="1048"/>
      <c r="Q56" s="390"/>
      <c r="R56" s="390"/>
      <c r="S56" s="657"/>
    </row>
    <row r="57" s="398" customFormat="1" ht="30" customHeight="1" spans="1:19">
      <c r="A57" s="892">
        <v>15</v>
      </c>
      <c r="B57" s="612" t="s">
        <v>441</v>
      </c>
      <c r="C57" s="158"/>
      <c r="D57" s="158"/>
      <c r="E57" s="86">
        <f t="shared" si="10"/>
        <v>115.964437572478</v>
      </c>
      <c r="F57" s="150">
        <f>0.239/2+0.3979</f>
        <v>0.5174</v>
      </c>
      <c r="G57" s="152">
        <f t="shared" si="11"/>
        <v>0.68799597285476</v>
      </c>
      <c r="H57" s="110">
        <v>1</v>
      </c>
      <c r="I57" s="253" t="s">
        <v>44</v>
      </c>
      <c r="J57" s="224" t="s">
        <v>45</v>
      </c>
      <c r="K57" s="275">
        <v>16</v>
      </c>
      <c r="L57" s="225" t="s">
        <v>409</v>
      </c>
      <c r="M57" s="225" t="s">
        <v>410</v>
      </c>
      <c r="N57" s="226" t="s">
        <v>160</v>
      </c>
      <c r="O57" s="390"/>
      <c r="P57" s="1048"/>
      <c r="Q57" s="390"/>
      <c r="R57" s="390"/>
      <c r="S57" s="657"/>
    </row>
    <row r="58" s="398" customFormat="1" ht="30" customHeight="1" spans="1:19">
      <c r="A58" s="892">
        <v>16</v>
      </c>
      <c r="B58" s="463" t="s">
        <v>442</v>
      </c>
      <c r="C58" s="146"/>
      <c r="D58" s="613"/>
      <c r="E58" s="86">
        <f t="shared" si="10"/>
        <v>153.100280683848</v>
      </c>
      <c r="F58" s="138">
        <v>0.3919</v>
      </c>
      <c r="G58" s="152">
        <f t="shared" si="11"/>
        <v>0.521116393045576</v>
      </c>
      <c r="H58" s="122">
        <v>1</v>
      </c>
      <c r="I58" s="253" t="s">
        <v>44</v>
      </c>
      <c r="J58" s="224" t="s">
        <v>45</v>
      </c>
      <c r="K58" s="275">
        <v>16</v>
      </c>
      <c r="L58" s="225" t="s">
        <v>409</v>
      </c>
      <c r="M58" s="225" t="s">
        <v>410</v>
      </c>
      <c r="N58" s="226" t="s">
        <v>160</v>
      </c>
      <c r="O58" s="390"/>
      <c r="P58" s="1048"/>
      <c r="Q58" s="390"/>
      <c r="R58" s="390"/>
      <c r="S58" s="657"/>
    </row>
    <row r="59" s="398" customFormat="1" ht="30" customHeight="1" spans="1:19">
      <c r="A59" s="892">
        <v>17</v>
      </c>
      <c r="B59" s="463" t="s">
        <v>443</v>
      </c>
      <c r="C59" s="146"/>
      <c r="D59" s="613"/>
      <c r="E59" s="86">
        <f t="shared" si="10"/>
        <v>90.21199819576</v>
      </c>
      <c r="F59" s="138">
        <v>0.6651</v>
      </c>
      <c r="G59" s="152">
        <f t="shared" si="11"/>
        <v>0.884395287100313</v>
      </c>
      <c r="H59" s="122">
        <v>1</v>
      </c>
      <c r="I59" s="253" t="s">
        <v>44</v>
      </c>
      <c r="J59" s="224" t="s">
        <v>45</v>
      </c>
      <c r="K59" s="275">
        <v>16</v>
      </c>
      <c r="L59" s="225" t="s">
        <v>409</v>
      </c>
      <c r="M59" s="225" t="s">
        <v>410</v>
      </c>
      <c r="N59" s="226" t="s">
        <v>160</v>
      </c>
      <c r="O59" s="390"/>
      <c r="P59" s="1048"/>
      <c r="Q59" s="390"/>
      <c r="R59" s="390"/>
      <c r="S59" s="657"/>
    </row>
    <row r="60" s="398" customFormat="1" ht="30" customHeight="1" spans="1:19">
      <c r="A60" s="892"/>
      <c r="B60" s="65"/>
      <c r="C60" s="62"/>
      <c r="D60" s="63"/>
      <c r="E60" s="55"/>
      <c r="F60" s="119"/>
      <c r="G60" s="152"/>
      <c r="H60" s="110"/>
      <c r="I60" s="253"/>
      <c r="J60" s="224"/>
      <c r="K60" s="224"/>
      <c r="L60" s="225"/>
      <c r="M60" s="236"/>
      <c r="N60" s="251"/>
      <c r="O60" s="390"/>
      <c r="P60" s="1048" t="s">
        <v>146</v>
      </c>
      <c r="Q60" s="390"/>
      <c r="R60" s="390"/>
      <c r="S60" s="657"/>
    </row>
    <row r="61" s="398" customFormat="1" ht="30" customHeight="1" spans="1:19">
      <c r="A61" s="993">
        <v>18</v>
      </c>
      <c r="B61" s="994" t="s">
        <v>211</v>
      </c>
      <c r="C61" s="124"/>
      <c r="D61" s="464"/>
      <c r="E61" s="86">
        <f t="shared" ref="E61:E67" si="12">60/F61*$E$12</f>
        <v>248.96265560166</v>
      </c>
      <c r="F61" s="601">
        <v>0.241</v>
      </c>
      <c r="G61" s="101">
        <f t="shared" ref="G61:G67" si="13">$F$9/E61*120%</f>
        <v>0.320461981944332</v>
      </c>
      <c r="H61" s="982"/>
      <c r="I61" s="257" t="s">
        <v>417</v>
      </c>
      <c r="J61" s="224" t="s">
        <v>45</v>
      </c>
      <c r="K61" s="275">
        <v>18</v>
      </c>
      <c r="L61" s="225" t="s">
        <v>409</v>
      </c>
      <c r="M61" s="225" t="s">
        <v>410</v>
      </c>
      <c r="N61" s="226" t="s">
        <v>160</v>
      </c>
      <c r="O61" s="390"/>
      <c r="P61" s="1051"/>
      <c r="Q61" s="390"/>
      <c r="R61" s="390"/>
      <c r="S61" s="657"/>
    </row>
    <row r="62" s="398" customFormat="1" ht="30" customHeight="1" spans="1:19">
      <c r="A62" s="41">
        <v>19</v>
      </c>
      <c r="B62" s="462" t="s">
        <v>444</v>
      </c>
      <c r="C62" s="62"/>
      <c r="D62" s="143"/>
      <c r="E62" s="144">
        <f t="shared" si="12"/>
        <v>134.710372698698</v>
      </c>
      <c r="F62" s="61">
        <v>0.4454</v>
      </c>
      <c r="G62" s="101">
        <f t="shared" si="13"/>
        <v>0.592256293601682</v>
      </c>
      <c r="H62" s="832">
        <v>1</v>
      </c>
      <c r="I62" s="253" t="s">
        <v>44</v>
      </c>
      <c r="J62" s="224" t="s">
        <v>45</v>
      </c>
      <c r="K62" s="275">
        <v>14</v>
      </c>
      <c r="L62" s="225" t="s">
        <v>409</v>
      </c>
      <c r="M62" s="225" t="s">
        <v>410</v>
      </c>
      <c r="N62" s="226" t="s">
        <v>160</v>
      </c>
      <c r="O62" s="390"/>
      <c r="Q62" s="390"/>
      <c r="R62" s="390"/>
      <c r="S62" s="657"/>
    </row>
    <row r="63" s="398" customFormat="1" ht="30" customHeight="1" spans="1:19">
      <c r="A63" s="41">
        <v>20</v>
      </c>
      <c r="B63" s="462" t="s">
        <v>106</v>
      </c>
      <c r="C63" s="128"/>
      <c r="D63" s="132"/>
      <c r="E63" s="86">
        <f t="shared" si="12"/>
        <v>140.08872285781</v>
      </c>
      <c r="F63" s="133">
        <v>0.4283</v>
      </c>
      <c r="G63" s="101">
        <f t="shared" si="13"/>
        <v>0.569518119779077</v>
      </c>
      <c r="H63" s="982">
        <v>1</v>
      </c>
      <c r="I63" s="253" t="s">
        <v>68</v>
      </c>
      <c r="J63" s="224" t="s">
        <v>57</v>
      </c>
      <c r="K63" s="275">
        <v>16</v>
      </c>
      <c r="L63" s="225" t="s">
        <v>284</v>
      </c>
      <c r="M63" s="225" t="s">
        <v>285</v>
      </c>
      <c r="N63" s="236" t="s">
        <v>48</v>
      </c>
      <c r="O63" s="390"/>
      <c r="Q63" s="390"/>
      <c r="R63" s="390"/>
      <c r="S63" s="657"/>
    </row>
    <row r="64" s="398" customFormat="1" ht="30" customHeight="1" spans="1:19">
      <c r="A64" s="41">
        <v>21</v>
      </c>
      <c r="B64" s="462" t="s">
        <v>107</v>
      </c>
      <c r="C64" s="128"/>
      <c r="D64" s="132"/>
      <c r="E64" s="86">
        <f t="shared" si="12"/>
        <v>149.625935162095</v>
      </c>
      <c r="F64" s="129">
        <v>0.401</v>
      </c>
      <c r="G64" s="101">
        <f t="shared" si="13"/>
        <v>0.53321682472895</v>
      </c>
      <c r="H64" s="110">
        <v>1</v>
      </c>
      <c r="I64" s="253" t="s">
        <v>54</v>
      </c>
      <c r="J64" s="636" t="s">
        <v>70</v>
      </c>
      <c r="K64" s="275">
        <v>16</v>
      </c>
      <c r="L64" s="225" t="s">
        <v>411</v>
      </c>
      <c r="M64" s="236" t="s">
        <v>285</v>
      </c>
      <c r="N64" s="251" t="s">
        <v>48</v>
      </c>
      <c r="O64" s="390"/>
      <c r="P64" s="390"/>
      <c r="Q64" s="390"/>
      <c r="R64" s="390"/>
      <c r="S64" s="657"/>
    </row>
    <row r="65" s="398" customFormat="1" ht="30" customHeight="1" spans="1:19">
      <c r="A65" s="41">
        <v>22</v>
      </c>
      <c r="B65" s="160" t="s">
        <v>117</v>
      </c>
      <c r="C65" s="135"/>
      <c r="D65" s="164"/>
      <c r="E65" s="86">
        <f t="shared" si="12"/>
        <v>177.499038546875</v>
      </c>
      <c r="F65" s="165">
        <f>0.3073*1.1</f>
        <v>0.33803</v>
      </c>
      <c r="G65" s="152">
        <f t="shared" si="13"/>
        <v>0.449484496915529</v>
      </c>
      <c r="H65" s="110"/>
      <c r="I65" s="216" t="s">
        <v>68</v>
      </c>
      <c r="J65" s="224" t="s">
        <v>57</v>
      </c>
      <c r="K65" s="275">
        <v>16</v>
      </c>
      <c r="L65" s="225" t="s">
        <v>284</v>
      </c>
      <c r="M65" s="236" t="s">
        <v>285</v>
      </c>
      <c r="N65" s="236" t="s">
        <v>112</v>
      </c>
      <c r="O65" s="390"/>
      <c r="P65" s="650"/>
      <c r="Q65" s="580"/>
      <c r="R65" s="390"/>
      <c r="S65" s="657"/>
    </row>
    <row r="66" s="398" customFormat="1" ht="30" customHeight="1" spans="1:19">
      <c r="A66" s="41">
        <v>23</v>
      </c>
      <c r="B66" s="65" t="s">
        <v>445</v>
      </c>
      <c r="C66" s="167"/>
      <c r="D66" s="167"/>
      <c r="E66" s="86">
        <f t="shared" si="12"/>
        <v>161.812297734628</v>
      </c>
      <c r="F66" s="165">
        <v>0.3708</v>
      </c>
      <c r="G66" s="152">
        <f t="shared" si="13"/>
        <v>0.493059348153354</v>
      </c>
      <c r="H66" s="110">
        <v>1</v>
      </c>
      <c r="I66" s="216" t="s">
        <v>53</v>
      </c>
      <c r="J66" s="224" t="s">
        <v>45</v>
      </c>
      <c r="K66" s="275">
        <v>16</v>
      </c>
      <c r="L66" s="225" t="s">
        <v>409</v>
      </c>
      <c r="M66" s="236" t="s">
        <v>410</v>
      </c>
      <c r="N66" s="714" t="s">
        <v>112</v>
      </c>
      <c r="O66" s="390"/>
      <c r="P66" s="650"/>
      <c r="Q66" s="580"/>
      <c r="R66" s="390"/>
      <c r="S66" s="657"/>
    </row>
    <row r="67" s="398" customFormat="1" ht="30" customHeight="1" spans="1:19">
      <c r="A67" s="41"/>
      <c r="B67" s="1070" t="s">
        <v>118</v>
      </c>
      <c r="C67" s="1070"/>
      <c r="D67" s="1071"/>
      <c r="E67" s="435">
        <f t="shared" si="12"/>
        <v>95.2380952380952</v>
      </c>
      <c r="F67" s="175">
        <v>0.63</v>
      </c>
      <c r="G67" s="460">
        <f t="shared" si="13"/>
        <v>0.837722193464438</v>
      </c>
      <c r="H67" s="437">
        <v>1</v>
      </c>
      <c r="I67" s="1121" t="s">
        <v>119</v>
      </c>
      <c r="J67" s="224"/>
      <c r="K67" s="224"/>
      <c r="L67" s="225"/>
      <c r="M67" s="225"/>
      <c r="N67" s="226"/>
      <c r="O67" s="390"/>
      <c r="P67" s="650"/>
      <c r="Q67" s="580"/>
      <c r="R67" s="390"/>
      <c r="S67" s="657"/>
    </row>
    <row r="68" s="398" customFormat="1" ht="30" customHeight="1" spans="1:34">
      <c r="A68" s="1072"/>
      <c r="B68" s="1073" t="s">
        <v>344</v>
      </c>
      <c r="C68" s="1074"/>
      <c r="D68" s="1074"/>
      <c r="E68" s="1075"/>
      <c r="F68" s="1076">
        <f>SUM(F42:F67)</f>
        <v>10.58509</v>
      </c>
      <c r="G68" s="1076">
        <f>SUM(G43:G67)</f>
        <v>14.075182242569</v>
      </c>
      <c r="H68" s="1077">
        <f>SUM(H43:H67)</f>
        <v>18</v>
      </c>
      <c r="I68" s="1077"/>
      <c r="J68" s="1122"/>
      <c r="K68" s="1122"/>
      <c r="L68" s="1123"/>
      <c r="M68" s="1123"/>
      <c r="N68" s="1123"/>
      <c r="O68" s="390"/>
      <c r="P68" s="650"/>
      <c r="Q68" s="580"/>
      <c r="R68" s="390"/>
      <c r="S68" s="657"/>
      <c r="AE68" s="575"/>
      <c r="AF68" s="575"/>
      <c r="AG68" s="575"/>
      <c r="AH68" s="575"/>
    </row>
    <row r="69" s="398" customFormat="1" ht="30" customHeight="1" spans="1:34">
      <c r="A69" s="1078"/>
      <c r="B69" s="1079"/>
      <c r="C69" s="1080"/>
      <c r="D69" s="1080"/>
      <c r="E69" s="1081"/>
      <c r="F69" s="1082"/>
      <c r="G69" s="1083"/>
      <c r="H69" s="1084"/>
      <c r="I69" s="1084"/>
      <c r="J69" s="1124"/>
      <c r="K69" s="1125"/>
      <c r="L69" s="1126"/>
      <c r="M69" s="1126"/>
      <c r="N69" s="1127"/>
      <c r="O69" s="1046"/>
      <c r="P69" s="650"/>
      <c r="Q69" s="580"/>
      <c r="R69" s="390"/>
      <c r="S69" s="657"/>
      <c r="AE69" s="575"/>
      <c r="AF69" s="575"/>
      <c r="AG69" s="575"/>
      <c r="AH69" s="575"/>
    </row>
    <row r="70" s="398" customFormat="1" ht="30" customHeight="1" spans="1:34">
      <c r="A70" s="1085">
        <v>24</v>
      </c>
      <c r="B70" s="477" t="s">
        <v>219</v>
      </c>
      <c r="C70" s="319"/>
      <c r="D70" s="319"/>
      <c r="E70" s="86">
        <f t="shared" ref="E70:E87" si="14">60/F70*$E$12</f>
        <v>75.0844700287824</v>
      </c>
      <c r="F70" s="336">
        <v>0.7991</v>
      </c>
      <c r="G70" s="88">
        <f t="shared" ref="G70:G87" si="15">$F$9/E70*120%</f>
        <v>1.06257746793243</v>
      </c>
      <c r="H70" s="320">
        <v>1</v>
      </c>
      <c r="I70" s="253" t="s">
        <v>63</v>
      </c>
      <c r="J70" s="224" t="s">
        <v>57</v>
      </c>
      <c r="K70" s="638">
        <v>16</v>
      </c>
      <c r="L70" s="225" t="s">
        <v>284</v>
      </c>
      <c r="M70" s="225" t="s">
        <v>285</v>
      </c>
      <c r="N70" s="236" t="s">
        <v>48</v>
      </c>
      <c r="O70" s="390"/>
      <c r="P70" s="650"/>
      <c r="Q70" s="580"/>
      <c r="R70" s="390"/>
      <c r="S70" s="657"/>
      <c r="X70" s="575"/>
      <c r="Y70" s="575"/>
      <c r="Z70" s="575"/>
      <c r="AA70" s="575"/>
      <c r="AB70" s="575"/>
      <c r="AC70" s="575"/>
      <c r="AE70" s="575"/>
      <c r="AF70" s="575"/>
      <c r="AG70" s="575"/>
      <c r="AH70" s="575"/>
    </row>
    <row r="71" s="398" customFormat="1" ht="30" customHeight="1" spans="1:34">
      <c r="A71" s="1086">
        <v>25</v>
      </c>
      <c r="B71" s="474" t="s">
        <v>446</v>
      </c>
      <c r="C71" s="169"/>
      <c r="D71" s="169"/>
      <c r="E71" s="86">
        <f t="shared" si="14"/>
        <v>95.389507154213</v>
      </c>
      <c r="F71" s="342">
        <v>0.629</v>
      </c>
      <c r="G71" s="88">
        <f t="shared" si="15"/>
        <v>0.836392475697034</v>
      </c>
      <c r="H71" s="47">
        <v>1</v>
      </c>
      <c r="I71" s="216" t="s">
        <v>44</v>
      </c>
      <c r="J71" s="224" t="s">
        <v>45</v>
      </c>
      <c r="K71" s="275">
        <v>16</v>
      </c>
      <c r="L71" s="225" t="s">
        <v>409</v>
      </c>
      <c r="M71" s="225" t="s">
        <v>410</v>
      </c>
      <c r="N71" s="236" t="s">
        <v>48</v>
      </c>
      <c r="O71" s="390"/>
      <c r="P71" s="650"/>
      <c r="Q71" s="580"/>
      <c r="R71" s="390"/>
      <c r="S71" s="657"/>
      <c r="X71" s="575"/>
      <c r="Y71" s="575"/>
      <c r="Z71" s="575"/>
      <c r="AA71" s="575"/>
      <c r="AB71" s="575"/>
      <c r="AC71" s="575"/>
      <c r="AE71" s="575"/>
      <c r="AF71" s="575"/>
      <c r="AG71" s="575"/>
      <c r="AH71" s="575"/>
    </row>
    <row r="72" s="398" customFormat="1" ht="30" customHeight="1" spans="1:34">
      <c r="A72" s="1086">
        <v>26</v>
      </c>
      <c r="B72" s="65" t="s">
        <v>447</v>
      </c>
      <c r="C72" s="59"/>
      <c r="D72" s="60"/>
      <c r="E72" s="86">
        <f t="shared" si="14"/>
        <v>211.267605633803</v>
      </c>
      <c r="F72" s="170">
        <v>0.284</v>
      </c>
      <c r="G72" s="88">
        <f t="shared" si="15"/>
        <v>0.377639845942698</v>
      </c>
      <c r="H72" s="110">
        <v>1</v>
      </c>
      <c r="I72" s="253" t="s">
        <v>44</v>
      </c>
      <c r="J72" s="224" t="s">
        <v>45</v>
      </c>
      <c r="K72" s="275">
        <v>14</v>
      </c>
      <c r="L72" s="225" t="s">
        <v>409</v>
      </c>
      <c r="M72" s="236" t="s">
        <v>410</v>
      </c>
      <c r="N72" s="236" t="s">
        <v>48</v>
      </c>
      <c r="O72" s="390"/>
      <c r="P72" s="650"/>
      <c r="Q72" s="580"/>
      <c r="R72" s="390"/>
      <c r="S72" s="657"/>
      <c r="X72" s="575"/>
      <c r="Y72" s="575"/>
      <c r="Z72" s="575"/>
      <c r="AA72" s="575"/>
      <c r="AB72" s="575"/>
      <c r="AC72" s="575"/>
      <c r="AE72" s="575"/>
      <c r="AF72" s="575"/>
      <c r="AG72" s="575"/>
      <c r="AH72" s="575"/>
    </row>
    <row r="73" ht="30" customHeight="1" spans="1:19">
      <c r="A73" s="1086">
        <v>27</v>
      </c>
      <c r="B73" s="474" t="s">
        <v>226</v>
      </c>
      <c r="C73" s="59"/>
      <c r="D73" s="60"/>
      <c r="E73" s="323">
        <f t="shared" si="14"/>
        <v>214.293367620272</v>
      </c>
      <c r="F73" s="165">
        <f>0.3111*0.9</f>
        <v>0.27999</v>
      </c>
      <c r="G73" s="88">
        <f t="shared" si="15"/>
        <v>0.372307677695409</v>
      </c>
      <c r="H73" s="110"/>
      <c r="I73" s="216" t="s">
        <v>84</v>
      </c>
      <c r="J73" s="224"/>
      <c r="K73" s="275"/>
      <c r="L73" s="225"/>
      <c r="M73" s="225"/>
      <c r="N73" s="236"/>
      <c r="O73" s="390"/>
      <c r="P73" s="650"/>
      <c r="R73" s="390"/>
      <c r="S73" s="657"/>
    </row>
    <row r="74" s="398" customFormat="1" ht="30" customHeight="1" spans="1:34">
      <c r="A74" s="1086">
        <v>28</v>
      </c>
      <c r="B74" s="474" t="s">
        <v>225</v>
      </c>
      <c r="C74" s="59"/>
      <c r="D74" s="60"/>
      <c r="E74" s="86">
        <f t="shared" si="14"/>
        <v>208.333333333333</v>
      </c>
      <c r="F74" s="165">
        <v>0.288</v>
      </c>
      <c r="G74" s="88">
        <f t="shared" si="15"/>
        <v>0.382958717012315</v>
      </c>
      <c r="H74" s="110">
        <v>1</v>
      </c>
      <c r="I74" s="253" t="s">
        <v>44</v>
      </c>
      <c r="J74" s="224" t="s">
        <v>45</v>
      </c>
      <c r="K74" s="275">
        <v>16</v>
      </c>
      <c r="L74" s="225" t="s">
        <v>409</v>
      </c>
      <c r="M74" s="225" t="s">
        <v>410</v>
      </c>
      <c r="N74" s="236" t="s">
        <v>48</v>
      </c>
      <c r="O74" s="390"/>
      <c r="P74" s="650"/>
      <c r="Q74" s="580"/>
      <c r="R74" s="390"/>
      <c r="S74" s="657"/>
      <c r="X74" s="575"/>
      <c r="Y74" s="575"/>
      <c r="Z74" s="575"/>
      <c r="AA74" s="575"/>
      <c r="AB74" s="575"/>
      <c r="AC74" s="575"/>
      <c r="AE74" s="575"/>
      <c r="AF74" s="575"/>
      <c r="AG74" s="575"/>
      <c r="AH74" s="575"/>
    </row>
    <row r="75" s="398" customFormat="1" ht="30" customHeight="1" spans="1:34">
      <c r="A75" s="1086">
        <v>29</v>
      </c>
      <c r="B75" s="474" t="s">
        <v>448</v>
      </c>
      <c r="C75" s="324"/>
      <c r="D75" s="325"/>
      <c r="E75" s="326">
        <f t="shared" si="14"/>
        <v>122.850122850123</v>
      </c>
      <c r="F75" s="119">
        <v>0.4884</v>
      </c>
      <c r="G75" s="88">
        <f t="shared" si="15"/>
        <v>0.649434157600049</v>
      </c>
      <c r="H75" s="110"/>
      <c r="I75" s="216" t="s">
        <v>417</v>
      </c>
      <c r="J75" s="224" t="s">
        <v>45</v>
      </c>
      <c r="K75" s="275">
        <v>16</v>
      </c>
      <c r="L75" s="225" t="s">
        <v>409</v>
      </c>
      <c r="M75" s="225" t="s">
        <v>410</v>
      </c>
      <c r="N75" s="226" t="s">
        <v>160</v>
      </c>
      <c r="O75" s="390"/>
      <c r="P75" s="650"/>
      <c r="Q75" s="580"/>
      <c r="R75" s="390"/>
      <c r="S75" s="657"/>
      <c r="X75" s="575"/>
      <c r="Y75" s="575"/>
      <c r="Z75" s="575"/>
      <c r="AA75" s="575"/>
      <c r="AB75" s="575"/>
      <c r="AC75" s="575"/>
      <c r="AE75" s="575"/>
      <c r="AF75" s="575"/>
      <c r="AG75" s="575"/>
      <c r="AH75" s="575"/>
    </row>
    <row r="76" s="398" customFormat="1" ht="30" customHeight="1" spans="1:34">
      <c r="A76" s="1086">
        <v>30</v>
      </c>
      <c r="B76" s="531" t="s">
        <v>128</v>
      </c>
      <c r="C76" s="59"/>
      <c r="D76" s="60"/>
      <c r="E76" s="326">
        <f t="shared" si="14"/>
        <v>133.868808567604</v>
      </c>
      <c r="F76" s="119">
        <v>0.4482</v>
      </c>
      <c r="G76" s="88">
        <f t="shared" si="15"/>
        <v>0.595979503350413</v>
      </c>
      <c r="H76" s="110"/>
      <c r="I76" s="216" t="s">
        <v>50</v>
      </c>
      <c r="J76" s="224"/>
      <c r="K76" s="275"/>
      <c r="L76" s="225"/>
      <c r="M76" s="225"/>
      <c r="N76" s="236"/>
      <c r="O76" s="390"/>
      <c r="P76" s="650"/>
      <c r="Q76" s="580"/>
      <c r="R76" s="390"/>
      <c r="S76" s="657"/>
      <c r="X76" s="575"/>
      <c r="Y76" s="575"/>
      <c r="Z76" s="575"/>
      <c r="AA76" s="575"/>
      <c r="AB76" s="575"/>
      <c r="AC76" s="575"/>
      <c r="AE76" s="575"/>
      <c r="AF76" s="575"/>
      <c r="AG76" s="575"/>
      <c r="AH76" s="575"/>
    </row>
    <row r="77" s="398" customFormat="1" ht="30" customHeight="1" spans="1:34">
      <c r="A77" s="1086">
        <v>31</v>
      </c>
      <c r="B77" s="531" t="s">
        <v>126</v>
      </c>
      <c r="C77" s="59"/>
      <c r="D77" s="60"/>
      <c r="E77" s="326">
        <f t="shared" si="14"/>
        <v>131.004366812227</v>
      </c>
      <c r="F77" s="119">
        <v>0.458</v>
      </c>
      <c r="G77" s="88">
        <f t="shared" si="15"/>
        <v>0.609010737470972</v>
      </c>
      <c r="H77" s="110">
        <v>1</v>
      </c>
      <c r="I77" s="216" t="s">
        <v>44</v>
      </c>
      <c r="J77" s="224"/>
      <c r="K77" s="275"/>
      <c r="L77" s="225"/>
      <c r="M77" s="225"/>
      <c r="N77" s="236"/>
      <c r="O77" s="390"/>
      <c r="P77" s="650"/>
      <c r="Q77" s="580"/>
      <c r="R77" s="390"/>
      <c r="S77" s="657"/>
      <c r="X77" s="575"/>
      <c r="Y77" s="575"/>
      <c r="Z77" s="575"/>
      <c r="AA77" s="575"/>
      <c r="AB77" s="575"/>
      <c r="AC77" s="575"/>
      <c r="AE77" s="575"/>
      <c r="AF77" s="575"/>
      <c r="AG77" s="575"/>
      <c r="AH77" s="575"/>
    </row>
    <row r="78" s="398" customFormat="1" ht="30" customHeight="1" spans="1:34">
      <c r="A78" s="1086">
        <v>32</v>
      </c>
      <c r="B78" s="531" t="s">
        <v>231</v>
      </c>
      <c r="C78" s="59"/>
      <c r="D78" s="60"/>
      <c r="E78" s="326">
        <f t="shared" si="14"/>
        <v>98.6842105263158</v>
      </c>
      <c r="F78" s="119">
        <v>0.608</v>
      </c>
      <c r="G78" s="88">
        <f t="shared" si="15"/>
        <v>0.808468402581552</v>
      </c>
      <c r="H78" s="110">
        <v>1</v>
      </c>
      <c r="I78" s="216" t="s">
        <v>44</v>
      </c>
      <c r="J78" s="224" t="s">
        <v>45</v>
      </c>
      <c r="K78" s="275">
        <v>16</v>
      </c>
      <c r="L78" s="225" t="s">
        <v>409</v>
      </c>
      <c r="M78" s="225" t="s">
        <v>410</v>
      </c>
      <c r="N78" s="226" t="s">
        <v>160</v>
      </c>
      <c r="O78" s="390"/>
      <c r="P78" s="650"/>
      <c r="Q78" s="580"/>
      <c r="R78" s="390"/>
      <c r="S78" s="657"/>
      <c r="X78" s="575"/>
      <c r="Y78" s="575"/>
      <c r="Z78" s="575"/>
      <c r="AA78" s="575"/>
      <c r="AB78" s="575"/>
      <c r="AC78" s="575"/>
      <c r="AE78" s="575"/>
      <c r="AF78" s="575"/>
      <c r="AG78" s="575"/>
      <c r="AH78" s="575"/>
    </row>
    <row r="79" s="398" customFormat="1" ht="30" customHeight="1" spans="1:34">
      <c r="A79" s="1086">
        <v>33</v>
      </c>
      <c r="B79" s="531" t="s">
        <v>232</v>
      </c>
      <c r="C79" s="59"/>
      <c r="D79" s="60"/>
      <c r="E79" s="326">
        <f t="shared" si="14"/>
        <v>62.3052959501558</v>
      </c>
      <c r="F79" s="119">
        <v>0.963</v>
      </c>
      <c r="G79" s="88">
        <f t="shared" si="15"/>
        <v>1.28051821000992</v>
      </c>
      <c r="H79" s="110">
        <v>2</v>
      </c>
      <c r="I79" s="216" t="s">
        <v>72</v>
      </c>
      <c r="J79" s="224" t="s">
        <v>130</v>
      </c>
      <c r="K79" s="224">
        <v>18</v>
      </c>
      <c r="L79" s="225" t="s">
        <v>449</v>
      </c>
      <c r="M79" s="236" t="s">
        <v>285</v>
      </c>
      <c r="N79" s="226" t="s">
        <v>187</v>
      </c>
      <c r="O79" s="390"/>
      <c r="P79" s="650"/>
      <c r="Q79" s="580"/>
      <c r="R79" s="390"/>
      <c r="S79" s="657"/>
      <c r="X79" s="575"/>
      <c r="Y79" s="575"/>
      <c r="Z79" s="575"/>
      <c r="AA79" s="575"/>
      <c r="AB79" s="575"/>
      <c r="AC79" s="575"/>
      <c r="AE79" s="575"/>
      <c r="AF79" s="575"/>
      <c r="AG79" s="575"/>
      <c r="AH79" s="575"/>
    </row>
    <row r="80" ht="30" customHeight="1" spans="1:19">
      <c r="A80" s="1086">
        <v>34</v>
      </c>
      <c r="B80" s="531" t="s">
        <v>131</v>
      </c>
      <c r="C80" s="59"/>
      <c r="D80" s="60"/>
      <c r="E80" s="326">
        <f t="shared" si="14"/>
        <v>46.4180721027387</v>
      </c>
      <c r="F80" s="119">
        <f>1.2926</f>
        <v>1.2926</v>
      </c>
      <c r="G80" s="88">
        <f t="shared" si="15"/>
        <v>1.71879318614624</v>
      </c>
      <c r="H80" s="110">
        <v>2</v>
      </c>
      <c r="I80" s="216" t="s">
        <v>44</v>
      </c>
      <c r="J80" s="224" t="s">
        <v>45</v>
      </c>
      <c r="K80" s="275">
        <v>18</v>
      </c>
      <c r="L80" s="225" t="s">
        <v>409</v>
      </c>
      <c r="M80" s="225" t="s">
        <v>410</v>
      </c>
      <c r="N80" s="226" t="s">
        <v>187</v>
      </c>
      <c r="O80" s="390"/>
      <c r="P80" s="650"/>
      <c r="R80" s="390"/>
      <c r="S80" s="657"/>
    </row>
    <row r="81" s="936" customFormat="1" ht="30" customHeight="1" spans="1:19">
      <c r="A81" s="1086">
        <v>35</v>
      </c>
      <c r="B81" s="531" t="s">
        <v>303</v>
      </c>
      <c r="C81" s="59"/>
      <c r="D81" s="60"/>
      <c r="E81" s="326">
        <f t="shared" si="14"/>
        <v>68.2500682500682</v>
      </c>
      <c r="F81" s="119">
        <f>0.7992*1.1</f>
        <v>0.87912</v>
      </c>
      <c r="G81" s="88">
        <f t="shared" si="15"/>
        <v>1.16898148368009</v>
      </c>
      <c r="H81" s="110">
        <v>1</v>
      </c>
      <c r="I81" s="216" t="s">
        <v>44</v>
      </c>
      <c r="J81" s="224" t="s">
        <v>45</v>
      </c>
      <c r="K81" s="275">
        <v>14</v>
      </c>
      <c r="L81" s="225" t="s">
        <v>409</v>
      </c>
      <c r="M81" s="225" t="s">
        <v>410</v>
      </c>
      <c r="N81" s="226" t="s">
        <v>160</v>
      </c>
      <c r="O81" s="390"/>
      <c r="P81" s="650"/>
      <c r="Q81" s="580"/>
      <c r="R81" s="390"/>
      <c r="S81" s="657"/>
    </row>
    <row r="82" ht="30" customHeight="1" spans="1:19">
      <c r="A82" s="1086">
        <v>36</v>
      </c>
      <c r="B82" s="474" t="s">
        <v>134</v>
      </c>
      <c r="C82" s="62"/>
      <c r="D82" s="62"/>
      <c r="E82" s="326">
        <f t="shared" si="14"/>
        <v>84.8656294200849</v>
      </c>
      <c r="F82" s="119">
        <v>0.707</v>
      </c>
      <c r="G82" s="88">
        <f t="shared" si="15"/>
        <v>0.940110461554535</v>
      </c>
      <c r="H82" s="110">
        <v>1</v>
      </c>
      <c r="I82" s="253" t="s">
        <v>74</v>
      </c>
      <c r="J82" s="224" t="s">
        <v>137</v>
      </c>
      <c r="K82" s="224">
        <v>18</v>
      </c>
      <c r="L82" s="225" t="s">
        <v>58</v>
      </c>
      <c r="M82" s="236" t="s">
        <v>235</v>
      </c>
      <c r="N82" s="226" t="s">
        <v>160</v>
      </c>
      <c r="O82" s="1046"/>
      <c r="P82" s="650"/>
      <c r="R82" s="390"/>
      <c r="S82" s="657"/>
    </row>
    <row r="83" ht="30" customHeight="1" spans="1:19">
      <c r="A83" s="1086">
        <v>37</v>
      </c>
      <c r="B83" s="474" t="s">
        <v>450</v>
      </c>
      <c r="C83" s="62"/>
      <c r="D83" s="63"/>
      <c r="E83" s="326">
        <f t="shared" si="14"/>
        <v>117.416829745597</v>
      </c>
      <c r="F83" s="133">
        <f>0.239+0.171+0.101</f>
        <v>0.511</v>
      </c>
      <c r="G83" s="88">
        <f t="shared" si="15"/>
        <v>0.679485779143376</v>
      </c>
      <c r="H83" s="110">
        <v>1</v>
      </c>
      <c r="I83" s="253" t="s">
        <v>74</v>
      </c>
      <c r="J83" s="224" t="s">
        <v>137</v>
      </c>
      <c r="K83" s="224">
        <v>18</v>
      </c>
      <c r="L83" s="225" t="s">
        <v>58</v>
      </c>
      <c r="M83" s="236" t="s">
        <v>235</v>
      </c>
      <c r="N83" s="226" t="s">
        <v>160</v>
      </c>
      <c r="O83" s="390"/>
      <c r="P83" s="650"/>
      <c r="R83" s="390"/>
      <c r="S83" s="657"/>
    </row>
    <row r="84" ht="30" customHeight="1" spans="1:19">
      <c r="A84" s="1086">
        <v>38</v>
      </c>
      <c r="B84" s="1087" t="s">
        <v>399</v>
      </c>
      <c r="C84" s="63"/>
      <c r="D84" s="63"/>
      <c r="E84" s="326">
        <f t="shared" si="14"/>
        <v>110.354975170131</v>
      </c>
      <c r="F84" s="1088">
        <v>0.5437</v>
      </c>
      <c r="G84" s="88">
        <f t="shared" si="15"/>
        <v>0.722967550137481</v>
      </c>
      <c r="H84" s="110">
        <v>1</v>
      </c>
      <c r="I84" s="253" t="s">
        <v>44</v>
      </c>
      <c r="J84" s="224" t="s">
        <v>137</v>
      </c>
      <c r="K84" s="224">
        <v>18</v>
      </c>
      <c r="L84" s="225" t="s">
        <v>409</v>
      </c>
      <c r="M84" s="236" t="s">
        <v>410</v>
      </c>
      <c r="N84" s="226" t="s">
        <v>160</v>
      </c>
      <c r="O84" s="1046"/>
      <c r="P84" s="650"/>
      <c r="R84" s="390"/>
      <c r="S84" s="657"/>
    </row>
    <row r="85" ht="30" customHeight="1" spans="1:19">
      <c r="A85" s="1086">
        <v>39</v>
      </c>
      <c r="B85" s="1089" t="s">
        <v>451</v>
      </c>
      <c r="C85" s="1090"/>
      <c r="D85" s="1091"/>
      <c r="E85" s="1092">
        <f t="shared" si="14"/>
        <v>157.48031496063</v>
      </c>
      <c r="F85" s="1093">
        <v>0.381</v>
      </c>
      <c r="G85" s="88">
        <f t="shared" si="15"/>
        <v>0.506622469380874</v>
      </c>
      <c r="H85" s="1094"/>
      <c r="I85" s="652" t="s">
        <v>452</v>
      </c>
      <c r="J85" s="1128" t="s">
        <v>137</v>
      </c>
      <c r="K85" s="1128">
        <v>18</v>
      </c>
      <c r="L85" s="225" t="s">
        <v>58</v>
      </c>
      <c r="M85" s="1129" t="s">
        <v>235</v>
      </c>
      <c r="N85" s="1130" t="s">
        <v>160</v>
      </c>
      <c r="O85" s="651"/>
      <c r="P85" s="650"/>
      <c r="R85" s="390"/>
      <c r="S85" s="657"/>
    </row>
    <row r="86" ht="30" customHeight="1" spans="1:19">
      <c r="A86" s="1086">
        <v>40</v>
      </c>
      <c r="B86" s="1087" t="s">
        <v>453</v>
      </c>
      <c r="C86" s="63"/>
      <c r="D86" s="63"/>
      <c r="E86" s="326">
        <f t="shared" si="14"/>
        <v>43.0292598967298</v>
      </c>
      <c r="F86" s="1088">
        <f>1.328*1.05</f>
        <v>1.3944</v>
      </c>
      <c r="G86" s="88">
        <f t="shared" si="15"/>
        <v>1.85415845486795</v>
      </c>
      <c r="H86" s="110">
        <v>1</v>
      </c>
      <c r="I86" s="253" t="s">
        <v>417</v>
      </c>
      <c r="J86" s="224" t="s">
        <v>137</v>
      </c>
      <c r="K86" s="224">
        <v>18</v>
      </c>
      <c r="L86" s="225" t="s">
        <v>409</v>
      </c>
      <c r="M86" s="236" t="s">
        <v>410</v>
      </c>
      <c r="N86" s="226" t="s">
        <v>160</v>
      </c>
      <c r="O86" s="390"/>
      <c r="P86" s="650"/>
      <c r="R86" s="390"/>
      <c r="S86" s="657"/>
    </row>
    <row r="87" ht="30" customHeight="1" spans="1:19">
      <c r="A87" s="1086"/>
      <c r="B87" s="1095" t="s">
        <v>140</v>
      </c>
      <c r="C87" s="1096"/>
      <c r="D87" s="1097"/>
      <c r="E87" s="1098">
        <f t="shared" si="14"/>
        <v>59.7014925373134</v>
      </c>
      <c r="F87" s="1099">
        <v>1.005</v>
      </c>
      <c r="G87" s="1100">
        <f t="shared" si="15"/>
        <v>1.33636635624089</v>
      </c>
      <c r="H87" s="1101">
        <v>2</v>
      </c>
      <c r="I87" s="371" t="s">
        <v>141</v>
      </c>
      <c r="J87" s="744"/>
      <c r="K87" s="744"/>
      <c r="L87" s="1131"/>
      <c r="M87" s="1131"/>
      <c r="N87" s="1132"/>
      <c r="O87" s="390"/>
      <c r="P87" s="650"/>
      <c r="R87" s="390"/>
      <c r="S87" s="657"/>
    </row>
    <row r="88" ht="30" customHeight="1" spans="1:19">
      <c r="A88" s="1102"/>
      <c r="B88" s="1103" t="s">
        <v>142</v>
      </c>
      <c r="C88" s="1103"/>
      <c r="D88" s="1103"/>
      <c r="E88" s="1104"/>
      <c r="F88" s="1105">
        <f>SUM(F70:F87)</f>
        <v>11.95951</v>
      </c>
      <c r="G88" s="1105">
        <f t="shared" ref="F88:H88" si="16">SUM(G70:G87)</f>
        <v>15.9027729364442</v>
      </c>
      <c r="H88" s="1106">
        <f t="shared" si="16"/>
        <v>17</v>
      </c>
      <c r="I88" s="1133"/>
      <c r="J88" s="1134"/>
      <c r="K88" s="1135"/>
      <c r="L88" s="1136"/>
      <c r="M88" s="1137"/>
      <c r="N88" s="1138"/>
      <c r="O88" s="390"/>
      <c r="P88" s="650"/>
      <c r="R88" s="390"/>
      <c r="S88" s="657"/>
    </row>
    <row r="89" ht="30" customHeight="1" spans="1:19">
      <c r="A89" s="968"/>
      <c r="B89" s="539" t="s">
        <v>454</v>
      </c>
      <c r="C89" s="539"/>
      <c r="D89" s="539"/>
      <c r="E89" s="1107"/>
      <c r="F89" s="1108">
        <f t="shared" ref="F89:H89" si="17">F88+F68+F40</f>
        <v>31.2089325</v>
      </c>
      <c r="G89" s="1108">
        <f t="shared" si="17"/>
        <v>41.499072046958</v>
      </c>
      <c r="H89" s="1109">
        <f t="shared" si="17"/>
        <v>47</v>
      </c>
      <c r="I89" s="1139"/>
      <c r="J89" s="1140"/>
      <c r="K89" s="1140"/>
      <c r="L89" s="1141"/>
      <c r="M89" s="1142"/>
      <c r="N89" s="564"/>
      <c r="O89" s="390"/>
      <c r="P89" s="650"/>
      <c r="R89" s="390"/>
      <c r="S89" s="657"/>
    </row>
    <row r="90" ht="30" customHeight="1" spans="1:19">
      <c r="A90" s="968"/>
      <c r="B90" s="1110" t="s">
        <v>455</v>
      </c>
      <c r="C90" s="1110"/>
      <c r="D90" s="1110"/>
      <c r="E90" s="1111"/>
      <c r="F90" s="1112">
        <f t="shared" ref="F90:H90" si="18">F89+F24</f>
        <v>33.1649325</v>
      </c>
      <c r="G90" s="1112">
        <f t="shared" si="18"/>
        <v>44.1</v>
      </c>
      <c r="H90" s="1113">
        <f t="shared" si="18"/>
        <v>49</v>
      </c>
      <c r="I90" s="1143"/>
      <c r="J90" s="1140"/>
      <c r="K90" s="1140"/>
      <c r="L90" s="1141"/>
      <c r="M90" s="1142"/>
      <c r="N90" s="564"/>
      <c r="O90" s="390"/>
      <c r="P90" s="1144"/>
      <c r="R90" s="390"/>
      <c r="S90" s="657">
        <v>3</v>
      </c>
    </row>
    <row r="91" ht="30" customHeight="1" spans="1:19">
      <c r="A91" s="1114"/>
      <c r="B91" s="1115" t="s">
        <v>144</v>
      </c>
      <c r="C91" s="1116"/>
      <c r="D91" s="1116"/>
      <c r="E91" s="1117"/>
      <c r="F91" s="1118">
        <f>F90+F13</f>
        <v>33.7309325</v>
      </c>
      <c r="G91" s="1119"/>
      <c r="H91" s="1117"/>
      <c r="I91" s="1145"/>
      <c r="J91" s="1146"/>
      <c r="K91" s="1146"/>
      <c r="L91" s="1147"/>
      <c r="M91" s="1147"/>
      <c r="N91" s="1148"/>
      <c r="O91" s="1149"/>
      <c r="P91" s="1150"/>
      <c r="Q91" s="1150"/>
      <c r="R91" s="1150"/>
      <c r="S91" s="1151"/>
    </row>
    <row r="92" ht="30" customHeight="1"/>
    <row r="93" ht="30" customHeight="1"/>
    <row r="94" ht="30" customHeight="1" spans="2:2">
      <c r="B94" s="1120">
        <v>34.74</v>
      </c>
    </row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</sheetData>
  <sheetProtection selectLockedCells="1" selectUnlockedCells="1"/>
  <mergeCells count="24">
    <mergeCell ref="Y5:AA5"/>
    <mergeCell ref="P9:S9"/>
    <mergeCell ref="J10:K10"/>
    <mergeCell ref="L10:M10"/>
    <mergeCell ref="O12:Q12"/>
    <mergeCell ref="B14:C14"/>
    <mergeCell ref="B25:C25"/>
    <mergeCell ref="O33:S33"/>
    <mergeCell ref="O34:S34"/>
    <mergeCell ref="O35:S35"/>
    <mergeCell ref="O36:S36"/>
    <mergeCell ref="B41:C41"/>
    <mergeCell ref="A10:A12"/>
    <mergeCell ref="F10:F11"/>
    <mergeCell ref="I10:I12"/>
    <mergeCell ref="J11:J12"/>
    <mergeCell ref="K11:K12"/>
    <mergeCell ref="L11:L12"/>
    <mergeCell ref="M11:M12"/>
    <mergeCell ref="N10:N12"/>
    <mergeCell ref="A1:S2"/>
    <mergeCell ref="B10:C12"/>
    <mergeCell ref="G10:H12"/>
    <mergeCell ref="O10:S11"/>
  </mergeCells>
  <printOptions horizontalCentered="1"/>
  <pageMargins left="0.25" right="0" top="0.1" bottom="0" header="0" footer="0"/>
  <pageSetup paperSize="9" scale="31" orientation="portrait" horizontalDpi="300" verticalDpi="300"/>
  <headerFooter alignWithMargins="0" scaleWithDoc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0"/>
  <sheetViews>
    <sheetView view="pageBreakPreview" zoomScale="50" zoomScaleNormal="50" workbookViewId="0">
      <selection activeCell="E4" sqref="E4"/>
    </sheetView>
  </sheetViews>
  <sheetFormatPr defaultColWidth="4.42857142857143" defaultRowHeight="25.5"/>
  <cols>
    <col min="1" max="1" width="6.42857142857143" style="3"/>
    <col min="2" max="2" width="107.714285714286" style="4" customWidth="1"/>
    <col min="3" max="4" width="12.8571428571429" style="4" customWidth="1"/>
    <col min="5" max="7" width="13.1428571428571" style="3" customWidth="1"/>
    <col min="8" max="8" width="7.42857142857143" style="3" customWidth="1"/>
    <col min="9" max="9" width="13.1428571428571" style="5" customWidth="1"/>
    <col min="10" max="10" width="13.4285714285714" style="6" customWidth="1"/>
    <col min="11" max="14" width="11.7142857142857" style="7" customWidth="1"/>
    <col min="15" max="15" width="2" style="3"/>
    <col min="16" max="16" width="12.8571428571429" style="3" customWidth="1"/>
    <col min="17" max="17" width="10" style="3" customWidth="1"/>
    <col min="18" max="19" width="10.8571428571429" style="3" customWidth="1"/>
    <col min="20" max="16381" width="4.42857142857143" style="3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8"/>
      <c r="L1" s="178"/>
      <c r="M1" s="178"/>
      <c r="N1" s="178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8"/>
      <c r="L2" s="178"/>
      <c r="M2" s="178"/>
      <c r="N2" s="178"/>
      <c r="O2" s="8"/>
      <c r="P2" s="8"/>
      <c r="Q2" s="8"/>
      <c r="R2" s="8"/>
      <c r="S2" s="8"/>
    </row>
    <row r="3" s="1" customFormat="1" ht="24" customHeight="1" spans="1:19">
      <c r="A3" s="9" t="s">
        <v>1</v>
      </c>
      <c r="B3" s="10"/>
      <c r="C3" s="11"/>
      <c r="D3" s="11"/>
      <c r="E3" s="12" t="s">
        <v>456</v>
      </c>
      <c r="F3" s="13"/>
      <c r="G3" s="13"/>
      <c r="H3" s="13"/>
      <c r="I3" s="13"/>
      <c r="J3" s="179"/>
      <c r="K3" s="180"/>
      <c r="L3" s="181" t="s">
        <v>4</v>
      </c>
      <c r="M3" s="182"/>
      <c r="N3" s="183"/>
      <c r="O3" s="184" t="s">
        <v>5</v>
      </c>
      <c r="P3" s="185" t="s">
        <v>457</v>
      </c>
      <c r="Q3" s="276"/>
      <c r="R3" s="276"/>
      <c r="S3" s="277"/>
    </row>
    <row r="4" s="1" customFormat="1" ht="24" customHeight="1" spans="1:20">
      <c r="A4" s="14" t="s">
        <v>7</v>
      </c>
      <c r="B4" s="4"/>
      <c r="C4" s="15"/>
      <c r="D4" s="15" t="s">
        <v>2</v>
      </c>
      <c r="E4" s="16" t="s">
        <v>458</v>
      </c>
      <c r="F4" s="17"/>
      <c r="G4" s="17"/>
      <c r="H4" s="17"/>
      <c r="I4" s="186"/>
      <c r="J4" s="179"/>
      <c r="K4" s="183"/>
      <c r="L4" s="187" t="s">
        <v>9</v>
      </c>
      <c r="M4" s="182"/>
      <c r="N4" s="188"/>
      <c r="O4" s="189" t="s">
        <v>5</v>
      </c>
      <c r="P4" s="16" t="s">
        <v>459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4"/>
      <c r="C5" s="15"/>
      <c r="D5" s="15" t="s">
        <v>2</v>
      </c>
      <c r="E5" s="19">
        <v>7</v>
      </c>
      <c r="F5" s="20"/>
      <c r="G5" s="20"/>
      <c r="H5" s="20"/>
      <c r="I5" s="186"/>
      <c r="J5" s="179"/>
      <c r="K5" s="190"/>
      <c r="L5" s="187" t="s">
        <v>12</v>
      </c>
      <c r="M5" s="182"/>
      <c r="N5" s="188"/>
      <c r="O5" s="189" t="s">
        <v>5</v>
      </c>
      <c r="P5" s="191" t="s">
        <v>460</v>
      </c>
      <c r="Q5" s="281"/>
      <c r="R5" s="282"/>
      <c r="S5" s="283"/>
    </row>
    <row r="6" s="1" customFormat="1" ht="24" customHeight="1" spans="1:19">
      <c r="A6" s="18" t="s">
        <v>14</v>
      </c>
      <c r="B6" s="4"/>
      <c r="C6" s="15"/>
      <c r="D6" s="15" t="s">
        <v>2</v>
      </c>
      <c r="E6" s="21">
        <v>0.75</v>
      </c>
      <c r="F6" s="20"/>
      <c r="G6" s="20"/>
      <c r="H6" s="20"/>
      <c r="I6" s="186"/>
      <c r="J6" s="179"/>
      <c r="K6" s="190"/>
      <c r="L6" s="187" t="s">
        <v>15</v>
      </c>
      <c r="M6" s="182"/>
      <c r="N6" s="188"/>
      <c r="O6" s="189" t="s">
        <v>5</v>
      </c>
      <c r="P6" s="185" t="s">
        <v>461</v>
      </c>
      <c r="Q6" s="284"/>
      <c r="R6" s="284"/>
      <c r="S6" s="285"/>
    </row>
    <row r="7" s="1" customFormat="1" ht="24" customHeight="1" spans="1:19">
      <c r="A7" s="18" t="s">
        <v>17</v>
      </c>
      <c r="B7" s="4"/>
      <c r="C7" s="15"/>
      <c r="D7" s="15" t="s">
        <v>2</v>
      </c>
      <c r="E7" s="21">
        <v>1</v>
      </c>
      <c r="F7" s="20"/>
      <c r="G7" s="20"/>
      <c r="H7" s="20"/>
      <c r="I7" s="186"/>
      <c r="J7" s="179"/>
      <c r="K7" s="190"/>
      <c r="L7" s="187" t="s">
        <v>18</v>
      </c>
      <c r="M7" s="182"/>
      <c r="N7" s="188"/>
      <c r="O7" s="189" t="s">
        <v>5</v>
      </c>
      <c r="P7" s="1429" t="s">
        <v>462</v>
      </c>
      <c r="Q7" s="286"/>
      <c r="R7" s="287"/>
      <c r="S7" s="288"/>
    </row>
    <row r="8" s="1" customFormat="1" ht="24" customHeight="1" spans="1:19">
      <c r="A8" s="18" t="s">
        <v>20</v>
      </c>
      <c r="B8" s="4"/>
      <c r="C8" s="15"/>
      <c r="D8" s="15" t="s">
        <v>2</v>
      </c>
      <c r="E8" s="22">
        <v>49</v>
      </c>
      <c r="F8" s="23"/>
      <c r="G8" s="23"/>
      <c r="H8" s="23"/>
      <c r="I8" s="193"/>
      <c r="J8" s="194"/>
      <c r="K8" s="195"/>
      <c r="L8" s="187"/>
      <c r="M8" s="196"/>
      <c r="N8" s="197"/>
      <c r="O8" s="189"/>
      <c r="P8" s="198">
        <f>$F$84/20.086</f>
        <v>1.5121349811457</v>
      </c>
      <c r="Q8" s="284"/>
      <c r="R8" s="289"/>
      <c r="S8" s="290"/>
    </row>
    <row r="9" s="1" customFormat="1" ht="24" customHeight="1" spans="1:19">
      <c r="A9" s="18" t="s">
        <v>21</v>
      </c>
      <c r="B9" s="4"/>
      <c r="C9" s="15"/>
      <c r="D9" s="15" t="s">
        <v>2</v>
      </c>
      <c r="E9" s="24">
        <f>60/(F83)*E5*E6*E7*E8</f>
        <v>517.835842722851</v>
      </c>
      <c r="F9" s="25">
        <f>60/F83*E6*E8</f>
        <v>73.9765489604073</v>
      </c>
      <c r="G9" s="24" t="s">
        <v>22</v>
      </c>
      <c r="H9" s="24"/>
      <c r="I9" s="199"/>
      <c r="J9" s="200"/>
      <c r="K9" s="196"/>
      <c r="L9" s="187"/>
      <c r="M9" s="201"/>
      <c r="N9" s="197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24</v>
      </c>
      <c r="C10" s="28"/>
      <c r="D10" s="29"/>
      <c r="E10" s="30" t="s">
        <v>25</v>
      </c>
      <c r="F10" s="30" t="s">
        <v>26</v>
      </c>
      <c r="G10" s="31" t="s">
        <v>27</v>
      </c>
      <c r="H10" s="31"/>
      <c r="I10" s="203"/>
      <c r="J10" s="204" t="s">
        <v>28</v>
      </c>
      <c r="K10" s="205"/>
      <c r="L10" s="206" t="s">
        <v>29</v>
      </c>
      <c r="M10" s="205"/>
      <c r="N10" s="207" t="s">
        <v>30</v>
      </c>
      <c r="O10" s="208"/>
      <c r="P10" s="208"/>
      <c r="Q10" s="208"/>
      <c r="R10" s="208"/>
      <c r="S10" s="208"/>
    </row>
    <row r="11" s="1" customFormat="1" ht="16.7" customHeight="1" spans="1:19">
      <c r="A11" s="26"/>
      <c r="B11" s="32"/>
      <c r="C11" s="33"/>
      <c r="D11" s="34"/>
      <c r="E11" s="35" t="s">
        <v>31</v>
      </c>
      <c r="F11" s="30"/>
      <c r="G11" s="31"/>
      <c r="H11" s="31"/>
      <c r="I11" s="209" t="s">
        <v>32</v>
      </c>
      <c r="J11" s="210" t="s">
        <v>33</v>
      </c>
      <c r="K11" s="211" t="s">
        <v>34</v>
      </c>
      <c r="L11" s="211" t="s">
        <v>35</v>
      </c>
      <c r="M11" s="211" t="s">
        <v>36</v>
      </c>
      <c r="N11" s="212"/>
      <c r="O11" s="208"/>
      <c r="P11" s="208"/>
      <c r="Q11" s="208"/>
      <c r="R11" s="208"/>
      <c r="S11" s="208"/>
    </row>
    <row r="12" s="1" customFormat="1" ht="21" customHeight="1" spans="1:19">
      <c r="A12" s="26"/>
      <c r="B12" s="36"/>
      <c r="C12" s="37"/>
      <c r="D12" s="38"/>
      <c r="E12" s="39">
        <v>1</v>
      </c>
      <c r="F12" s="40">
        <v>0.9</v>
      </c>
      <c r="G12" s="31"/>
      <c r="H12" s="31"/>
      <c r="I12" s="213"/>
      <c r="J12" s="214"/>
      <c r="K12" s="215"/>
      <c r="L12" s="215"/>
      <c r="M12" s="215"/>
      <c r="N12" s="212"/>
      <c r="O12" s="208"/>
      <c r="P12" s="208"/>
      <c r="Q12" s="208"/>
      <c r="R12" s="208"/>
      <c r="S12" s="208"/>
    </row>
    <row r="13" s="1" customFormat="1" ht="30" customHeight="1" spans="1:19">
      <c r="A13" s="41"/>
      <c r="B13" s="42" t="s">
        <v>156</v>
      </c>
      <c r="C13" s="43"/>
      <c r="D13" s="43"/>
      <c r="E13" s="44">
        <f t="shared" ref="E13:E22" si="0">60/F13*$E$12</f>
        <v>106.007067137809</v>
      </c>
      <c r="F13" s="45">
        <f>0.222*2+0.061*2</f>
        <v>0.566</v>
      </c>
      <c r="G13" s="46">
        <f>$F$9/E13*120%</f>
        <v>0.837414534231812</v>
      </c>
      <c r="H13" s="47"/>
      <c r="I13" s="216" t="s">
        <v>38</v>
      </c>
      <c r="J13" s="216"/>
      <c r="K13" s="217"/>
      <c r="L13" s="217"/>
      <c r="M13" s="217"/>
      <c r="N13" s="217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220"/>
      <c r="K14" s="221"/>
      <c r="L14" s="221"/>
      <c r="M14" s="221"/>
      <c r="N14" s="222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53" t="s">
        <v>55</v>
      </c>
      <c r="C15" s="54"/>
      <c r="D15" s="54"/>
      <c r="E15" s="55">
        <f t="shared" si="0"/>
        <v>697.674418604651</v>
      </c>
      <c r="F15" s="56">
        <v>0.086</v>
      </c>
      <c r="G15" s="57">
        <f t="shared" ref="G15:G18" si="1">$F$9/E15</f>
        <v>0.106033053509917</v>
      </c>
      <c r="H15" s="58"/>
      <c r="I15" s="216" t="s">
        <v>56</v>
      </c>
      <c r="J15" s="224" t="s">
        <v>57</v>
      </c>
      <c r="K15" s="225">
        <v>16</v>
      </c>
      <c r="L15" s="225">
        <v>0.25</v>
      </c>
      <c r="M15" s="225">
        <v>0.1</v>
      </c>
      <c r="N15" s="226" t="s">
        <v>60</v>
      </c>
      <c r="O15" s="227"/>
      <c r="P15" s="228" t="s">
        <v>44</v>
      </c>
      <c r="Q15" s="227"/>
      <c r="R15" s="89">
        <f t="shared" ref="R15:R30" si="2">COUNTIFS($I$25:$I$81,P15,$H$25:$H$81,"")+SUMIF($I$25:$I$81,P15,$H$25:$H$81)</f>
        <v>23</v>
      </c>
      <c r="S15" s="295">
        <f>SUMIF($I$25:$I$88,P15,$H$25:$H$88)</f>
        <v>17</v>
      </c>
    </row>
    <row r="16" s="1" customFormat="1" ht="32.1" customHeight="1" spans="1:19">
      <c r="A16" s="41"/>
      <c r="B16" s="53" t="s">
        <v>157</v>
      </c>
      <c r="C16" s="59"/>
      <c r="D16" s="60"/>
      <c r="E16" s="55">
        <f t="shared" si="0"/>
        <v>270.880361173815</v>
      </c>
      <c r="F16" s="61">
        <v>0.2215</v>
      </c>
      <c r="G16" s="57">
        <f t="shared" si="1"/>
        <v>0.27309675991217</v>
      </c>
      <c r="H16" s="58">
        <v>1</v>
      </c>
      <c r="I16" s="216" t="s">
        <v>44</v>
      </c>
      <c r="J16" s="224" t="s">
        <v>45</v>
      </c>
      <c r="K16" s="225">
        <v>16</v>
      </c>
      <c r="L16" s="225">
        <v>0.3</v>
      </c>
      <c r="M16" s="1430" t="s">
        <v>463</v>
      </c>
      <c r="N16" s="226" t="s">
        <v>60</v>
      </c>
      <c r="O16" s="227"/>
      <c r="P16" s="60" t="s">
        <v>53</v>
      </c>
      <c r="Q16" s="296"/>
      <c r="R16" s="89">
        <f t="shared" si="2"/>
        <v>2</v>
      </c>
      <c r="S16" s="295">
        <f t="shared" ref="S15:S31" si="3">SUMIF($I$25:$I$88,P16,$H$25:$H$88)</f>
        <v>2</v>
      </c>
    </row>
    <row r="17" s="1" customFormat="1" ht="32.1" customHeight="1" spans="1:19">
      <c r="A17" s="41"/>
      <c r="B17" s="53" t="s">
        <v>52</v>
      </c>
      <c r="C17" s="59"/>
      <c r="D17" s="60"/>
      <c r="E17" s="55">
        <f t="shared" si="0"/>
        <v>389.61038961039</v>
      </c>
      <c r="F17" s="61">
        <v>0.154</v>
      </c>
      <c r="G17" s="57">
        <f t="shared" si="1"/>
        <v>0.189873142331712</v>
      </c>
      <c r="H17" s="58"/>
      <c r="I17" s="216" t="s">
        <v>53</v>
      </c>
      <c r="J17" s="224" t="s">
        <v>45</v>
      </c>
      <c r="K17" s="225">
        <v>16</v>
      </c>
      <c r="L17" s="225">
        <v>0.3</v>
      </c>
      <c r="M17" s="1430" t="s">
        <v>463</v>
      </c>
      <c r="N17" s="226" t="s">
        <v>60</v>
      </c>
      <c r="O17" s="227"/>
      <c r="P17" s="59" t="s">
        <v>166</v>
      </c>
      <c r="Q17" s="296"/>
      <c r="R17" s="89">
        <f t="shared" si="2"/>
        <v>1</v>
      </c>
      <c r="S17" s="295">
        <f t="shared" si="3"/>
        <v>1</v>
      </c>
    </row>
    <row r="18" s="1" customFormat="1" ht="32.1" customHeight="1" spans="1:19">
      <c r="A18" s="41"/>
      <c r="B18" s="53" t="s">
        <v>61</v>
      </c>
      <c r="C18" s="62"/>
      <c r="D18" s="63"/>
      <c r="E18" s="55">
        <f t="shared" si="0"/>
        <v>645.161290322581</v>
      </c>
      <c r="F18" s="61">
        <v>0.093</v>
      </c>
      <c r="G18" s="57">
        <f t="shared" si="1"/>
        <v>0.114663650888631</v>
      </c>
      <c r="H18" s="58"/>
      <c r="I18" s="216" t="s">
        <v>167</v>
      </c>
      <c r="J18" s="229"/>
      <c r="K18" s="225">
        <v>18</v>
      </c>
      <c r="L18" s="225"/>
      <c r="M18" s="225"/>
      <c r="N18" s="226" t="s">
        <v>60</v>
      </c>
      <c r="O18" s="227"/>
      <c r="P18" s="59" t="s">
        <v>54</v>
      </c>
      <c r="Q18" s="296"/>
      <c r="R18" s="89">
        <f t="shared" si="2"/>
        <v>3</v>
      </c>
      <c r="S18" s="295">
        <f t="shared" si="3"/>
        <v>2</v>
      </c>
    </row>
    <row r="19" s="1" customFormat="1" ht="32.1" customHeight="1" spans="1:19">
      <c r="A19" s="41"/>
      <c r="B19" s="53" t="s">
        <v>170</v>
      </c>
      <c r="C19" s="64"/>
      <c r="D19" s="64"/>
      <c r="E19" s="55">
        <f t="shared" si="0"/>
        <v>810.810810810811</v>
      </c>
      <c r="F19" s="61">
        <v>0.074</v>
      </c>
      <c r="G19" s="57">
        <f>$F$9/E19*120%</f>
        <v>0.109485292461403</v>
      </c>
      <c r="H19" s="58"/>
      <c r="I19" s="216" t="s">
        <v>171</v>
      </c>
      <c r="J19" s="224"/>
      <c r="K19" s="225"/>
      <c r="L19" s="225"/>
      <c r="M19" s="225"/>
      <c r="N19" s="226"/>
      <c r="O19" s="227"/>
      <c r="P19" s="59" t="s">
        <v>56</v>
      </c>
      <c r="Q19" s="296"/>
      <c r="R19" s="89">
        <f t="shared" si="2"/>
        <v>1</v>
      </c>
      <c r="S19" s="295">
        <f t="shared" si="3"/>
        <v>0</v>
      </c>
    </row>
    <row r="20" s="1" customFormat="1" ht="32.1" customHeight="1" spans="1:19">
      <c r="A20" s="41"/>
      <c r="B20" s="65" t="s">
        <v>464</v>
      </c>
      <c r="C20" s="66"/>
      <c r="D20" s="66"/>
      <c r="E20" s="55">
        <f t="shared" si="0"/>
        <v>185.758513931889</v>
      </c>
      <c r="F20" s="61">
        <v>0.323</v>
      </c>
      <c r="G20" s="57">
        <f t="shared" ref="G20:G22" si="4">$F$9/E20</f>
        <v>0.398240421903525</v>
      </c>
      <c r="H20" s="58">
        <v>1</v>
      </c>
      <c r="I20" s="216" t="s">
        <v>465</v>
      </c>
      <c r="J20" s="224" t="s">
        <v>70</v>
      </c>
      <c r="K20" s="225">
        <v>16</v>
      </c>
      <c r="L20" s="225">
        <v>0.25</v>
      </c>
      <c r="M20" s="225">
        <v>0.1</v>
      </c>
      <c r="N20" s="226" t="s">
        <v>60</v>
      </c>
      <c r="O20" s="227"/>
      <c r="P20" s="59" t="s">
        <v>63</v>
      </c>
      <c r="Q20" s="296"/>
      <c r="R20" s="89">
        <f t="shared" si="2"/>
        <v>4</v>
      </c>
      <c r="S20" s="295">
        <f t="shared" si="3"/>
        <v>4</v>
      </c>
    </row>
    <row r="21" s="1" customFormat="1" ht="32.1" customHeight="1" spans="1:19">
      <c r="A21" s="67"/>
      <c r="B21" s="68" t="s">
        <v>466</v>
      </c>
      <c r="C21" s="69"/>
      <c r="D21" s="69"/>
      <c r="E21" s="55">
        <f t="shared" si="0"/>
        <v>208.695652173913</v>
      </c>
      <c r="F21" s="61">
        <f>0.2875</f>
        <v>0.2875</v>
      </c>
      <c r="G21" s="57">
        <f t="shared" si="4"/>
        <v>0.354470963768618</v>
      </c>
      <c r="H21" s="58"/>
      <c r="I21" s="216" t="s">
        <v>63</v>
      </c>
      <c r="J21" s="224" t="s">
        <v>57</v>
      </c>
      <c r="K21" s="225">
        <v>16</v>
      </c>
      <c r="L21" s="225">
        <v>0.25</v>
      </c>
      <c r="M21" s="225">
        <v>0.1</v>
      </c>
      <c r="N21" s="226" t="s">
        <v>60</v>
      </c>
      <c r="O21" s="227"/>
      <c r="P21" s="59" t="s">
        <v>66</v>
      </c>
      <c r="Q21" s="296"/>
      <c r="R21" s="89">
        <f t="shared" si="2"/>
        <v>0</v>
      </c>
      <c r="S21" s="295">
        <f t="shared" si="3"/>
        <v>0</v>
      </c>
    </row>
    <row r="22" s="1" customFormat="1" ht="32.1" customHeight="1" spans="1:19">
      <c r="A22" s="67"/>
      <c r="B22" s="70" t="s">
        <v>467</v>
      </c>
      <c r="C22" s="59"/>
      <c r="D22" s="71"/>
      <c r="E22" s="72">
        <f t="shared" si="0"/>
        <v>2000</v>
      </c>
      <c r="F22" s="73">
        <f>0.06/2</f>
        <v>0.03</v>
      </c>
      <c r="G22" s="74">
        <f t="shared" si="4"/>
        <v>0.0369882744802036</v>
      </c>
      <c r="H22" s="75"/>
      <c r="I22" s="230" t="s">
        <v>171</v>
      </c>
      <c r="J22" s="224"/>
      <c r="K22" s="225"/>
      <c r="L22" s="225"/>
      <c r="M22" s="225"/>
      <c r="N22" s="226" t="s">
        <v>60</v>
      </c>
      <c r="O22" s="227"/>
      <c r="P22" s="59" t="s">
        <v>68</v>
      </c>
      <c r="Q22" s="296"/>
      <c r="R22" s="89">
        <f t="shared" si="2"/>
        <v>5</v>
      </c>
      <c r="S22" s="295">
        <f t="shared" si="3"/>
        <v>4</v>
      </c>
    </row>
    <row r="23" s="1" customFormat="1" ht="32.1" customHeight="1" spans="1:19">
      <c r="A23" s="76"/>
      <c r="B23" s="77" t="s">
        <v>73</v>
      </c>
      <c r="C23" s="78" t="s">
        <v>468</v>
      </c>
      <c r="D23" s="78"/>
      <c r="E23" s="79"/>
      <c r="F23" s="80">
        <f>SUM(F15:F22)</f>
        <v>1.269</v>
      </c>
      <c r="G23" s="81">
        <f t="shared" ref="F23:H23" si="5">SUM(G15:G22)</f>
        <v>1.58285155925618</v>
      </c>
      <c r="H23" s="82">
        <f t="shared" si="5"/>
        <v>2</v>
      </c>
      <c r="I23" s="231"/>
      <c r="J23" s="232"/>
      <c r="K23" s="233"/>
      <c r="L23" s="233"/>
      <c r="M23" s="233"/>
      <c r="N23" s="234"/>
      <c r="O23" s="227"/>
      <c r="P23" s="59" t="s">
        <v>177</v>
      </c>
      <c r="Q23" s="296"/>
      <c r="R23" s="89">
        <f t="shared" si="2"/>
        <v>1</v>
      </c>
      <c r="S23" s="295">
        <f t="shared" si="3"/>
        <v>1</v>
      </c>
    </row>
    <row r="24" s="1" customFormat="1" ht="32.1" customHeight="1" spans="1:19">
      <c r="A24" s="83"/>
      <c r="B24" s="84" t="s">
        <v>75</v>
      </c>
      <c r="C24" s="84"/>
      <c r="D24" s="85"/>
      <c r="E24" s="86"/>
      <c r="F24" s="87"/>
      <c r="G24" s="88"/>
      <c r="H24" s="89"/>
      <c r="I24" s="89"/>
      <c r="J24" s="220"/>
      <c r="K24" s="221"/>
      <c r="L24" s="221"/>
      <c r="M24" s="221"/>
      <c r="N24" s="222"/>
      <c r="O24" s="227"/>
      <c r="P24" s="59" t="s">
        <v>72</v>
      </c>
      <c r="Q24" s="296"/>
      <c r="R24" s="89">
        <f t="shared" si="2"/>
        <v>2</v>
      </c>
      <c r="S24" s="295">
        <f t="shared" si="3"/>
        <v>2</v>
      </c>
    </row>
    <row r="25" s="1" customFormat="1" ht="31" customHeight="1" spans="1:19">
      <c r="A25" s="90"/>
      <c r="B25" s="91" t="s">
        <v>77</v>
      </c>
      <c r="C25" s="92"/>
      <c r="D25" s="924"/>
      <c r="E25" s="925">
        <f>60/F25*$E$12</f>
        <v>72</v>
      </c>
      <c r="F25" s="926">
        <v>0.833333333333333</v>
      </c>
      <c r="G25" s="95">
        <f>$F$9/(E25*1)*120%</f>
        <v>1.23294248267345</v>
      </c>
      <c r="H25" s="96">
        <v>2</v>
      </c>
      <c r="I25" s="96" t="s">
        <v>78</v>
      </c>
      <c r="J25" s="216"/>
      <c r="K25" s="217"/>
      <c r="L25" s="217"/>
      <c r="M25" s="217"/>
      <c r="N25" s="217"/>
      <c r="O25" s="227"/>
      <c r="P25" s="59" t="s">
        <v>74</v>
      </c>
      <c r="Q25" s="296"/>
      <c r="R25" s="89">
        <f t="shared" si="2"/>
        <v>3</v>
      </c>
      <c r="S25" s="295">
        <f t="shared" si="3"/>
        <v>2</v>
      </c>
    </row>
    <row r="26" s="1" customFormat="1" ht="31" customHeight="1" spans="1:19">
      <c r="A26" s="90"/>
      <c r="B26" s="117" t="s">
        <v>469</v>
      </c>
      <c r="C26" s="111"/>
      <c r="D26" s="118"/>
      <c r="E26" s="86">
        <f t="shared" ref="E26:E28" si="6">60/F26*$E$12</f>
        <v>91.8836140888208</v>
      </c>
      <c r="F26" s="336">
        <v>0.653</v>
      </c>
      <c r="G26" s="101">
        <f t="shared" ref="G26:G28" si="7">$F$9/E26*120%</f>
        <v>0.966133729422919</v>
      </c>
      <c r="H26" s="89">
        <v>1</v>
      </c>
      <c r="I26" s="242" t="s">
        <v>63</v>
      </c>
      <c r="J26" s="237" t="s">
        <v>57</v>
      </c>
      <c r="K26" s="217">
        <v>14</v>
      </c>
      <c r="L26" s="225">
        <v>0.25</v>
      </c>
      <c r="M26" s="225">
        <v>0.1</v>
      </c>
      <c r="N26" s="226" t="s">
        <v>60</v>
      </c>
      <c r="O26" s="227"/>
      <c r="P26" s="59" t="s">
        <v>76</v>
      </c>
      <c r="Q26" s="296"/>
      <c r="R26" s="89">
        <f t="shared" si="2"/>
        <v>1</v>
      </c>
      <c r="S26" s="295">
        <f t="shared" si="3"/>
        <v>1</v>
      </c>
    </row>
    <row r="27" s="1" customFormat="1" ht="31" customHeight="1" spans="1:19">
      <c r="A27" s="90"/>
      <c r="B27" s="117" t="s">
        <v>179</v>
      </c>
      <c r="C27" s="120"/>
      <c r="D27" s="118"/>
      <c r="E27" s="86">
        <f t="shared" si="6"/>
        <v>76.681236101526</v>
      </c>
      <c r="F27" s="119">
        <f>0.8694*0.9</f>
        <v>0.78246</v>
      </c>
      <c r="G27" s="101">
        <f t="shared" si="7"/>
        <v>1.15767380999121</v>
      </c>
      <c r="H27" s="89">
        <v>1</v>
      </c>
      <c r="I27" s="242" t="s">
        <v>44</v>
      </c>
      <c r="J27" s="239" t="s">
        <v>45</v>
      </c>
      <c r="K27" s="217">
        <v>16</v>
      </c>
      <c r="L27" s="225">
        <v>0.3</v>
      </c>
      <c r="M27" s="1430" t="s">
        <v>463</v>
      </c>
      <c r="N27" s="226" t="s">
        <v>60</v>
      </c>
      <c r="O27" s="227"/>
      <c r="P27" s="59" t="s">
        <v>180</v>
      </c>
      <c r="Q27" s="296"/>
      <c r="R27" s="89">
        <f t="shared" si="2"/>
        <v>0</v>
      </c>
      <c r="S27" s="295">
        <f t="shared" si="3"/>
        <v>0</v>
      </c>
    </row>
    <row r="28" s="2" customFormat="1" ht="31" customHeight="1" spans="1:19">
      <c r="A28" s="121"/>
      <c r="B28" s="53" t="s">
        <v>420</v>
      </c>
      <c r="C28" s="59"/>
      <c r="D28" s="60"/>
      <c r="E28" s="55">
        <f t="shared" si="6"/>
        <v>93.8967136150235</v>
      </c>
      <c r="F28" s="119">
        <v>0.639</v>
      </c>
      <c r="G28" s="109">
        <f t="shared" si="7"/>
        <v>0.945420295714005</v>
      </c>
      <c r="H28" s="122">
        <v>1</v>
      </c>
      <c r="I28" s="245" t="s">
        <v>76</v>
      </c>
      <c r="J28" s="239" t="s">
        <v>45</v>
      </c>
      <c r="K28" s="217">
        <v>21</v>
      </c>
      <c r="L28" s="225">
        <v>0.3</v>
      </c>
      <c r="M28" s="1430" t="s">
        <v>463</v>
      </c>
      <c r="N28" s="226" t="s">
        <v>187</v>
      </c>
      <c r="O28" s="227"/>
      <c r="P28" s="59" t="s">
        <v>470</v>
      </c>
      <c r="Q28" s="296"/>
      <c r="R28" s="89">
        <f t="shared" si="2"/>
        <v>2</v>
      </c>
      <c r="S28" s="295">
        <f t="shared" si="3"/>
        <v>2</v>
      </c>
    </row>
    <row r="29" s="2" customFormat="1" ht="30" customHeight="1" spans="1:19">
      <c r="A29" s="90"/>
      <c r="B29" s="123" t="s">
        <v>82</v>
      </c>
      <c r="C29" s="124"/>
      <c r="D29" s="125"/>
      <c r="E29" s="103"/>
      <c r="F29" s="126"/>
      <c r="G29" s="101"/>
      <c r="H29" s="126"/>
      <c r="I29" s="246"/>
      <c r="J29" s="247"/>
      <c r="K29" s="217"/>
      <c r="L29" s="217"/>
      <c r="M29" s="217"/>
      <c r="N29" s="248"/>
      <c r="O29" s="240"/>
      <c r="P29" s="59" t="s">
        <v>172</v>
      </c>
      <c r="Q29" s="297"/>
      <c r="R29" s="89">
        <f t="shared" si="2"/>
        <v>1</v>
      </c>
      <c r="S29" s="295">
        <f t="shared" si="3"/>
        <v>0</v>
      </c>
    </row>
    <row r="30" s="2" customFormat="1" ht="30" customHeight="1" spans="1:19">
      <c r="A30" s="90">
        <v>1</v>
      </c>
      <c r="B30" s="127" t="s">
        <v>471</v>
      </c>
      <c r="C30" s="124"/>
      <c r="D30" s="128"/>
      <c r="E30" s="103">
        <f t="shared" ref="E30:E38" si="8">60/F30*$E$12</f>
        <v>158.898305084746</v>
      </c>
      <c r="F30" s="129">
        <v>0.3776</v>
      </c>
      <c r="G30" s="101">
        <f t="shared" ref="G30:G38" si="9">$F$9/E30*120%</f>
        <v>0.558670897748996</v>
      </c>
      <c r="H30" s="130">
        <v>1</v>
      </c>
      <c r="I30" s="216" t="s">
        <v>44</v>
      </c>
      <c r="J30" s="224" t="s">
        <v>45</v>
      </c>
      <c r="K30" s="225">
        <v>16</v>
      </c>
      <c r="L30" s="225">
        <v>0.3</v>
      </c>
      <c r="M30" s="1431" t="s">
        <v>463</v>
      </c>
      <c r="N30" s="251" t="s">
        <v>60</v>
      </c>
      <c r="O30" s="227"/>
      <c r="P30" s="59" t="s">
        <v>84</v>
      </c>
      <c r="Q30" s="296"/>
      <c r="R30" s="89">
        <f t="shared" si="2"/>
        <v>2</v>
      </c>
      <c r="S30" s="295">
        <f t="shared" si="3"/>
        <v>1</v>
      </c>
    </row>
    <row r="31" s="2" customFormat="1" ht="32.1" customHeight="1" spans="1:19">
      <c r="A31" s="90">
        <v>2</v>
      </c>
      <c r="B31" s="131" t="s">
        <v>472</v>
      </c>
      <c r="C31" s="128"/>
      <c r="D31" s="132"/>
      <c r="E31" s="86">
        <f t="shared" si="8"/>
        <v>248.96265560166</v>
      </c>
      <c r="F31" s="133">
        <v>0.241</v>
      </c>
      <c r="G31" s="101">
        <f t="shared" si="9"/>
        <v>0.356566965989163</v>
      </c>
      <c r="H31" s="89"/>
      <c r="I31" s="253" t="s">
        <v>44</v>
      </c>
      <c r="J31" s="224" t="s">
        <v>45</v>
      </c>
      <c r="K31" s="217">
        <v>16</v>
      </c>
      <c r="L31" s="225">
        <v>0.3</v>
      </c>
      <c r="M31" s="1431" t="s">
        <v>463</v>
      </c>
      <c r="N31" s="254" t="s">
        <v>48</v>
      </c>
      <c r="O31" s="227"/>
      <c r="P31" s="59" t="s">
        <v>50</v>
      </c>
      <c r="Q31" s="296"/>
      <c r="R31" s="89"/>
      <c r="S31" s="295">
        <f t="shared" si="3"/>
        <v>3</v>
      </c>
    </row>
    <row r="32" s="2" customFormat="1" ht="32.1" customHeight="1" spans="1:19">
      <c r="A32" s="90">
        <v>3</v>
      </c>
      <c r="B32" s="53" t="s">
        <v>473</v>
      </c>
      <c r="C32" s="128"/>
      <c r="D32" s="132"/>
      <c r="E32" s="86">
        <f t="shared" si="8"/>
        <v>136.986301369863</v>
      </c>
      <c r="F32" s="129">
        <v>0.438</v>
      </c>
      <c r="G32" s="101">
        <f t="shared" si="9"/>
        <v>0.648034568893168</v>
      </c>
      <c r="H32" s="89">
        <v>1</v>
      </c>
      <c r="I32" s="253" t="s">
        <v>68</v>
      </c>
      <c r="J32" s="237" t="s">
        <v>57</v>
      </c>
      <c r="K32" s="217">
        <v>16</v>
      </c>
      <c r="L32" s="225">
        <v>0.32</v>
      </c>
      <c r="M32" s="250">
        <v>0.1</v>
      </c>
      <c r="N32" s="251" t="s">
        <v>48</v>
      </c>
      <c r="O32" s="227"/>
      <c r="P32" s="59" t="s">
        <v>87</v>
      </c>
      <c r="Q32" s="296"/>
      <c r="R32" s="89"/>
      <c r="S32" s="295">
        <f>SUMIF($I$25:$I$88,"*i",$H$25:$H$88)</f>
        <v>5</v>
      </c>
    </row>
    <row r="33" s="2" customFormat="1" ht="32.1" customHeight="1" spans="1:19">
      <c r="A33" s="90">
        <v>4</v>
      </c>
      <c r="B33" s="134" t="s">
        <v>474</v>
      </c>
      <c r="C33" s="135"/>
      <c r="D33" s="118"/>
      <c r="E33" s="86">
        <f t="shared" si="8"/>
        <v>149.625935162095</v>
      </c>
      <c r="F33" s="119">
        <v>0.401</v>
      </c>
      <c r="G33" s="101">
        <f t="shared" si="9"/>
        <v>0.593291922662466</v>
      </c>
      <c r="H33" s="89"/>
      <c r="I33" s="257" t="s">
        <v>54</v>
      </c>
      <c r="J33" s="224" t="s">
        <v>70</v>
      </c>
      <c r="K33" s="217">
        <v>18</v>
      </c>
      <c r="L33" s="225">
        <v>0.3</v>
      </c>
      <c r="M33" s="250">
        <v>0.1</v>
      </c>
      <c r="N33" s="258" t="s">
        <v>48</v>
      </c>
      <c r="O33" s="243"/>
      <c r="P33" s="244" t="s">
        <v>89</v>
      </c>
      <c r="Q33" s="298"/>
      <c r="R33" s="299">
        <f>SUM(R15:R32)</f>
        <v>51</v>
      </c>
      <c r="S33" s="300">
        <f>SUM(S15:S32)</f>
        <v>47</v>
      </c>
    </row>
    <row r="34" s="2" customFormat="1" ht="32.1" customHeight="1" spans="1:19">
      <c r="A34" s="90">
        <v>5</v>
      </c>
      <c r="B34" s="117" t="s">
        <v>475</v>
      </c>
      <c r="C34" s="120"/>
      <c r="D34" s="118"/>
      <c r="E34" s="86">
        <f t="shared" si="8"/>
        <v>130.463144161774</v>
      </c>
      <c r="F34" s="119">
        <f>0.438*1.05</f>
        <v>0.4599</v>
      </c>
      <c r="G34" s="101">
        <f t="shared" si="9"/>
        <v>0.680436297337826</v>
      </c>
      <c r="H34" s="89">
        <v>1</v>
      </c>
      <c r="I34" s="242" t="s">
        <v>68</v>
      </c>
      <c r="J34" s="224" t="s">
        <v>57</v>
      </c>
      <c r="K34" s="217">
        <v>16</v>
      </c>
      <c r="L34" s="225">
        <v>0.32</v>
      </c>
      <c r="M34" s="225">
        <v>0.1</v>
      </c>
      <c r="N34" s="226"/>
      <c r="O34" s="243"/>
      <c r="P34" s="244"/>
      <c r="Q34" s="298"/>
      <c r="R34" s="298"/>
      <c r="S34" s="301"/>
    </row>
    <row r="35" s="2" customFormat="1" ht="32.1" customHeight="1" spans="1:19">
      <c r="A35" s="90">
        <v>6</v>
      </c>
      <c r="B35" s="117" t="s">
        <v>476</v>
      </c>
      <c r="C35" s="120"/>
      <c r="D35" s="118"/>
      <c r="E35" s="86">
        <f t="shared" si="8"/>
        <v>142.500890630566</v>
      </c>
      <c r="F35" s="119">
        <f>0.401*1.05</f>
        <v>0.42105</v>
      </c>
      <c r="G35" s="101">
        <f t="shared" si="9"/>
        <v>0.62295651879559</v>
      </c>
      <c r="H35" s="89">
        <v>1</v>
      </c>
      <c r="I35" s="242" t="s">
        <v>54</v>
      </c>
      <c r="J35" s="224" t="s">
        <v>70</v>
      </c>
      <c r="K35" s="217">
        <v>18</v>
      </c>
      <c r="L35" s="225">
        <v>0.3</v>
      </c>
      <c r="M35" s="225">
        <v>0.1</v>
      </c>
      <c r="N35" s="226"/>
      <c r="O35" s="249" t="s">
        <v>92</v>
      </c>
      <c r="P35" s="249"/>
      <c r="Q35" s="249"/>
      <c r="R35" s="249"/>
      <c r="S35" s="249"/>
    </row>
    <row r="36" s="2" customFormat="1" ht="32.1" customHeight="1" spans="1:19">
      <c r="A36" s="90">
        <v>9</v>
      </c>
      <c r="B36" s="136" t="s">
        <v>477</v>
      </c>
      <c r="C36" s="124"/>
      <c r="D36" s="137"/>
      <c r="E36" s="86">
        <f t="shared" si="8"/>
        <v>129.310344827586</v>
      </c>
      <c r="F36" s="138">
        <f>0.194+0.27</f>
        <v>0.464</v>
      </c>
      <c r="G36" s="101">
        <f t="shared" si="9"/>
        <v>0.68650237435258</v>
      </c>
      <c r="H36" s="89">
        <v>1</v>
      </c>
      <c r="I36" s="253" t="s">
        <v>50</v>
      </c>
      <c r="J36" s="224"/>
      <c r="K36" s="217"/>
      <c r="L36" s="225"/>
      <c r="M36" s="225"/>
      <c r="N36" s="226"/>
      <c r="O36" s="252" t="s">
        <v>425</v>
      </c>
      <c r="P36" s="252"/>
      <c r="Q36" s="252"/>
      <c r="R36" s="252"/>
      <c r="S36" s="252"/>
    </row>
    <row r="37" s="2" customFormat="1" ht="32.1" customHeight="1" spans="1:19">
      <c r="A37" s="139">
        <v>10</v>
      </c>
      <c r="B37" s="140" t="s">
        <v>478</v>
      </c>
      <c r="C37" s="124"/>
      <c r="D37" s="137"/>
      <c r="E37" s="86">
        <f t="shared" si="8"/>
        <v>263.157894736842</v>
      </c>
      <c r="F37" s="138">
        <v>0.228</v>
      </c>
      <c r="G37" s="101">
        <f t="shared" si="9"/>
        <v>0.337333063259457</v>
      </c>
      <c r="H37" s="89"/>
      <c r="I37" s="253" t="s">
        <v>84</v>
      </c>
      <c r="J37" s="224"/>
      <c r="K37" s="217"/>
      <c r="L37" s="225"/>
      <c r="M37" s="225"/>
      <c r="N37" s="226"/>
      <c r="O37" s="252" t="s">
        <v>96</v>
      </c>
      <c r="P37" s="252"/>
      <c r="Q37" s="252"/>
      <c r="R37" s="252"/>
      <c r="S37" s="252"/>
    </row>
    <row r="38" s="2" customFormat="1" ht="32.1" customHeight="1" spans="1:19">
      <c r="A38" s="139">
        <v>11</v>
      </c>
      <c r="B38" s="140" t="s">
        <v>191</v>
      </c>
      <c r="C38" s="62"/>
      <c r="D38" s="137"/>
      <c r="E38" s="141">
        <f t="shared" si="8"/>
        <v>201.139792155548</v>
      </c>
      <c r="F38" s="119">
        <v>0.2983</v>
      </c>
      <c r="G38" s="101">
        <f t="shared" si="9"/>
        <v>0.44134409109779</v>
      </c>
      <c r="H38" s="89"/>
      <c r="I38" s="263" t="s">
        <v>56</v>
      </c>
      <c r="J38" s="224" t="s">
        <v>57</v>
      </c>
      <c r="K38" s="217">
        <v>16</v>
      </c>
      <c r="L38" s="225">
        <v>0.25</v>
      </c>
      <c r="M38" s="225">
        <v>0.1</v>
      </c>
      <c r="N38" s="226"/>
      <c r="O38" s="255"/>
      <c r="P38" s="256"/>
      <c r="Q38" s="256"/>
      <c r="R38" s="256"/>
      <c r="S38" s="302">
        <v>6</v>
      </c>
    </row>
    <row r="39" s="2" customFormat="1" ht="32.1" customHeight="1" spans="1:19">
      <c r="A39" s="139">
        <v>12</v>
      </c>
      <c r="B39" s="142" t="s">
        <v>479</v>
      </c>
      <c r="C39" s="62"/>
      <c r="D39" s="143"/>
      <c r="E39" s="144">
        <f t="shared" ref="E39:E45" si="10">60/F39*$E$12</f>
        <v>198.019801980198</v>
      </c>
      <c r="F39" s="61">
        <f>0.303</f>
        <v>0.303</v>
      </c>
      <c r="G39" s="101">
        <f t="shared" ref="G39:G45" si="11">$F$9/E39*120%</f>
        <v>0.448297886700068</v>
      </c>
      <c r="H39" s="89">
        <v>1</v>
      </c>
      <c r="I39" s="253" t="s">
        <v>63</v>
      </c>
      <c r="J39" s="224" t="s">
        <v>57</v>
      </c>
      <c r="K39" s="217">
        <v>16</v>
      </c>
      <c r="L39" s="225">
        <v>0.25</v>
      </c>
      <c r="M39" s="225">
        <v>0.1</v>
      </c>
      <c r="N39" s="226"/>
      <c r="O39" s="259"/>
      <c r="P39" s="259"/>
      <c r="Q39" s="303"/>
      <c r="R39" s="303"/>
      <c r="S39" s="304"/>
    </row>
    <row r="40" s="2" customFormat="1" ht="32.1" customHeight="1" spans="1:19">
      <c r="A40" s="139">
        <v>13</v>
      </c>
      <c r="B40" s="145" t="s">
        <v>294</v>
      </c>
      <c r="C40" s="62"/>
      <c r="D40" s="143"/>
      <c r="E40" s="144">
        <f t="shared" si="10"/>
        <v>502.092050209205</v>
      </c>
      <c r="F40" s="61">
        <f>0.239/2</f>
        <v>0.1195</v>
      </c>
      <c r="G40" s="101">
        <f t="shared" si="11"/>
        <v>0.176803952015373</v>
      </c>
      <c r="H40" s="89"/>
      <c r="I40" s="253" t="s">
        <v>44</v>
      </c>
      <c r="J40" s="224" t="s">
        <v>45</v>
      </c>
      <c r="K40" s="217">
        <v>16</v>
      </c>
      <c r="L40" s="225">
        <v>0.3</v>
      </c>
      <c r="M40" s="1430" t="s">
        <v>463</v>
      </c>
      <c r="N40" s="226" t="s">
        <v>48</v>
      </c>
      <c r="O40" s="260" t="s">
        <v>200</v>
      </c>
      <c r="P40" s="260"/>
      <c r="Q40" s="260"/>
      <c r="R40" s="260"/>
      <c r="S40" s="260"/>
    </row>
    <row r="41" s="2" customFormat="1" ht="32.1" customHeight="1" spans="1:19">
      <c r="A41" s="139">
        <v>14</v>
      </c>
      <c r="B41" s="145" t="s">
        <v>480</v>
      </c>
      <c r="C41" s="146"/>
      <c r="D41" s="118"/>
      <c r="E41" s="86">
        <f t="shared" si="10"/>
        <v>79.0513833992095</v>
      </c>
      <c r="F41" s="147">
        <v>0.759</v>
      </c>
      <c r="G41" s="101">
        <f t="shared" si="11"/>
        <v>1.12296401321898</v>
      </c>
      <c r="H41" s="89">
        <v>1</v>
      </c>
      <c r="I41" s="253" t="s">
        <v>177</v>
      </c>
      <c r="J41" s="224" t="s">
        <v>57</v>
      </c>
      <c r="K41" s="217">
        <v>16</v>
      </c>
      <c r="L41" s="225">
        <v>0.25</v>
      </c>
      <c r="M41" s="225">
        <v>0.1</v>
      </c>
      <c r="N41" s="226"/>
      <c r="O41" s="261"/>
      <c r="P41" s="262" t="s">
        <v>201</v>
      </c>
      <c r="Q41" s="305" t="s">
        <v>50</v>
      </c>
      <c r="R41" s="306" t="s">
        <v>56</v>
      </c>
      <c r="S41" s="307">
        <v>3</v>
      </c>
    </row>
    <row r="42" s="2" customFormat="1" ht="32.1" customHeight="1" spans="1:19">
      <c r="A42" s="139">
        <v>15</v>
      </c>
      <c r="B42" s="140" t="s">
        <v>481</v>
      </c>
      <c r="C42" s="62"/>
      <c r="D42" s="118"/>
      <c r="E42" s="86">
        <f t="shared" si="10"/>
        <v>217.391304347826</v>
      </c>
      <c r="F42" s="119">
        <v>0.276</v>
      </c>
      <c r="G42" s="101">
        <f t="shared" si="11"/>
        <v>0.408350550261448</v>
      </c>
      <c r="H42" s="89">
        <v>1</v>
      </c>
      <c r="I42" s="216" t="s">
        <v>68</v>
      </c>
      <c r="J42" s="224" t="s">
        <v>57</v>
      </c>
      <c r="K42" s="217">
        <v>16</v>
      </c>
      <c r="L42" s="225">
        <v>0.25</v>
      </c>
      <c r="M42" s="225">
        <v>0.1</v>
      </c>
      <c r="N42" s="226" t="s">
        <v>60</v>
      </c>
      <c r="O42" s="261"/>
      <c r="P42" s="262">
        <v>4</v>
      </c>
      <c r="Q42" s="306" t="s">
        <v>63</v>
      </c>
      <c r="R42" s="306" t="s">
        <v>177</v>
      </c>
      <c r="S42" s="307">
        <v>5</v>
      </c>
    </row>
    <row r="43" s="2" customFormat="1" ht="32.1" customHeight="1" spans="1:19">
      <c r="A43" s="90">
        <v>16</v>
      </c>
      <c r="B43" s="53" t="s">
        <v>482</v>
      </c>
      <c r="C43" s="62"/>
      <c r="D43" s="118"/>
      <c r="E43" s="86">
        <f t="shared" si="10"/>
        <v>311.04199066874</v>
      </c>
      <c r="F43" s="119">
        <f t="shared" ref="F43:F45" si="12">0.1929</f>
        <v>0.1929</v>
      </c>
      <c r="G43" s="101">
        <f t="shared" si="11"/>
        <v>0.285401525889251</v>
      </c>
      <c r="H43" s="89"/>
      <c r="I43" s="216" t="s">
        <v>74</v>
      </c>
      <c r="J43" s="224" t="s">
        <v>137</v>
      </c>
      <c r="K43" s="217">
        <v>16</v>
      </c>
      <c r="L43" s="225">
        <v>0.65</v>
      </c>
      <c r="M43" s="236"/>
      <c r="N43" s="226" t="s">
        <v>48</v>
      </c>
      <c r="O43" s="261"/>
      <c r="P43" s="262">
        <v>6</v>
      </c>
      <c r="Q43" s="306" t="s">
        <v>44</v>
      </c>
      <c r="R43" s="306" t="s">
        <v>44</v>
      </c>
      <c r="S43" s="307" t="s">
        <v>204</v>
      </c>
    </row>
    <row r="44" s="2" customFormat="1" ht="32.1" customHeight="1" spans="1:19">
      <c r="A44" s="90">
        <v>17</v>
      </c>
      <c r="B44" s="53" t="s">
        <v>483</v>
      </c>
      <c r="C44" s="148"/>
      <c r="D44" s="118"/>
      <c r="E44" s="86">
        <f t="shared" si="10"/>
        <v>104.712041884817</v>
      </c>
      <c r="F44" s="119">
        <v>0.573</v>
      </c>
      <c r="G44" s="101">
        <f t="shared" si="11"/>
        <v>0.847771251086267</v>
      </c>
      <c r="H44" s="149">
        <v>1</v>
      </c>
      <c r="I44" s="263" t="s">
        <v>44</v>
      </c>
      <c r="J44" s="224" t="s">
        <v>45</v>
      </c>
      <c r="K44" s="217">
        <v>16</v>
      </c>
      <c r="L44" s="225">
        <v>0.3</v>
      </c>
      <c r="M44" s="1430" t="s">
        <v>463</v>
      </c>
      <c r="N44" s="226" t="s">
        <v>48</v>
      </c>
      <c r="O44" s="261"/>
      <c r="P44" s="264"/>
      <c r="Q44" s="306" t="s">
        <v>56</v>
      </c>
      <c r="R44" s="306" t="s">
        <v>44</v>
      </c>
      <c r="S44" s="307">
        <v>9</v>
      </c>
    </row>
    <row r="45" s="2" customFormat="1" ht="32.1" customHeight="1" spans="1:19">
      <c r="A45" s="90">
        <v>18</v>
      </c>
      <c r="B45" s="53" t="s">
        <v>484</v>
      </c>
      <c r="C45" s="148"/>
      <c r="D45" s="118"/>
      <c r="E45" s="86">
        <f t="shared" si="10"/>
        <v>93.3125972006221</v>
      </c>
      <c r="F45" s="119">
        <v>0.643</v>
      </c>
      <c r="G45" s="101">
        <f t="shared" si="11"/>
        <v>0.951338419630838</v>
      </c>
      <c r="H45" s="149">
        <v>1</v>
      </c>
      <c r="I45" s="263" t="s">
        <v>53</v>
      </c>
      <c r="J45" s="224" t="s">
        <v>45</v>
      </c>
      <c r="K45" s="217">
        <v>18</v>
      </c>
      <c r="L45" s="225">
        <v>0.3</v>
      </c>
      <c r="M45" s="1430" t="s">
        <v>463</v>
      </c>
      <c r="N45" s="226" t="s">
        <v>48</v>
      </c>
      <c r="O45" s="261"/>
      <c r="P45" s="262">
        <v>10</v>
      </c>
      <c r="Q45" s="306" t="s">
        <v>171</v>
      </c>
      <c r="R45" s="306" t="s">
        <v>53</v>
      </c>
      <c r="S45" s="307">
        <v>11</v>
      </c>
    </row>
    <row r="46" s="2" customFormat="1" ht="32.1" customHeight="1" spans="1:19">
      <c r="A46" s="90">
        <v>19</v>
      </c>
      <c r="B46" s="53" t="s">
        <v>440</v>
      </c>
      <c r="C46" s="148"/>
      <c r="D46" s="118"/>
      <c r="E46" s="86">
        <f t="shared" ref="E46:E54" si="13">60/F46*$E$12</f>
        <v>102.546573235344</v>
      </c>
      <c r="F46" s="150">
        <v>0.5851</v>
      </c>
      <c r="G46" s="101">
        <f t="shared" ref="G46:G54" si="14">$F$9/E46*120%</f>
        <v>0.865673575934686</v>
      </c>
      <c r="H46" s="110">
        <v>1</v>
      </c>
      <c r="I46" s="263" t="s">
        <v>44</v>
      </c>
      <c r="J46" s="224" t="s">
        <v>45</v>
      </c>
      <c r="K46" s="217">
        <v>18</v>
      </c>
      <c r="L46" s="225">
        <v>0.3</v>
      </c>
      <c r="M46" s="1430" t="s">
        <v>463</v>
      </c>
      <c r="N46" s="226" t="s">
        <v>48</v>
      </c>
      <c r="O46" s="261"/>
      <c r="P46" s="262">
        <v>12</v>
      </c>
      <c r="Q46" s="306" t="s">
        <v>44</v>
      </c>
      <c r="R46" s="305" t="s">
        <v>44</v>
      </c>
      <c r="S46" s="307" t="s">
        <v>208</v>
      </c>
    </row>
    <row r="47" s="2" customFormat="1" ht="32.1" customHeight="1" spans="1:19">
      <c r="A47" s="90">
        <v>20</v>
      </c>
      <c r="B47" s="53" t="s">
        <v>207</v>
      </c>
      <c r="C47" s="62"/>
      <c r="D47" s="151"/>
      <c r="E47" s="86">
        <f t="shared" si="13"/>
        <v>258.097819073429</v>
      </c>
      <c r="F47" s="61">
        <f>(0.1097*1.1)+0.1118</f>
        <v>0.23247</v>
      </c>
      <c r="G47" s="152">
        <f t="shared" si="14"/>
        <v>0.343946566736518</v>
      </c>
      <c r="H47" s="89"/>
      <c r="I47" s="253" t="s">
        <v>44</v>
      </c>
      <c r="J47" s="224" t="s">
        <v>45</v>
      </c>
      <c r="K47" s="217">
        <v>18</v>
      </c>
      <c r="L47" s="225">
        <v>0.3</v>
      </c>
      <c r="M47" s="1430" t="s">
        <v>463</v>
      </c>
      <c r="N47" s="226" t="s">
        <v>48</v>
      </c>
      <c r="O47" s="261"/>
      <c r="P47" s="262">
        <v>14</v>
      </c>
      <c r="Q47" s="306" t="s">
        <v>44</v>
      </c>
      <c r="R47" s="306" t="s">
        <v>44</v>
      </c>
      <c r="S47" s="307">
        <v>15</v>
      </c>
    </row>
    <row r="48" s="2" customFormat="1" ht="32.1" customHeight="1" spans="1:19">
      <c r="A48" s="90">
        <v>21</v>
      </c>
      <c r="B48" s="53" t="s">
        <v>485</v>
      </c>
      <c r="C48" s="62"/>
      <c r="D48" s="63"/>
      <c r="E48" s="86">
        <f t="shared" si="13"/>
        <v>141.309467734338</v>
      </c>
      <c r="F48" s="119">
        <f>0.386*1.1</f>
        <v>0.4246</v>
      </c>
      <c r="G48" s="101">
        <f t="shared" si="14"/>
        <v>0.628208853771779</v>
      </c>
      <c r="H48" s="89"/>
      <c r="I48" s="263" t="s">
        <v>44</v>
      </c>
      <c r="J48" s="224" t="s">
        <v>45</v>
      </c>
      <c r="K48" s="217">
        <v>16</v>
      </c>
      <c r="L48" s="225">
        <v>0.3</v>
      </c>
      <c r="M48" s="1430" t="s">
        <v>463</v>
      </c>
      <c r="N48" s="226" t="s">
        <v>48</v>
      </c>
      <c r="O48" s="261"/>
      <c r="P48" s="262">
        <v>15</v>
      </c>
      <c r="Q48" s="306" t="s">
        <v>44</v>
      </c>
      <c r="R48" s="306" t="s">
        <v>53</v>
      </c>
      <c r="S48" s="307">
        <v>16</v>
      </c>
    </row>
    <row r="49" s="2" customFormat="1" ht="32.1" customHeight="1" spans="1:19">
      <c r="A49" s="90">
        <v>22</v>
      </c>
      <c r="B49" s="153" t="s">
        <v>100</v>
      </c>
      <c r="C49" s="154"/>
      <c r="D49" s="155"/>
      <c r="E49" s="144">
        <f t="shared" si="13"/>
        <v>154.519701261911</v>
      </c>
      <c r="F49" s="119">
        <f>0.353*1.1</f>
        <v>0.3883</v>
      </c>
      <c r="G49" s="101">
        <f t="shared" si="14"/>
        <v>0.574501879226523</v>
      </c>
      <c r="H49" s="89">
        <v>1</v>
      </c>
      <c r="I49" s="257" t="s">
        <v>53</v>
      </c>
      <c r="J49" s="224" t="s">
        <v>45</v>
      </c>
      <c r="K49" s="217">
        <v>16</v>
      </c>
      <c r="L49" s="225">
        <v>0.3</v>
      </c>
      <c r="M49" s="1430" t="s">
        <v>463</v>
      </c>
      <c r="N49" s="226" t="s">
        <v>48</v>
      </c>
      <c r="O49" s="261"/>
      <c r="P49" s="262">
        <v>17</v>
      </c>
      <c r="Q49" s="306" t="s">
        <v>169</v>
      </c>
      <c r="R49" s="306" t="s">
        <v>169</v>
      </c>
      <c r="S49" s="307">
        <v>18</v>
      </c>
    </row>
    <row r="50" s="2" customFormat="1" ht="32.1" customHeight="1" spans="1:19">
      <c r="A50" s="90">
        <v>23</v>
      </c>
      <c r="B50" s="65" t="s">
        <v>273</v>
      </c>
      <c r="C50" s="156"/>
      <c r="D50" s="132"/>
      <c r="E50" s="86">
        <f t="shared" si="13"/>
        <v>119.569549621363</v>
      </c>
      <c r="F50" s="61">
        <v>0.5018</v>
      </c>
      <c r="G50" s="101">
        <f t="shared" si="14"/>
        <v>0.742428645366648</v>
      </c>
      <c r="H50" s="89">
        <v>1</v>
      </c>
      <c r="I50" s="253" t="s">
        <v>44</v>
      </c>
      <c r="J50" s="224" t="s">
        <v>45</v>
      </c>
      <c r="K50" s="217">
        <v>18</v>
      </c>
      <c r="L50" s="225">
        <v>0.3</v>
      </c>
      <c r="M50" s="1430" t="s">
        <v>463</v>
      </c>
      <c r="N50" s="226" t="s">
        <v>48</v>
      </c>
      <c r="O50" s="265"/>
      <c r="P50" s="266"/>
      <c r="Q50" s="308" t="s">
        <v>212</v>
      </c>
      <c r="R50" s="309"/>
      <c r="S50" s="310"/>
    </row>
    <row r="51" s="2" customFormat="1" ht="32.1" customHeight="1" spans="1:19">
      <c r="A51" s="90">
        <v>24</v>
      </c>
      <c r="B51" s="157" t="s">
        <v>209</v>
      </c>
      <c r="C51" s="158"/>
      <c r="D51" s="158"/>
      <c r="E51" s="86">
        <f t="shared" si="13"/>
        <v>77.3694390715667</v>
      </c>
      <c r="F51" s="159">
        <f>0.705*1.1</f>
        <v>0.7755</v>
      </c>
      <c r="G51" s="152">
        <f t="shared" si="14"/>
        <v>1.14737627437592</v>
      </c>
      <c r="H51" s="89">
        <v>1</v>
      </c>
      <c r="I51" s="253" t="s">
        <v>44</v>
      </c>
      <c r="J51" s="224" t="s">
        <v>45</v>
      </c>
      <c r="K51" s="217">
        <v>18</v>
      </c>
      <c r="L51" s="225">
        <v>0.3</v>
      </c>
      <c r="M51" s="1430" t="s">
        <v>463</v>
      </c>
      <c r="N51" s="226" t="s">
        <v>48</v>
      </c>
      <c r="O51" s="261"/>
      <c r="P51" s="262">
        <v>19</v>
      </c>
      <c r="Q51" s="306" t="s">
        <v>63</v>
      </c>
      <c r="R51" s="305" t="s">
        <v>66</v>
      </c>
      <c r="S51" s="311" t="s">
        <v>213</v>
      </c>
    </row>
    <row r="52" s="2" customFormat="1" ht="32.1" customHeight="1" spans="1:19">
      <c r="A52" s="90">
        <v>25</v>
      </c>
      <c r="B52" s="160" t="s">
        <v>268</v>
      </c>
      <c r="C52" s="135"/>
      <c r="D52" s="118"/>
      <c r="E52" s="86">
        <f t="shared" si="13"/>
        <v>139.022440538944</v>
      </c>
      <c r="F52" s="159">
        <f>0.7847/2*1.1</f>
        <v>0.431585</v>
      </c>
      <c r="G52" s="152">
        <f t="shared" si="14"/>
        <v>0.638543377661548</v>
      </c>
      <c r="H52" s="89">
        <v>1</v>
      </c>
      <c r="I52" s="253" t="s">
        <v>44</v>
      </c>
      <c r="J52" s="224" t="s">
        <v>45</v>
      </c>
      <c r="K52" s="217">
        <v>18</v>
      </c>
      <c r="L52" s="225">
        <v>0.3</v>
      </c>
      <c r="M52" s="1430" t="s">
        <v>463</v>
      </c>
      <c r="N52" s="226" t="s">
        <v>48</v>
      </c>
      <c r="O52" s="261"/>
      <c r="P52" s="262">
        <v>19</v>
      </c>
      <c r="Q52" s="306" t="s">
        <v>63</v>
      </c>
      <c r="R52" s="306" t="s">
        <v>66</v>
      </c>
      <c r="S52" s="307">
        <v>20</v>
      </c>
    </row>
    <row r="53" s="2" customFormat="1" ht="32.1" customHeight="1" spans="1:19">
      <c r="A53" s="139"/>
      <c r="B53" s="161"/>
      <c r="C53" s="135"/>
      <c r="D53" s="118"/>
      <c r="E53" s="86"/>
      <c r="F53" s="119"/>
      <c r="G53" s="101"/>
      <c r="H53" s="89"/>
      <c r="I53" s="242"/>
      <c r="J53" s="224"/>
      <c r="K53" s="217"/>
      <c r="L53" s="225"/>
      <c r="M53" s="225"/>
      <c r="N53" s="269"/>
      <c r="O53" s="267"/>
      <c r="P53" s="262" t="s">
        <v>215</v>
      </c>
      <c r="Q53" s="305" t="s">
        <v>66</v>
      </c>
      <c r="R53" s="306" t="s">
        <v>44</v>
      </c>
      <c r="S53" s="307">
        <v>21</v>
      </c>
    </row>
    <row r="54" s="2" customFormat="1" ht="32.1" customHeight="1" spans="1:19">
      <c r="A54" s="162">
        <v>26</v>
      </c>
      <c r="B54" s="163" t="s">
        <v>486</v>
      </c>
      <c r="C54" s="135"/>
      <c r="D54" s="164"/>
      <c r="E54" s="86">
        <f t="shared" ref="E54:E58" si="15">60/F54*$E$12</f>
        <v>176.626435089785</v>
      </c>
      <c r="F54" s="165">
        <v>0.3397</v>
      </c>
      <c r="G54" s="101">
        <f t="shared" ref="G54:G58" si="16">$F$9/E54*120%</f>
        <v>0.502596673637007</v>
      </c>
      <c r="H54" s="89">
        <v>1</v>
      </c>
      <c r="I54" s="253" t="s">
        <v>44</v>
      </c>
      <c r="J54" s="224" t="s">
        <v>45</v>
      </c>
      <c r="K54" s="217">
        <v>16</v>
      </c>
      <c r="L54" s="225">
        <v>0.3</v>
      </c>
      <c r="M54" s="1430" t="s">
        <v>463</v>
      </c>
      <c r="N54" s="236" t="s">
        <v>48</v>
      </c>
      <c r="O54" s="267"/>
      <c r="P54" s="262">
        <v>22</v>
      </c>
      <c r="Q54" s="306" t="s">
        <v>66</v>
      </c>
      <c r="R54" s="305" t="s">
        <v>84</v>
      </c>
      <c r="S54" s="307" t="s">
        <v>216</v>
      </c>
    </row>
    <row r="55" s="2" customFormat="1" ht="32.1" customHeight="1" spans="1:19">
      <c r="A55" s="162">
        <v>27</v>
      </c>
      <c r="B55" s="166" t="s">
        <v>214</v>
      </c>
      <c r="C55" s="167"/>
      <c r="D55" s="167"/>
      <c r="E55" s="86">
        <f t="shared" si="15"/>
        <v>185.758513931889</v>
      </c>
      <c r="F55" s="165">
        <v>0.323</v>
      </c>
      <c r="G55" s="101">
        <f t="shared" si="16"/>
        <v>0.477888506284231</v>
      </c>
      <c r="H55" s="89"/>
      <c r="I55" s="216" t="s">
        <v>68</v>
      </c>
      <c r="J55" s="224" t="s">
        <v>57</v>
      </c>
      <c r="K55" s="217">
        <v>16</v>
      </c>
      <c r="L55" s="225">
        <v>0.32</v>
      </c>
      <c r="M55" s="225">
        <v>0.1</v>
      </c>
      <c r="N55" s="236" t="s">
        <v>48</v>
      </c>
      <c r="O55" s="267"/>
      <c r="P55" s="262">
        <v>24</v>
      </c>
      <c r="Q55" s="306" t="s">
        <v>84</v>
      </c>
      <c r="R55" s="305" t="s">
        <v>50</v>
      </c>
      <c r="S55" s="307" t="s">
        <v>217</v>
      </c>
    </row>
    <row r="56" s="2" customFormat="1" ht="32.1" customHeight="1" spans="1:19">
      <c r="A56" s="162">
        <v>28</v>
      </c>
      <c r="B56" s="53" t="s">
        <v>391</v>
      </c>
      <c r="C56" s="168"/>
      <c r="D56" s="169"/>
      <c r="E56" s="86">
        <f t="shared" si="15"/>
        <v>269.058295964126</v>
      </c>
      <c r="F56" s="165">
        <v>0.223</v>
      </c>
      <c r="G56" s="101">
        <f t="shared" si="16"/>
        <v>0.329935408363417</v>
      </c>
      <c r="H56" s="89">
        <v>1</v>
      </c>
      <c r="I56" s="253" t="s">
        <v>54</v>
      </c>
      <c r="J56" s="224" t="s">
        <v>70</v>
      </c>
      <c r="K56" s="217">
        <v>18</v>
      </c>
      <c r="L56" s="225">
        <v>0.3</v>
      </c>
      <c r="M56" s="225">
        <v>0.1</v>
      </c>
      <c r="N56" s="272" t="s">
        <v>48</v>
      </c>
      <c r="O56" s="267"/>
      <c r="P56" s="262" t="s">
        <v>218</v>
      </c>
      <c r="Q56" s="306" t="s">
        <v>50</v>
      </c>
      <c r="R56" s="306" t="s">
        <v>44</v>
      </c>
      <c r="S56" s="307">
        <v>28</v>
      </c>
    </row>
    <row r="57" s="2" customFormat="1" ht="32.1" customHeight="1" spans="1:19">
      <c r="A57" s="162">
        <v>29</v>
      </c>
      <c r="B57" s="145" t="s">
        <v>392</v>
      </c>
      <c r="C57" s="59"/>
      <c r="D57" s="60"/>
      <c r="E57" s="86">
        <f t="shared" si="15"/>
        <v>211.267605633803</v>
      </c>
      <c r="F57" s="170">
        <v>0.284</v>
      </c>
      <c r="G57" s="101">
        <f t="shared" si="16"/>
        <v>0.420186798095113</v>
      </c>
      <c r="H57" s="89"/>
      <c r="I57" s="253" t="s">
        <v>44</v>
      </c>
      <c r="J57" s="224" t="s">
        <v>45</v>
      </c>
      <c r="K57" s="217">
        <v>16</v>
      </c>
      <c r="L57" s="225">
        <v>0.3</v>
      </c>
      <c r="M57" s="1430" t="s">
        <v>463</v>
      </c>
      <c r="N57" s="226" t="s">
        <v>160</v>
      </c>
      <c r="O57" s="267"/>
      <c r="P57" s="262">
        <v>29</v>
      </c>
      <c r="Q57" s="306" t="s">
        <v>72</v>
      </c>
      <c r="R57" s="306" t="s">
        <v>72</v>
      </c>
      <c r="S57" s="307">
        <v>29</v>
      </c>
    </row>
    <row r="58" s="2" customFormat="1" ht="32.1" customHeight="1" spans="1:19">
      <c r="A58" s="171">
        <v>30</v>
      </c>
      <c r="B58" s="172" t="s">
        <v>118</v>
      </c>
      <c r="C58" s="173"/>
      <c r="D58" s="173"/>
      <c r="E58" s="174">
        <f t="shared" si="15"/>
        <v>97.9999999999999</v>
      </c>
      <c r="F58" s="175">
        <v>0.612244897959184</v>
      </c>
      <c r="G58" s="176">
        <f t="shared" si="16"/>
        <v>0.905835293392743</v>
      </c>
      <c r="H58" s="96">
        <v>1</v>
      </c>
      <c r="I58" s="274" t="s">
        <v>119</v>
      </c>
      <c r="J58" s="275"/>
      <c r="K58" s="217"/>
      <c r="L58" s="217"/>
      <c r="M58" s="217"/>
      <c r="N58" s="248"/>
      <c r="O58" s="268">
        <v>30</v>
      </c>
      <c r="P58" s="268"/>
      <c r="Q58" s="306" t="s">
        <v>44</v>
      </c>
      <c r="R58" s="312" t="s">
        <v>44</v>
      </c>
      <c r="S58" s="313">
        <v>30</v>
      </c>
    </row>
    <row r="59" s="2" customFormat="1" ht="32.1" customHeight="1" spans="1:19">
      <c r="A59" s="315"/>
      <c r="B59" s="316" t="s">
        <v>120</v>
      </c>
      <c r="C59" s="244"/>
      <c r="D59" s="244"/>
      <c r="E59" s="317"/>
      <c r="F59" s="318">
        <f t="shared" ref="F59:H59" si="17">SUM(F25:F58)</f>
        <v>14.2243432312925</v>
      </c>
      <c r="G59" s="318">
        <f t="shared" si="17"/>
        <v>21.045356469587</v>
      </c>
      <c r="H59" s="82">
        <f t="shared" si="17"/>
        <v>23</v>
      </c>
      <c r="I59" s="82"/>
      <c r="J59" s="367"/>
      <c r="K59" s="368"/>
      <c r="L59" s="368"/>
      <c r="M59" s="368"/>
      <c r="N59" s="368"/>
      <c r="O59" s="268">
        <v>31</v>
      </c>
      <c r="P59" s="268"/>
      <c r="Q59" s="306" t="s">
        <v>81</v>
      </c>
      <c r="R59" s="305" t="s">
        <v>74</v>
      </c>
      <c r="S59" s="313" t="s">
        <v>220</v>
      </c>
    </row>
    <row r="60" s="2" customFormat="1" ht="32.1" customHeight="1" spans="1:19">
      <c r="A60" s="162">
        <v>31</v>
      </c>
      <c r="B60" s="319" t="s">
        <v>219</v>
      </c>
      <c r="C60" s="319"/>
      <c r="D60" s="319"/>
      <c r="E60" s="86">
        <f t="shared" ref="E60:E63" si="18">60/F60*$E$12</f>
        <v>47.5888324873096</v>
      </c>
      <c r="F60" s="119">
        <v>1.2608</v>
      </c>
      <c r="G60" s="88">
        <f t="shared" ref="G60:G62" si="19">$F$9/E60*120%</f>
        <v>1.86539265858563</v>
      </c>
      <c r="H60" s="320">
        <v>2</v>
      </c>
      <c r="I60" s="216" t="s">
        <v>63</v>
      </c>
      <c r="J60" s="224" t="s">
        <v>57</v>
      </c>
      <c r="K60" s="217">
        <v>16</v>
      </c>
      <c r="L60" s="225">
        <v>0.32</v>
      </c>
      <c r="M60" s="225">
        <v>0.1</v>
      </c>
      <c r="N60" s="236" t="s">
        <v>48</v>
      </c>
      <c r="O60" s="270">
        <v>32</v>
      </c>
      <c r="P60" s="268"/>
      <c r="Q60" s="314" t="s">
        <v>222</v>
      </c>
      <c r="R60" s="312" t="s">
        <v>74</v>
      </c>
      <c r="S60" s="313">
        <v>33</v>
      </c>
    </row>
    <row r="61" s="2" customFormat="1" ht="32.1" customHeight="1" spans="1:19">
      <c r="A61" s="162">
        <v>32</v>
      </c>
      <c r="B61" s="321" t="s">
        <v>221</v>
      </c>
      <c r="C61" s="169"/>
      <c r="D61" s="169"/>
      <c r="E61" s="86">
        <f t="shared" si="18"/>
        <v>106.194690265487</v>
      </c>
      <c r="F61" s="119">
        <v>0.565</v>
      </c>
      <c r="G61" s="88">
        <f t="shared" si="19"/>
        <v>0.835935003252602</v>
      </c>
      <c r="H61" s="322">
        <v>1</v>
      </c>
      <c r="I61" s="216" t="s">
        <v>68</v>
      </c>
      <c r="J61" s="224" t="s">
        <v>57</v>
      </c>
      <c r="K61" s="217">
        <v>16</v>
      </c>
      <c r="L61" s="225">
        <v>0.32</v>
      </c>
      <c r="M61" s="225">
        <v>0.1</v>
      </c>
      <c r="N61" s="236" t="s">
        <v>48</v>
      </c>
      <c r="O61" s="271"/>
      <c r="P61" s="266"/>
      <c r="Q61" s="308" t="s">
        <v>212</v>
      </c>
      <c r="R61" s="308" t="s">
        <v>212</v>
      </c>
      <c r="S61" s="310"/>
    </row>
    <row r="62" s="2" customFormat="1" ht="32.1" customHeight="1" spans="1:19">
      <c r="A62" s="162">
        <v>33</v>
      </c>
      <c r="B62" s="53" t="s">
        <v>223</v>
      </c>
      <c r="C62" s="59"/>
      <c r="D62" s="60"/>
      <c r="E62" s="323">
        <f t="shared" si="18"/>
        <v>80.3212851405623</v>
      </c>
      <c r="F62" s="165">
        <v>0.747</v>
      </c>
      <c r="G62" s="88">
        <f t="shared" si="19"/>
        <v>1.10520964146848</v>
      </c>
      <c r="H62" s="110">
        <v>1</v>
      </c>
      <c r="I62" s="216" t="s">
        <v>166</v>
      </c>
      <c r="J62" s="224" t="s">
        <v>45</v>
      </c>
      <c r="K62" s="217">
        <v>16</v>
      </c>
      <c r="L62" s="225">
        <v>0.3</v>
      </c>
      <c r="M62" s="1430" t="s">
        <v>463</v>
      </c>
      <c r="N62" s="236" t="s">
        <v>48</v>
      </c>
      <c r="O62" s="259"/>
      <c r="P62" s="259"/>
      <c r="Q62" s="303"/>
      <c r="R62" s="303"/>
      <c r="S62" s="304"/>
    </row>
    <row r="63" s="2" customFormat="1" ht="32.1" customHeight="1" spans="1:19">
      <c r="A63" s="162">
        <v>34</v>
      </c>
      <c r="B63" s="661" t="s">
        <v>487</v>
      </c>
      <c r="C63" s="59"/>
      <c r="D63" s="60"/>
      <c r="E63" s="55">
        <f t="shared" si="18"/>
        <v>127.931769722815</v>
      </c>
      <c r="F63" s="165">
        <v>0.469</v>
      </c>
      <c r="G63" s="57">
        <f>$F$9/E63</f>
        <v>0.57825002437385</v>
      </c>
      <c r="H63" s="934">
        <v>1</v>
      </c>
      <c r="I63" s="216" t="s">
        <v>44</v>
      </c>
      <c r="J63" s="224" t="s">
        <v>45</v>
      </c>
      <c r="K63" s="225">
        <v>18</v>
      </c>
      <c r="L63" s="225">
        <v>0.3</v>
      </c>
      <c r="M63" s="1431" t="s">
        <v>463</v>
      </c>
      <c r="N63" s="935" t="s">
        <v>60</v>
      </c>
      <c r="O63" s="259"/>
      <c r="P63" s="273" t="s">
        <v>145</v>
      </c>
      <c r="Q63" s="303"/>
      <c r="R63" s="303"/>
      <c r="S63" s="304"/>
    </row>
    <row r="64" s="2" customFormat="1" ht="32.1" customHeight="1" spans="1:19">
      <c r="A64" s="162">
        <v>35</v>
      </c>
      <c r="B64" s="131" t="s">
        <v>488</v>
      </c>
      <c r="C64" s="59"/>
      <c r="D64" s="60"/>
      <c r="E64" s="86">
        <f t="shared" ref="E64:E79" si="20">60/F64*$E$12</f>
        <v>59.3061184145498</v>
      </c>
      <c r="F64" s="119">
        <v>1.0117</v>
      </c>
      <c r="G64" s="88">
        <f t="shared" ref="G64:G78" si="21">$F$9/E64*120%</f>
        <v>1.49684149166488</v>
      </c>
      <c r="H64" s="110">
        <v>2</v>
      </c>
      <c r="I64" s="253" t="s">
        <v>44</v>
      </c>
      <c r="J64" s="224" t="s">
        <v>45</v>
      </c>
      <c r="K64" s="217">
        <v>16</v>
      </c>
      <c r="L64" s="225">
        <v>0.3</v>
      </c>
      <c r="M64" s="1430" t="s">
        <v>463</v>
      </c>
      <c r="N64" s="236" t="s">
        <v>48</v>
      </c>
      <c r="O64" s="259"/>
      <c r="P64" s="259"/>
      <c r="Q64" s="303"/>
      <c r="R64" s="303"/>
      <c r="S64" s="304"/>
    </row>
    <row r="65" s="2" customFormat="1" ht="32.1" customHeight="1" spans="1:19">
      <c r="A65" s="162">
        <v>36</v>
      </c>
      <c r="B65" s="70" t="s">
        <v>226</v>
      </c>
      <c r="C65" s="324"/>
      <c r="D65" s="325"/>
      <c r="E65" s="326">
        <f t="shared" si="20"/>
        <v>111.234705228031</v>
      </c>
      <c r="F65" s="119">
        <v>0.5394</v>
      </c>
      <c r="G65" s="88">
        <f t="shared" si="21"/>
        <v>0.798059010184874</v>
      </c>
      <c r="H65" s="327">
        <v>1</v>
      </c>
      <c r="I65" s="216" t="s">
        <v>84</v>
      </c>
      <c r="J65" s="224"/>
      <c r="K65" s="217"/>
      <c r="L65" s="225"/>
      <c r="M65" s="225"/>
      <c r="N65" s="226"/>
      <c r="O65" s="259"/>
      <c r="P65" s="259"/>
      <c r="Q65" s="303"/>
      <c r="R65" s="303"/>
      <c r="S65" s="304"/>
    </row>
    <row r="66" s="2" customFormat="1" ht="32.1" customHeight="1" spans="1:19">
      <c r="A66" s="162">
        <v>37</v>
      </c>
      <c r="B66" s="53" t="s">
        <v>270</v>
      </c>
      <c r="C66" s="59"/>
      <c r="D66" s="60"/>
      <c r="E66" s="326">
        <f t="shared" si="20"/>
        <v>93.7207122774133</v>
      </c>
      <c r="F66" s="119">
        <f>0.582*1.1</f>
        <v>0.6402</v>
      </c>
      <c r="G66" s="88">
        <f t="shared" si="21"/>
        <v>0.947195732889055</v>
      </c>
      <c r="H66" s="110">
        <v>1</v>
      </c>
      <c r="I66" s="216" t="s">
        <v>44</v>
      </c>
      <c r="J66" s="224" t="s">
        <v>45</v>
      </c>
      <c r="K66" s="217">
        <v>18</v>
      </c>
      <c r="L66" s="225">
        <v>0.3</v>
      </c>
      <c r="M66" s="1430" t="s">
        <v>463</v>
      </c>
      <c r="N66" s="236" t="s">
        <v>48</v>
      </c>
      <c r="O66" s="259"/>
      <c r="P66" s="259"/>
      <c r="Q66" s="303"/>
      <c r="R66" s="303"/>
      <c r="S66" s="304"/>
    </row>
    <row r="67" s="2" customFormat="1" ht="30" customHeight="1" spans="1:19">
      <c r="A67" s="162">
        <v>38</v>
      </c>
      <c r="B67" s="53" t="s">
        <v>303</v>
      </c>
      <c r="C67" s="59"/>
      <c r="D67" s="60"/>
      <c r="E67" s="326">
        <f t="shared" si="20"/>
        <v>95.9846424572068</v>
      </c>
      <c r="F67" s="119">
        <f>0.658*0.95</f>
        <v>0.6251</v>
      </c>
      <c r="G67" s="88">
        <f t="shared" si="21"/>
        <v>0.924854815103012</v>
      </c>
      <c r="H67" s="110">
        <v>1</v>
      </c>
      <c r="I67" s="216" t="s">
        <v>44</v>
      </c>
      <c r="J67" s="224" t="s">
        <v>45</v>
      </c>
      <c r="K67" s="217">
        <v>16</v>
      </c>
      <c r="L67" s="225">
        <v>0.3</v>
      </c>
      <c r="M67" s="1430" t="s">
        <v>463</v>
      </c>
      <c r="N67" s="236" t="s">
        <v>48</v>
      </c>
      <c r="O67" s="259"/>
      <c r="P67" s="259"/>
      <c r="Q67" s="303"/>
      <c r="R67" s="303"/>
      <c r="S67" s="304"/>
    </row>
    <row r="68" s="2" customFormat="1" ht="30" customHeight="1" spans="1:19">
      <c r="A68" s="162">
        <v>39</v>
      </c>
      <c r="B68" s="328" t="s">
        <v>227</v>
      </c>
      <c r="C68" s="59"/>
      <c r="D68" s="60"/>
      <c r="E68" s="326">
        <f t="shared" si="20"/>
        <v>52.4475524475525</v>
      </c>
      <c r="F68" s="119">
        <f>1.144</f>
        <v>1.144</v>
      </c>
      <c r="G68" s="88">
        <f t="shared" si="21"/>
        <v>1.69258344021412</v>
      </c>
      <c r="H68" s="110">
        <v>2</v>
      </c>
      <c r="I68" s="216" t="s">
        <v>470</v>
      </c>
      <c r="J68" s="224" t="s">
        <v>70</v>
      </c>
      <c r="K68" s="217">
        <v>18</v>
      </c>
      <c r="L68" s="225">
        <v>0.28</v>
      </c>
      <c r="M68" s="225">
        <v>0.1</v>
      </c>
      <c r="N68" s="226" t="s">
        <v>48</v>
      </c>
      <c r="O68" s="259"/>
      <c r="P68" s="259"/>
      <c r="Q68" s="303"/>
      <c r="R68" s="303"/>
      <c r="S68" s="304"/>
    </row>
    <row r="69" s="2" customFormat="1" ht="30" customHeight="1" spans="1:19">
      <c r="A69" s="162">
        <v>40</v>
      </c>
      <c r="B69" s="157" t="s">
        <v>125</v>
      </c>
      <c r="C69" s="59"/>
      <c r="D69" s="60"/>
      <c r="E69" s="326">
        <f t="shared" si="20"/>
        <v>431.654676258993</v>
      </c>
      <c r="F69" s="119">
        <v>0.139</v>
      </c>
      <c r="G69" s="88">
        <f t="shared" si="21"/>
        <v>0.205654806109932</v>
      </c>
      <c r="H69" s="110"/>
      <c r="I69" s="216" t="s">
        <v>50</v>
      </c>
      <c r="J69" s="224"/>
      <c r="K69" s="217"/>
      <c r="L69" s="225"/>
      <c r="M69" s="225"/>
      <c r="N69" s="226"/>
      <c r="O69" s="259"/>
      <c r="P69" s="259"/>
      <c r="Q69" s="303"/>
      <c r="R69" s="303"/>
      <c r="S69" s="304"/>
    </row>
    <row r="70" s="2" customFormat="1" ht="30" customHeight="1" spans="1:19">
      <c r="A70" s="162">
        <v>41</v>
      </c>
      <c r="B70" s="53" t="s">
        <v>128</v>
      </c>
      <c r="C70" s="59"/>
      <c r="D70" s="60"/>
      <c r="E70" s="326">
        <f t="shared" si="20"/>
        <v>119.760479041916</v>
      </c>
      <c r="F70" s="119">
        <v>0.501</v>
      </c>
      <c r="G70" s="88">
        <f t="shared" si="21"/>
        <v>0.741245020583281</v>
      </c>
      <c r="H70" s="110">
        <v>1</v>
      </c>
      <c r="I70" s="216" t="s">
        <v>50</v>
      </c>
      <c r="J70" s="224"/>
      <c r="K70" s="225"/>
      <c r="L70" s="225"/>
      <c r="M70" s="236"/>
      <c r="N70" s="226"/>
      <c r="O70" s="259"/>
      <c r="Q70" s="303"/>
      <c r="R70" s="303"/>
      <c r="S70" s="304"/>
    </row>
    <row r="71" s="2" customFormat="1" ht="30" customHeight="1" spans="1:19">
      <c r="A71" s="162">
        <v>42</v>
      </c>
      <c r="B71" s="65" t="s">
        <v>126</v>
      </c>
      <c r="C71" s="59"/>
      <c r="D71" s="60"/>
      <c r="E71" s="326">
        <f t="shared" si="20"/>
        <v>131.004366812227</v>
      </c>
      <c r="F71" s="119">
        <v>0.458</v>
      </c>
      <c r="G71" s="88">
        <f t="shared" si="21"/>
        <v>0.677625188477331</v>
      </c>
      <c r="H71" s="110">
        <v>1</v>
      </c>
      <c r="I71" s="216" t="s">
        <v>44</v>
      </c>
      <c r="J71" s="224" t="s">
        <v>45</v>
      </c>
      <c r="K71" s="217">
        <v>16</v>
      </c>
      <c r="L71" s="225">
        <v>0.3</v>
      </c>
      <c r="M71" s="1430" t="s">
        <v>463</v>
      </c>
      <c r="N71" s="226" t="s">
        <v>187</v>
      </c>
      <c r="O71" s="259"/>
      <c r="P71" s="259"/>
      <c r="Q71" s="303"/>
      <c r="R71" s="303"/>
      <c r="S71" s="304"/>
    </row>
    <row r="72" s="2" customFormat="1" ht="30" customHeight="1" spans="1:19">
      <c r="A72" s="162">
        <v>43</v>
      </c>
      <c r="B72" s="131" t="s">
        <v>231</v>
      </c>
      <c r="C72" s="59"/>
      <c r="D72" s="60"/>
      <c r="E72" s="326">
        <f t="shared" si="20"/>
        <v>98.6842105263158</v>
      </c>
      <c r="F72" s="119">
        <v>0.608</v>
      </c>
      <c r="G72" s="88">
        <f t="shared" si="21"/>
        <v>0.899554835358553</v>
      </c>
      <c r="H72" s="110">
        <v>1</v>
      </c>
      <c r="I72" s="216" t="s">
        <v>44</v>
      </c>
      <c r="J72" s="224" t="s">
        <v>45</v>
      </c>
      <c r="K72" s="217">
        <v>16</v>
      </c>
      <c r="L72" s="225">
        <v>0.3</v>
      </c>
      <c r="M72" s="1430" t="s">
        <v>463</v>
      </c>
      <c r="N72" s="226" t="s">
        <v>48</v>
      </c>
      <c r="O72" s="259"/>
      <c r="P72" s="273" t="s">
        <v>146</v>
      </c>
      <c r="Q72" s="303"/>
      <c r="R72" s="303"/>
      <c r="S72" s="304"/>
    </row>
    <row r="73" s="2" customFormat="1" ht="30" customHeight="1" spans="1:19">
      <c r="A73" s="162">
        <v>44</v>
      </c>
      <c r="B73" s="131" t="s">
        <v>489</v>
      </c>
      <c r="C73" s="59"/>
      <c r="D73" s="60"/>
      <c r="E73" s="326">
        <f t="shared" si="20"/>
        <v>59.8205383848455</v>
      </c>
      <c r="F73" s="119">
        <v>1.003</v>
      </c>
      <c r="G73" s="88">
        <f t="shared" si="21"/>
        <v>1.48396957214577</v>
      </c>
      <c r="H73" s="110">
        <v>2</v>
      </c>
      <c r="I73" s="216" t="s">
        <v>72</v>
      </c>
      <c r="J73" s="224" t="s">
        <v>130</v>
      </c>
      <c r="K73" s="217">
        <v>21</v>
      </c>
      <c r="L73" s="225">
        <v>0.37</v>
      </c>
      <c r="M73" s="225">
        <v>0.1</v>
      </c>
      <c r="N73" s="236" t="s">
        <v>112</v>
      </c>
      <c r="O73" s="259"/>
      <c r="P73" s="259"/>
      <c r="Q73" s="303"/>
      <c r="R73" s="303"/>
      <c r="S73" s="304"/>
    </row>
    <row r="74" s="2" customFormat="1" ht="30" customHeight="1" spans="1:19">
      <c r="A74" s="162">
        <v>45</v>
      </c>
      <c r="B74" s="329" t="s">
        <v>131</v>
      </c>
      <c r="C74" s="59"/>
      <c r="D74" s="60"/>
      <c r="E74" s="326">
        <f t="shared" si="20"/>
        <v>46.4180721027387</v>
      </c>
      <c r="F74" s="138">
        <v>1.2926</v>
      </c>
      <c r="G74" s="88">
        <f t="shared" si="21"/>
        <v>1.91244174372445</v>
      </c>
      <c r="H74" s="110">
        <v>2</v>
      </c>
      <c r="I74" s="253" t="s">
        <v>44</v>
      </c>
      <c r="J74" s="224" t="s">
        <v>45</v>
      </c>
      <c r="K74" s="217">
        <v>21</v>
      </c>
      <c r="L74" s="225">
        <v>0.3</v>
      </c>
      <c r="M74" s="1430" t="s">
        <v>463</v>
      </c>
      <c r="N74" s="226" t="s">
        <v>112</v>
      </c>
      <c r="O74" s="259"/>
      <c r="P74" s="259"/>
      <c r="Q74" s="303"/>
      <c r="R74" s="303"/>
      <c r="S74" s="304"/>
    </row>
    <row r="75" s="2" customFormat="1" ht="30" customHeight="1" spans="1:19">
      <c r="A75" s="162">
        <v>46</v>
      </c>
      <c r="B75" s="329" t="s">
        <v>490</v>
      </c>
      <c r="C75" s="62"/>
      <c r="D75" s="62"/>
      <c r="E75" s="326">
        <f t="shared" si="20"/>
        <v>251.046025104603</v>
      </c>
      <c r="F75" s="119">
        <v>0.239</v>
      </c>
      <c r="G75" s="88">
        <f t="shared" si="21"/>
        <v>0.353607904030747</v>
      </c>
      <c r="H75" s="330"/>
      <c r="I75" s="253" t="s">
        <v>44</v>
      </c>
      <c r="J75" s="224" t="s">
        <v>45</v>
      </c>
      <c r="K75" s="217">
        <v>18</v>
      </c>
      <c r="L75" s="225">
        <v>0.3</v>
      </c>
      <c r="M75" s="1430" t="s">
        <v>463</v>
      </c>
      <c r="N75" s="226" t="s">
        <v>48</v>
      </c>
      <c r="O75" s="259"/>
      <c r="P75" s="259"/>
      <c r="Q75" s="303"/>
      <c r="R75" s="303"/>
      <c r="S75" s="304"/>
    </row>
    <row r="76" s="2" customFormat="1" ht="30" customHeight="1" spans="1:19">
      <c r="A76" s="162">
        <v>47</v>
      </c>
      <c r="B76" s="331" t="s">
        <v>491</v>
      </c>
      <c r="C76" s="62"/>
      <c r="D76" s="63"/>
      <c r="E76" s="326">
        <f t="shared" si="20"/>
        <v>186.567164179104</v>
      </c>
      <c r="F76" s="133">
        <v>0.3216</v>
      </c>
      <c r="G76" s="88">
        <f t="shared" si="21"/>
        <v>0.47581716291334</v>
      </c>
      <c r="H76" s="330">
        <v>1</v>
      </c>
      <c r="I76" s="253" t="s">
        <v>50</v>
      </c>
      <c r="J76" s="224"/>
      <c r="K76" s="225"/>
      <c r="L76" s="225"/>
      <c r="M76" s="236"/>
      <c r="N76" s="226"/>
      <c r="O76" s="259"/>
      <c r="P76" s="259"/>
      <c r="Q76" s="303"/>
      <c r="R76" s="303"/>
      <c r="S76" s="304"/>
    </row>
    <row r="77" s="2" customFormat="1" ht="30" customHeight="1" spans="1:19">
      <c r="A77" s="162">
        <v>48</v>
      </c>
      <c r="B77" s="332" t="s">
        <v>134</v>
      </c>
      <c r="C77" s="62"/>
      <c r="D77" s="63"/>
      <c r="E77" s="326">
        <f t="shared" si="20"/>
        <v>84.8656294200849</v>
      </c>
      <c r="F77" s="333">
        <v>0.707</v>
      </c>
      <c r="G77" s="88">
        <f t="shared" si="21"/>
        <v>1.04602840230016</v>
      </c>
      <c r="H77" s="330">
        <v>1</v>
      </c>
      <c r="I77" s="253" t="s">
        <v>74</v>
      </c>
      <c r="J77" s="224" t="s">
        <v>137</v>
      </c>
      <c r="K77" s="225">
        <v>21</v>
      </c>
      <c r="L77" s="225">
        <v>0.65</v>
      </c>
      <c r="M77" s="236"/>
      <c r="N77" s="226" t="s">
        <v>160</v>
      </c>
      <c r="O77" s="259"/>
      <c r="P77" s="259"/>
      <c r="Q77" s="303"/>
      <c r="R77" s="303"/>
      <c r="S77" s="304"/>
    </row>
    <row r="78" ht="32.1" customHeight="1" spans="1:20">
      <c r="A78" s="162">
        <v>49</v>
      </c>
      <c r="B78" s="334" t="s">
        <v>492</v>
      </c>
      <c r="C78" s="62"/>
      <c r="D78" s="63"/>
      <c r="E78" s="326">
        <f t="shared" si="20"/>
        <v>90.3614457831325</v>
      </c>
      <c r="F78" s="333">
        <f>0.239+0.171+0.254</f>
        <v>0.664</v>
      </c>
      <c r="G78" s="88">
        <f t="shared" si="21"/>
        <v>0.982408570194209</v>
      </c>
      <c r="H78" s="330">
        <v>1</v>
      </c>
      <c r="I78" s="253" t="s">
        <v>74</v>
      </c>
      <c r="J78" s="224" t="s">
        <v>137</v>
      </c>
      <c r="K78" s="217">
        <v>21</v>
      </c>
      <c r="L78" s="225">
        <v>0.65</v>
      </c>
      <c r="M78" s="225"/>
      <c r="N78" s="226" t="s">
        <v>160</v>
      </c>
      <c r="O78" s="259"/>
      <c r="P78" s="259"/>
      <c r="Q78" s="303"/>
      <c r="R78" s="303"/>
      <c r="S78" s="304"/>
      <c r="T78" s="2"/>
    </row>
    <row r="79" ht="32.1" customHeight="1" spans="1:19">
      <c r="A79" s="162">
        <v>50</v>
      </c>
      <c r="B79" s="335" t="s">
        <v>493</v>
      </c>
      <c r="C79" s="62"/>
      <c r="D79" s="63"/>
      <c r="E79" s="55">
        <f t="shared" si="20"/>
        <v>157.48031496063</v>
      </c>
      <c r="F79" s="336">
        <v>0.381</v>
      </c>
      <c r="G79" s="337">
        <f>$F$9/E79</f>
        <v>0.469751085898586</v>
      </c>
      <c r="H79" s="89"/>
      <c r="I79" s="246" t="s">
        <v>172</v>
      </c>
      <c r="J79" s="224" t="s">
        <v>45</v>
      </c>
      <c r="K79" s="369">
        <v>21</v>
      </c>
      <c r="L79" s="225">
        <v>0.3</v>
      </c>
      <c r="M79" s="1430" t="s">
        <v>463</v>
      </c>
      <c r="N79" s="370" t="s">
        <v>48</v>
      </c>
      <c r="O79" s="259"/>
      <c r="P79" s="259"/>
      <c r="Q79" s="303"/>
      <c r="R79" s="303"/>
      <c r="S79" s="304"/>
    </row>
    <row r="80" ht="32.1" customHeight="1" spans="1:19">
      <c r="A80" s="90"/>
      <c r="B80" s="338" t="s">
        <v>139</v>
      </c>
      <c r="C80" s="339">
        <v>0.583</v>
      </c>
      <c r="D80" s="340">
        <f>60/C80*$E$12</f>
        <v>102.915951972556</v>
      </c>
      <c r="E80" s="341"/>
      <c r="F80" s="342"/>
      <c r="G80" s="88"/>
      <c r="H80" s="343"/>
      <c r="I80" s="246"/>
      <c r="J80" s="371"/>
      <c r="K80" s="372"/>
      <c r="L80" s="372"/>
      <c r="M80" s="372"/>
      <c r="N80" s="373"/>
      <c r="O80" s="259"/>
      <c r="P80" s="259"/>
      <c r="Q80" s="303"/>
      <c r="R80" s="303"/>
      <c r="S80" s="304"/>
    </row>
    <row r="81" ht="32.1" customHeight="1" spans="1:19">
      <c r="A81" s="344">
        <v>51</v>
      </c>
      <c r="B81" s="345" t="s">
        <v>140</v>
      </c>
      <c r="C81" s="346"/>
      <c r="D81" s="346"/>
      <c r="E81" s="347">
        <f>60/F81*$E$12</f>
        <v>60.1805416248746</v>
      </c>
      <c r="F81" s="348">
        <v>0.997</v>
      </c>
      <c r="G81" s="95">
        <f>$F$9/E81*120%</f>
        <v>1.47509238627052</v>
      </c>
      <c r="H81" s="349">
        <v>2</v>
      </c>
      <c r="I81" s="374" t="s">
        <v>141</v>
      </c>
      <c r="J81" s="375"/>
      <c r="K81" s="376"/>
      <c r="L81" s="377"/>
      <c r="M81" s="377"/>
      <c r="N81" s="370"/>
      <c r="O81" s="259"/>
      <c r="P81" s="259"/>
      <c r="Q81" s="303"/>
      <c r="R81" s="303"/>
      <c r="S81" s="304"/>
    </row>
    <row r="82" ht="32.1" customHeight="1" spans="1:19">
      <c r="A82" s="350"/>
      <c r="B82" s="244" t="s">
        <v>142</v>
      </c>
      <c r="C82" s="244"/>
      <c r="D82" s="244"/>
      <c r="E82" s="79"/>
      <c r="F82" s="318">
        <f t="shared" ref="F82:H82" si="22">SUM(F60:F81)</f>
        <v>14.3134</v>
      </c>
      <c r="G82" s="318">
        <f t="shared" si="22"/>
        <v>20.9675184957434</v>
      </c>
      <c r="H82" s="82">
        <f t="shared" si="22"/>
        <v>24</v>
      </c>
      <c r="I82" s="378"/>
      <c r="J82" s="379"/>
      <c r="K82" s="380"/>
      <c r="L82" s="380"/>
      <c r="M82" s="381"/>
      <c r="N82" s="382"/>
      <c r="O82" s="259"/>
      <c r="P82" s="259"/>
      <c r="Q82" s="303"/>
      <c r="R82" s="303"/>
      <c r="S82" s="304"/>
    </row>
    <row r="83" ht="32.1" customHeight="1" spans="1:19">
      <c r="A83" s="351"/>
      <c r="B83" s="352" t="s">
        <v>143</v>
      </c>
      <c r="C83" s="352"/>
      <c r="D83" s="352"/>
      <c r="E83" s="79"/>
      <c r="F83" s="318">
        <f>F82+F59+F23</f>
        <v>29.8067432312925</v>
      </c>
      <c r="G83" s="318">
        <f t="shared" ref="F83:H83" si="23">G82+G59+G23</f>
        <v>43.5957265245865</v>
      </c>
      <c r="H83" s="82">
        <f t="shared" si="23"/>
        <v>49</v>
      </c>
      <c r="I83" s="378"/>
      <c r="J83" s="383"/>
      <c r="K83" s="384"/>
      <c r="L83" s="384"/>
      <c r="M83" s="385"/>
      <c r="N83" s="386"/>
      <c r="O83" s="259"/>
      <c r="P83" s="259"/>
      <c r="Q83" s="303"/>
      <c r="R83" s="303"/>
      <c r="S83" s="304"/>
    </row>
    <row r="84" ht="32.1" customHeight="1" spans="1:19">
      <c r="A84" s="353"/>
      <c r="B84" s="354" t="s">
        <v>144</v>
      </c>
      <c r="C84" s="355"/>
      <c r="D84" s="356"/>
      <c r="E84" s="357"/>
      <c r="F84" s="358">
        <f>F83+F13</f>
        <v>30.3727432312925</v>
      </c>
      <c r="G84" s="357"/>
      <c r="H84" s="357"/>
      <c r="I84" s="387"/>
      <c r="J84" s="387"/>
      <c r="K84" s="388"/>
      <c r="L84" s="388"/>
      <c r="M84" s="388"/>
      <c r="N84" s="388"/>
      <c r="O84" s="389"/>
      <c r="P84" s="389"/>
      <c r="Q84" s="389"/>
      <c r="R84" s="389"/>
      <c r="S84" s="393">
        <v>4</v>
      </c>
    </row>
    <row r="85" ht="32.1" customHeight="1" spans="1:14">
      <c r="A85" s="359"/>
      <c r="B85" s="273"/>
      <c r="C85" s="287"/>
      <c r="D85" s="287"/>
      <c r="E85" s="2"/>
      <c r="F85" s="273"/>
      <c r="G85" s="360"/>
      <c r="H85" s="359"/>
      <c r="J85" s="390"/>
      <c r="K85" s="391"/>
      <c r="L85" s="391"/>
      <c r="M85" s="391"/>
      <c r="N85" s="391"/>
    </row>
    <row r="86" ht="32.1" customHeight="1" spans="1:9">
      <c r="A86" s="359"/>
      <c r="B86" s="92"/>
      <c r="E86" s="359"/>
      <c r="F86" s="359"/>
      <c r="G86" s="359"/>
      <c r="H86" s="361"/>
      <c r="I86" s="361"/>
    </row>
    <row r="87" ht="26.25" spans="1:9">
      <c r="A87" s="359"/>
      <c r="B87" s="362">
        <v>30.0727592</v>
      </c>
      <c r="C87" s="287"/>
      <c r="D87" s="363">
        <f>+F82+F59</f>
        <v>28.5377432312925</v>
      </c>
      <c r="E87" s="2"/>
      <c r="F87" s="273"/>
      <c r="G87" s="360"/>
      <c r="H87" s="364"/>
      <c r="I87" s="392"/>
    </row>
    <row r="88" ht="26.25" spans="1:8">
      <c r="A88" s="359"/>
      <c r="B88" s="365"/>
      <c r="E88" s="359"/>
      <c r="F88" s="359"/>
      <c r="G88" s="359"/>
      <c r="H88" s="359"/>
    </row>
    <row r="89" spans="1:8">
      <c r="A89" s="359"/>
      <c r="B89" s="366"/>
      <c r="E89" s="359"/>
      <c r="F89" s="359"/>
      <c r="G89" s="359"/>
      <c r="H89" s="359"/>
    </row>
    <row r="90" spans="1:8">
      <c r="A90" s="359"/>
      <c r="E90" s="359"/>
      <c r="F90" s="359"/>
      <c r="G90" s="359"/>
      <c r="H90" s="359"/>
    </row>
    <row r="91" spans="1:8">
      <c r="A91" s="359"/>
      <c r="E91" s="359"/>
      <c r="F91" s="359"/>
      <c r="G91" s="359"/>
      <c r="H91" s="359"/>
    </row>
    <row r="92" spans="1:8">
      <c r="A92" s="359"/>
      <c r="E92" s="359"/>
      <c r="F92" s="359"/>
      <c r="G92" s="359"/>
      <c r="H92" s="359"/>
    </row>
    <row r="93" spans="1:8">
      <c r="A93" s="359"/>
      <c r="E93" s="359"/>
      <c r="F93" s="359"/>
      <c r="G93" s="359"/>
      <c r="H93" s="359"/>
    </row>
    <row r="94" spans="1:8">
      <c r="A94" s="359"/>
      <c r="E94" s="359"/>
      <c r="F94" s="359"/>
      <c r="G94" s="359"/>
      <c r="H94" s="359"/>
    </row>
    <row r="95" spans="1:8">
      <c r="A95" s="359"/>
      <c r="E95" s="359"/>
      <c r="F95" s="359"/>
      <c r="G95" s="359"/>
      <c r="H95" s="359"/>
    </row>
    <row r="96" spans="1:8">
      <c r="A96" s="359"/>
      <c r="E96" s="359"/>
      <c r="F96" s="359"/>
      <c r="G96" s="359"/>
      <c r="H96" s="359"/>
    </row>
    <row r="97" spans="1:8">
      <c r="A97" s="359"/>
      <c r="E97" s="359"/>
      <c r="F97" s="359"/>
      <c r="G97" s="359"/>
      <c r="H97" s="359"/>
    </row>
    <row r="98" spans="1:8">
      <c r="A98" s="359"/>
      <c r="E98" s="359"/>
      <c r="F98" s="359"/>
      <c r="G98" s="359"/>
      <c r="H98" s="359"/>
    </row>
    <row r="99" spans="1:8">
      <c r="A99" s="359"/>
      <c r="E99" s="359"/>
      <c r="F99" s="359"/>
      <c r="G99" s="359"/>
      <c r="H99" s="359"/>
    </row>
    <row r="100" spans="1:8">
      <c r="A100" s="359"/>
      <c r="E100" s="359"/>
      <c r="F100" s="359"/>
      <c r="G100" s="359"/>
      <c r="H100" s="359"/>
    </row>
    <row r="101" spans="1:8">
      <c r="A101" s="359"/>
      <c r="E101" s="359"/>
      <c r="F101" s="359"/>
      <c r="G101" s="359"/>
      <c r="H101" s="359"/>
    </row>
    <row r="102" spans="1:8">
      <c r="A102" s="359"/>
      <c r="E102" s="359"/>
      <c r="F102" s="359"/>
      <c r="G102" s="359"/>
      <c r="H102" s="359"/>
    </row>
    <row r="103" spans="1:8">
      <c r="A103" s="359"/>
      <c r="E103" s="359"/>
      <c r="F103" s="359"/>
      <c r="G103" s="359"/>
      <c r="H103" s="359"/>
    </row>
    <row r="104" spans="5:8">
      <c r="E104" s="359"/>
      <c r="F104" s="359"/>
      <c r="G104" s="359"/>
      <c r="H104" s="359"/>
    </row>
    <row r="105" spans="5:8">
      <c r="E105" s="359"/>
      <c r="F105" s="359"/>
      <c r="G105" s="359"/>
      <c r="H105" s="359"/>
    </row>
    <row r="106" spans="5:8">
      <c r="E106" s="359"/>
      <c r="F106" s="359"/>
      <c r="G106" s="359"/>
      <c r="H106" s="359"/>
    </row>
    <row r="107" spans="5:8">
      <c r="E107" s="359"/>
      <c r="F107" s="359"/>
      <c r="G107" s="359"/>
      <c r="H107" s="359"/>
    </row>
    <row r="108" spans="5:8">
      <c r="E108" s="359"/>
      <c r="F108" s="359"/>
      <c r="G108" s="359"/>
      <c r="H108" s="359"/>
    </row>
    <row r="109" spans="5:8">
      <c r="E109" s="359"/>
      <c r="F109" s="359"/>
      <c r="G109" s="359"/>
      <c r="H109" s="359"/>
    </row>
    <row r="110" spans="5:8">
      <c r="E110" s="359"/>
      <c r="F110" s="359"/>
      <c r="G110" s="359"/>
      <c r="H110" s="359"/>
    </row>
  </sheetData>
  <sheetProtection selectLockedCells="1" selectUnlockedCells="1"/>
  <mergeCells count="25">
    <mergeCell ref="P9:Q9"/>
    <mergeCell ref="J10:K10"/>
    <mergeCell ref="L10:M10"/>
    <mergeCell ref="O13:S13"/>
    <mergeCell ref="B14:C14"/>
    <mergeCell ref="O14:Q14"/>
    <mergeCell ref="B24:C24"/>
    <mergeCell ref="O35:S35"/>
    <mergeCell ref="O36:S36"/>
    <mergeCell ref="O37:S37"/>
    <mergeCell ref="O40:S40"/>
    <mergeCell ref="O58:P58"/>
    <mergeCell ref="O59:P59"/>
    <mergeCell ref="O60:P60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" bottom="0" header="0" footer="0"/>
  <pageSetup paperSize="9" scale="30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111"/>
  <sheetViews>
    <sheetView view="pageBreakPreview" zoomScale="50" zoomScaleNormal="50" topLeftCell="A26" workbookViewId="0">
      <selection activeCell="H37" sqref="H37"/>
    </sheetView>
  </sheetViews>
  <sheetFormatPr defaultColWidth="4.42857142857143" defaultRowHeight="25.5"/>
  <cols>
    <col min="1" max="1" width="6.42857142857143" style="3"/>
    <col min="2" max="2" width="107.714285714286" style="4" customWidth="1"/>
    <col min="3" max="4" width="12.8571428571429" style="4" customWidth="1"/>
    <col min="5" max="7" width="13.1428571428571" style="3" customWidth="1"/>
    <col min="8" max="8" width="7.42857142857143" style="3" customWidth="1"/>
    <col min="9" max="9" width="13.1428571428571" style="5" customWidth="1"/>
    <col min="10" max="10" width="13.4285714285714" style="6" customWidth="1"/>
    <col min="11" max="14" width="11.7142857142857" style="7" customWidth="1"/>
    <col min="15" max="15" width="2" style="3"/>
    <col min="16" max="16" width="12.8571428571429" style="3" customWidth="1"/>
    <col min="17" max="17" width="10" style="3" customWidth="1"/>
    <col min="18" max="19" width="10.8571428571429" style="3" customWidth="1"/>
    <col min="20" max="16381" width="4.42857142857143" style="3"/>
  </cols>
  <sheetData>
    <row r="1" s="1" customFormat="1" ht="37.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177"/>
      <c r="K1" s="178"/>
      <c r="L1" s="178"/>
      <c r="M1" s="178"/>
      <c r="N1" s="178"/>
      <c r="O1" s="8"/>
      <c r="P1" s="8"/>
      <c r="Q1" s="8"/>
      <c r="R1" s="8"/>
      <c r="S1" s="8"/>
    </row>
    <row r="2" s="1" customFormat="1" ht="24" customHeight="1" spans="1:19">
      <c r="A2" s="8"/>
      <c r="B2" s="8"/>
      <c r="C2" s="8"/>
      <c r="D2" s="8"/>
      <c r="E2" s="8"/>
      <c r="F2" s="8"/>
      <c r="G2" s="8"/>
      <c r="H2" s="8"/>
      <c r="I2" s="8"/>
      <c r="J2" s="177"/>
      <c r="K2" s="178"/>
      <c r="L2" s="178"/>
      <c r="M2" s="178"/>
      <c r="N2" s="178"/>
      <c r="O2" s="8"/>
      <c r="P2" s="8"/>
      <c r="Q2" s="8"/>
      <c r="R2" s="8"/>
      <c r="S2" s="8"/>
    </row>
    <row r="3" s="1" customFormat="1" ht="24" customHeight="1" spans="1:19">
      <c r="A3" s="9" t="s">
        <v>1</v>
      </c>
      <c r="B3" s="10"/>
      <c r="C3" s="11"/>
      <c r="D3" s="11"/>
      <c r="E3" s="12" t="s">
        <v>494</v>
      </c>
      <c r="F3" s="13"/>
      <c r="G3" s="13"/>
      <c r="H3" s="13"/>
      <c r="I3" s="13"/>
      <c r="J3" s="179"/>
      <c r="K3" s="180"/>
      <c r="L3" s="181" t="s">
        <v>4</v>
      </c>
      <c r="M3" s="182"/>
      <c r="N3" s="183"/>
      <c r="O3" s="184" t="s">
        <v>5</v>
      </c>
      <c r="P3" s="185" t="s">
        <v>457</v>
      </c>
      <c r="Q3" s="276"/>
      <c r="R3" s="276"/>
      <c r="S3" s="277"/>
    </row>
    <row r="4" s="1" customFormat="1" ht="24" customHeight="1" spans="1:20">
      <c r="A4" s="14" t="s">
        <v>7</v>
      </c>
      <c r="B4" s="4"/>
      <c r="C4" s="15"/>
      <c r="D4" s="15" t="s">
        <v>2</v>
      </c>
      <c r="E4" s="16" t="s">
        <v>458</v>
      </c>
      <c r="F4" s="17"/>
      <c r="G4" s="17"/>
      <c r="H4" s="17"/>
      <c r="I4" s="186"/>
      <c r="J4" s="179"/>
      <c r="K4" s="183"/>
      <c r="L4" s="187" t="s">
        <v>9</v>
      </c>
      <c r="M4" s="182"/>
      <c r="N4" s="188"/>
      <c r="O4" s="189" t="s">
        <v>5</v>
      </c>
      <c r="P4" s="16" t="s">
        <v>459</v>
      </c>
      <c r="Q4" s="278"/>
      <c r="R4" s="278"/>
      <c r="S4" s="279"/>
      <c r="T4" s="280"/>
    </row>
    <row r="5" s="1" customFormat="1" ht="24" customHeight="1" spans="1:19">
      <c r="A5" s="18" t="s">
        <v>11</v>
      </c>
      <c r="B5" s="4"/>
      <c r="C5" s="15"/>
      <c r="D5" s="15" t="s">
        <v>2</v>
      </c>
      <c r="E5" s="19">
        <v>7</v>
      </c>
      <c r="F5" s="20"/>
      <c r="G5" s="20"/>
      <c r="H5" s="20"/>
      <c r="I5" s="186"/>
      <c r="J5" s="179"/>
      <c r="K5" s="190"/>
      <c r="L5" s="187" t="s">
        <v>12</v>
      </c>
      <c r="M5" s="182"/>
      <c r="N5" s="188"/>
      <c r="O5" s="189" t="s">
        <v>5</v>
      </c>
      <c r="P5" s="191" t="s">
        <v>460</v>
      </c>
      <c r="Q5" s="281"/>
      <c r="R5" s="282"/>
      <c r="S5" s="283"/>
    </row>
    <row r="6" s="1" customFormat="1" ht="24" customHeight="1" spans="1:19">
      <c r="A6" s="18" t="s">
        <v>14</v>
      </c>
      <c r="B6" s="4"/>
      <c r="C6" s="15"/>
      <c r="D6" s="15" t="s">
        <v>2</v>
      </c>
      <c r="E6" s="21">
        <v>0.75</v>
      </c>
      <c r="F6" s="20"/>
      <c r="G6" s="20"/>
      <c r="H6" s="20"/>
      <c r="I6" s="186"/>
      <c r="J6" s="179"/>
      <c r="K6" s="190"/>
      <c r="L6" s="187" t="s">
        <v>15</v>
      </c>
      <c r="M6" s="182"/>
      <c r="N6" s="188"/>
      <c r="O6" s="189" t="s">
        <v>5</v>
      </c>
      <c r="P6" s="185" t="s">
        <v>461</v>
      </c>
      <c r="Q6" s="284"/>
      <c r="R6" s="284"/>
      <c r="S6" s="285"/>
    </row>
    <row r="7" s="1" customFormat="1" ht="24" customHeight="1" spans="1:19">
      <c r="A7" s="18" t="s">
        <v>17</v>
      </c>
      <c r="B7" s="4"/>
      <c r="C7" s="15"/>
      <c r="D7" s="15" t="s">
        <v>2</v>
      </c>
      <c r="E7" s="21">
        <v>1</v>
      </c>
      <c r="F7" s="20"/>
      <c r="G7" s="20"/>
      <c r="H7" s="20"/>
      <c r="I7" s="186"/>
      <c r="J7" s="179"/>
      <c r="K7" s="190"/>
      <c r="L7" s="187" t="s">
        <v>18</v>
      </c>
      <c r="M7" s="182"/>
      <c r="N7" s="188"/>
      <c r="O7" s="189" t="s">
        <v>5</v>
      </c>
      <c r="P7" s="1429" t="s">
        <v>462</v>
      </c>
      <c r="Q7" s="286"/>
      <c r="R7" s="287"/>
      <c r="S7" s="288"/>
    </row>
    <row r="8" s="1" customFormat="1" ht="24" customHeight="1" spans="1:19">
      <c r="A8" s="18" t="s">
        <v>20</v>
      </c>
      <c r="B8" s="4"/>
      <c r="C8" s="15"/>
      <c r="D8" s="15" t="s">
        <v>2</v>
      </c>
      <c r="E8" s="22">
        <v>49</v>
      </c>
      <c r="F8" s="23"/>
      <c r="G8" s="23"/>
      <c r="H8" s="23"/>
      <c r="I8" s="193"/>
      <c r="J8" s="194"/>
      <c r="K8" s="195"/>
      <c r="L8" s="187"/>
      <c r="M8" s="196"/>
      <c r="N8" s="197"/>
      <c r="O8" s="189"/>
      <c r="P8" s="198">
        <f>$F$85/20.086</f>
        <v>1.55517067765073</v>
      </c>
      <c r="Q8" s="284"/>
      <c r="R8" s="289"/>
      <c r="S8" s="290"/>
    </row>
    <row r="9" s="1" customFormat="1" ht="24" customHeight="1" spans="1:19">
      <c r="A9" s="18" t="s">
        <v>21</v>
      </c>
      <c r="B9" s="4"/>
      <c r="C9" s="15"/>
      <c r="D9" s="15" t="s">
        <v>2</v>
      </c>
      <c r="E9" s="24">
        <f>60/(F84)*E5*E6*E7*E8</f>
        <v>503.241510594546</v>
      </c>
      <c r="F9" s="25">
        <f>60/F84*E6*E8</f>
        <v>71.8916443706495</v>
      </c>
      <c r="G9" s="24" t="s">
        <v>22</v>
      </c>
      <c r="H9" s="24"/>
      <c r="I9" s="199"/>
      <c r="J9" s="200"/>
      <c r="K9" s="196"/>
      <c r="L9" s="187"/>
      <c r="M9" s="201"/>
      <c r="N9" s="197"/>
      <c r="O9" s="189"/>
      <c r="P9" s="202"/>
      <c r="Q9" s="202"/>
      <c r="R9" s="291"/>
      <c r="S9" s="292">
        <v>1</v>
      </c>
    </row>
    <row r="10" s="1" customFormat="1" ht="16.7" customHeight="1" spans="1:19">
      <c r="A10" s="26" t="s">
        <v>23</v>
      </c>
      <c r="B10" s="27" t="s">
        <v>24</v>
      </c>
      <c r="C10" s="28"/>
      <c r="D10" s="29"/>
      <c r="E10" s="30" t="s">
        <v>25</v>
      </c>
      <c r="F10" s="30" t="s">
        <v>26</v>
      </c>
      <c r="G10" s="31" t="s">
        <v>27</v>
      </c>
      <c r="H10" s="31"/>
      <c r="I10" s="203"/>
      <c r="J10" s="204" t="s">
        <v>28</v>
      </c>
      <c r="K10" s="205"/>
      <c r="L10" s="206" t="s">
        <v>29</v>
      </c>
      <c r="M10" s="205"/>
      <c r="N10" s="207" t="s">
        <v>30</v>
      </c>
      <c r="O10" s="208"/>
      <c r="P10" s="208"/>
      <c r="Q10" s="208"/>
      <c r="R10" s="208"/>
      <c r="S10" s="208"/>
    </row>
    <row r="11" s="1" customFormat="1" ht="16.7" customHeight="1" spans="1:19">
      <c r="A11" s="26"/>
      <c r="B11" s="32"/>
      <c r="C11" s="33"/>
      <c r="D11" s="34"/>
      <c r="E11" s="35" t="s">
        <v>31</v>
      </c>
      <c r="F11" s="30"/>
      <c r="G11" s="31"/>
      <c r="H11" s="31"/>
      <c r="I11" s="209" t="s">
        <v>32</v>
      </c>
      <c r="J11" s="210" t="s">
        <v>33</v>
      </c>
      <c r="K11" s="211" t="s">
        <v>34</v>
      </c>
      <c r="L11" s="211" t="s">
        <v>35</v>
      </c>
      <c r="M11" s="211" t="s">
        <v>36</v>
      </c>
      <c r="N11" s="212"/>
      <c r="O11" s="208"/>
      <c r="P11" s="208"/>
      <c r="Q11" s="208"/>
      <c r="R11" s="208"/>
      <c r="S11" s="208"/>
    </row>
    <row r="12" s="1" customFormat="1" ht="21" customHeight="1" spans="1:19">
      <c r="A12" s="26"/>
      <c r="B12" s="36"/>
      <c r="C12" s="37"/>
      <c r="D12" s="38"/>
      <c r="E12" s="39">
        <v>1</v>
      </c>
      <c r="F12" s="40">
        <v>0.9</v>
      </c>
      <c r="G12" s="31"/>
      <c r="H12" s="31"/>
      <c r="I12" s="213"/>
      <c r="J12" s="214"/>
      <c r="K12" s="215"/>
      <c r="L12" s="215"/>
      <c r="M12" s="215"/>
      <c r="N12" s="212"/>
      <c r="O12" s="208"/>
      <c r="P12" s="208"/>
      <c r="Q12" s="208"/>
      <c r="R12" s="208"/>
      <c r="S12" s="208"/>
    </row>
    <row r="13" s="1" customFormat="1" ht="30" customHeight="1" spans="1:19">
      <c r="A13" s="41"/>
      <c r="B13" s="42" t="s">
        <v>156</v>
      </c>
      <c r="C13" s="43"/>
      <c r="D13" s="43"/>
      <c r="E13" s="44">
        <f t="shared" ref="E13:E22" si="0">60/F13*$E$12</f>
        <v>106.007067137809</v>
      </c>
      <c r="F13" s="45">
        <f>0.222*2+0.061*2</f>
        <v>0.566</v>
      </c>
      <c r="G13" s="46">
        <f>$F$9/E13*120%</f>
        <v>0.813813414275753</v>
      </c>
      <c r="H13" s="47"/>
      <c r="I13" s="216" t="s">
        <v>38</v>
      </c>
      <c r="J13" s="216"/>
      <c r="K13" s="217"/>
      <c r="L13" s="217"/>
      <c r="M13" s="217"/>
      <c r="N13" s="217"/>
      <c r="O13" s="218" t="s">
        <v>39</v>
      </c>
      <c r="P13" s="218"/>
      <c r="Q13" s="218"/>
      <c r="R13" s="218"/>
      <c r="S13" s="218"/>
    </row>
    <row r="14" s="1" customFormat="1" ht="32.1" customHeight="1" spans="1:19">
      <c r="A14" s="48"/>
      <c r="B14" s="49" t="s">
        <v>40</v>
      </c>
      <c r="C14" s="49"/>
      <c r="D14" s="49"/>
      <c r="E14" s="50"/>
      <c r="F14" s="50"/>
      <c r="G14" s="51"/>
      <c r="H14" s="51"/>
      <c r="I14" s="219"/>
      <c r="J14" s="220"/>
      <c r="K14" s="221"/>
      <c r="L14" s="221"/>
      <c r="M14" s="221"/>
      <c r="N14" s="222"/>
      <c r="O14" s="223" t="s">
        <v>32</v>
      </c>
      <c r="P14" s="223"/>
      <c r="Q14" s="223"/>
      <c r="R14" s="293" t="s">
        <v>41</v>
      </c>
      <c r="S14" s="294" t="s">
        <v>42</v>
      </c>
    </row>
    <row r="15" s="1" customFormat="1" ht="32.1" customHeight="1" spans="1:19">
      <c r="A15" s="52"/>
      <c r="B15" s="53" t="s">
        <v>55</v>
      </c>
      <c r="C15" s="54"/>
      <c r="D15" s="54"/>
      <c r="E15" s="55">
        <f t="shared" si="0"/>
        <v>697.674418604651</v>
      </c>
      <c r="F15" s="56">
        <v>0.086</v>
      </c>
      <c r="G15" s="57">
        <f t="shared" ref="G15:G18" si="1">$F$9/E15</f>
        <v>0.103044690264598</v>
      </c>
      <c r="H15" s="58"/>
      <c r="I15" s="216" t="s">
        <v>56</v>
      </c>
      <c r="J15" s="224" t="s">
        <v>57</v>
      </c>
      <c r="K15" s="225">
        <v>16</v>
      </c>
      <c r="L15" s="225">
        <v>0.25</v>
      </c>
      <c r="M15" s="225">
        <v>0.1</v>
      </c>
      <c r="N15" s="226" t="s">
        <v>60</v>
      </c>
      <c r="O15" s="227"/>
      <c r="P15" s="228" t="s">
        <v>44</v>
      </c>
      <c r="Q15" s="227"/>
      <c r="R15" s="89">
        <f t="shared" ref="R15:R30" si="2">COUNTIFS($I$25:$I$82,P15,$H$25:$H$82,"")+SUMIF($I$25:$I$82,P15,$H$25:$H$82)</f>
        <v>21</v>
      </c>
      <c r="S15" s="295">
        <f t="shared" ref="S15:S31" si="3">SUMIF($I$25:$I$89,P15,$H$25:$H$89)</f>
        <v>18</v>
      </c>
    </row>
    <row r="16" s="1" customFormat="1" ht="32.1" customHeight="1" spans="1:19">
      <c r="A16" s="41"/>
      <c r="B16" s="53" t="s">
        <v>157</v>
      </c>
      <c r="C16" s="59"/>
      <c r="D16" s="60"/>
      <c r="E16" s="55">
        <f t="shared" si="0"/>
        <v>270.880361173815</v>
      </c>
      <c r="F16" s="61">
        <v>0.2215</v>
      </c>
      <c r="G16" s="57">
        <f t="shared" si="1"/>
        <v>0.265399987134981</v>
      </c>
      <c r="H16" s="58">
        <v>1</v>
      </c>
      <c r="I16" s="216" t="s">
        <v>44</v>
      </c>
      <c r="J16" s="224" t="s">
        <v>45</v>
      </c>
      <c r="K16" s="225">
        <v>16</v>
      </c>
      <c r="L16" s="225">
        <v>0.3</v>
      </c>
      <c r="M16" s="1430" t="s">
        <v>463</v>
      </c>
      <c r="N16" s="226" t="s">
        <v>60</v>
      </c>
      <c r="O16" s="227"/>
      <c r="P16" s="60" t="s">
        <v>53</v>
      </c>
      <c r="Q16" s="296"/>
      <c r="R16" s="89">
        <f t="shared" si="2"/>
        <v>2</v>
      </c>
      <c r="S16" s="295">
        <f t="shared" si="3"/>
        <v>2</v>
      </c>
    </row>
    <row r="17" s="1" customFormat="1" ht="32.1" customHeight="1" spans="1:19">
      <c r="A17" s="41"/>
      <c r="B17" s="53" t="s">
        <v>52</v>
      </c>
      <c r="C17" s="59"/>
      <c r="D17" s="60"/>
      <c r="E17" s="55">
        <f t="shared" si="0"/>
        <v>389.61038961039</v>
      </c>
      <c r="F17" s="61">
        <v>0.154</v>
      </c>
      <c r="G17" s="57">
        <f t="shared" si="1"/>
        <v>0.184521887218</v>
      </c>
      <c r="H17" s="58"/>
      <c r="I17" s="216" t="s">
        <v>53</v>
      </c>
      <c r="J17" s="224" t="s">
        <v>45</v>
      </c>
      <c r="K17" s="225">
        <v>16</v>
      </c>
      <c r="L17" s="225">
        <v>0.3</v>
      </c>
      <c r="M17" s="1430" t="s">
        <v>463</v>
      </c>
      <c r="N17" s="226" t="s">
        <v>60</v>
      </c>
      <c r="O17" s="227"/>
      <c r="P17" s="59" t="s">
        <v>166</v>
      </c>
      <c r="Q17" s="296"/>
      <c r="R17" s="89">
        <f t="shared" si="2"/>
        <v>1</v>
      </c>
      <c r="S17" s="295">
        <f t="shared" si="3"/>
        <v>1</v>
      </c>
    </row>
    <row r="18" s="1" customFormat="1" ht="32.1" customHeight="1" spans="1:19">
      <c r="A18" s="41"/>
      <c r="B18" s="53" t="s">
        <v>61</v>
      </c>
      <c r="C18" s="62"/>
      <c r="D18" s="63"/>
      <c r="E18" s="55">
        <f t="shared" si="0"/>
        <v>645.161290322581</v>
      </c>
      <c r="F18" s="61">
        <v>0.093</v>
      </c>
      <c r="G18" s="57">
        <f t="shared" si="1"/>
        <v>0.111432048774507</v>
      </c>
      <c r="H18" s="58"/>
      <c r="I18" s="216" t="s">
        <v>167</v>
      </c>
      <c r="J18" s="229"/>
      <c r="K18" s="225">
        <v>18</v>
      </c>
      <c r="L18" s="225"/>
      <c r="M18" s="225"/>
      <c r="N18" s="226" t="s">
        <v>60</v>
      </c>
      <c r="O18" s="227"/>
      <c r="P18" s="59" t="s">
        <v>54</v>
      </c>
      <c r="Q18" s="296"/>
      <c r="R18" s="89">
        <f t="shared" si="2"/>
        <v>3</v>
      </c>
      <c r="S18" s="295">
        <f t="shared" si="3"/>
        <v>2</v>
      </c>
    </row>
    <row r="19" s="1" customFormat="1" ht="32.1" customHeight="1" spans="1:19">
      <c r="A19" s="41"/>
      <c r="B19" s="53" t="s">
        <v>170</v>
      </c>
      <c r="C19" s="64"/>
      <c r="D19" s="64"/>
      <c r="E19" s="55">
        <f t="shared" si="0"/>
        <v>810.810810810811</v>
      </c>
      <c r="F19" s="61">
        <v>0.074</v>
      </c>
      <c r="G19" s="57">
        <f>$F$9/E19*120%</f>
        <v>0.106399633668561</v>
      </c>
      <c r="H19" s="58"/>
      <c r="I19" s="216" t="s">
        <v>171</v>
      </c>
      <c r="J19" s="224"/>
      <c r="K19" s="225"/>
      <c r="L19" s="225"/>
      <c r="M19" s="225"/>
      <c r="N19" s="226"/>
      <c r="O19" s="227"/>
      <c r="P19" s="59" t="s">
        <v>56</v>
      </c>
      <c r="Q19" s="296"/>
      <c r="R19" s="89">
        <f t="shared" si="2"/>
        <v>1</v>
      </c>
      <c r="S19" s="295">
        <f t="shared" si="3"/>
        <v>0</v>
      </c>
    </row>
    <row r="20" s="1" customFormat="1" ht="32.1" customHeight="1" spans="1:19">
      <c r="A20" s="41"/>
      <c r="B20" s="65" t="s">
        <v>464</v>
      </c>
      <c r="C20" s="66"/>
      <c r="D20" s="66"/>
      <c r="E20" s="55">
        <f t="shared" si="0"/>
        <v>185.758513931889</v>
      </c>
      <c r="F20" s="61">
        <v>0.323</v>
      </c>
      <c r="G20" s="57">
        <f t="shared" ref="G20:G22" si="4">$F$9/E20</f>
        <v>0.387016685528662</v>
      </c>
      <c r="H20" s="58">
        <v>1</v>
      </c>
      <c r="I20" s="216" t="s">
        <v>465</v>
      </c>
      <c r="J20" s="224" t="s">
        <v>70</v>
      </c>
      <c r="K20" s="225">
        <v>16</v>
      </c>
      <c r="L20" s="225">
        <v>0.25</v>
      </c>
      <c r="M20" s="225">
        <v>0.1</v>
      </c>
      <c r="N20" s="226" t="s">
        <v>60</v>
      </c>
      <c r="O20" s="227"/>
      <c r="P20" s="59" t="s">
        <v>63</v>
      </c>
      <c r="Q20" s="296"/>
      <c r="R20" s="89">
        <f t="shared" si="2"/>
        <v>4</v>
      </c>
      <c r="S20" s="295">
        <f t="shared" si="3"/>
        <v>4</v>
      </c>
    </row>
    <row r="21" s="1" customFormat="1" ht="32.1" customHeight="1" spans="1:19">
      <c r="A21" s="67"/>
      <c r="B21" s="68" t="s">
        <v>249</v>
      </c>
      <c r="C21" s="69"/>
      <c r="D21" s="69"/>
      <c r="E21" s="55">
        <f t="shared" si="0"/>
        <v>208.695652173913</v>
      </c>
      <c r="F21" s="61">
        <f>0.2875</f>
        <v>0.2875</v>
      </c>
      <c r="G21" s="57">
        <f t="shared" si="4"/>
        <v>0.344480795942695</v>
      </c>
      <c r="H21" s="58"/>
      <c r="I21" s="216" t="s">
        <v>63</v>
      </c>
      <c r="J21" s="224" t="s">
        <v>57</v>
      </c>
      <c r="K21" s="225">
        <v>16</v>
      </c>
      <c r="L21" s="225">
        <v>0.25</v>
      </c>
      <c r="M21" s="225">
        <v>0.1</v>
      </c>
      <c r="N21" s="226" t="s">
        <v>60</v>
      </c>
      <c r="O21" s="227"/>
      <c r="P21" s="59" t="s">
        <v>66</v>
      </c>
      <c r="Q21" s="296"/>
      <c r="R21" s="89">
        <f t="shared" si="2"/>
        <v>0</v>
      </c>
      <c r="S21" s="295">
        <f t="shared" si="3"/>
        <v>0</v>
      </c>
    </row>
    <row r="22" s="1" customFormat="1" ht="32.1" customHeight="1" spans="1:19">
      <c r="A22" s="67"/>
      <c r="B22" s="70" t="s">
        <v>467</v>
      </c>
      <c r="C22" s="59"/>
      <c r="D22" s="71"/>
      <c r="E22" s="72">
        <f t="shared" si="0"/>
        <v>2000</v>
      </c>
      <c r="F22" s="73">
        <f>0.06/2</f>
        <v>0.03</v>
      </c>
      <c r="G22" s="74">
        <f t="shared" si="4"/>
        <v>0.0359458221853247</v>
      </c>
      <c r="H22" s="75"/>
      <c r="I22" s="230" t="s">
        <v>171</v>
      </c>
      <c r="J22" s="224"/>
      <c r="K22" s="225"/>
      <c r="L22" s="225"/>
      <c r="M22" s="225"/>
      <c r="N22" s="226" t="s">
        <v>60</v>
      </c>
      <c r="O22" s="227"/>
      <c r="P22" s="59" t="s">
        <v>68</v>
      </c>
      <c r="Q22" s="296"/>
      <c r="R22" s="89">
        <f t="shared" si="2"/>
        <v>5</v>
      </c>
      <c r="S22" s="295">
        <f t="shared" si="3"/>
        <v>4</v>
      </c>
    </row>
    <row r="23" s="1" customFormat="1" ht="32.1" customHeight="1" spans="1:19">
      <c r="A23" s="76"/>
      <c r="B23" s="77" t="s">
        <v>73</v>
      </c>
      <c r="C23" s="78"/>
      <c r="D23" s="78"/>
      <c r="E23" s="79"/>
      <c r="F23" s="80">
        <f>SUM(F15:F22)</f>
        <v>1.269</v>
      </c>
      <c r="G23" s="81">
        <f>SUM(G15:G22)</f>
        <v>1.53824155071733</v>
      </c>
      <c r="H23" s="82">
        <f t="shared" ref="F23:H23" si="5">SUM(H15:H22)</f>
        <v>2</v>
      </c>
      <c r="I23" s="231"/>
      <c r="J23" s="232"/>
      <c r="K23" s="233"/>
      <c r="L23" s="233"/>
      <c r="M23" s="233"/>
      <c r="N23" s="234"/>
      <c r="O23" s="227"/>
      <c r="P23" s="59" t="s">
        <v>177</v>
      </c>
      <c r="Q23" s="296"/>
      <c r="R23" s="89">
        <f t="shared" si="2"/>
        <v>0</v>
      </c>
      <c r="S23" s="295">
        <f t="shared" si="3"/>
        <v>0</v>
      </c>
    </row>
    <row r="24" s="1" customFormat="1" ht="32.1" customHeight="1" spans="1:19">
      <c r="A24" s="83"/>
      <c r="B24" s="84" t="s">
        <v>75</v>
      </c>
      <c r="C24" s="84"/>
      <c r="D24" s="85"/>
      <c r="E24" s="86"/>
      <c r="F24" s="87"/>
      <c r="G24" s="88"/>
      <c r="H24" s="89"/>
      <c r="I24" s="89"/>
      <c r="J24" s="220"/>
      <c r="K24" s="221"/>
      <c r="L24" s="221"/>
      <c r="M24" s="221"/>
      <c r="N24" s="222"/>
      <c r="O24" s="227"/>
      <c r="P24" s="59" t="s">
        <v>72</v>
      </c>
      <c r="Q24" s="296"/>
      <c r="R24" s="89">
        <f t="shared" si="2"/>
        <v>2</v>
      </c>
      <c r="S24" s="295">
        <f t="shared" si="3"/>
        <v>2</v>
      </c>
    </row>
    <row r="25" s="1" customFormat="1" ht="31" customHeight="1" spans="1:19">
      <c r="A25" s="90"/>
      <c r="B25" s="91" t="s">
        <v>77</v>
      </c>
      <c r="C25" s="92"/>
      <c r="D25" s="924"/>
      <c r="E25" s="925">
        <f t="shared" ref="E25:E28" si="6">60/F25*$E$12</f>
        <v>72</v>
      </c>
      <c r="F25" s="926">
        <v>0.833333333333333</v>
      </c>
      <c r="G25" s="95">
        <f>$F$9/(E25*1)*120%</f>
        <v>1.19819407284416</v>
      </c>
      <c r="H25" s="96">
        <v>2</v>
      </c>
      <c r="I25" s="96" t="s">
        <v>78</v>
      </c>
      <c r="J25" s="216"/>
      <c r="K25" s="217"/>
      <c r="L25" s="217"/>
      <c r="M25" s="217"/>
      <c r="N25" s="217"/>
      <c r="O25" s="227"/>
      <c r="P25" s="59" t="s">
        <v>74</v>
      </c>
      <c r="Q25" s="296"/>
      <c r="R25" s="89">
        <f t="shared" si="2"/>
        <v>2</v>
      </c>
      <c r="S25" s="295">
        <f t="shared" si="3"/>
        <v>2</v>
      </c>
    </row>
    <row r="26" s="1" customFormat="1" ht="31" customHeight="1" spans="1:19">
      <c r="A26" s="90"/>
      <c r="B26" s="117" t="s">
        <v>469</v>
      </c>
      <c r="C26" s="111"/>
      <c r="D26" s="118"/>
      <c r="E26" s="86">
        <f t="shared" si="6"/>
        <v>91.8836140888208</v>
      </c>
      <c r="F26" s="336">
        <v>0.653</v>
      </c>
      <c r="G26" s="101">
        <f t="shared" ref="G26:G28" si="7">$F$9/E26*120%</f>
        <v>0.938904875480682</v>
      </c>
      <c r="H26" s="89">
        <v>1</v>
      </c>
      <c r="I26" s="242" t="s">
        <v>63</v>
      </c>
      <c r="J26" s="237" t="s">
        <v>57</v>
      </c>
      <c r="K26" s="217">
        <v>14</v>
      </c>
      <c r="L26" s="225">
        <v>0.25</v>
      </c>
      <c r="M26" s="225">
        <v>0.1</v>
      </c>
      <c r="N26" s="226" t="s">
        <v>60</v>
      </c>
      <c r="O26" s="227"/>
      <c r="P26" s="59" t="s">
        <v>76</v>
      </c>
      <c r="Q26" s="296"/>
      <c r="R26" s="89">
        <f t="shared" si="2"/>
        <v>1</v>
      </c>
      <c r="S26" s="295">
        <f t="shared" si="3"/>
        <v>1</v>
      </c>
    </row>
    <row r="27" s="1" customFormat="1" ht="31" customHeight="1" spans="1:19">
      <c r="A27" s="90"/>
      <c r="B27" s="117" t="s">
        <v>179</v>
      </c>
      <c r="C27" s="120"/>
      <c r="D27" s="118"/>
      <c r="E27" s="86">
        <f t="shared" si="6"/>
        <v>76.681236101526</v>
      </c>
      <c r="F27" s="119">
        <f>0.8694*0.9</f>
        <v>0.78246</v>
      </c>
      <c r="G27" s="101">
        <f t="shared" si="7"/>
        <v>1.12504672108517</v>
      </c>
      <c r="H27" s="89">
        <v>1</v>
      </c>
      <c r="I27" s="242" t="s">
        <v>44</v>
      </c>
      <c r="J27" s="239" t="s">
        <v>45</v>
      </c>
      <c r="K27" s="217">
        <v>16</v>
      </c>
      <c r="L27" s="225">
        <v>0.3</v>
      </c>
      <c r="M27" s="1430" t="s">
        <v>463</v>
      </c>
      <c r="N27" s="226" t="s">
        <v>60</v>
      </c>
      <c r="O27" s="227"/>
      <c r="P27" s="59" t="s">
        <v>180</v>
      </c>
      <c r="Q27" s="296"/>
      <c r="R27" s="89">
        <f t="shared" si="2"/>
        <v>0</v>
      </c>
      <c r="S27" s="295">
        <f t="shared" si="3"/>
        <v>0</v>
      </c>
    </row>
    <row r="28" s="2" customFormat="1" ht="31" customHeight="1" spans="1:19">
      <c r="A28" s="121"/>
      <c r="B28" s="53" t="s">
        <v>420</v>
      </c>
      <c r="C28" s="59"/>
      <c r="D28" s="60"/>
      <c r="E28" s="55">
        <f t="shared" si="6"/>
        <v>93.8967136150235</v>
      </c>
      <c r="F28" s="119">
        <v>0.639</v>
      </c>
      <c r="G28" s="109">
        <f t="shared" si="7"/>
        <v>0.9187752150569</v>
      </c>
      <c r="H28" s="122">
        <v>1</v>
      </c>
      <c r="I28" s="245" t="s">
        <v>76</v>
      </c>
      <c r="J28" s="239" t="s">
        <v>45</v>
      </c>
      <c r="K28" s="217">
        <v>21</v>
      </c>
      <c r="L28" s="225">
        <v>0.3</v>
      </c>
      <c r="M28" s="1430" t="s">
        <v>463</v>
      </c>
      <c r="N28" s="226" t="s">
        <v>187</v>
      </c>
      <c r="O28" s="227"/>
      <c r="P28" s="59" t="s">
        <v>470</v>
      </c>
      <c r="Q28" s="296"/>
      <c r="R28" s="89">
        <f t="shared" si="2"/>
        <v>2</v>
      </c>
      <c r="S28" s="295">
        <f t="shared" si="3"/>
        <v>2</v>
      </c>
    </row>
    <row r="29" s="2" customFormat="1" ht="30" customHeight="1" spans="1:19">
      <c r="A29" s="90"/>
      <c r="B29" s="123" t="s">
        <v>82</v>
      </c>
      <c r="C29" s="124"/>
      <c r="D29" s="125"/>
      <c r="E29" s="103"/>
      <c r="F29" s="126"/>
      <c r="G29" s="101"/>
      <c r="H29" s="126"/>
      <c r="I29" s="246"/>
      <c r="J29" s="247"/>
      <c r="K29" s="217"/>
      <c r="L29" s="217"/>
      <c r="M29" s="217"/>
      <c r="N29" s="248"/>
      <c r="O29" s="240"/>
      <c r="P29" s="59" t="s">
        <v>172</v>
      </c>
      <c r="Q29" s="297"/>
      <c r="R29" s="89">
        <f t="shared" si="2"/>
        <v>1</v>
      </c>
      <c r="S29" s="295">
        <f t="shared" si="3"/>
        <v>0</v>
      </c>
    </row>
    <row r="30" s="2" customFormat="1" ht="30" customHeight="1" spans="1:19">
      <c r="A30" s="90">
        <v>1</v>
      </c>
      <c r="B30" s="127" t="s">
        <v>471</v>
      </c>
      <c r="C30" s="124"/>
      <c r="D30" s="128"/>
      <c r="E30" s="103">
        <f>60/F30*$E$12</f>
        <v>158.898305084746</v>
      </c>
      <c r="F30" s="129">
        <v>0.3776</v>
      </c>
      <c r="G30" s="101">
        <f>$F$9/E30*120%</f>
        <v>0.542925698287145</v>
      </c>
      <c r="H30" s="130">
        <v>1</v>
      </c>
      <c r="I30" s="216" t="s">
        <v>44</v>
      </c>
      <c r="J30" s="224" t="s">
        <v>45</v>
      </c>
      <c r="K30" s="225">
        <v>16</v>
      </c>
      <c r="L30" s="225">
        <v>0.3</v>
      </c>
      <c r="M30" s="1431" t="s">
        <v>463</v>
      </c>
      <c r="N30" s="251" t="s">
        <v>60</v>
      </c>
      <c r="O30" s="227"/>
      <c r="P30" s="59" t="s">
        <v>84</v>
      </c>
      <c r="Q30" s="296"/>
      <c r="R30" s="89">
        <f t="shared" si="2"/>
        <v>3</v>
      </c>
      <c r="S30" s="295">
        <f t="shared" si="3"/>
        <v>2</v>
      </c>
    </row>
    <row r="31" s="2" customFormat="1" ht="32.1" customHeight="1" spans="1:19">
      <c r="A31" s="90">
        <v>2</v>
      </c>
      <c r="B31" s="131" t="s">
        <v>472</v>
      </c>
      <c r="C31" s="128"/>
      <c r="D31" s="132"/>
      <c r="E31" s="86">
        <f>60/F31*$E$12</f>
        <v>248.96265560166</v>
      </c>
      <c r="F31" s="133">
        <v>0.241</v>
      </c>
      <c r="G31" s="101">
        <f>$F$9/E31*120%</f>
        <v>0.34651772586653</v>
      </c>
      <c r="H31" s="89"/>
      <c r="I31" s="253" t="s">
        <v>44</v>
      </c>
      <c r="J31" s="224" t="s">
        <v>45</v>
      </c>
      <c r="K31" s="217">
        <v>16</v>
      </c>
      <c r="L31" s="225">
        <v>0.3</v>
      </c>
      <c r="M31" s="1431" t="s">
        <v>463</v>
      </c>
      <c r="N31" s="254" t="s">
        <v>48</v>
      </c>
      <c r="O31" s="227"/>
      <c r="P31" s="59" t="s">
        <v>50</v>
      </c>
      <c r="Q31" s="296"/>
      <c r="R31" s="89"/>
      <c r="S31" s="295">
        <f t="shared" si="3"/>
        <v>2</v>
      </c>
    </row>
    <row r="32" s="2" customFormat="1" ht="32.1" customHeight="1" spans="1:19">
      <c r="A32" s="90">
        <v>3</v>
      </c>
      <c r="B32" s="53" t="s">
        <v>473</v>
      </c>
      <c r="C32" s="128"/>
      <c r="D32" s="132"/>
      <c r="E32" s="86">
        <f t="shared" ref="E32:E37" si="8">60/F32*$E$12</f>
        <v>136.986301369863</v>
      </c>
      <c r="F32" s="129">
        <v>0.438</v>
      </c>
      <c r="G32" s="101">
        <f t="shared" ref="G32:G37" si="9">$F$9/E32*120%</f>
        <v>0.629770804686889</v>
      </c>
      <c r="H32" s="89">
        <v>1</v>
      </c>
      <c r="I32" s="253" t="s">
        <v>68</v>
      </c>
      <c r="J32" s="237" t="s">
        <v>57</v>
      </c>
      <c r="K32" s="217">
        <v>16</v>
      </c>
      <c r="L32" s="225">
        <v>0.32</v>
      </c>
      <c r="M32" s="250">
        <v>0.1</v>
      </c>
      <c r="N32" s="251" t="s">
        <v>48</v>
      </c>
      <c r="O32" s="227"/>
      <c r="P32" s="59" t="s">
        <v>87</v>
      </c>
      <c r="Q32" s="296"/>
      <c r="R32" s="89"/>
      <c r="S32" s="295">
        <f>SUMIF($I$25:$I$89,"*i",$H$25:$H$89)</f>
        <v>5</v>
      </c>
    </row>
    <row r="33" s="2" customFormat="1" ht="32.1" customHeight="1" spans="1:19">
      <c r="A33" s="90">
        <v>4</v>
      </c>
      <c r="B33" s="134" t="s">
        <v>474</v>
      </c>
      <c r="C33" s="135"/>
      <c r="D33" s="118"/>
      <c r="E33" s="86">
        <f t="shared" si="8"/>
        <v>149.625935162095</v>
      </c>
      <c r="F33" s="119">
        <v>0.401</v>
      </c>
      <c r="G33" s="101">
        <f t="shared" si="9"/>
        <v>0.576570987852609</v>
      </c>
      <c r="H33" s="89"/>
      <c r="I33" s="257" t="s">
        <v>54</v>
      </c>
      <c r="J33" s="224" t="s">
        <v>70</v>
      </c>
      <c r="K33" s="217">
        <v>18</v>
      </c>
      <c r="L33" s="225">
        <v>0.3</v>
      </c>
      <c r="M33" s="250">
        <v>0.1</v>
      </c>
      <c r="N33" s="258" t="s">
        <v>48</v>
      </c>
      <c r="O33" s="243"/>
      <c r="P33" s="244" t="s">
        <v>89</v>
      </c>
      <c r="Q33" s="298"/>
      <c r="R33" s="299">
        <f>SUM(R15:R32)</f>
        <v>48</v>
      </c>
      <c r="S33" s="300">
        <f>SUM(S15:S32)</f>
        <v>47</v>
      </c>
    </row>
    <row r="34" s="2" customFormat="1" ht="32.1" customHeight="1" spans="1:19">
      <c r="A34" s="90">
        <v>5</v>
      </c>
      <c r="B34" s="927" t="s">
        <v>475</v>
      </c>
      <c r="C34" s="120"/>
      <c r="D34" s="118"/>
      <c r="E34" s="86">
        <f t="shared" si="8"/>
        <v>130.463144161774</v>
      </c>
      <c r="F34" s="119">
        <f>0.438*1.05</f>
        <v>0.4599</v>
      </c>
      <c r="G34" s="101">
        <f t="shared" si="9"/>
        <v>0.661259344921234</v>
      </c>
      <c r="H34" s="89">
        <v>1</v>
      </c>
      <c r="I34" s="242" t="s">
        <v>68</v>
      </c>
      <c r="J34" s="224" t="s">
        <v>57</v>
      </c>
      <c r="K34" s="217">
        <v>16</v>
      </c>
      <c r="L34" s="225">
        <v>0.32</v>
      </c>
      <c r="M34" s="225">
        <v>0.1</v>
      </c>
      <c r="N34" s="226" t="s">
        <v>48</v>
      </c>
      <c r="O34" s="243"/>
      <c r="P34" s="244"/>
      <c r="Q34" s="298"/>
      <c r="R34" s="298"/>
      <c r="S34" s="301"/>
    </row>
    <row r="35" s="2" customFormat="1" ht="32.1" customHeight="1" spans="1:19">
      <c r="A35" s="90">
        <v>6</v>
      </c>
      <c r="B35" s="927" t="s">
        <v>476</v>
      </c>
      <c r="C35" s="120"/>
      <c r="D35" s="118"/>
      <c r="E35" s="86">
        <f t="shared" si="8"/>
        <v>142.500890630566</v>
      </c>
      <c r="F35" s="119">
        <f>0.401*1.05</f>
        <v>0.42105</v>
      </c>
      <c r="G35" s="101">
        <f t="shared" si="9"/>
        <v>0.605399537245239</v>
      </c>
      <c r="H35" s="89">
        <v>1</v>
      </c>
      <c r="I35" s="242" t="s">
        <v>54</v>
      </c>
      <c r="J35" s="224" t="s">
        <v>70</v>
      </c>
      <c r="K35" s="217">
        <v>18</v>
      </c>
      <c r="L35" s="225">
        <v>0.3</v>
      </c>
      <c r="M35" s="225">
        <v>0.1</v>
      </c>
      <c r="N35" s="226" t="s">
        <v>48</v>
      </c>
      <c r="O35" s="249" t="s">
        <v>92</v>
      </c>
      <c r="P35" s="249"/>
      <c r="Q35" s="249"/>
      <c r="R35" s="249"/>
      <c r="S35" s="249"/>
    </row>
    <row r="36" s="2" customFormat="1" ht="32.1" customHeight="1" spans="1:19">
      <c r="A36" s="90">
        <v>7</v>
      </c>
      <c r="B36" s="928" t="s">
        <v>477</v>
      </c>
      <c r="C36" s="124"/>
      <c r="D36" s="137"/>
      <c r="E36" s="86">
        <f t="shared" si="8"/>
        <v>129.310344827586</v>
      </c>
      <c r="F36" s="138">
        <f>0.194+0.27</f>
        <v>0.464</v>
      </c>
      <c r="G36" s="101">
        <f t="shared" si="9"/>
        <v>0.667154459759627</v>
      </c>
      <c r="H36" s="89"/>
      <c r="I36" s="253" t="s">
        <v>50</v>
      </c>
      <c r="J36" s="224"/>
      <c r="K36" s="217"/>
      <c r="L36" s="225"/>
      <c r="M36" s="225"/>
      <c r="N36" s="226"/>
      <c r="O36" s="252" t="s">
        <v>425</v>
      </c>
      <c r="P36" s="252"/>
      <c r="Q36" s="252"/>
      <c r="R36" s="252"/>
      <c r="S36" s="252"/>
    </row>
    <row r="37" s="2" customFormat="1" ht="32.1" customHeight="1" spans="1:19">
      <c r="A37" s="90">
        <v>8</v>
      </c>
      <c r="B37" s="929" t="s">
        <v>495</v>
      </c>
      <c r="C37" s="124"/>
      <c r="D37" s="137"/>
      <c r="E37" s="86">
        <f t="shared" si="8"/>
        <v>186.335403726708</v>
      </c>
      <c r="F37" s="138">
        <v>0.322</v>
      </c>
      <c r="G37" s="101">
        <f t="shared" si="9"/>
        <v>0.462982189746983</v>
      </c>
      <c r="H37" s="89">
        <v>1</v>
      </c>
      <c r="I37" s="253" t="s">
        <v>84</v>
      </c>
      <c r="J37" s="224"/>
      <c r="K37" s="217"/>
      <c r="L37" s="225"/>
      <c r="M37" s="225"/>
      <c r="N37" s="226"/>
      <c r="O37" s="252" t="s">
        <v>96</v>
      </c>
      <c r="P37" s="252"/>
      <c r="Q37" s="252"/>
      <c r="R37" s="252"/>
      <c r="S37" s="252"/>
    </row>
    <row r="38" s="2" customFormat="1" ht="32.1" customHeight="1" spans="1:19">
      <c r="A38" s="90">
        <v>8</v>
      </c>
      <c r="B38" s="930" t="s">
        <v>478</v>
      </c>
      <c r="C38" s="124"/>
      <c r="D38" s="137"/>
      <c r="E38" s="86">
        <f t="shared" ref="E38:E53" si="10">60/F38*$E$12</f>
        <v>263.157894736842</v>
      </c>
      <c r="F38" s="138">
        <v>0.228</v>
      </c>
      <c r="G38" s="101">
        <f t="shared" ref="G38:G53" si="11">$F$9/E38*120%</f>
        <v>0.327825898330162</v>
      </c>
      <c r="H38" s="89"/>
      <c r="I38" s="253" t="s">
        <v>84</v>
      </c>
      <c r="J38" s="224"/>
      <c r="K38" s="217"/>
      <c r="L38" s="225"/>
      <c r="M38" s="225"/>
      <c r="N38" s="226"/>
      <c r="O38" s="255"/>
      <c r="P38" s="256"/>
      <c r="Q38" s="256"/>
      <c r="R38" s="256"/>
      <c r="S38" s="302">
        <v>6</v>
      </c>
    </row>
    <row r="39" s="2" customFormat="1" ht="32.1" customHeight="1" spans="1:19">
      <c r="A39" s="90">
        <v>9</v>
      </c>
      <c r="B39" s="930" t="s">
        <v>191</v>
      </c>
      <c r="C39" s="62"/>
      <c r="D39" s="137"/>
      <c r="E39" s="141">
        <f t="shared" si="10"/>
        <v>201.139792155548</v>
      </c>
      <c r="F39" s="119">
        <v>0.2983</v>
      </c>
      <c r="G39" s="101">
        <f t="shared" si="11"/>
        <v>0.428905550315295</v>
      </c>
      <c r="H39" s="89"/>
      <c r="I39" s="263" t="s">
        <v>56</v>
      </c>
      <c r="J39" s="224" t="s">
        <v>57</v>
      </c>
      <c r="K39" s="217">
        <v>16</v>
      </c>
      <c r="L39" s="225">
        <v>0.25</v>
      </c>
      <c r="M39" s="225">
        <v>0.1</v>
      </c>
      <c r="N39" s="226" t="s">
        <v>60</v>
      </c>
      <c r="O39" s="259"/>
      <c r="P39" s="259"/>
      <c r="Q39" s="303"/>
      <c r="R39" s="303"/>
      <c r="S39" s="304"/>
    </row>
    <row r="40" s="2" customFormat="1" ht="32.1" customHeight="1" spans="1:19">
      <c r="A40" s="90">
        <v>10</v>
      </c>
      <c r="B40" s="931" t="s">
        <v>479</v>
      </c>
      <c r="C40" s="62"/>
      <c r="D40" s="143"/>
      <c r="E40" s="144">
        <f t="shared" si="10"/>
        <v>198.019801980198</v>
      </c>
      <c r="F40" s="61">
        <f>0.303</f>
        <v>0.303</v>
      </c>
      <c r="G40" s="101">
        <f t="shared" si="11"/>
        <v>0.435663364886136</v>
      </c>
      <c r="H40" s="89">
        <v>1</v>
      </c>
      <c r="I40" s="253" t="s">
        <v>63</v>
      </c>
      <c r="J40" s="224" t="s">
        <v>57</v>
      </c>
      <c r="K40" s="217">
        <v>16</v>
      </c>
      <c r="L40" s="225">
        <v>0.25</v>
      </c>
      <c r="M40" s="225">
        <v>0.1</v>
      </c>
      <c r="N40" s="226" t="s">
        <v>60</v>
      </c>
      <c r="O40" s="260" t="s">
        <v>200</v>
      </c>
      <c r="P40" s="260"/>
      <c r="Q40" s="260"/>
      <c r="R40" s="260"/>
      <c r="S40" s="260"/>
    </row>
    <row r="41" s="2" customFormat="1" ht="32.1" customHeight="1" spans="1:19">
      <c r="A41" s="90">
        <v>11</v>
      </c>
      <c r="B41" s="932" t="s">
        <v>294</v>
      </c>
      <c r="C41" s="62"/>
      <c r="D41" s="143"/>
      <c r="E41" s="144">
        <f t="shared" si="10"/>
        <v>502.092050209205</v>
      </c>
      <c r="F41" s="61">
        <f>0.239/2</f>
        <v>0.1195</v>
      </c>
      <c r="G41" s="101">
        <f t="shared" si="11"/>
        <v>0.171821030045852</v>
      </c>
      <c r="H41" s="89"/>
      <c r="I41" s="253" t="s">
        <v>417</v>
      </c>
      <c r="J41" s="224" t="s">
        <v>45</v>
      </c>
      <c r="K41" s="217">
        <v>16</v>
      </c>
      <c r="L41" s="225">
        <v>0.3</v>
      </c>
      <c r="M41" s="1430" t="s">
        <v>463</v>
      </c>
      <c r="N41" s="226" t="s">
        <v>60</v>
      </c>
      <c r="O41" s="261"/>
      <c r="P41" s="262" t="s">
        <v>201</v>
      </c>
      <c r="Q41" s="305" t="s">
        <v>50</v>
      </c>
      <c r="R41" s="306" t="s">
        <v>56</v>
      </c>
      <c r="S41" s="307">
        <v>3</v>
      </c>
    </row>
    <row r="42" s="2" customFormat="1" ht="32.1" customHeight="1" spans="1:19">
      <c r="A42" s="90">
        <v>12</v>
      </c>
      <c r="B42" s="932" t="s">
        <v>264</v>
      </c>
      <c r="C42" s="146"/>
      <c r="D42" s="118"/>
      <c r="E42" s="86">
        <f t="shared" si="10"/>
        <v>60.2409638554217</v>
      </c>
      <c r="F42" s="147">
        <v>0.996</v>
      </c>
      <c r="G42" s="101">
        <f t="shared" si="11"/>
        <v>1.43208155586334</v>
      </c>
      <c r="H42" s="89">
        <v>1</v>
      </c>
      <c r="I42" s="253" t="s">
        <v>44</v>
      </c>
      <c r="J42" s="224" t="s">
        <v>45</v>
      </c>
      <c r="K42" s="217">
        <v>16</v>
      </c>
      <c r="L42" s="225">
        <v>0.3</v>
      </c>
      <c r="M42" s="1430" t="s">
        <v>463</v>
      </c>
      <c r="N42" s="226" t="s">
        <v>60</v>
      </c>
      <c r="O42" s="261"/>
      <c r="P42" s="262">
        <v>4</v>
      </c>
      <c r="Q42" s="306" t="s">
        <v>63</v>
      </c>
      <c r="R42" s="306" t="s">
        <v>177</v>
      </c>
      <c r="S42" s="307">
        <v>5</v>
      </c>
    </row>
    <row r="43" s="2" customFormat="1" ht="32.1" customHeight="1" spans="1:19">
      <c r="A43" s="90">
        <v>13</v>
      </c>
      <c r="B43" s="930" t="s">
        <v>481</v>
      </c>
      <c r="C43" s="62"/>
      <c r="D43" s="118"/>
      <c r="E43" s="86">
        <f t="shared" si="10"/>
        <v>217.391304347826</v>
      </c>
      <c r="F43" s="119">
        <v>0.276</v>
      </c>
      <c r="G43" s="101">
        <f t="shared" si="11"/>
        <v>0.396841876925985</v>
      </c>
      <c r="H43" s="89">
        <v>1</v>
      </c>
      <c r="I43" s="216" t="s">
        <v>68</v>
      </c>
      <c r="J43" s="224" t="s">
        <v>57</v>
      </c>
      <c r="K43" s="217">
        <v>16</v>
      </c>
      <c r="L43" s="225">
        <v>0.25</v>
      </c>
      <c r="M43" s="225">
        <v>0.1</v>
      </c>
      <c r="N43" s="226" t="s">
        <v>60</v>
      </c>
      <c r="O43" s="261"/>
      <c r="P43" s="262">
        <v>6</v>
      </c>
      <c r="Q43" s="306" t="s">
        <v>44</v>
      </c>
      <c r="R43" s="306" t="s">
        <v>44</v>
      </c>
      <c r="S43" s="307" t="s">
        <v>204</v>
      </c>
    </row>
    <row r="44" s="2" customFormat="1" ht="32.1" customHeight="1" spans="1:19">
      <c r="A44" s="90">
        <v>14</v>
      </c>
      <c r="B44" s="930" t="s">
        <v>482</v>
      </c>
      <c r="C44" s="62"/>
      <c r="D44" s="118"/>
      <c r="E44" s="86">
        <f t="shared" si="10"/>
        <v>311.04199066874</v>
      </c>
      <c r="F44" s="119">
        <f>0.1929</f>
        <v>0.1929</v>
      </c>
      <c r="G44" s="101">
        <f t="shared" si="11"/>
        <v>0.277357963981966</v>
      </c>
      <c r="H44" s="89"/>
      <c r="I44" s="216" t="s">
        <v>417</v>
      </c>
      <c r="J44" s="224" t="s">
        <v>45</v>
      </c>
      <c r="K44" s="217">
        <v>16</v>
      </c>
      <c r="L44" s="225">
        <v>0.3</v>
      </c>
      <c r="M44" s="1432" t="s">
        <v>463</v>
      </c>
      <c r="N44" s="226" t="s">
        <v>60</v>
      </c>
      <c r="O44" s="261"/>
      <c r="P44" s="264"/>
      <c r="Q44" s="306" t="s">
        <v>56</v>
      </c>
      <c r="R44" s="306" t="s">
        <v>44</v>
      </c>
      <c r="S44" s="307">
        <v>9</v>
      </c>
    </row>
    <row r="45" s="2" customFormat="1" ht="32.1" customHeight="1" spans="1:19">
      <c r="A45" s="90">
        <v>15</v>
      </c>
      <c r="B45" s="930" t="s">
        <v>483</v>
      </c>
      <c r="C45" s="148"/>
      <c r="D45" s="118"/>
      <c r="E45" s="86">
        <f t="shared" si="10"/>
        <v>104.712041884817</v>
      </c>
      <c r="F45" s="119">
        <v>0.573</v>
      </c>
      <c r="G45" s="101">
        <f t="shared" si="11"/>
        <v>0.823878244487643</v>
      </c>
      <c r="H45" s="149">
        <v>1</v>
      </c>
      <c r="I45" s="263" t="s">
        <v>44</v>
      </c>
      <c r="J45" s="224" t="s">
        <v>45</v>
      </c>
      <c r="K45" s="217">
        <v>16</v>
      </c>
      <c r="L45" s="225">
        <v>0.3</v>
      </c>
      <c r="M45" s="1430" t="s">
        <v>463</v>
      </c>
      <c r="N45" s="226" t="s">
        <v>60</v>
      </c>
      <c r="O45" s="261"/>
      <c r="P45" s="262">
        <v>10</v>
      </c>
      <c r="Q45" s="306" t="s">
        <v>171</v>
      </c>
      <c r="R45" s="306" t="s">
        <v>53</v>
      </c>
      <c r="S45" s="307">
        <v>11</v>
      </c>
    </row>
    <row r="46" s="2" customFormat="1" ht="32.1" customHeight="1" spans="1:19">
      <c r="A46" s="90">
        <v>16</v>
      </c>
      <c r="B46" s="930" t="s">
        <v>484</v>
      </c>
      <c r="C46" s="148"/>
      <c r="D46" s="118"/>
      <c r="E46" s="86">
        <f t="shared" si="10"/>
        <v>93.3125972006221</v>
      </c>
      <c r="F46" s="119">
        <v>0.643</v>
      </c>
      <c r="G46" s="101">
        <f t="shared" si="11"/>
        <v>0.924526546606552</v>
      </c>
      <c r="H46" s="149">
        <v>1</v>
      </c>
      <c r="I46" s="263" t="s">
        <v>53</v>
      </c>
      <c r="J46" s="224" t="s">
        <v>45</v>
      </c>
      <c r="K46" s="217">
        <v>18</v>
      </c>
      <c r="L46" s="225">
        <v>0.3</v>
      </c>
      <c r="M46" s="1430" t="s">
        <v>463</v>
      </c>
      <c r="N46" s="226" t="s">
        <v>60</v>
      </c>
      <c r="O46" s="261"/>
      <c r="P46" s="262">
        <v>12</v>
      </c>
      <c r="Q46" s="306" t="s">
        <v>44</v>
      </c>
      <c r="R46" s="305" t="s">
        <v>44</v>
      </c>
      <c r="S46" s="307" t="s">
        <v>208</v>
      </c>
    </row>
    <row r="47" s="2" customFormat="1" ht="32.1" customHeight="1" spans="1:19">
      <c r="A47" s="90">
        <v>17</v>
      </c>
      <c r="B47" s="53" t="s">
        <v>440</v>
      </c>
      <c r="C47" s="148"/>
      <c r="D47" s="118"/>
      <c r="E47" s="86">
        <f t="shared" si="10"/>
        <v>102.546573235344</v>
      </c>
      <c r="F47" s="150">
        <v>0.5851</v>
      </c>
      <c r="G47" s="101">
        <f t="shared" si="11"/>
        <v>0.84127602242534</v>
      </c>
      <c r="H47" s="110">
        <v>1</v>
      </c>
      <c r="I47" s="263" t="s">
        <v>44</v>
      </c>
      <c r="J47" s="224" t="s">
        <v>45</v>
      </c>
      <c r="K47" s="217">
        <v>18</v>
      </c>
      <c r="L47" s="225">
        <v>0.3</v>
      </c>
      <c r="M47" s="1430" t="s">
        <v>463</v>
      </c>
      <c r="N47" s="226" t="s">
        <v>60</v>
      </c>
      <c r="O47" s="261"/>
      <c r="P47" s="262">
        <v>14</v>
      </c>
      <c r="Q47" s="306" t="s">
        <v>44</v>
      </c>
      <c r="R47" s="306" t="s">
        <v>44</v>
      </c>
      <c r="S47" s="307">
        <v>15</v>
      </c>
    </row>
    <row r="48" s="2" customFormat="1" ht="32.1" customHeight="1" spans="1:19">
      <c r="A48" s="90">
        <v>18</v>
      </c>
      <c r="B48" s="53" t="s">
        <v>207</v>
      </c>
      <c r="C48" s="62"/>
      <c r="D48" s="151"/>
      <c r="E48" s="86">
        <f t="shared" si="10"/>
        <v>258.097819073429</v>
      </c>
      <c r="F48" s="61">
        <f>(0.1097*1.1)+0.1118</f>
        <v>0.23247</v>
      </c>
      <c r="G48" s="152">
        <f t="shared" si="11"/>
        <v>0.334253011336898</v>
      </c>
      <c r="H48" s="89"/>
      <c r="I48" s="253" t="s">
        <v>417</v>
      </c>
      <c r="J48" s="224" t="s">
        <v>45</v>
      </c>
      <c r="K48" s="217">
        <v>18</v>
      </c>
      <c r="L48" s="225">
        <v>0.3</v>
      </c>
      <c r="M48" s="1430" t="s">
        <v>463</v>
      </c>
      <c r="N48" s="226" t="s">
        <v>60</v>
      </c>
      <c r="O48" s="261"/>
      <c r="P48" s="262">
        <v>15</v>
      </c>
      <c r="Q48" s="306" t="s">
        <v>44</v>
      </c>
      <c r="R48" s="306" t="s">
        <v>53</v>
      </c>
      <c r="S48" s="307">
        <v>16</v>
      </c>
    </row>
    <row r="49" s="2" customFormat="1" ht="32.1" customHeight="1" spans="1:19">
      <c r="A49" s="90">
        <v>19</v>
      </c>
      <c r="B49" s="53" t="s">
        <v>99</v>
      </c>
      <c r="C49" s="62"/>
      <c r="D49" s="63"/>
      <c r="E49" s="86">
        <f t="shared" si="10"/>
        <v>141.309467734338</v>
      </c>
      <c r="F49" s="119">
        <f>0.386*1.1</f>
        <v>0.4246</v>
      </c>
      <c r="G49" s="101">
        <f t="shared" si="11"/>
        <v>0.610503843995555</v>
      </c>
      <c r="H49" s="89"/>
      <c r="I49" s="263" t="s">
        <v>44</v>
      </c>
      <c r="J49" s="224" t="s">
        <v>45</v>
      </c>
      <c r="K49" s="217">
        <v>16</v>
      </c>
      <c r="L49" s="225">
        <v>0.3</v>
      </c>
      <c r="M49" s="1430" t="s">
        <v>463</v>
      </c>
      <c r="N49" s="226" t="s">
        <v>60</v>
      </c>
      <c r="O49" s="261"/>
      <c r="P49" s="262">
        <v>17</v>
      </c>
      <c r="Q49" s="306" t="s">
        <v>169</v>
      </c>
      <c r="R49" s="306" t="s">
        <v>169</v>
      </c>
      <c r="S49" s="307">
        <v>18</v>
      </c>
    </row>
    <row r="50" s="2" customFormat="1" ht="32.1" customHeight="1" spans="1:19">
      <c r="A50" s="90">
        <v>20</v>
      </c>
      <c r="B50" s="153" t="s">
        <v>100</v>
      </c>
      <c r="C50" s="154"/>
      <c r="D50" s="155"/>
      <c r="E50" s="144">
        <f t="shared" si="10"/>
        <v>154.519701261911</v>
      </c>
      <c r="F50" s="119">
        <f>0.353*1.1</f>
        <v>0.3883</v>
      </c>
      <c r="G50" s="101">
        <f t="shared" si="11"/>
        <v>0.558310510182464</v>
      </c>
      <c r="H50" s="89">
        <v>1</v>
      </c>
      <c r="I50" s="257" t="s">
        <v>53</v>
      </c>
      <c r="J50" s="224" t="s">
        <v>45</v>
      </c>
      <c r="K50" s="217">
        <v>16</v>
      </c>
      <c r="L50" s="225">
        <v>0.3</v>
      </c>
      <c r="M50" s="1430" t="s">
        <v>463</v>
      </c>
      <c r="N50" s="226" t="s">
        <v>60</v>
      </c>
      <c r="O50" s="265"/>
      <c r="P50" s="266"/>
      <c r="Q50" s="308" t="s">
        <v>212</v>
      </c>
      <c r="R50" s="309"/>
      <c r="S50" s="310"/>
    </row>
    <row r="51" s="2" customFormat="1" ht="32.1" customHeight="1" spans="1:19">
      <c r="A51" s="90">
        <v>21</v>
      </c>
      <c r="B51" s="65" t="s">
        <v>273</v>
      </c>
      <c r="C51" s="156"/>
      <c r="D51" s="132"/>
      <c r="E51" s="86">
        <f t="shared" si="10"/>
        <v>119.569549621363</v>
      </c>
      <c r="F51" s="61">
        <v>0.5018</v>
      </c>
      <c r="G51" s="101">
        <f t="shared" si="11"/>
        <v>0.721504542903838</v>
      </c>
      <c r="H51" s="89">
        <v>1</v>
      </c>
      <c r="I51" s="253" t="s">
        <v>44</v>
      </c>
      <c r="J51" s="224" t="s">
        <v>45</v>
      </c>
      <c r="K51" s="217">
        <v>18</v>
      </c>
      <c r="L51" s="225">
        <v>0.3</v>
      </c>
      <c r="M51" s="1430" t="s">
        <v>463</v>
      </c>
      <c r="N51" s="226" t="s">
        <v>60</v>
      </c>
      <c r="O51" s="261"/>
      <c r="P51" s="262">
        <v>19</v>
      </c>
      <c r="Q51" s="306" t="s">
        <v>63</v>
      </c>
      <c r="R51" s="305" t="s">
        <v>66</v>
      </c>
      <c r="S51" s="311" t="s">
        <v>213</v>
      </c>
    </row>
    <row r="52" s="2" customFormat="1" ht="32.1" customHeight="1" spans="1:19">
      <c r="A52" s="90">
        <v>22</v>
      </c>
      <c r="B52" s="157" t="s">
        <v>209</v>
      </c>
      <c r="C52" s="158"/>
      <c r="D52" s="158"/>
      <c r="E52" s="86">
        <f t="shared" si="10"/>
        <v>77.3694390715667</v>
      </c>
      <c r="F52" s="159">
        <f>0.705*1.1</f>
        <v>0.7755</v>
      </c>
      <c r="G52" s="152">
        <f t="shared" si="11"/>
        <v>1.11503940418877</v>
      </c>
      <c r="H52" s="89">
        <v>1</v>
      </c>
      <c r="I52" s="253" t="s">
        <v>44</v>
      </c>
      <c r="J52" s="224" t="s">
        <v>45</v>
      </c>
      <c r="K52" s="217">
        <v>18</v>
      </c>
      <c r="L52" s="225">
        <v>0.3</v>
      </c>
      <c r="M52" s="1430" t="s">
        <v>463</v>
      </c>
      <c r="N52" s="226" t="s">
        <v>60</v>
      </c>
      <c r="O52" s="261"/>
      <c r="P52" s="262">
        <v>19</v>
      </c>
      <c r="Q52" s="306" t="s">
        <v>63</v>
      </c>
      <c r="R52" s="306" t="s">
        <v>66</v>
      </c>
      <c r="S52" s="307">
        <v>20</v>
      </c>
    </row>
    <row r="53" s="2" customFormat="1" ht="32.1" customHeight="1" spans="1:19">
      <c r="A53" s="90">
        <v>23</v>
      </c>
      <c r="B53" s="933" t="s">
        <v>268</v>
      </c>
      <c r="C53" s="135"/>
      <c r="D53" s="118"/>
      <c r="E53" s="86">
        <f t="shared" si="10"/>
        <v>81.4111261872456</v>
      </c>
      <c r="F53" s="159">
        <v>0.737</v>
      </c>
      <c r="G53" s="152">
        <f t="shared" si="11"/>
        <v>1.05968283802337</v>
      </c>
      <c r="H53" s="89">
        <v>1</v>
      </c>
      <c r="I53" s="253" t="s">
        <v>44</v>
      </c>
      <c r="J53" s="224" t="s">
        <v>45</v>
      </c>
      <c r="K53" s="217">
        <v>18</v>
      </c>
      <c r="L53" s="225">
        <v>0.3</v>
      </c>
      <c r="M53" s="1430" t="s">
        <v>463</v>
      </c>
      <c r="N53" s="226" t="s">
        <v>60</v>
      </c>
      <c r="O53" s="267"/>
      <c r="P53" s="262" t="s">
        <v>215</v>
      </c>
      <c r="Q53" s="305" t="s">
        <v>66</v>
      </c>
      <c r="R53" s="306" t="s">
        <v>44</v>
      </c>
      <c r="S53" s="307">
        <v>21</v>
      </c>
    </row>
    <row r="54" s="2" customFormat="1" ht="32.1" customHeight="1" spans="1:19">
      <c r="A54" s="139"/>
      <c r="B54" s="161"/>
      <c r="C54" s="135"/>
      <c r="D54" s="118"/>
      <c r="E54" s="86"/>
      <c r="F54" s="119"/>
      <c r="G54" s="101"/>
      <c r="H54" s="89"/>
      <c r="I54" s="242"/>
      <c r="J54" s="224"/>
      <c r="K54" s="217"/>
      <c r="L54" s="225"/>
      <c r="M54" s="225"/>
      <c r="N54" s="269"/>
      <c r="O54" s="267"/>
      <c r="P54" s="262">
        <v>22</v>
      </c>
      <c r="Q54" s="306" t="s">
        <v>66</v>
      </c>
      <c r="R54" s="305" t="s">
        <v>84</v>
      </c>
      <c r="S54" s="307" t="s">
        <v>216</v>
      </c>
    </row>
    <row r="55" s="2" customFormat="1" ht="32.1" customHeight="1" spans="1:19">
      <c r="A55" s="162">
        <v>24</v>
      </c>
      <c r="B55" s="163" t="s">
        <v>486</v>
      </c>
      <c r="C55" s="135"/>
      <c r="D55" s="164"/>
      <c r="E55" s="86">
        <f t="shared" ref="E55:E59" si="12">60/F55*$E$12</f>
        <v>176.626435089785</v>
      </c>
      <c r="F55" s="165">
        <v>0.3397</v>
      </c>
      <c r="G55" s="101">
        <f t="shared" ref="G55:G59" si="13">$F$9/E55*120%</f>
        <v>0.488431831854192</v>
      </c>
      <c r="H55" s="89">
        <v>1</v>
      </c>
      <c r="I55" s="253" t="s">
        <v>44</v>
      </c>
      <c r="J55" s="224" t="s">
        <v>45</v>
      </c>
      <c r="K55" s="217">
        <v>16</v>
      </c>
      <c r="L55" s="225">
        <v>0.3</v>
      </c>
      <c r="M55" s="1430" t="s">
        <v>463</v>
      </c>
      <c r="N55" s="236" t="s">
        <v>60</v>
      </c>
      <c r="O55" s="267"/>
      <c r="P55" s="262">
        <v>24</v>
      </c>
      <c r="Q55" s="306" t="s">
        <v>84</v>
      </c>
      <c r="R55" s="305" t="s">
        <v>50</v>
      </c>
      <c r="S55" s="307" t="s">
        <v>217</v>
      </c>
    </row>
    <row r="56" s="2" customFormat="1" ht="32.1" customHeight="1" spans="1:19">
      <c r="A56" s="162">
        <v>25</v>
      </c>
      <c r="B56" s="166" t="s">
        <v>214</v>
      </c>
      <c r="C56" s="167"/>
      <c r="D56" s="167"/>
      <c r="E56" s="86">
        <f t="shared" si="12"/>
        <v>185.758513931889</v>
      </c>
      <c r="F56" s="165">
        <v>0.323</v>
      </c>
      <c r="G56" s="101">
        <f t="shared" si="13"/>
        <v>0.464420022634396</v>
      </c>
      <c r="H56" s="89"/>
      <c r="I56" s="216" t="s">
        <v>68</v>
      </c>
      <c r="J56" s="224" t="s">
        <v>57</v>
      </c>
      <c r="K56" s="217">
        <v>16</v>
      </c>
      <c r="L56" s="225">
        <v>0.32</v>
      </c>
      <c r="M56" s="225">
        <v>0.1</v>
      </c>
      <c r="N56" s="236" t="s">
        <v>48</v>
      </c>
      <c r="O56" s="267"/>
      <c r="P56" s="262" t="s">
        <v>218</v>
      </c>
      <c r="Q56" s="306" t="s">
        <v>50</v>
      </c>
      <c r="R56" s="306" t="s">
        <v>44</v>
      </c>
      <c r="S56" s="307">
        <v>28</v>
      </c>
    </row>
    <row r="57" s="2" customFormat="1" ht="32.1" customHeight="1" spans="1:19">
      <c r="A57" s="162">
        <v>26</v>
      </c>
      <c r="B57" s="53" t="s">
        <v>391</v>
      </c>
      <c r="C57" s="168"/>
      <c r="D57" s="169"/>
      <c r="E57" s="86">
        <f t="shared" si="12"/>
        <v>269.058295964126</v>
      </c>
      <c r="F57" s="165">
        <v>0.223</v>
      </c>
      <c r="G57" s="101">
        <f t="shared" si="13"/>
        <v>0.320636733893097</v>
      </c>
      <c r="H57" s="89">
        <v>1</v>
      </c>
      <c r="I57" s="253" t="s">
        <v>54</v>
      </c>
      <c r="J57" s="224" t="s">
        <v>70</v>
      </c>
      <c r="K57" s="217">
        <v>18</v>
      </c>
      <c r="L57" s="225">
        <v>0.3</v>
      </c>
      <c r="M57" s="225">
        <v>0.1</v>
      </c>
      <c r="N57" s="272" t="s">
        <v>48</v>
      </c>
      <c r="O57" s="267"/>
      <c r="P57" s="262">
        <v>29</v>
      </c>
      <c r="Q57" s="306" t="s">
        <v>72</v>
      </c>
      <c r="R57" s="306" t="s">
        <v>72</v>
      </c>
      <c r="S57" s="307">
        <v>29</v>
      </c>
    </row>
    <row r="58" s="2" customFormat="1" ht="32.1" customHeight="1" spans="1:19">
      <c r="A58" s="162">
        <v>27</v>
      </c>
      <c r="B58" s="145" t="s">
        <v>392</v>
      </c>
      <c r="C58" s="59"/>
      <c r="D58" s="60"/>
      <c r="E58" s="86">
        <f t="shared" si="12"/>
        <v>211.267605633803</v>
      </c>
      <c r="F58" s="170">
        <v>0.284</v>
      </c>
      <c r="G58" s="101">
        <f t="shared" si="13"/>
        <v>0.408344540025289</v>
      </c>
      <c r="H58" s="89"/>
      <c r="I58" s="253" t="s">
        <v>44</v>
      </c>
      <c r="J58" s="224" t="s">
        <v>45</v>
      </c>
      <c r="K58" s="217">
        <v>16</v>
      </c>
      <c r="L58" s="225">
        <v>0.3</v>
      </c>
      <c r="M58" s="1430" t="s">
        <v>463</v>
      </c>
      <c r="N58" s="226" t="s">
        <v>160</v>
      </c>
      <c r="O58" s="268">
        <v>30</v>
      </c>
      <c r="P58" s="268"/>
      <c r="Q58" s="306" t="s">
        <v>44</v>
      </c>
      <c r="R58" s="312" t="s">
        <v>44</v>
      </c>
      <c r="S58" s="313">
        <v>30</v>
      </c>
    </row>
    <row r="59" s="2" customFormat="1" ht="32.1" customHeight="1" spans="1:19">
      <c r="A59" s="171">
        <v>28</v>
      </c>
      <c r="B59" s="172" t="s">
        <v>118</v>
      </c>
      <c r="C59" s="173"/>
      <c r="D59" s="173"/>
      <c r="E59" s="174">
        <f t="shared" si="12"/>
        <v>97.9999999999999</v>
      </c>
      <c r="F59" s="175">
        <v>0.612244897959184</v>
      </c>
      <c r="G59" s="176">
        <f t="shared" si="13"/>
        <v>0.880305849436525</v>
      </c>
      <c r="H59" s="96">
        <v>1</v>
      </c>
      <c r="I59" s="274" t="s">
        <v>119</v>
      </c>
      <c r="J59" s="275"/>
      <c r="K59" s="217"/>
      <c r="L59" s="217"/>
      <c r="M59" s="217"/>
      <c r="N59" s="248"/>
      <c r="O59" s="268">
        <v>31</v>
      </c>
      <c r="P59" s="268"/>
      <c r="Q59" s="306" t="s">
        <v>81</v>
      </c>
      <c r="R59" s="305" t="s">
        <v>74</v>
      </c>
      <c r="S59" s="313" t="s">
        <v>220</v>
      </c>
    </row>
    <row r="60" s="2" customFormat="1" ht="32.1" customHeight="1" spans="1:19">
      <c r="A60" s="315"/>
      <c r="B60" s="316" t="s">
        <v>120</v>
      </c>
      <c r="C60" s="244"/>
      <c r="D60" s="244"/>
      <c r="E60" s="317"/>
      <c r="F60" s="318">
        <f t="shared" ref="F60:H60" si="14">SUM(F25:F59)</f>
        <v>15.0887582312925</v>
      </c>
      <c r="G60" s="318">
        <f t="shared" si="14"/>
        <v>21.6951128151758</v>
      </c>
      <c r="H60" s="82">
        <f t="shared" si="14"/>
        <v>23</v>
      </c>
      <c r="I60" s="82"/>
      <c r="J60" s="367"/>
      <c r="K60" s="368"/>
      <c r="L60" s="368"/>
      <c r="M60" s="368"/>
      <c r="N60" s="368"/>
      <c r="O60" s="270">
        <v>32</v>
      </c>
      <c r="P60" s="268"/>
      <c r="Q60" s="314" t="s">
        <v>222</v>
      </c>
      <c r="R60" s="312" t="s">
        <v>74</v>
      </c>
      <c r="S60" s="313">
        <v>33</v>
      </c>
    </row>
    <row r="61" s="2" customFormat="1" ht="32.1" customHeight="1" spans="1:19">
      <c r="A61" s="162">
        <v>29</v>
      </c>
      <c r="B61" s="319" t="s">
        <v>219</v>
      </c>
      <c r="C61" s="319"/>
      <c r="D61" s="319"/>
      <c r="E61" s="86">
        <f t="shared" ref="E61:E80" si="15">60/F61*$E$12</f>
        <v>47.5888324873096</v>
      </c>
      <c r="F61" s="119">
        <v>1.2608</v>
      </c>
      <c r="G61" s="88">
        <f t="shared" ref="G61:G63" si="16">$F$9/E61*120%</f>
        <v>1.8128197044503</v>
      </c>
      <c r="H61" s="320">
        <v>2</v>
      </c>
      <c r="I61" s="216" t="s">
        <v>63</v>
      </c>
      <c r="J61" s="224" t="s">
        <v>57</v>
      </c>
      <c r="K61" s="217">
        <v>16</v>
      </c>
      <c r="L61" s="225">
        <v>0.32</v>
      </c>
      <c r="M61" s="225">
        <v>0.1</v>
      </c>
      <c r="N61" s="236" t="s">
        <v>60</v>
      </c>
      <c r="O61" s="271"/>
      <c r="P61" s="266"/>
      <c r="Q61" s="308" t="s">
        <v>212</v>
      </c>
      <c r="R61" s="308" t="s">
        <v>212</v>
      </c>
      <c r="S61" s="310"/>
    </row>
    <row r="62" s="2" customFormat="1" ht="32.1" customHeight="1" spans="1:19">
      <c r="A62" s="162">
        <v>30</v>
      </c>
      <c r="B62" s="321" t="s">
        <v>221</v>
      </c>
      <c r="C62" s="169"/>
      <c r="D62" s="169"/>
      <c r="E62" s="86">
        <f t="shared" si="15"/>
        <v>106.194690265487</v>
      </c>
      <c r="F62" s="119">
        <v>0.565</v>
      </c>
      <c r="G62" s="88">
        <f t="shared" si="16"/>
        <v>0.812375581388339</v>
      </c>
      <c r="H62" s="322">
        <v>1</v>
      </c>
      <c r="I62" s="216" t="s">
        <v>68</v>
      </c>
      <c r="J62" s="224" t="s">
        <v>57</v>
      </c>
      <c r="K62" s="217">
        <v>16</v>
      </c>
      <c r="L62" s="225">
        <v>0.32</v>
      </c>
      <c r="M62" s="225">
        <v>0.1</v>
      </c>
      <c r="N62" s="236" t="s">
        <v>48</v>
      </c>
      <c r="O62" s="259"/>
      <c r="P62" s="259"/>
      <c r="Q62" s="303"/>
      <c r="R62" s="303"/>
      <c r="S62" s="304"/>
    </row>
    <row r="63" s="2" customFormat="1" ht="32.1" customHeight="1" spans="1:19">
      <c r="A63" s="162">
        <v>31</v>
      </c>
      <c r="B63" s="53" t="s">
        <v>223</v>
      </c>
      <c r="C63" s="59"/>
      <c r="D63" s="60"/>
      <c r="E63" s="323">
        <f t="shared" si="15"/>
        <v>80.3212851405623</v>
      </c>
      <c r="F63" s="165">
        <v>0.747</v>
      </c>
      <c r="G63" s="88">
        <f t="shared" si="16"/>
        <v>1.0740611668975</v>
      </c>
      <c r="H63" s="110">
        <v>1</v>
      </c>
      <c r="I63" s="216" t="s">
        <v>166</v>
      </c>
      <c r="J63" s="224" t="s">
        <v>45</v>
      </c>
      <c r="K63" s="217">
        <v>16</v>
      </c>
      <c r="L63" s="225">
        <v>0.3</v>
      </c>
      <c r="M63" s="1430" t="s">
        <v>463</v>
      </c>
      <c r="N63" s="236" t="s">
        <v>48</v>
      </c>
      <c r="O63" s="259"/>
      <c r="P63" s="273" t="s">
        <v>145</v>
      </c>
      <c r="Q63" s="303"/>
      <c r="R63" s="303"/>
      <c r="S63" s="304"/>
    </row>
    <row r="64" s="2" customFormat="1" ht="32.1" customHeight="1" spans="1:19">
      <c r="A64" s="162">
        <v>32</v>
      </c>
      <c r="B64" s="661" t="s">
        <v>487</v>
      </c>
      <c r="C64" s="59"/>
      <c r="D64" s="60"/>
      <c r="E64" s="55">
        <f t="shared" si="15"/>
        <v>127.931769722815</v>
      </c>
      <c r="F64" s="165">
        <v>0.469</v>
      </c>
      <c r="G64" s="57">
        <f>$F$9/E64</f>
        <v>0.56195302016391</v>
      </c>
      <c r="H64" s="934">
        <v>1</v>
      </c>
      <c r="I64" s="216" t="s">
        <v>44</v>
      </c>
      <c r="J64" s="224" t="s">
        <v>45</v>
      </c>
      <c r="K64" s="225">
        <v>18</v>
      </c>
      <c r="L64" s="225">
        <v>0.3</v>
      </c>
      <c r="M64" s="1431" t="s">
        <v>463</v>
      </c>
      <c r="N64" s="935" t="s">
        <v>60</v>
      </c>
      <c r="O64" s="259"/>
      <c r="P64" s="259"/>
      <c r="Q64" s="303"/>
      <c r="R64" s="303"/>
      <c r="S64" s="304"/>
    </row>
    <row r="65" s="2" customFormat="1" ht="32.1" customHeight="1" spans="1:19">
      <c r="A65" s="162">
        <v>33</v>
      </c>
      <c r="B65" s="131" t="s">
        <v>224</v>
      </c>
      <c r="C65" s="59"/>
      <c r="D65" s="60"/>
      <c r="E65" s="86">
        <f t="shared" si="15"/>
        <v>59.3061184145498</v>
      </c>
      <c r="F65" s="119">
        <v>1.0117</v>
      </c>
      <c r="G65" s="88">
        <f t="shared" ref="G65:G79" si="17">$F$9/E65*120%</f>
        <v>1.45465553219572</v>
      </c>
      <c r="H65" s="110">
        <v>2</v>
      </c>
      <c r="I65" s="253" t="s">
        <v>44</v>
      </c>
      <c r="J65" s="224" t="s">
        <v>45</v>
      </c>
      <c r="K65" s="217">
        <v>16</v>
      </c>
      <c r="L65" s="225">
        <v>0.3</v>
      </c>
      <c r="M65" s="1430" t="s">
        <v>463</v>
      </c>
      <c r="N65" s="236" t="s">
        <v>48</v>
      </c>
      <c r="O65" s="259"/>
      <c r="P65" s="259"/>
      <c r="Q65" s="303"/>
      <c r="R65" s="303"/>
      <c r="S65" s="304"/>
    </row>
    <row r="66" s="2" customFormat="1" ht="32.1" customHeight="1" spans="1:19">
      <c r="A66" s="162">
        <v>34</v>
      </c>
      <c r="B66" s="70" t="s">
        <v>226</v>
      </c>
      <c r="C66" s="324"/>
      <c r="D66" s="325"/>
      <c r="E66" s="326">
        <f t="shared" si="15"/>
        <v>111.234705228031</v>
      </c>
      <c r="F66" s="119">
        <v>0.5394</v>
      </c>
      <c r="G66" s="88">
        <f t="shared" si="17"/>
        <v>0.775567059470566</v>
      </c>
      <c r="H66" s="327">
        <v>1</v>
      </c>
      <c r="I66" s="216" t="s">
        <v>84</v>
      </c>
      <c r="J66" s="224"/>
      <c r="K66" s="217"/>
      <c r="L66" s="225"/>
      <c r="M66" s="225"/>
      <c r="N66" s="226"/>
      <c r="O66" s="259"/>
      <c r="P66" s="259"/>
      <c r="Q66" s="303"/>
      <c r="R66" s="303"/>
      <c r="S66" s="304"/>
    </row>
    <row r="67" s="2" customFormat="1" ht="30" customHeight="1" spans="1:19">
      <c r="A67" s="162">
        <v>35</v>
      </c>
      <c r="B67" s="53" t="s">
        <v>270</v>
      </c>
      <c r="C67" s="59"/>
      <c r="D67" s="60"/>
      <c r="E67" s="326">
        <f t="shared" si="15"/>
        <v>93.7207122774133</v>
      </c>
      <c r="F67" s="119">
        <f>0.582*1.1</f>
        <v>0.6402</v>
      </c>
      <c r="G67" s="88">
        <f t="shared" si="17"/>
        <v>0.920500614521796</v>
      </c>
      <c r="H67" s="110">
        <v>1</v>
      </c>
      <c r="I67" s="216" t="s">
        <v>44</v>
      </c>
      <c r="J67" s="224" t="s">
        <v>45</v>
      </c>
      <c r="K67" s="217">
        <v>18</v>
      </c>
      <c r="L67" s="225">
        <v>0.3</v>
      </c>
      <c r="M67" s="1430" t="s">
        <v>463</v>
      </c>
      <c r="N67" s="236" t="s">
        <v>48</v>
      </c>
      <c r="O67" s="259"/>
      <c r="P67" s="259"/>
      <c r="Q67" s="303"/>
      <c r="R67" s="303"/>
      <c r="S67" s="304"/>
    </row>
    <row r="68" s="2" customFormat="1" ht="30" customHeight="1" spans="1:19">
      <c r="A68" s="162">
        <v>36</v>
      </c>
      <c r="B68" s="53" t="s">
        <v>303</v>
      </c>
      <c r="C68" s="59"/>
      <c r="D68" s="60"/>
      <c r="E68" s="326">
        <f t="shared" si="15"/>
        <v>95.9846424572068</v>
      </c>
      <c r="F68" s="119">
        <f>0.658*0.95</f>
        <v>0.6251</v>
      </c>
      <c r="G68" s="88">
        <f t="shared" si="17"/>
        <v>0.89878933792186</v>
      </c>
      <c r="H68" s="110">
        <v>1</v>
      </c>
      <c r="I68" s="216" t="s">
        <v>44</v>
      </c>
      <c r="J68" s="224" t="s">
        <v>45</v>
      </c>
      <c r="K68" s="217">
        <v>16</v>
      </c>
      <c r="L68" s="225">
        <v>0.3</v>
      </c>
      <c r="M68" s="1430" t="s">
        <v>463</v>
      </c>
      <c r="N68" s="236" t="s">
        <v>48</v>
      </c>
      <c r="O68" s="259"/>
      <c r="P68" s="259"/>
      <c r="Q68" s="303"/>
      <c r="R68" s="303"/>
      <c r="S68" s="304"/>
    </row>
    <row r="69" s="2" customFormat="1" ht="30" customHeight="1" spans="1:19">
      <c r="A69" s="162">
        <v>37</v>
      </c>
      <c r="B69" s="328" t="s">
        <v>227</v>
      </c>
      <c r="C69" s="59"/>
      <c r="D69" s="60"/>
      <c r="E69" s="326">
        <f t="shared" si="15"/>
        <v>52.4475524475525</v>
      </c>
      <c r="F69" s="119">
        <f>1.144</f>
        <v>1.144</v>
      </c>
      <c r="G69" s="88">
        <f t="shared" si="17"/>
        <v>1.64488082320046</v>
      </c>
      <c r="H69" s="110">
        <v>2</v>
      </c>
      <c r="I69" s="216" t="s">
        <v>470</v>
      </c>
      <c r="J69" s="224" t="s">
        <v>70</v>
      </c>
      <c r="K69" s="217">
        <v>18</v>
      </c>
      <c r="L69" s="225">
        <v>0.28</v>
      </c>
      <c r="M69" s="225">
        <v>0.1</v>
      </c>
      <c r="N69" s="226" t="s">
        <v>48</v>
      </c>
      <c r="O69" s="259"/>
      <c r="P69" s="259"/>
      <c r="Q69" s="303"/>
      <c r="R69" s="303"/>
      <c r="S69" s="304"/>
    </row>
    <row r="70" s="2" customFormat="1" ht="30" customHeight="1" spans="1:19">
      <c r="A70" s="162">
        <v>38</v>
      </c>
      <c r="B70" s="157" t="s">
        <v>125</v>
      </c>
      <c r="C70" s="59"/>
      <c r="D70" s="60"/>
      <c r="E70" s="326">
        <f t="shared" si="15"/>
        <v>431.654676258993</v>
      </c>
      <c r="F70" s="119">
        <v>0.139</v>
      </c>
      <c r="G70" s="88">
        <f t="shared" si="17"/>
        <v>0.199858771350406</v>
      </c>
      <c r="H70" s="110"/>
      <c r="I70" s="216" t="s">
        <v>50</v>
      </c>
      <c r="J70" s="224"/>
      <c r="K70" s="217"/>
      <c r="L70" s="225"/>
      <c r="M70" s="225"/>
      <c r="N70" s="226"/>
      <c r="O70" s="259"/>
      <c r="Q70" s="303"/>
      <c r="R70" s="303"/>
      <c r="S70" s="304"/>
    </row>
    <row r="71" s="2" customFormat="1" ht="30" customHeight="1" spans="1:19">
      <c r="A71" s="162">
        <v>39</v>
      </c>
      <c r="B71" s="53" t="s">
        <v>128</v>
      </c>
      <c r="C71" s="59"/>
      <c r="D71" s="60"/>
      <c r="E71" s="326">
        <f t="shared" si="15"/>
        <v>119.760479041916</v>
      </c>
      <c r="F71" s="119">
        <v>0.501</v>
      </c>
      <c r="G71" s="88">
        <f t="shared" si="17"/>
        <v>0.720354276593908</v>
      </c>
      <c r="H71" s="110">
        <v>1</v>
      </c>
      <c r="I71" s="216" t="s">
        <v>50</v>
      </c>
      <c r="J71" s="224"/>
      <c r="K71" s="225"/>
      <c r="L71" s="225"/>
      <c r="M71" s="236"/>
      <c r="N71" s="226"/>
      <c r="O71" s="259"/>
      <c r="P71" s="259"/>
      <c r="Q71" s="303"/>
      <c r="R71" s="303"/>
      <c r="S71" s="304"/>
    </row>
    <row r="72" s="2" customFormat="1" ht="30" customHeight="1" spans="1:19">
      <c r="A72" s="162">
        <v>40</v>
      </c>
      <c r="B72" s="65" t="s">
        <v>126</v>
      </c>
      <c r="C72" s="59"/>
      <c r="D72" s="60"/>
      <c r="E72" s="326">
        <f t="shared" si="15"/>
        <v>131.004366812227</v>
      </c>
      <c r="F72" s="119">
        <v>0.458</v>
      </c>
      <c r="G72" s="88">
        <f t="shared" si="17"/>
        <v>0.658527462435149</v>
      </c>
      <c r="H72" s="110">
        <v>1</v>
      </c>
      <c r="I72" s="216" t="s">
        <v>44</v>
      </c>
      <c r="J72" s="224" t="s">
        <v>45</v>
      </c>
      <c r="K72" s="217">
        <v>16</v>
      </c>
      <c r="L72" s="225">
        <v>0.3</v>
      </c>
      <c r="M72" s="1430" t="s">
        <v>463</v>
      </c>
      <c r="N72" s="226" t="s">
        <v>60</v>
      </c>
      <c r="O72" s="259"/>
      <c r="P72" s="273" t="s">
        <v>146</v>
      </c>
      <c r="Q72" s="303"/>
      <c r="R72" s="303"/>
      <c r="S72" s="304"/>
    </row>
    <row r="73" s="2" customFormat="1" ht="30" customHeight="1" spans="1:19">
      <c r="A73" s="162">
        <v>41</v>
      </c>
      <c r="B73" s="131" t="s">
        <v>231</v>
      </c>
      <c r="C73" s="59"/>
      <c r="D73" s="60"/>
      <c r="E73" s="326">
        <f t="shared" si="15"/>
        <v>98.6842105263158</v>
      </c>
      <c r="F73" s="119">
        <v>0.608</v>
      </c>
      <c r="G73" s="88">
        <f t="shared" si="17"/>
        <v>0.874202395547098</v>
      </c>
      <c r="H73" s="110">
        <v>1</v>
      </c>
      <c r="I73" s="216" t="s">
        <v>44</v>
      </c>
      <c r="J73" s="224" t="s">
        <v>45</v>
      </c>
      <c r="K73" s="217">
        <v>16</v>
      </c>
      <c r="L73" s="225">
        <v>0.3</v>
      </c>
      <c r="M73" s="1430" t="s">
        <v>463</v>
      </c>
      <c r="N73" s="226" t="s">
        <v>60</v>
      </c>
      <c r="O73" s="259"/>
      <c r="P73" s="259"/>
      <c r="Q73" s="303"/>
      <c r="R73" s="303"/>
      <c r="S73" s="304"/>
    </row>
    <row r="74" s="2" customFormat="1" ht="30" customHeight="1" spans="1:19">
      <c r="A74" s="162">
        <v>42</v>
      </c>
      <c r="B74" s="131" t="s">
        <v>232</v>
      </c>
      <c r="C74" s="59"/>
      <c r="D74" s="60"/>
      <c r="E74" s="326">
        <f t="shared" si="15"/>
        <v>59.8205383848455</v>
      </c>
      <c r="F74" s="119">
        <v>1.003</v>
      </c>
      <c r="G74" s="88">
        <f t="shared" si="17"/>
        <v>1.44214638607523</v>
      </c>
      <c r="H74" s="110">
        <v>2</v>
      </c>
      <c r="I74" s="216" t="s">
        <v>72</v>
      </c>
      <c r="J74" s="224" t="s">
        <v>130</v>
      </c>
      <c r="K74" s="217">
        <v>21</v>
      </c>
      <c r="L74" s="225">
        <v>0.37</v>
      </c>
      <c r="M74" s="225">
        <v>0.1</v>
      </c>
      <c r="N74" s="236" t="s">
        <v>112</v>
      </c>
      <c r="O74" s="259"/>
      <c r="P74" s="259"/>
      <c r="Q74" s="303"/>
      <c r="R74" s="303"/>
      <c r="S74" s="304"/>
    </row>
    <row r="75" s="2" customFormat="1" ht="30" customHeight="1" spans="1:19">
      <c r="A75" s="162">
        <v>43</v>
      </c>
      <c r="B75" s="329" t="s">
        <v>131</v>
      </c>
      <c r="C75" s="59"/>
      <c r="D75" s="60"/>
      <c r="E75" s="326">
        <f t="shared" si="15"/>
        <v>46.4180721027387</v>
      </c>
      <c r="F75" s="138">
        <v>1.2926</v>
      </c>
      <c r="G75" s="88">
        <f t="shared" si="17"/>
        <v>1.85854279027003</v>
      </c>
      <c r="H75" s="110">
        <v>2</v>
      </c>
      <c r="I75" s="253" t="s">
        <v>44</v>
      </c>
      <c r="J75" s="224" t="s">
        <v>45</v>
      </c>
      <c r="K75" s="217">
        <v>21</v>
      </c>
      <c r="L75" s="225">
        <v>0.3</v>
      </c>
      <c r="M75" s="1430" t="s">
        <v>463</v>
      </c>
      <c r="N75" s="226" t="s">
        <v>112</v>
      </c>
      <c r="O75" s="259"/>
      <c r="P75" s="259"/>
      <c r="Q75" s="303"/>
      <c r="R75" s="303"/>
      <c r="S75" s="304"/>
    </row>
    <row r="76" s="2" customFormat="1" ht="30" customHeight="1" spans="1:19">
      <c r="A76" s="162">
        <v>44</v>
      </c>
      <c r="B76" s="329" t="s">
        <v>490</v>
      </c>
      <c r="C76" s="62"/>
      <c r="D76" s="62"/>
      <c r="E76" s="326">
        <f t="shared" si="15"/>
        <v>251.046025104603</v>
      </c>
      <c r="F76" s="119">
        <v>0.239</v>
      </c>
      <c r="G76" s="88">
        <f t="shared" si="17"/>
        <v>0.343642060091704</v>
      </c>
      <c r="H76" s="330"/>
      <c r="I76" s="253" t="s">
        <v>417</v>
      </c>
      <c r="J76" s="224" t="s">
        <v>45</v>
      </c>
      <c r="K76" s="217">
        <v>18</v>
      </c>
      <c r="L76" s="225">
        <v>0.3</v>
      </c>
      <c r="M76" s="1430" t="s">
        <v>463</v>
      </c>
      <c r="N76" s="226" t="s">
        <v>48</v>
      </c>
      <c r="O76" s="259"/>
      <c r="P76" s="259"/>
      <c r="Q76" s="303"/>
      <c r="R76" s="303"/>
      <c r="S76" s="304"/>
    </row>
    <row r="77" s="2" customFormat="1" ht="30" customHeight="1" spans="1:19">
      <c r="A77" s="162">
        <v>45</v>
      </c>
      <c r="B77" s="331" t="s">
        <v>496</v>
      </c>
      <c r="C77" s="62"/>
      <c r="D77" s="63"/>
      <c r="E77" s="326">
        <f t="shared" si="15"/>
        <v>186.567164179104</v>
      </c>
      <c r="F77" s="133">
        <v>0.3216</v>
      </c>
      <c r="G77" s="88">
        <f t="shared" si="17"/>
        <v>0.462407056592017</v>
      </c>
      <c r="H77" s="330">
        <v>1</v>
      </c>
      <c r="I77" s="253" t="s">
        <v>50</v>
      </c>
      <c r="J77" s="224"/>
      <c r="K77" s="225"/>
      <c r="L77" s="225"/>
      <c r="M77" s="236"/>
      <c r="N77" s="226"/>
      <c r="O77" s="259"/>
      <c r="P77" s="259"/>
      <c r="Q77" s="303"/>
      <c r="R77" s="303"/>
      <c r="S77" s="304"/>
    </row>
    <row r="78" ht="32.1" customHeight="1" spans="1:20">
      <c r="A78" s="162">
        <v>46</v>
      </c>
      <c r="B78" s="332" t="s">
        <v>134</v>
      </c>
      <c r="C78" s="62"/>
      <c r="D78" s="63"/>
      <c r="E78" s="326">
        <f t="shared" si="15"/>
        <v>84.8656294200849</v>
      </c>
      <c r="F78" s="333">
        <v>0.707</v>
      </c>
      <c r="G78" s="88">
        <f t="shared" si="17"/>
        <v>1.01654785140098</v>
      </c>
      <c r="H78" s="330">
        <v>1</v>
      </c>
      <c r="I78" s="253" t="s">
        <v>74</v>
      </c>
      <c r="J78" s="224" t="s">
        <v>137</v>
      </c>
      <c r="K78" s="225">
        <v>21</v>
      </c>
      <c r="L78" s="225">
        <v>0.65</v>
      </c>
      <c r="M78" s="236"/>
      <c r="N78" s="226" t="s">
        <v>160</v>
      </c>
      <c r="O78" s="259"/>
      <c r="P78" s="259"/>
      <c r="Q78" s="303"/>
      <c r="R78" s="303"/>
      <c r="S78" s="304"/>
      <c r="T78" s="2"/>
    </row>
    <row r="79" ht="32.1" customHeight="1" spans="1:19">
      <c r="A79" s="162">
        <v>47</v>
      </c>
      <c r="B79" s="334" t="s">
        <v>497</v>
      </c>
      <c r="C79" s="62"/>
      <c r="D79" s="63"/>
      <c r="E79" s="326">
        <f t="shared" si="15"/>
        <v>90.3614457831325</v>
      </c>
      <c r="F79" s="333">
        <f>0.239+0.171+0.254</f>
        <v>0.664</v>
      </c>
      <c r="G79" s="88">
        <f t="shared" si="17"/>
        <v>0.954721037242225</v>
      </c>
      <c r="H79" s="330">
        <v>1</v>
      </c>
      <c r="I79" s="253" t="s">
        <v>74</v>
      </c>
      <c r="J79" s="224" t="s">
        <v>137</v>
      </c>
      <c r="K79" s="217">
        <v>21</v>
      </c>
      <c r="L79" s="225">
        <v>0.65</v>
      </c>
      <c r="M79" s="225"/>
      <c r="N79" s="226" t="s">
        <v>160</v>
      </c>
      <c r="O79" s="259"/>
      <c r="P79" s="259"/>
      <c r="Q79" s="303"/>
      <c r="R79" s="303"/>
      <c r="S79" s="304"/>
    </row>
    <row r="80" ht="32.1" customHeight="1" spans="1:19">
      <c r="A80" s="162">
        <v>48</v>
      </c>
      <c r="B80" s="335" t="s">
        <v>493</v>
      </c>
      <c r="C80" s="62"/>
      <c r="D80" s="63"/>
      <c r="E80" s="55">
        <f t="shared" si="15"/>
        <v>157.48031496063</v>
      </c>
      <c r="F80" s="336">
        <v>0.381</v>
      </c>
      <c r="G80" s="337">
        <f>$F$9/E80</f>
        <v>0.456511941753624</v>
      </c>
      <c r="H80" s="89"/>
      <c r="I80" s="246" t="s">
        <v>172</v>
      </c>
      <c r="J80" s="224" t="s">
        <v>45</v>
      </c>
      <c r="K80" s="369">
        <v>21</v>
      </c>
      <c r="L80" s="225">
        <v>0.3</v>
      </c>
      <c r="M80" s="1430" t="s">
        <v>463</v>
      </c>
      <c r="N80" s="370" t="s">
        <v>48</v>
      </c>
      <c r="O80" s="259"/>
      <c r="P80" s="259"/>
      <c r="Q80" s="303"/>
      <c r="R80" s="303"/>
      <c r="S80" s="304"/>
    </row>
    <row r="81" ht="32.1" customHeight="1" spans="1:19">
      <c r="A81" s="90"/>
      <c r="B81" s="338" t="s">
        <v>139</v>
      </c>
      <c r="C81" s="339">
        <v>0.583</v>
      </c>
      <c r="D81" s="340">
        <f>60/C81*$E$12</f>
        <v>102.915951972556</v>
      </c>
      <c r="E81" s="341"/>
      <c r="F81" s="342"/>
      <c r="G81" s="88"/>
      <c r="H81" s="343"/>
      <c r="I81" s="246"/>
      <c r="J81" s="371"/>
      <c r="K81" s="372"/>
      <c r="L81" s="372"/>
      <c r="M81" s="372"/>
      <c r="N81" s="373"/>
      <c r="O81" s="259"/>
      <c r="P81" s="259"/>
      <c r="Q81" s="303"/>
      <c r="R81" s="303"/>
      <c r="S81" s="304"/>
    </row>
    <row r="82" ht="32.1" customHeight="1" spans="1:19">
      <c r="A82" s="344">
        <v>51</v>
      </c>
      <c r="B82" s="345" t="s">
        <v>140</v>
      </c>
      <c r="C82" s="346"/>
      <c r="D82" s="346"/>
      <c r="E82" s="347">
        <f>60/F82*$E$12</f>
        <v>60.1805416248746</v>
      </c>
      <c r="F82" s="348">
        <v>0.997</v>
      </c>
      <c r="G82" s="95">
        <f>$F$9/E82*120%</f>
        <v>1.43351938875075</v>
      </c>
      <c r="H82" s="349">
        <v>2</v>
      </c>
      <c r="I82" s="374" t="s">
        <v>141</v>
      </c>
      <c r="J82" s="375"/>
      <c r="K82" s="376"/>
      <c r="L82" s="377"/>
      <c r="M82" s="377"/>
      <c r="N82" s="370"/>
      <c r="O82" s="259"/>
      <c r="P82" s="259"/>
      <c r="Q82" s="303"/>
      <c r="R82" s="303"/>
      <c r="S82" s="304"/>
    </row>
    <row r="83" ht="32.1" customHeight="1" spans="1:19">
      <c r="A83" s="350"/>
      <c r="B83" s="244" t="s">
        <v>142</v>
      </c>
      <c r="C83" s="244"/>
      <c r="D83" s="244"/>
      <c r="E83" s="79"/>
      <c r="F83" s="318">
        <f t="shared" ref="F83:H83" si="18">SUM(F61:F82)</f>
        <v>14.3134</v>
      </c>
      <c r="G83" s="318">
        <f t="shared" si="18"/>
        <v>20.3765842583136</v>
      </c>
      <c r="H83" s="82">
        <f t="shared" si="18"/>
        <v>24</v>
      </c>
      <c r="I83" s="378"/>
      <c r="J83" s="379"/>
      <c r="K83" s="380"/>
      <c r="L83" s="380"/>
      <c r="M83" s="381"/>
      <c r="N83" s="382"/>
      <c r="O83" s="259"/>
      <c r="P83" s="259"/>
      <c r="Q83" s="303"/>
      <c r="R83" s="303"/>
      <c r="S83" s="304"/>
    </row>
    <row r="84" ht="32.1" customHeight="1" spans="1:19">
      <c r="A84" s="351"/>
      <c r="B84" s="352" t="s">
        <v>143</v>
      </c>
      <c r="C84" s="352"/>
      <c r="D84" s="352"/>
      <c r="E84" s="79"/>
      <c r="F84" s="318">
        <f t="shared" ref="F84:H84" si="19">F83+F60+F23</f>
        <v>30.6711582312925</v>
      </c>
      <c r="G84" s="318">
        <f t="shared" si="19"/>
        <v>43.6099386242067</v>
      </c>
      <c r="H84" s="82">
        <f t="shared" si="19"/>
        <v>49</v>
      </c>
      <c r="I84" s="378"/>
      <c r="J84" s="383"/>
      <c r="K84" s="384"/>
      <c r="L84" s="384"/>
      <c r="M84" s="385"/>
      <c r="N84" s="386"/>
      <c r="O84" s="259"/>
      <c r="P84" s="259"/>
      <c r="Q84" s="303"/>
      <c r="R84" s="303"/>
      <c r="S84" s="304"/>
    </row>
    <row r="85" ht="32.1" customHeight="1" spans="1:19">
      <c r="A85" s="353"/>
      <c r="B85" s="354" t="s">
        <v>144</v>
      </c>
      <c r="C85" s="355"/>
      <c r="D85" s="356"/>
      <c r="E85" s="357"/>
      <c r="F85" s="358">
        <f>F84+F13</f>
        <v>31.2371582312925</v>
      </c>
      <c r="G85" s="357"/>
      <c r="H85" s="357"/>
      <c r="I85" s="387"/>
      <c r="J85" s="387"/>
      <c r="K85" s="388"/>
      <c r="L85" s="388"/>
      <c r="M85" s="388"/>
      <c r="N85" s="388"/>
      <c r="O85" s="389"/>
      <c r="P85" s="389"/>
      <c r="Q85" s="389"/>
      <c r="R85" s="389"/>
      <c r="S85" s="393">
        <v>4</v>
      </c>
    </row>
    <row r="86" ht="32.1" customHeight="1" spans="1:14">
      <c r="A86" s="359"/>
      <c r="B86" s="273"/>
      <c r="C86" s="287"/>
      <c r="D86" s="287"/>
      <c r="E86" s="2"/>
      <c r="F86" s="273"/>
      <c r="G86" s="360"/>
      <c r="H86" s="359"/>
      <c r="J86" s="390"/>
      <c r="K86" s="391"/>
      <c r="L86" s="391"/>
      <c r="M86" s="391"/>
      <c r="N86" s="391"/>
    </row>
    <row r="87" ht="26.25" spans="1:9">
      <c r="A87" s="359"/>
      <c r="B87" s="92"/>
      <c r="E87" s="359"/>
      <c r="F87" s="359"/>
      <c r="G87" s="359"/>
      <c r="H87" s="361"/>
      <c r="I87" s="361"/>
    </row>
    <row r="88" ht="26.25" spans="1:9">
      <c r="A88" s="359"/>
      <c r="B88" s="362">
        <v>32.981212</v>
      </c>
      <c r="C88" s="287"/>
      <c r="D88" s="363">
        <f>+F83+F60</f>
        <v>29.4021582312925</v>
      </c>
      <c r="E88" s="2"/>
      <c r="F88" s="273"/>
      <c r="G88" s="360"/>
      <c r="H88" s="364"/>
      <c r="I88" s="392"/>
    </row>
    <row r="89" ht="26.25" spans="1:8">
      <c r="A89" s="359"/>
      <c r="B89" s="365"/>
      <c r="E89" s="359"/>
      <c r="F89" s="359"/>
      <c r="G89" s="359"/>
      <c r="H89" s="359"/>
    </row>
    <row r="90" spans="1:8">
      <c r="A90" s="359"/>
      <c r="B90" s="366"/>
      <c r="E90" s="359"/>
      <c r="F90" s="359"/>
      <c r="G90" s="359"/>
      <c r="H90" s="359"/>
    </row>
    <row r="91" spans="1:8">
      <c r="A91" s="359"/>
      <c r="E91" s="359"/>
      <c r="F91" s="359"/>
      <c r="G91" s="359"/>
      <c r="H91" s="359"/>
    </row>
    <row r="92" spans="1:8">
      <c r="A92" s="359"/>
      <c r="E92" s="359"/>
      <c r="F92" s="359"/>
      <c r="G92" s="359"/>
      <c r="H92" s="359"/>
    </row>
    <row r="93" spans="1:8">
      <c r="A93" s="359"/>
      <c r="E93" s="359"/>
      <c r="F93" s="359"/>
      <c r="G93" s="359"/>
      <c r="H93" s="359"/>
    </row>
    <row r="94" spans="1:8">
      <c r="A94" s="359"/>
      <c r="E94" s="359"/>
      <c r="F94" s="359"/>
      <c r="G94" s="359"/>
      <c r="H94" s="359"/>
    </row>
    <row r="95" spans="1:8">
      <c r="A95" s="359"/>
      <c r="E95" s="359"/>
      <c r="F95" s="359"/>
      <c r="G95" s="359"/>
      <c r="H95" s="359"/>
    </row>
    <row r="96" spans="1:8">
      <c r="A96" s="359"/>
      <c r="E96" s="359"/>
      <c r="F96" s="359"/>
      <c r="G96" s="359"/>
      <c r="H96" s="359"/>
    </row>
    <row r="97" spans="1:8">
      <c r="A97" s="359"/>
      <c r="E97" s="359"/>
      <c r="F97" s="359"/>
      <c r="G97" s="359"/>
      <c r="H97" s="359"/>
    </row>
    <row r="98" spans="1:8">
      <c r="A98" s="359"/>
      <c r="E98" s="359"/>
      <c r="F98" s="359"/>
      <c r="G98" s="359"/>
      <c r="H98" s="359"/>
    </row>
    <row r="99" spans="1:8">
      <c r="A99" s="359"/>
      <c r="E99" s="359"/>
      <c r="F99" s="359"/>
      <c r="G99" s="359"/>
      <c r="H99" s="359"/>
    </row>
    <row r="100" spans="1:8">
      <c r="A100" s="359"/>
      <c r="E100" s="359"/>
      <c r="F100" s="359"/>
      <c r="G100" s="359"/>
      <c r="H100" s="359"/>
    </row>
    <row r="101" spans="1:8">
      <c r="A101" s="359"/>
      <c r="E101" s="359"/>
      <c r="F101" s="359"/>
      <c r="G101" s="359"/>
      <c r="H101" s="359"/>
    </row>
    <row r="102" spans="1:8">
      <c r="A102" s="359"/>
      <c r="E102" s="359"/>
      <c r="F102" s="359"/>
      <c r="G102" s="359"/>
      <c r="H102" s="359"/>
    </row>
    <row r="103" spans="1:8">
      <c r="A103" s="359"/>
      <c r="E103" s="359"/>
      <c r="F103" s="359"/>
      <c r="G103" s="359"/>
      <c r="H103" s="359"/>
    </row>
    <row r="104" spans="1:8">
      <c r="A104" s="359"/>
      <c r="E104" s="359"/>
      <c r="F104" s="359"/>
      <c r="G104" s="359"/>
      <c r="H104" s="359"/>
    </row>
    <row r="105" spans="5:8">
      <c r="E105" s="359"/>
      <c r="F105" s="359"/>
      <c r="G105" s="359"/>
      <c r="H105" s="359"/>
    </row>
    <row r="106" spans="5:8">
      <c r="E106" s="359"/>
      <c r="F106" s="359"/>
      <c r="G106" s="359"/>
      <c r="H106" s="359"/>
    </row>
    <row r="107" spans="5:8">
      <c r="E107" s="359"/>
      <c r="F107" s="359"/>
      <c r="G107" s="359"/>
      <c r="H107" s="359"/>
    </row>
    <row r="108" spans="5:8">
      <c r="E108" s="359"/>
      <c r="F108" s="359"/>
      <c r="G108" s="359"/>
      <c r="H108" s="359"/>
    </row>
    <row r="109" spans="5:8">
      <c r="E109" s="359"/>
      <c r="F109" s="359"/>
      <c r="G109" s="359"/>
      <c r="H109" s="359"/>
    </row>
    <row r="110" spans="5:8">
      <c r="E110" s="359"/>
      <c r="F110" s="359"/>
      <c r="G110" s="359"/>
      <c r="H110" s="359"/>
    </row>
    <row r="111" spans="5:8">
      <c r="E111" s="359"/>
      <c r="F111" s="359"/>
      <c r="G111" s="359"/>
      <c r="H111" s="359"/>
    </row>
  </sheetData>
  <sheetProtection selectLockedCells="1" selectUnlockedCells="1"/>
  <mergeCells count="25">
    <mergeCell ref="P9:Q9"/>
    <mergeCell ref="J10:K10"/>
    <mergeCell ref="L10:M10"/>
    <mergeCell ref="O13:S13"/>
    <mergeCell ref="B14:C14"/>
    <mergeCell ref="O14:Q14"/>
    <mergeCell ref="B24:C24"/>
    <mergeCell ref="O35:S35"/>
    <mergeCell ref="O36:S36"/>
    <mergeCell ref="O37:S37"/>
    <mergeCell ref="O40:S40"/>
    <mergeCell ref="O58:P58"/>
    <mergeCell ref="O59:P59"/>
    <mergeCell ref="O60:P60"/>
    <mergeCell ref="A10:A12"/>
    <mergeCell ref="F10:F11"/>
    <mergeCell ref="J11:J12"/>
    <mergeCell ref="K11:K12"/>
    <mergeCell ref="L11:L12"/>
    <mergeCell ref="M11:M12"/>
    <mergeCell ref="N10:N12"/>
    <mergeCell ref="A1:S2"/>
    <mergeCell ref="B10:D12"/>
    <mergeCell ref="G10:H12"/>
    <mergeCell ref="O10:S12"/>
  </mergeCells>
  <printOptions horizontalCentered="1"/>
  <pageMargins left="0.2" right="0" top="0" bottom="0" header="0" footer="0"/>
  <pageSetup paperSize="9" scale="32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10</vt:lpstr>
      <vt:lpstr>29</vt:lpstr>
      <vt:lpstr>144</vt:lpstr>
      <vt:lpstr>171</vt:lpstr>
      <vt:lpstr>35</vt:lpstr>
      <vt:lpstr>330</vt:lpstr>
      <vt:lpstr>331</vt:lpstr>
      <vt:lpstr>507</vt:lpstr>
      <vt:lpstr>507 (2)</vt:lpstr>
      <vt:lpstr>453</vt:lpstr>
      <vt:lpstr>453.</vt:lpstr>
      <vt:lpstr>584 C-E</vt:lpstr>
      <vt:lpstr>592</vt:lpstr>
      <vt:lpstr>617</vt:lpstr>
      <vt:lpstr>628</vt:lpstr>
      <vt:lpstr>719</vt:lpstr>
      <vt:lpstr>729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gsd</dc:creator>
  <cp:lastModifiedBy>gsd</cp:lastModifiedBy>
  <dcterms:created xsi:type="dcterms:W3CDTF">2025-02-26T08:11:00Z</dcterms:created>
  <dcterms:modified xsi:type="dcterms:W3CDTF">2025-07-08T02:18:44Z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FE5FD0D87BCC4D5D890FF731994DECEB</vt:lpwstr>
  </property>
  <property fmtid="{D5CDD505-2E9C-101B-9397-08002B2CF9AE}" pid="3" name="KSOReadingLayout">
    <vt:bool>true</vt:bool>
  </property>
  <property fmtid="{D5CDD505-2E9C-101B-9397-08002B2CF9AE}" pid="4" name="KSOProductBuildVer">
    <vt:lpwstr>1033-11.2.0.10382</vt:lpwstr>
  </property>
</Properties>
</file>