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zube\Documents\05_Programming\Filament_Box\"/>
    </mc:Choice>
  </mc:AlternateContent>
  <xr:revisionPtr revIDLastSave="0" documentId="13_ncr:1_{040287D3-7B50-42C2-9654-CC253A6996D6}" xr6:coauthVersionLast="45" xr6:coauthVersionMax="45" xr10:uidLastSave="{00000000-0000-0000-0000-000000000000}"/>
  <bookViews>
    <workbookView xWindow="0" yWindow="0" windowWidth="51600" windowHeight="21000" xr2:uid="{FCE6865E-5012-4D96-9345-4A492766F23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" i="1" l="1"/>
  <c r="K5" i="1"/>
  <c r="E17" i="1"/>
  <c r="J113" i="1" l="1"/>
  <c r="K113" i="1"/>
  <c r="I113" i="1"/>
  <c r="I114" i="1"/>
  <c r="J114" i="1"/>
  <c r="K114" i="1"/>
  <c r="I19" i="1"/>
  <c r="J19" i="1"/>
  <c r="I21" i="1"/>
  <c r="J21" i="1"/>
  <c r="K21" i="1"/>
  <c r="J22" i="1"/>
  <c r="K22" i="1"/>
  <c r="I23" i="1"/>
  <c r="J23" i="1"/>
  <c r="I25" i="1"/>
  <c r="J25" i="1"/>
  <c r="K25" i="1"/>
  <c r="J26" i="1"/>
  <c r="K26" i="1"/>
  <c r="I27" i="1"/>
  <c r="J27" i="1"/>
  <c r="J28" i="1"/>
  <c r="I29" i="1"/>
  <c r="J29" i="1"/>
  <c r="K29" i="1"/>
  <c r="J30" i="1"/>
  <c r="K30" i="1"/>
  <c r="I31" i="1"/>
  <c r="J31" i="1"/>
  <c r="J32" i="1"/>
  <c r="I33" i="1"/>
  <c r="J33" i="1"/>
  <c r="K33" i="1"/>
  <c r="J34" i="1"/>
  <c r="K34" i="1"/>
  <c r="I35" i="1"/>
  <c r="J35" i="1"/>
  <c r="I37" i="1"/>
  <c r="J37" i="1"/>
  <c r="K37" i="1"/>
  <c r="J38" i="1"/>
  <c r="K38" i="1"/>
  <c r="I39" i="1"/>
  <c r="J39" i="1"/>
  <c r="J40" i="1"/>
  <c r="I41" i="1"/>
  <c r="J41" i="1"/>
  <c r="K41" i="1"/>
  <c r="J42" i="1"/>
  <c r="K42" i="1"/>
  <c r="I43" i="1"/>
  <c r="J43" i="1"/>
  <c r="J44" i="1"/>
  <c r="I45" i="1"/>
  <c r="J45" i="1"/>
  <c r="K45" i="1"/>
  <c r="J46" i="1"/>
  <c r="K46" i="1"/>
  <c r="I47" i="1"/>
  <c r="J47" i="1"/>
  <c r="J48" i="1"/>
  <c r="I49" i="1"/>
  <c r="J49" i="1"/>
  <c r="K49" i="1"/>
  <c r="J50" i="1"/>
  <c r="K50" i="1"/>
  <c r="I51" i="1"/>
  <c r="J51" i="1"/>
  <c r="J52" i="1"/>
  <c r="I53" i="1"/>
  <c r="J53" i="1"/>
  <c r="K53" i="1"/>
  <c r="J54" i="1"/>
  <c r="K54" i="1"/>
  <c r="I55" i="1"/>
  <c r="J55" i="1"/>
  <c r="J56" i="1"/>
  <c r="I57" i="1"/>
  <c r="J57" i="1"/>
  <c r="K57" i="1"/>
  <c r="J58" i="1"/>
  <c r="K58" i="1"/>
  <c r="I59" i="1"/>
  <c r="J59" i="1"/>
  <c r="J60" i="1"/>
  <c r="I61" i="1"/>
  <c r="J61" i="1"/>
  <c r="K61" i="1"/>
  <c r="J62" i="1"/>
  <c r="K62" i="1"/>
  <c r="I63" i="1"/>
  <c r="J63" i="1"/>
  <c r="J64" i="1"/>
  <c r="I65" i="1"/>
  <c r="J65" i="1"/>
  <c r="K65" i="1"/>
  <c r="J66" i="1"/>
  <c r="K66" i="1"/>
  <c r="I67" i="1"/>
  <c r="J67" i="1"/>
  <c r="J68" i="1"/>
  <c r="I69" i="1"/>
  <c r="J69" i="1"/>
  <c r="K69" i="1"/>
  <c r="J70" i="1"/>
  <c r="K70" i="1"/>
  <c r="I71" i="1"/>
  <c r="J71" i="1"/>
  <c r="J72" i="1"/>
  <c r="I73" i="1"/>
  <c r="J73" i="1"/>
  <c r="K73" i="1"/>
  <c r="J74" i="1"/>
  <c r="K74" i="1"/>
  <c r="I75" i="1"/>
  <c r="J75" i="1"/>
  <c r="J76" i="1"/>
  <c r="I77" i="1"/>
  <c r="J77" i="1"/>
  <c r="K77" i="1"/>
  <c r="J78" i="1"/>
  <c r="K78" i="1"/>
  <c r="I79" i="1"/>
  <c r="J79" i="1"/>
  <c r="J80" i="1"/>
  <c r="I81" i="1"/>
  <c r="J81" i="1"/>
  <c r="K81" i="1"/>
  <c r="J82" i="1"/>
  <c r="K82" i="1"/>
  <c r="I83" i="1"/>
  <c r="J83" i="1"/>
  <c r="J84" i="1"/>
  <c r="I85" i="1"/>
  <c r="J85" i="1"/>
  <c r="K85" i="1"/>
  <c r="J86" i="1"/>
  <c r="K86" i="1"/>
  <c r="I87" i="1"/>
  <c r="J87" i="1"/>
  <c r="J88" i="1"/>
  <c r="I89" i="1"/>
  <c r="J89" i="1"/>
  <c r="K89" i="1"/>
  <c r="J90" i="1"/>
  <c r="K90" i="1"/>
  <c r="I91" i="1"/>
  <c r="J91" i="1"/>
  <c r="J92" i="1"/>
  <c r="I93" i="1"/>
  <c r="J93" i="1"/>
  <c r="K93" i="1"/>
  <c r="J94" i="1"/>
  <c r="K94" i="1"/>
  <c r="I95" i="1"/>
  <c r="J95" i="1"/>
  <c r="J96" i="1"/>
  <c r="I97" i="1"/>
  <c r="J97" i="1"/>
  <c r="K97" i="1"/>
  <c r="J98" i="1"/>
  <c r="K98" i="1"/>
  <c r="I99" i="1"/>
  <c r="J99" i="1"/>
  <c r="J100" i="1"/>
  <c r="I101" i="1"/>
  <c r="J101" i="1"/>
  <c r="K101" i="1"/>
  <c r="J102" i="1"/>
  <c r="K102" i="1"/>
  <c r="I103" i="1"/>
  <c r="J103" i="1"/>
  <c r="J104" i="1"/>
  <c r="I105" i="1"/>
  <c r="J105" i="1"/>
  <c r="K105" i="1"/>
  <c r="J106" i="1"/>
  <c r="K106" i="1"/>
  <c r="I107" i="1"/>
  <c r="J107" i="1"/>
  <c r="K18" i="1"/>
  <c r="J18" i="1"/>
  <c r="J17" i="1"/>
  <c r="I17" i="1"/>
  <c r="J14" i="1"/>
  <c r="K19" i="1" s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F17" i="1"/>
  <c r="G17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C18" i="1"/>
  <c r="C19" i="1"/>
  <c r="C20" i="1"/>
  <c r="C21" i="1"/>
  <c r="C22" i="1"/>
  <c r="C23" i="1"/>
  <c r="C24" i="1"/>
  <c r="C25" i="1"/>
  <c r="C26" i="1"/>
  <c r="C27" i="1"/>
  <c r="C28" i="1"/>
  <c r="C29" i="1"/>
  <c r="C17" i="1"/>
  <c r="B18" i="1"/>
  <c r="B19" i="1"/>
  <c r="B20" i="1"/>
  <c r="B21" i="1"/>
  <c r="B22" i="1"/>
  <c r="B23" i="1"/>
  <c r="B24" i="1"/>
  <c r="B17" i="1"/>
  <c r="I106" i="1" l="1"/>
  <c r="I102" i="1"/>
  <c r="I98" i="1"/>
  <c r="I94" i="1"/>
  <c r="I90" i="1"/>
  <c r="I86" i="1"/>
  <c r="I82" i="1"/>
  <c r="I78" i="1"/>
  <c r="I74" i="1"/>
  <c r="I70" i="1"/>
  <c r="I66" i="1"/>
  <c r="I62" i="1"/>
  <c r="I58" i="1"/>
  <c r="I54" i="1"/>
  <c r="I50" i="1"/>
  <c r="I46" i="1"/>
  <c r="I42" i="1"/>
  <c r="I38" i="1"/>
  <c r="I34" i="1"/>
  <c r="I30" i="1"/>
  <c r="I26" i="1"/>
  <c r="I22" i="1"/>
  <c r="I18" i="1"/>
  <c r="K104" i="1"/>
  <c r="K100" i="1"/>
  <c r="K96" i="1"/>
  <c r="K92" i="1"/>
  <c r="K88" i="1"/>
  <c r="K84" i="1"/>
  <c r="K80" i="1"/>
  <c r="K76" i="1"/>
  <c r="K72" i="1"/>
  <c r="K68" i="1"/>
  <c r="K64" i="1"/>
  <c r="K60" i="1"/>
  <c r="K56" i="1"/>
  <c r="K52" i="1"/>
  <c r="K48" i="1"/>
  <c r="K44" i="1"/>
  <c r="K40" i="1"/>
  <c r="K36" i="1"/>
  <c r="K32" i="1"/>
  <c r="K28" i="1"/>
  <c r="K24" i="1"/>
  <c r="K20" i="1"/>
  <c r="J36" i="1"/>
  <c r="J24" i="1"/>
  <c r="J20" i="1"/>
  <c r="K17" i="1"/>
  <c r="I104" i="1"/>
  <c r="I100" i="1"/>
  <c r="I96" i="1"/>
  <c r="I92" i="1"/>
  <c r="I88" i="1"/>
  <c r="I84" i="1"/>
  <c r="I80" i="1"/>
  <c r="I76" i="1"/>
  <c r="I72" i="1"/>
  <c r="I68" i="1"/>
  <c r="I64" i="1"/>
  <c r="I60" i="1"/>
  <c r="I56" i="1"/>
  <c r="I52" i="1"/>
  <c r="I48" i="1"/>
  <c r="I44" i="1"/>
  <c r="I40" i="1"/>
  <c r="I36" i="1"/>
  <c r="I32" i="1"/>
  <c r="I28" i="1"/>
  <c r="I24" i="1"/>
  <c r="I20" i="1"/>
  <c r="K107" i="1"/>
  <c r="K103" i="1"/>
  <c r="K99" i="1"/>
  <c r="K95" i="1"/>
  <c r="K91" i="1"/>
  <c r="K87" i="1"/>
  <c r="K83" i="1"/>
  <c r="K79" i="1"/>
  <c r="K75" i="1"/>
  <c r="K71" i="1"/>
  <c r="K67" i="1"/>
  <c r="K63" i="1"/>
  <c r="K59" i="1"/>
  <c r="K55" i="1"/>
  <c r="K51" i="1"/>
  <c r="K47" i="1"/>
  <c r="K43" i="1"/>
  <c r="K39" i="1"/>
  <c r="K35" i="1"/>
  <c r="K31" i="1"/>
  <c r="K27" i="1"/>
  <c r="K23" i="1"/>
</calcChain>
</file>

<file path=xl/sharedStrings.xml><?xml version="1.0" encoding="utf-8"?>
<sst xmlns="http://schemas.openxmlformats.org/spreadsheetml/2006/main" count="24" uniqueCount="24">
  <si>
    <t>Beta</t>
  </si>
  <si>
    <t>T_ref</t>
  </si>
  <si>
    <t>R@T_ref</t>
  </si>
  <si>
    <t>T_min</t>
  </si>
  <si>
    <t>T_max</t>
  </si>
  <si>
    <t>Vin</t>
  </si>
  <si>
    <t>R1</t>
  </si>
  <si>
    <t>Alpha</t>
  </si>
  <si>
    <t>Temp [°C]</t>
  </si>
  <si>
    <t>Temp [K]</t>
  </si>
  <si>
    <t>R [OHM]</t>
  </si>
  <si>
    <t>R1_1</t>
  </si>
  <si>
    <t>R1__2</t>
  </si>
  <si>
    <t>R1_3</t>
  </si>
  <si>
    <t>U2_1</t>
  </si>
  <si>
    <t>U2_2</t>
  </si>
  <si>
    <t>U2_3</t>
  </si>
  <si>
    <t>No_Of_Steps</t>
  </si>
  <si>
    <t>U_Per_Step</t>
  </si>
  <si>
    <t>Step_U2_1</t>
  </si>
  <si>
    <t>Step_U2_2</t>
  </si>
  <si>
    <t>Step_U2_3</t>
  </si>
  <si>
    <t>Used Range</t>
  </si>
  <si>
    <t>Used 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</si>
</sst>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 * #,##0_ ;_ * \-#,##0_ ;_ * &quot;-&quot;??_ ;_ @_ "/>
    <numFmt numFmtId="165" formatCode="_ * #,##0.000_ ;_ * \-#,##0.000_ ;_ * &quot;-&quot;??_ ;_ @_ "/>
    <numFmt numFmtId="166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Fill="1"/>
    <xf numFmtId="164" fontId="0" fillId="0" borderId="0" xfId="1" applyNumberFormat="1" applyFont="1"/>
    <xf numFmtId="2" fontId="0" fillId="0" borderId="0" xfId="0" applyNumberFormat="1"/>
    <xf numFmtId="2" fontId="0" fillId="0" borderId="0" xfId="1" applyNumberFormat="1" applyFont="1"/>
    <xf numFmtId="1" fontId="0" fillId="0" borderId="0" xfId="0" applyNumberFormat="1"/>
    <xf numFmtId="165" fontId="0" fillId="0" borderId="0" xfId="1" applyNumberFormat="1" applyFont="1"/>
    <xf numFmtId="0" fontId="3" fillId="0" borderId="0" xfId="0" applyFont="1"/>
    <xf numFmtId="166" fontId="0" fillId="0" borderId="0" xfId="2" applyNumberFormat="1" applyFont="1"/>
  </cellXfs>
  <cellStyles count="3">
    <cellStyle name="Komma" xfId="1" builtinId="3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453176306618353E-2"/>
          <c:y val="2.4417109244978238E-2"/>
          <c:w val="0.91395476239549434"/>
          <c:h val="0.8770192180302786"/>
        </c:manualLayout>
      </c:layout>
      <c:lineChart>
        <c:grouping val="standard"/>
        <c:varyColors val="0"/>
        <c:ser>
          <c:idx val="1"/>
          <c:order val="0"/>
          <c:tx>
            <c:strRef>
              <c:f>Tabelle1!$C$16</c:f>
              <c:strCache>
                <c:ptCount val="1"/>
                <c:pt idx="0">
                  <c:v> R [OHM]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Tabelle1!$A$16:$A$107</c15:sqref>
                  </c15:fullRef>
                </c:ext>
              </c:extLst>
              <c:f>Tabelle1!$A$17:$A$107</c:f>
              <c:strCach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Tabelle1!$C$17:$C$107</c15:sqref>
                  </c15:fullRef>
                </c:ext>
              </c:extLst>
              <c:f>Tabelle1!$C$18:$C$107</c:f>
              <c:numCache>
                <c:formatCode>_ * #,##0_ ;_ * \-#,##0_ ;_ * "-"??_ ;_ @_ </c:formatCode>
                <c:ptCount val="90"/>
                <c:pt idx="0">
                  <c:v>349426.18346771225</c:v>
                </c:pt>
                <c:pt idx="1">
                  <c:v>330235.04204271146</c:v>
                </c:pt>
                <c:pt idx="2">
                  <c:v>312225.62219546142</c:v>
                </c:pt>
                <c:pt idx="3">
                  <c:v>295317.83402271906</c:v>
                </c:pt>
                <c:pt idx="4">
                  <c:v>279437.48511901265</c:v>
                </c:pt>
                <c:pt idx="5">
                  <c:v>264515.81329363189</c:v>
                </c:pt>
                <c:pt idx="6">
                  <c:v>250489.0588269257</c:v>
                </c:pt>
                <c:pt idx="7">
                  <c:v>237298.07271476134</c:v>
                </c:pt>
                <c:pt idx="8">
                  <c:v>224887.95768686134</c:v>
                </c:pt>
                <c:pt idx="9">
                  <c:v>213207.73908793164</c:v>
                </c:pt>
                <c:pt idx="10">
                  <c:v>202210.06298365115</c:v>
                </c:pt>
                <c:pt idx="11">
                  <c:v>191850.91909978623</c:v>
                </c:pt>
                <c:pt idx="12">
                  <c:v>182089.38642468516</c:v>
                </c:pt>
                <c:pt idx="13">
                  <c:v>172887.39950576748</c:v>
                </c:pt>
                <c:pt idx="14">
                  <c:v>164209.53365147198</c:v>
                </c:pt>
                <c:pt idx="15">
                  <c:v>156022.80741352975</c:v>
                </c:pt>
                <c:pt idx="16">
                  <c:v>148296.50087210731</c:v>
                </c:pt>
                <c:pt idx="17">
                  <c:v>141001.98837991507</c:v>
                </c:pt>
                <c:pt idx="18">
                  <c:v>134112.58454222948</c:v>
                </c:pt>
                <c:pt idx="19">
                  <c:v>127603.40231918193</c:v>
                </c:pt>
                <c:pt idx="20">
                  <c:v>121451.22223576621</c:v>
                </c:pt>
                <c:pt idx="21">
                  <c:v>115634.37177483839</c:v>
                </c:pt>
                <c:pt idx="22">
                  <c:v>110132.61410981807</c:v>
                </c:pt>
                <c:pt idx="23">
                  <c:v>104927.04540769389</c:v>
                </c:pt>
                <c:pt idx="24">
                  <c:v>100000</c:v>
                </c:pt>
                <c:pt idx="25">
                  <c:v>95334.962780343703</c:v>
                </c:pt>
                <c:pt idx="26">
                  <c:v>90916.488242406442</c:v>
                </c:pt>
                <c:pt idx="27">
                  <c:v>86730.125622651773</c:v>
                </c:pt>
                <c:pt idx="28">
                  <c:v>82762.34965774187</c:v>
                </c:pt>
                <c:pt idx="29">
                  <c:v>79000.496508297641</c:v>
                </c:pt>
                <c:pt idx="30">
                  <c:v>75432.704438554967</c:v>
                </c:pt>
                <c:pt idx="31">
                  <c:v>72047.858876004233</c:v>
                </c:pt>
                <c:pt idx="32">
                  <c:v>68835.541506563983</c:v>
                </c:pt>
                <c:pt idx="33">
                  <c:v>65785.983089537956</c:v>
                </c:pt>
                <c:pt idx="34">
                  <c:v>62890.019702776335</c:v>
                </c:pt>
                <c:pt idx="35">
                  <c:v>60139.05215234169</c:v>
                </c:pt>
                <c:pt idx="36">
                  <c:v>57525.008302795388</c:v>
                </c:pt>
                <c:pt idx="37">
                  <c:v>55040.308104131655</c:v>
                </c:pt>
                <c:pt idx="38">
                  <c:v>52677.831109594707</c:v>
                </c:pt>
                <c:pt idx="39">
                  <c:v>50430.88629525563</c:v>
                </c:pt>
                <c:pt idx="40">
                  <c:v>48293.18400744602</c:v>
                </c:pt>
                <c:pt idx="41">
                  <c:v>46258.809878078042</c:v>
                </c:pt>
                <c:pt idx="42">
                  <c:v>44322.200560630095</c:v>
                </c:pt>
                <c:pt idx="43">
                  <c:v>42478.121151258754</c:v>
                </c:pt>
                <c:pt idx="44">
                  <c:v>40721.644170196691</c:v>
                </c:pt>
                <c:pt idx="45">
                  <c:v>39048.129988408036</c:v>
                </c:pt>
                <c:pt idx="46">
                  <c:v>37453.20859346736</c:v>
                </c:pt>
                <c:pt idx="47">
                  <c:v>35932.762596881199</c:v>
                </c:pt>
                <c:pt idx="48">
                  <c:v>34482.911392647722</c:v>
                </c:pt>
                <c:pt idx="49">
                  <c:v>33099.996383801968</c:v>
                </c:pt>
                <c:pt idx="50">
                  <c:v>31780.567200087517</c:v>
                </c:pt>
                <c:pt idx="51">
                  <c:v>30521.368835761587</c:v>
                </c:pt>
                <c:pt idx="52">
                  <c:v>29319.329641942288</c:v>
                </c:pt>
                <c:pt idx="53">
                  <c:v>28171.550112867342</c:v>
                </c:pt>
                <c:pt idx="54">
                  <c:v>27075.292410002516</c:v>
                </c:pt>
                <c:pt idx="55">
                  <c:v>26027.970572140559</c:v>
                </c:pt>
                <c:pt idx="56">
                  <c:v>25027.141363502862</c:v>
                </c:pt>
                <c:pt idx="57">
                  <c:v>24070.495715420187</c:v>
                </c:pt>
                <c:pt idx="58">
                  <c:v>23155.850720455164</c:v>
                </c:pt>
                <c:pt idx="59">
                  <c:v>22281.142140856864</c:v>
                </c:pt>
                <c:pt idx="60">
                  <c:v>21444.41739603124</c:v>
                </c:pt>
                <c:pt idx="61">
                  <c:v>20643.828996287692</c:v>
                </c:pt>
                <c:pt idx="62">
                  <c:v>19877.62839249914</c:v>
                </c:pt>
                <c:pt idx="63">
                  <c:v>19144.160213508603</c:v>
                </c:pt>
                <c:pt idx="64">
                  <c:v>18441.856865143171</c:v>
                </c:pt>
                <c:pt idx="65">
                  <c:v>17769.233466567814</c:v>
                </c:pt>
                <c:pt idx="66">
                  <c:v>17124.883101444149</c:v>
                </c:pt>
                <c:pt idx="67">
                  <c:v>16507.472362958866</c:v>
                </c:pt>
                <c:pt idx="68">
                  <c:v>15915.737173266867</c:v>
                </c:pt>
                <c:pt idx="69">
                  <c:v>15348.478859263792</c:v>
                </c:pt>
                <c:pt idx="70">
                  <c:v>14804.560467870304</c:v>
                </c:pt>
                <c:pt idx="71">
                  <c:v>14282.903305183783</c:v>
                </c:pt>
                <c:pt idx="72">
                  <c:v>13782.48368493984</c:v>
                </c:pt>
                <c:pt idx="73">
                  <c:v>13302.329872733399</c:v>
                </c:pt>
                <c:pt idx="74">
                  <c:v>12841.519213382366</c:v>
                </c:pt>
                <c:pt idx="75">
                  <c:v>12399.175429681391</c:v>
                </c:pt>
                <c:pt idx="76">
                  <c:v>11974.466081596776</c:v>
                </c:pt>
                <c:pt idx="77">
                  <c:v>11566.60017569694</c:v>
                </c:pt>
                <c:pt idx="78">
                  <c:v>11174.825915304446</c:v>
                </c:pt>
                <c:pt idx="79">
                  <c:v>10798.428582496459</c:v>
                </c:pt>
                <c:pt idx="80">
                  <c:v>10436.728543676314</c:v>
                </c:pt>
                <c:pt idx="81">
                  <c:v>10089.079370991862</c:v>
                </c:pt>
                <c:pt idx="82">
                  <c:v>9754.8660723905014</c:v>
                </c:pt>
                <c:pt idx="83">
                  <c:v>9433.5034235785788</c:v>
                </c:pt>
                <c:pt idx="84">
                  <c:v>9124.4343955970926</c:v>
                </c:pt>
                <c:pt idx="85">
                  <c:v>8827.1286721387678</c:v>
                </c:pt>
                <c:pt idx="86">
                  <c:v>8541.0812511163185</c:v>
                </c:pt>
                <c:pt idx="87">
                  <c:v>8265.8111253491352</c:v>
                </c:pt>
                <c:pt idx="88">
                  <c:v>8000.8600375688757</c:v>
                </c:pt>
                <c:pt idx="89">
                  <c:v>7745.7913052549538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82-4033-A14F-5F8216FE9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2050038943"/>
        <c:axId val="926291647"/>
      </c:lineChart>
      <c:catAx>
        <c:axId val="2050038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Tempetarur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6291647"/>
        <c:crosses val="autoZero"/>
        <c:auto val="1"/>
        <c:lblAlgn val="ctr"/>
        <c:lblOffset val="100"/>
        <c:tickLblSkip val="2"/>
        <c:noMultiLvlLbl val="0"/>
      </c:catAx>
      <c:valAx>
        <c:axId val="92629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Widerstand R [Ohm]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 * #,##0_ ;_ * \-#,##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0038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Tabelle1!$E$14</c:f>
              <c:strCache>
                <c:ptCount val="1"/>
                <c:pt idx="0">
                  <c:v> 1’000’000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Tabelle1!$E$17:$E$107</c:f>
              <c:numCache>
                <c:formatCode>_ * #,##0.000_ ;_ * \-#,##0.000_ ;_ * "-"??_ ;_ @_ </c:formatCode>
                <c:ptCount val="91"/>
                <c:pt idx="0">
                  <c:v>0.89103962154944172</c:v>
                </c:pt>
                <c:pt idx="1">
                  <c:v>0.85451610437870296</c:v>
                </c:pt>
                <c:pt idx="2">
                  <c:v>0.81923540148775975</c:v>
                </c:pt>
                <c:pt idx="3">
                  <c:v>0.78518856499781764</c:v>
                </c:pt>
                <c:pt idx="4">
                  <c:v>0.75236272262879988</c:v>
                </c:pt>
                <c:pt idx="5">
                  <c:v>0.72074150680911486</c:v>
                </c:pt>
                <c:pt idx="6">
                  <c:v>0.69030547083106308</c:v>
                </c:pt>
                <c:pt idx="7">
                  <c:v>0.66103248828445971</c:v>
                </c:pt>
                <c:pt idx="8">
                  <c:v>0.63289813281656937</c:v>
                </c:pt>
                <c:pt idx="9">
                  <c:v>0.60587603601566764</c:v>
                </c:pt>
                <c:pt idx="10">
                  <c:v>0.57993822189027389</c:v>
                </c:pt>
                <c:pt idx="11">
                  <c:v>0.55505541701252858</c:v>
                </c:pt>
                <c:pt idx="12">
                  <c:v>0.53119733591134499</c:v>
                </c:pt>
                <c:pt idx="13">
                  <c:v>0.50833294174048149</c:v>
                </c:pt>
                <c:pt idx="14">
                  <c:v>0.48643068261236544</c:v>
                </c:pt>
                <c:pt idx="15">
                  <c:v>0.46545870428517111</c:v>
                </c:pt>
                <c:pt idx="16">
                  <c:v>0.44538504012444469</c:v>
                </c:pt>
                <c:pt idx="17">
                  <c:v>0.42617777943787288</c:v>
                </c:pt>
                <c:pt idx="18">
                  <c:v>0.40780521540930775</c:v>
                </c:pt>
                <c:pt idx="19">
                  <c:v>0.39023597394256565</c:v>
                </c:pt>
                <c:pt idx="20">
                  <c:v>0.37343912477314906</c:v>
                </c:pt>
                <c:pt idx="21">
                  <c:v>0.35738427622291125</c:v>
                </c:pt>
                <c:pt idx="22">
                  <c:v>0.3420416549643393</c:v>
                </c:pt>
                <c:pt idx="23">
                  <c:v>0.32738217213249721</c:v>
                </c:pt>
                <c:pt idx="24">
                  <c:v>0.31337747707825159</c:v>
                </c:pt>
                <c:pt idx="25">
                  <c:v>0.3</c:v>
                </c:pt>
                <c:pt idx="26">
                  <c:v>0.28722298462614176</c:v>
                </c:pt>
                <c:pt idx="27">
                  <c:v>0.27502051204974959</c:v>
                </c:pt>
                <c:pt idx="28">
                  <c:v>0.26336751674272818</c:v>
                </c:pt>
                <c:pt idx="29">
                  <c:v>0.25223979570113358</c:v>
                </c:pt>
                <c:pt idx="30">
                  <c:v>0.24161401159779478</c:v>
                </c:pt>
                <c:pt idx="31">
                  <c:v>0.23146769074424581</c:v>
                </c:pt>
                <c:pt idx="32">
                  <c:v>0.2217792165921518</c:v>
                </c:pt>
                <c:pt idx="33">
                  <c:v>0.21252781943560217</c:v>
                </c:pt>
                <c:pt idx="34">
                  <c:v>0.20369356291040366</c:v>
                </c:pt>
                <c:pt idx="35">
                  <c:v>0.19525732782512814</c:v>
                </c:pt>
                <c:pt idx="36">
                  <c:v>0.18720079380134852</c:v>
                </c:pt>
                <c:pt idx="37">
                  <c:v>0.17950641914736737</c:v>
                </c:pt>
                <c:pt idx="38">
                  <c:v>0.17215741934070961</c:v>
                </c:pt>
                <c:pt idx="39">
                  <c:v>0.16513774444972071</c:v>
                </c:pt>
                <c:pt idx="40">
                  <c:v>0.15843205578359734</c:v>
                </c:pt>
                <c:pt idx="41">
                  <c:v>0.15202570202291793</c:v>
                </c:pt>
                <c:pt idx="42">
                  <c:v>0.14590469504906392</c:v>
                </c:pt>
                <c:pt idx="43">
                  <c:v>0.14005568566057475</c:v>
                </c:pt>
                <c:pt idx="44">
                  <c:v>0.13446593933726761</c:v>
                </c:pt>
                <c:pt idx="45">
                  <c:v>0.12912331218862658</c:v>
                </c:pt>
                <c:pt idx="46">
                  <c:v>0.12401622720131751</c:v>
                </c:pt>
                <c:pt idx="47">
                  <c:v>0.119133650881477</c:v>
                </c:pt>
                <c:pt idx="48">
                  <c:v>0.11446507037045123</c:v>
                </c:pt>
                <c:pt idx="49">
                  <c:v>0.11000047109772512</c:v>
                </c:pt>
                <c:pt idx="50">
                  <c:v>0.10573031502167095</c:v>
                </c:pt>
                <c:pt idx="51">
                  <c:v>0.10164551949731652</c:v>
                </c:pt>
                <c:pt idx="52">
                  <c:v>9.7737436800367283E-2</c:v>
                </c:pt>
                <c:pt idx="53">
                  <c:v>9.3997834328114857E-2</c:v>
                </c:pt>
                <c:pt idx="54">
                  <c:v>9.0418875490434342E-2</c:v>
                </c:pt>
                <c:pt idx="55">
                  <c:v>8.6993101297719574E-2</c:v>
                </c:pt>
                <c:pt idx="56">
                  <c:v>8.3713412647189331E-2</c:v>
                </c:pt>
                <c:pt idx="57">
                  <c:v>8.0573053304420661E-2</c:v>
                </c:pt>
                <c:pt idx="58">
                  <c:v>7.7565593573120775E-2</c:v>
                </c:pt>
                <c:pt idx="59">
                  <c:v>7.4684914642959732E-2</c:v>
                </c:pt>
                <c:pt idx="60">
                  <c:v>7.1925193602658172E-2</c:v>
                </c:pt>
                <c:pt idx="61">
                  <c:v>6.9280889103401591E-2</c:v>
                </c:pt>
                <c:pt idx="62">
                  <c:v>6.6746727655958002E-2</c:v>
                </c:pt>
                <c:pt idx="63">
                  <c:v>6.4317690543558542E-2</c:v>
                </c:pt>
                <c:pt idx="64">
                  <c:v>6.198900133161063E-2</c:v>
                </c:pt>
                <c:pt idx="65">
                  <c:v>5.9756113954604465E-2</c:v>
                </c:pt>
                <c:pt idx="66">
                  <c:v>5.7614701360099586E-2</c:v>
                </c:pt>
                <c:pt idx="67">
                  <c:v>5.5560644689418522E-2</c:v>
                </c:pt>
                <c:pt idx="68">
                  <c:v>5.3590022974581028E-2</c:v>
                </c:pt>
                <c:pt idx="69">
                  <c:v>5.1699103331069793E-2</c:v>
                </c:pt>
                <c:pt idx="70">
                  <c:v>4.988433162619732E-2</c:v>
                </c:pt>
                <c:pt idx="71">
                  <c:v>4.8142323603125745E-2</c:v>
                </c:pt>
                <c:pt idx="72">
                  <c:v>4.6469856440954561E-2</c:v>
                </c:pt>
                <c:pt idx="73">
                  <c:v>4.4863860731723083E-2</c:v>
                </c:pt>
                <c:pt idx="74">
                  <c:v>4.332141285566133E-2</c:v>
                </c:pt>
                <c:pt idx="75">
                  <c:v>4.183972773655021E-2</c:v>
                </c:pt>
                <c:pt idx="76">
                  <c:v>4.0416151959608737E-2</c:v>
                </c:pt>
                <c:pt idx="77">
                  <c:v>3.9048157234911056E-2</c:v>
                </c:pt>
                <c:pt idx="78">
                  <c:v>3.7733334189929031E-2</c:v>
                </c:pt>
                <c:pt idx="79">
                  <c:v>3.646938647540407E-2</c:v>
                </c:pt>
                <c:pt idx="80">
                  <c:v>3.5254125169358601E-2</c:v>
                </c:pt>
                <c:pt idx="81">
                  <c:v>3.4085463464665726E-2</c:v>
                </c:pt>
                <c:pt idx="82">
                  <c:v>3.2961411626196507E-2</c:v>
                </c:pt>
                <c:pt idx="83">
                  <c:v>3.1880072204158942E-2</c:v>
                </c:pt>
                <c:pt idx="84">
                  <c:v>3.0839635490824701E-2</c:v>
                </c:pt>
                <c:pt idx="85">
                  <c:v>2.983837520841006E-2</c:v>
                </c:pt>
                <c:pt idx="86">
                  <c:v>2.8874644416431831E-2</c:v>
                </c:pt>
                <c:pt idx="87">
                  <c:v>2.7946871627399707E-2</c:v>
                </c:pt>
                <c:pt idx="88">
                  <c:v>2.7053557120227504E-2</c:v>
                </c:pt>
                <c:pt idx="89">
                  <c:v>2.6193269441251506E-2</c:v>
                </c:pt>
                <c:pt idx="90">
                  <c:v>2.5364642083232143E-2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74E-490C-A3B1-BA35BC525BC4}"/>
            </c:ext>
          </c:extLst>
        </c:ser>
        <c:ser>
          <c:idx val="1"/>
          <c:order val="1"/>
          <c:tx>
            <c:strRef>
              <c:f>Tabelle1!$F$14</c:f>
              <c:strCache>
                <c:ptCount val="1"/>
                <c:pt idx="0">
                  <c:v> 100’000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Tabelle1!$F$17:$F$107</c:f>
              <c:numCache>
                <c:formatCode>_ * #,##0.000_ ;_ * \-#,##0.000_ ;_ * "-"??_ ;_ @_ </c:formatCode>
                <c:ptCount val="91"/>
                <c:pt idx="0">
                  <c:v>2.5977013151843562</c:v>
                </c:pt>
                <c:pt idx="1">
                  <c:v>2.5657303643197551</c:v>
                </c:pt>
                <c:pt idx="2">
                  <c:v>2.532977401298615</c:v>
                </c:pt>
                <c:pt idx="3">
                  <c:v>2.4994675191647189</c:v>
                </c:pt>
                <c:pt idx="4">
                  <c:v>2.4652286550243652</c:v>
                </c:pt>
                <c:pt idx="5">
                  <c:v>2.4302915158830611</c:v>
                </c:pt>
                <c:pt idx="6">
                  <c:v>2.3946894813197805</c:v>
                </c:pt>
                <c:pt idx="7">
                  <c:v>2.3584584833988878</c:v>
                </c:pt>
                <c:pt idx="8">
                  <c:v>2.3216368645572811</c:v>
                </c:pt>
                <c:pt idx="9">
                  <c:v>2.2842652145387738</c:v>
                </c:pt>
                <c:pt idx="10">
                  <c:v>2.2463861877711966</c:v>
                </c:pt>
                <c:pt idx="11">
                  <c:v>2.2080443028865906</c:v>
                </c:pt>
                <c:pt idx="12">
                  <c:v>2.1692857263637046</c:v>
                </c:pt>
                <c:pt idx="13">
                  <c:v>2.1301580425178228</c:v>
                </c:pt>
                <c:pt idx="14">
                  <c:v>2.0907100122700037</c:v>
                </c:pt>
                <c:pt idx="15">
                  <c:v>2.0509913232907238</c:v>
                </c:pt>
                <c:pt idx="16">
                  <c:v>2.0110523342282476</c:v>
                </c:pt>
                <c:pt idx="17">
                  <c:v>1.9709438157971604</c:v>
                </c:pt>
                <c:pt idx="18">
                  <c:v>1.9307166915163014</c:v>
                </c:pt>
                <c:pt idx="19">
                  <c:v>1.8904217808484605</c:v>
                </c:pt>
                <c:pt idx="20">
                  <c:v>1.8501095474081655</c:v>
                </c:pt>
                <c:pt idx="21">
                  <c:v>1.809829854771954</c:v>
                </c:pt>
                <c:pt idx="22">
                  <c:v>1.7696317322519428</c:v>
                </c:pt>
                <c:pt idx="23">
                  <c:v>1.7295631527834243</c:v>
                </c:pt>
                <c:pt idx="24">
                  <c:v>1.689670824836816</c:v>
                </c:pt>
                <c:pt idx="25">
                  <c:v>1.65</c:v>
                </c:pt>
                <c:pt idx="26">
                  <c:v>1.6105942975959269</c:v>
                </c:pt>
                <c:pt idx="27">
                  <c:v>1.5714955474091927</c:v>
                </c:pt>
                <c:pt idx="28">
                  <c:v>1.5327436513009634</c:v>
                </c:pt>
                <c:pt idx="29">
                  <c:v>1.4943764642006991</c:v>
                </c:pt>
                <c:pt idx="30">
                  <c:v>1.4564296946813067</c:v>
                </c:pt>
                <c:pt idx="31">
                  <c:v>1.4189368250571432</c:v>
                </c:pt>
                <c:pt idx="32">
                  <c:v>1.3819290506961048</c:v>
                </c:pt>
                <c:pt idx="33">
                  <c:v>1.3454352380113621</c:v>
                </c:pt>
                <c:pt idx="34">
                  <c:v>1.3094819003982197</c:v>
                </c:pt>
                <c:pt idx="35">
                  <c:v>1.2740931912087219</c:v>
                </c:pt>
                <c:pt idx="36">
                  <c:v>1.239290912712109</c:v>
                </c:pt>
                <c:pt idx="37">
                  <c:v>1.2050945398734894</c:v>
                </c:pt>
                <c:pt idx="38">
                  <c:v>1.1715212576953986</c:v>
                </c:pt>
                <c:pt idx="39">
                  <c:v>1.1385860108065036</c:v>
                </c:pt>
                <c:pt idx="40">
                  <c:v>1.1063015639467935</c:v>
                </c:pt>
                <c:pt idx="41">
                  <c:v>1.0746785719872989</c:v>
                </c:pt>
                <c:pt idx="42">
                  <c:v>1.0437256581323928</c:v>
                </c:pt>
                <c:pt idx="43">
                  <c:v>1.0134494989815082</c:v>
                </c:pt>
                <c:pt idx="44">
                  <c:v>0.9838549151721141</c:v>
                </c:pt>
                <c:pt idx="45">
                  <c:v>0.95494496638427973</c:v>
                </c:pt>
                <c:pt idx="46">
                  <c:v>0.92672104955664647</c:v>
                </c:pt>
                <c:pt idx="47">
                  <c:v>0.89918299924150558</c:v>
                </c:pt>
                <c:pt idx="48">
                  <c:v>0.8723291891106506</c:v>
                </c:pt>
                <c:pt idx="49">
                  <c:v>0.84615663371159477</c:v>
                </c:pt>
                <c:pt idx="50">
                  <c:v>0.82066108966355744</c:v>
                </c:pt>
                <c:pt idx="51">
                  <c:v>0.7958371555728071</c:v>
                </c:pt>
                <c:pt idx="52">
                  <c:v>0.77167837003573314</c:v>
                </c:pt>
                <c:pt idx="53">
                  <c:v>0.74817730718447273</c:v>
                </c:pt>
                <c:pt idx="54">
                  <c:v>0.72532566931270348</c:v>
                </c:pt>
                <c:pt idx="55">
                  <c:v>0.70311437619777128</c:v>
                </c:pt>
                <c:pt idx="56">
                  <c:v>0.68153365080887041</c:v>
                </c:pt>
                <c:pt idx="57">
                  <c:v>0.66057310115920542</c:v>
                </c:pt>
                <c:pt idx="58">
                  <c:v>0.64022179812258362</c:v>
                </c:pt>
                <c:pt idx="59">
                  <c:v>0.62046834909167858</c:v>
                </c:pt>
                <c:pt idx="60">
                  <c:v>0.60130096740616212</c:v>
                </c:pt>
                <c:pt idx="61">
                  <c:v>0.58270753752420501</c:v>
                </c:pt>
                <c:pt idx="62">
                  <c:v>0.56467567595061685</c:v>
                </c:pt>
                <c:pt idx="63">
                  <c:v>0.54719278796936532</c:v>
                </c:pt>
                <c:pt idx="64">
                  <c:v>0.53024612025773044</c:v>
                </c:pt>
                <c:pt idx="65">
                  <c:v>0.51382280948419257</c:v>
                </c:pt>
                <c:pt idx="66">
                  <c:v>0.49790992701264369</c:v>
                </c:pt>
                <c:pt idx="67">
                  <c:v>0.48249451985210895</c:v>
                </c:pt>
                <c:pt idx="68">
                  <c:v>0.46756364800412015</c:v>
                </c:pt>
                <c:pt idx="69">
                  <c:v>0.45310441836963578</c:v>
                </c:pt>
                <c:pt idx="70">
                  <c:v>0.4391040153842718</c:v>
                </c:pt>
                <c:pt idx="71">
                  <c:v>0.42554972855494516</c:v>
                </c:pt>
                <c:pt idx="72">
                  <c:v>0.41242897707314846</c:v>
                </c:pt>
                <c:pt idx="73">
                  <c:v>0.39972933168026331</c:v>
                </c:pt>
                <c:pt idx="74">
                  <c:v>0.38743853395890621</c:v>
                </c:pt>
                <c:pt idx="75">
                  <c:v>0.37554451322147858</c:v>
                </c:pt>
                <c:pt idx="76">
                  <c:v>0.36403540116312549</c:v>
                </c:pt>
                <c:pt idx="77">
                  <c:v>0.35289954444144339</c:v>
                </c:pt>
                <c:pt idx="78">
                  <c:v>0.34212551533962221</c:v>
                </c:pt>
                <c:pt idx="79">
                  <c:v>0.33170212066352472</c:v>
                </c:pt>
                <c:pt idx="80">
                  <c:v>0.32161840901656769</c:v>
                </c:pt>
                <c:pt idx="81">
                  <c:v>0.31186367658935837</c:v>
                </c:pt>
                <c:pt idx="82">
                  <c:v>0.3024274715939354</c:v>
                </c:pt>
                <c:pt idx="83">
                  <c:v>0.29329959746528728</c:v>
                </c:pt>
                <c:pt idx="84">
                  <c:v>0.2844701149456384</c:v>
                </c:pt>
                <c:pt idx="85">
                  <c:v>0.27592934315987888</c:v>
                </c:pt>
                <c:pt idx="86">
                  <c:v>0.26766785978352736</c:v>
                </c:pt>
                <c:pt idx="87">
                  <c:v>0.25967650039780643</c:v>
                </c:pt>
                <c:pt idx="88">
                  <c:v>0.25194635711980107</c:v>
                </c:pt>
                <c:pt idx="89">
                  <c:v>0.24446877658930563</c:v>
                </c:pt>
                <c:pt idx="90">
                  <c:v>0.23723535738787307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74E-490C-A3B1-BA35BC525BC4}"/>
            </c:ext>
          </c:extLst>
        </c:ser>
        <c:ser>
          <c:idx val="2"/>
          <c:order val="2"/>
          <c:tx>
            <c:strRef>
              <c:f>Tabelle1!$G$14</c:f>
              <c:strCache>
                <c:ptCount val="1"/>
                <c:pt idx="0">
                  <c:v> 10’000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Tabelle1!$G$17:$G$107</c:f>
              <c:numCache>
                <c:formatCode>_ * #,##0.000_ ;_ * \-#,##0.000_ ;_ * "-"??_ ;_ @_ </c:formatCode>
                <c:ptCount val="91"/>
                <c:pt idx="0">
                  <c:v>3.2131317301555313</c:v>
                </c:pt>
                <c:pt idx="1">
                  <c:v>3.2081869893795192</c:v>
                </c:pt>
                <c:pt idx="2">
                  <c:v>3.2030082268955193</c:v>
                </c:pt>
                <c:pt idx="3">
                  <c:v>3.1975872875187363</c:v>
                </c:pt>
                <c:pt idx="4">
                  <c:v>3.1919159108224759</c:v>
                </c:pt>
                <c:pt idx="5">
                  <c:v>3.185985742356658</c:v>
                </c:pt>
                <c:pt idx="6">
                  <c:v>3.1797883458731682</c:v>
                </c:pt>
                <c:pt idx="7">
                  <c:v>3.1733152165829508</c:v>
                </c:pt>
                <c:pt idx="8">
                  <c:v>3.1665577954662716</c:v>
                </c:pt>
                <c:pt idx="9">
                  <c:v>3.1595074846536249</c:v>
                </c:pt>
                <c:pt idx="10">
                  <c:v>3.1521556638903108</c:v>
                </c:pt>
                <c:pt idx="11">
                  <c:v>3.14449370809271</c:v>
                </c:pt>
                <c:pt idx="12">
                  <c:v>3.1365130059988169</c:v>
                </c:pt>
                <c:pt idx="13">
                  <c:v>3.1282049799095026</c:v>
                </c:pt>
                <c:pt idx="14">
                  <c:v>3.1195611065104605</c:v>
                </c:pt>
                <c:pt idx="15">
                  <c:v>3.1105729387576417</c:v>
                </c:pt>
                <c:pt idx="16">
                  <c:v>3.1012321288014144</c:v>
                </c:pt>
                <c:pt idx="17">
                  <c:v>3.0915304519165479</c:v>
                </c:pt>
                <c:pt idx="18">
                  <c:v>3.0814598313965686</c:v>
                </c:pt>
                <c:pt idx="19">
                  <c:v>3.0710123643620451</c:v>
                </c:pt>
                <c:pt idx="20">
                  <c:v>3.0601803484229704</c:v>
                </c:pt>
                <c:pt idx="21">
                  <c:v>3.0489563091257348</c:v>
                </c:pt>
                <c:pt idx="22">
                  <c:v>3.0373330281052184</c:v>
                </c:pt>
                <c:pt idx="23">
                  <c:v>3.0253035718524082</c:v>
                </c:pt>
                <c:pt idx="24">
                  <c:v>3.0128613209977222</c:v>
                </c:pt>
                <c:pt idx="25">
                  <c:v>2.9999999999999996</c:v>
                </c:pt>
                <c:pt idx="26">
                  <c:v>2.9867137071210124</c:v>
                </c:pt>
                <c:pt idx="27">
                  <c:v>2.9729969445554589</c:v>
                </c:pt>
                <c:pt idx="28">
                  <c:v>2.9588446485768625</c:v>
                </c:pt>
                <c:pt idx="29">
                  <c:v>2.9442522195507381</c:v>
                </c:pt>
                <c:pt idx="30">
                  <c:v>2.9292155516579239</c:v>
                </c:pt>
                <c:pt idx="31">
                  <c:v>2.913731062163269</c:v>
                </c:pt>
                <c:pt idx="32">
                  <c:v>2.8977957200580744</c:v>
                </c:pt>
                <c:pt idx="33">
                  <c:v>2.881407073898866</c:v>
                </c:pt>
                <c:pt idx="34">
                  <c:v>2.8645632786604893</c:v>
                </c:pt>
                <c:pt idx="35">
                  <c:v>2.8472631214182118</c:v>
                </c:pt>
                <c:pt idx="36">
                  <c:v>2.8295060456716152</c:v>
                </c:pt>
                <c:pt idx="37">
                  <c:v>2.8112921741227854</c:v>
                </c:pt>
                <c:pt idx="38">
                  <c:v>2.7926223297225783</c:v>
                </c:pt>
                <c:pt idx="39">
                  <c:v>2.7734980548018933</c:v>
                </c:pt>
                <c:pt idx="40">
                  <c:v>2.7539216281097167</c:v>
                </c:pt>
                <c:pt idx="41">
                  <c:v>2.7338960795865122</c:v>
                </c:pt>
                <c:pt idx="42">
                  <c:v>2.7134252027101824</c:v>
                </c:pt>
                <c:pt idx="43">
                  <c:v>2.6925135642624043</c:v>
                </c:pt>
                <c:pt idx="44">
                  <c:v>2.6711665113755991</c:v>
                </c:pt>
                <c:pt idx="45">
                  <c:v>2.6493901757350695</c:v>
                </c:pt>
                <c:pt idx="46">
                  <c:v>2.6271914748268856</c:v>
                </c:pt>
                <c:pt idx="47">
                  <c:v>2.6045781101397862</c:v>
                </c:pt>
                <c:pt idx="48">
                  <c:v>2.5815585622485355</c:v>
                </c:pt>
                <c:pt idx="49">
                  <c:v>2.5581420827267536</c:v>
                </c:pt>
                <c:pt idx="50">
                  <c:v>2.5343386828588641</c:v>
                </c:pt>
                <c:pt idx="51">
                  <c:v>2.5101591191435308</c:v>
                </c:pt>
                <c:pt idx="52">
                  <c:v>2.4856148756041945</c:v>
                </c:pt>
                <c:pt idx="53">
                  <c:v>2.4607181429461962</c:v>
                </c:pt>
                <c:pt idx="54">
                  <c:v>2.435481794623898</c:v>
                </c:pt>
                <c:pt idx="55">
                  <c:v>2.4099193599051167</c:v>
                </c:pt>
                <c:pt idx="56">
                  <c:v>2.3840449940436557</c:v>
                </c:pt>
                <c:pt idx="57">
                  <c:v>2.3578734456936035</c:v>
                </c:pt>
                <c:pt idx="58">
                  <c:v>2.3314200217208958</c:v>
                </c:pt>
                <c:pt idx="59">
                  <c:v>2.3047005495883419</c:v>
                </c:pt>
                <c:pt idx="60">
                  <c:v>2.2777313375094832</c:v>
                </c:pt>
                <c:pt idx="61">
                  <c:v>2.2505291325841164</c:v>
                </c:pt>
                <c:pt idx="62">
                  <c:v>2.22311107714386</c:v>
                </c:pt>
                <c:pt idx="63">
                  <c:v>2.1954946635495092</c:v>
                </c:pt>
                <c:pt idx="64">
                  <c:v>2.16769768769305</c:v>
                </c:pt>
                <c:pt idx="65">
                  <c:v>2.1397382014659159</c:v>
                </c:pt>
                <c:pt idx="66">
                  <c:v>2.1116344644611935</c:v>
                </c:pt>
                <c:pt idx="67">
                  <c:v>2.0834048951811686</c:v>
                </c:pt>
                <c:pt idx="68">
                  <c:v>2.0550680220225868</c:v>
                </c:pt>
                <c:pt idx="69">
                  <c:v>2.026642434310499</c:v>
                </c:pt>
                <c:pt idx="70">
                  <c:v>1.9981467336474943</c:v>
                </c:pt>
                <c:pt idx="71">
                  <c:v>1.9695994858386883</c:v>
                </c:pt>
                <c:pt idx="72">
                  <c:v>1.9410191736440618</c:v>
                </c:pt>
                <c:pt idx="73">
                  <c:v>1.9124241505988242</c:v>
                </c:pt>
                <c:pt idx="74">
                  <c:v>1.8838325961296227</c:v>
                </c:pt>
                <c:pt idx="75">
                  <c:v>1.8552624721797839</c:v>
                </c:pt>
                <c:pt idx="76">
                  <c:v>1.8267314815405509</c:v>
                </c:pt>
                <c:pt idx="77">
                  <c:v>1.7982570280678214</c:v>
                </c:pt>
                <c:pt idx="78">
                  <c:v>1.769856178945294</c:v>
                </c:pt>
                <c:pt idx="79">
                  <c:v>1.741545629135552</c:v>
                </c:pt>
                <c:pt idx="80">
                  <c:v>1.7133416681406333</c:v>
                </c:pt>
                <c:pt idx="81">
                  <c:v>1.685260149173381</c:v>
                </c:pt>
                <c:pt idx="82">
                  <c:v>1.6573164608204398</c:v>
                </c:pt>
                <c:pt idx="83">
                  <c:v>1.6295255012575882</c:v>
                </c:pt>
                <c:pt idx="84">
                  <c:v>1.6019016550581788</c:v>
                </c:pt>
                <c:pt idx="85">
                  <c:v>1.5744587726161776</c:v>
                </c:pt>
                <c:pt idx="86">
                  <c:v>1.547210152186675</c:v>
                </c:pt>
                <c:pt idx="87">
                  <c:v>1.5201685245291108</c:v>
                </c:pt>
                <c:pt idx="88">
                  <c:v>1.4933460401217613</c:v>
                </c:pt>
                <c:pt idx="89">
                  <c:v>1.4667542589005735</c:v>
                </c:pt>
                <c:pt idx="90">
                  <c:v>1.4404041424612091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74E-490C-A3B1-BA35BC525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551775"/>
        <c:axId val="1148727839"/>
      </c:lineChart>
      <c:catAx>
        <c:axId val="1451551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Temperatur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48727839"/>
        <c:crosses val="autoZero"/>
        <c:auto val="1"/>
        <c:lblAlgn val="ctr"/>
        <c:lblOffset val="100"/>
        <c:tickLblSkip val="1"/>
        <c:noMultiLvlLbl val="0"/>
      </c:catAx>
      <c:valAx>
        <c:axId val="114872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Spannung</a:t>
                </a:r>
                <a:r>
                  <a:rPr lang="de-CH" baseline="0"/>
                  <a:t> U_2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155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Tabelle1!$E$14</c:f>
              <c:strCache>
                <c:ptCount val="1"/>
                <c:pt idx="0">
                  <c:v> 1’000’000 </c:v>
                </c:pt>
              </c:strCache>
            </c:strRef>
          </c:tx>
          <c:marker>
            <c:symbol val="none"/>
          </c:marker>
          <c:cat>
            <c:numRef>
              <c:f>Tabelle1!$A$37:$A$67</c:f>
              <c:numCache>
                <c:formatCode>0</c:formatCode>
                <c:ptCount val="3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</c:numCache>
            </c:numRef>
          </c:cat>
          <c:val>
            <c:numRef>
              <c:f>Tabelle1!$E$37:$E$67</c:f>
              <c:numCache>
                <c:formatCode>_ * #,##0.000_ ;_ * \-#,##0.000_ ;_ * "-"??_ ;_ @_ </c:formatCode>
                <c:ptCount val="31"/>
                <c:pt idx="0">
                  <c:v>0.37343912477314906</c:v>
                </c:pt>
                <c:pt idx="1">
                  <c:v>0.35738427622291125</c:v>
                </c:pt>
                <c:pt idx="2">
                  <c:v>0.3420416549643393</c:v>
                </c:pt>
                <c:pt idx="3">
                  <c:v>0.32738217213249721</c:v>
                </c:pt>
                <c:pt idx="4">
                  <c:v>0.31337747707825159</c:v>
                </c:pt>
                <c:pt idx="5">
                  <c:v>0.3</c:v>
                </c:pt>
                <c:pt idx="6">
                  <c:v>0.28722298462614176</c:v>
                </c:pt>
                <c:pt idx="7">
                  <c:v>0.27502051204974959</c:v>
                </c:pt>
                <c:pt idx="8">
                  <c:v>0.26336751674272818</c:v>
                </c:pt>
                <c:pt idx="9">
                  <c:v>0.25223979570113358</c:v>
                </c:pt>
                <c:pt idx="10">
                  <c:v>0.24161401159779478</c:v>
                </c:pt>
                <c:pt idx="11">
                  <c:v>0.23146769074424581</c:v>
                </c:pt>
                <c:pt idx="12">
                  <c:v>0.2217792165921518</c:v>
                </c:pt>
                <c:pt idx="13">
                  <c:v>0.21252781943560217</c:v>
                </c:pt>
                <c:pt idx="14">
                  <c:v>0.20369356291040366</c:v>
                </c:pt>
                <c:pt idx="15">
                  <c:v>0.19525732782512814</c:v>
                </c:pt>
                <c:pt idx="16">
                  <c:v>0.18720079380134852</c:v>
                </c:pt>
                <c:pt idx="17">
                  <c:v>0.17950641914736737</c:v>
                </c:pt>
                <c:pt idx="18">
                  <c:v>0.17215741934070961</c:v>
                </c:pt>
                <c:pt idx="19">
                  <c:v>0.16513774444972071</c:v>
                </c:pt>
                <c:pt idx="20">
                  <c:v>0.15843205578359734</c:v>
                </c:pt>
                <c:pt idx="21">
                  <c:v>0.15202570202291793</c:v>
                </c:pt>
                <c:pt idx="22">
                  <c:v>0.14590469504906392</c:v>
                </c:pt>
                <c:pt idx="23">
                  <c:v>0.14005568566057475</c:v>
                </c:pt>
                <c:pt idx="24">
                  <c:v>0.13446593933726761</c:v>
                </c:pt>
                <c:pt idx="25">
                  <c:v>0.12912331218862658</c:v>
                </c:pt>
                <c:pt idx="26">
                  <c:v>0.12401622720131751</c:v>
                </c:pt>
                <c:pt idx="27">
                  <c:v>0.119133650881477</c:v>
                </c:pt>
                <c:pt idx="28">
                  <c:v>0.11446507037045123</c:v>
                </c:pt>
                <c:pt idx="29">
                  <c:v>0.11000047109772512</c:v>
                </c:pt>
                <c:pt idx="30">
                  <c:v>0.10573031502167095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7CF-49DB-A135-493543E4E794}"/>
            </c:ext>
          </c:extLst>
        </c:ser>
        <c:ser>
          <c:idx val="4"/>
          <c:order val="1"/>
          <c:tx>
            <c:strRef>
              <c:f>Tabelle1!$F$14</c:f>
              <c:strCache>
                <c:ptCount val="1"/>
                <c:pt idx="0">
                  <c:v> 100’000 </c:v>
                </c:pt>
              </c:strCache>
            </c:strRef>
          </c:tx>
          <c:marker>
            <c:symbol val="none"/>
          </c:marker>
          <c:cat>
            <c:numRef>
              <c:f>Tabelle1!$A$37:$A$67</c:f>
              <c:numCache>
                <c:formatCode>0</c:formatCode>
                <c:ptCount val="3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</c:numCache>
            </c:numRef>
          </c:cat>
          <c:val>
            <c:numRef>
              <c:f>Tabelle1!$F$37:$F$67</c:f>
              <c:numCache>
                <c:formatCode>_ * #,##0.000_ ;_ * \-#,##0.000_ ;_ * "-"??_ ;_ @_ </c:formatCode>
                <c:ptCount val="31"/>
                <c:pt idx="0">
                  <c:v>1.8501095474081655</c:v>
                </c:pt>
                <c:pt idx="1">
                  <c:v>1.809829854771954</c:v>
                </c:pt>
                <c:pt idx="2">
                  <c:v>1.7696317322519428</c:v>
                </c:pt>
                <c:pt idx="3">
                  <c:v>1.7295631527834243</c:v>
                </c:pt>
                <c:pt idx="4">
                  <c:v>1.689670824836816</c:v>
                </c:pt>
                <c:pt idx="5">
                  <c:v>1.65</c:v>
                </c:pt>
                <c:pt idx="6">
                  <c:v>1.6105942975959269</c:v>
                </c:pt>
                <c:pt idx="7">
                  <c:v>1.5714955474091927</c:v>
                </c:pt>
                <c:pt idx="8">
                  <c:v>1.5327436513009634</c:v>
                </c:pt>
                <c:pt idx="9">
                  <c:v>1.4943764642006991</c:v>
                </c:pt>
                <c:pt idx="10">
                  <c:v>1.4564296946813067</c:v>
                </c:pt>
                <c:pt idx="11">
                  <c:v>1.4189368250571432</c:v>
                </c:pt>
                <c:pt idx="12">
                  <c:v>1.3819290506961048</c:v>
                </c:pt>
                <c:pt idx="13">
                  <c:v>1.3454352380113621</c:v>
                </c:pt>
                <c:pt idx="14">
                  <c:v>1.3094819003982197</c:v>
                </c:pt>
                <c:pt idx="15">
                  <c:v>1.2740931912087219</c:v>
                </c:pt>
                <c:pt idx="16">
                  <c:v>1.239290912712109</c:v>
                </c:pt>
                <c:pt idx="17">
                  <c:v>1.2050945398734894</c:v>
                </c:pt>
                <c:pt idx="18">
                  <c:v>1.1715212576953986</c:v>
                </c:pt>
                <c:pt idx="19">
                  <c:v>1.1385860108065036</c:v>
                </c:pt>
                <c:pt idx="20">
                  <c:v>1.1063015639467935</c:v>
                </c:pt>
                <c:pt idx="21">
                  <c:v>1.0746785719872989</c:v>
                </c:pt>
                <c:pt idx="22">
                  <c:v>1.0437256581323928</c:v>
                </c:pt>
                <c:pt idx="23">
                  <c:v>1.0134494989815082</c:v>
                </c:pt>
                <c:pt idx="24">
                  <c:v>0.9838549151721141</c:v>
                </c:pt>
                <c:pt idx="25">
                  <c:v>0.95494496638427973</c:v>
                </c:pt>
                <c:pt idx="26">
                  <c:v>0.92672104955664647</c:v>
                </c:pt>
                <c:pt idx="27">
                  <c:v>0.89918299924150558</c:v>
                </c:pt>
                <c:pt idx="28">
                  <c:v>0.8723291891106506</c:v>
                </c:pt>
                <c:pt idx="29">
                  <c:v>0.84615663371159477</c:v>
                </c:pt>
                <c:pt idx="30">
                  <c:v>0.82066108966355744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7CF-49DB-A135-493543E4E794}"/>
            </c:ext>
          </c:extLst>
        </c:ser>
        <c:ser>
          <c:idx val="5"/>
          <c:order val="2"/>
          <c:tx>
            <c:strRef>
              <c:f>Tabelle1!$G$14</c:f>
              <c:strCache>
                <c:ptCount val="1"/>
                <c:pt idx="0">
                  <c:v> 10’000 </c:v>
                </c:pt>
              </c:strCache>
            </c:strRef>
          </c:tx>
          <c:marker>
            <c:symbol val="none"/>
          </c:marker>
          <c:cat>
            <c:numRef>
              <c:f>Tabelle1!$A$37:$A$67</c:f>
              <c:numCache>
                <c:formatCode>0</c:formatCode>
                <c:ptCount val="3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</c:numCache>
            </c:numRef>
          </c:cat>
          <c:val>
            <c:numRef>
              <c:f>Tabelle1!$G$37:$G$67</c:f>
              <c:numCache>
                <c:formatCode>_ * #,##0.000_ ;_ * \-#,##0.000_ ;_ * "-"??_ ;_ @_ </c:formatCode>
                <c:ptCount val="31"/>
                <c:pt idx="0">
                  <c:v>3.0601803484229704</c:v>
                </c:pt>
                <c:pt idx="1">
                  <c:v>3.0489563091257348</c:v>
                </c:pt>
                <c:pt idx="2">
                  <c:v>3.0373330281052184</c:v>
                </c:pt>
                <c:pt idx="3">
                  <c:v>3.0253035718524082</c:v>
                </c:pt>
                <c:pt idx="4">
                  <c:v>3.0128613209977222</c:v>
                </c:pt>
                <c:pt idx="5">
                  <c:v>2.9999999999999996</c:v>
                </c:pt>
                <c:pt idx="6">
                  <c:v>2.9867137071210124</c:v>
                </c:pt>
                <c:pt idx="7">
                  <c:v>2.9729969445554589</c:v>
                </c:pt>
                <c:pt idx="8">
                  <c:v>2.9588446485768625</c:v>
                </c:pt>
                <c:pt idx="9">
                  <c:v>2.9442522195507381</c:v>
                </c:pt>
                <c:pt idx="10">
                  <c:v>2.9292155516579239</c:v>
                </c:pt>
                <c:pt idx="11">
                  <c:v>2.913731062163269</c:v>
                </c:pt>
                <c:pt idx="12">
                  <c:v>2.8977957200580744</c:v>
                </c:pt>
                <c:pt idx="13">
                  <c:v>2.881407073898866</c:v>
                </c:pt>
                <c:pt idx="14">
                  <c:v>2.8645632786604893</c:v>
                </c:pt>
                <c:pt idx="15">
                  <c:v>2.8472631214182118</c:v>
                </c:pt>
                <c:pt idx="16">
                  <c:v>2.8295060456716152</c:v>
                </c:pt>
                <c:pt idx="17">
                  <c:v>2.8112921741227854</c:v>
                </c:pt>
                <c:pt idx="18">
                  <c:v>2.7926223297225783</c:v>
                </c:pt>
                <c:pt idx="19">
                  <c:v>2.7734980548018933</c:v>
                </c:pt>
                <c:pt idx="20">
                  <c:v>2.7539216281097167</c:v>
                </c:pt>
                <c:pt idx="21">
                  <c:v>2.7338960795865122</c:v>
                </c:pt>
                <c:pt idx="22">
                  <c:v>2.7134252027101824</c:v>
                </c:pt>
                <c:pt idx="23">
                  <c:v>2.6925135642624043</c:v>
                </c:pt>
                <c:pt idx="24">
                  <c:v>2.6711665113755991</c:v>
                </c:pt>
                <c:pt idx="25">
                  <c:v>2.6493901757350695</c:v>
                </c:pt>
                <c:pt idx="26">
                  <c:v>2.6271914748268856</c:v>
                </c:pt>
                <c:pt idx="27">
                  <c:v>2.6045781101397862</c:v>
                </c:pt>
                <c:pt idx="28">
                  <c:v>2.5815585622485355</c:v>
                </c:pt>
                <c:pt idx="29">
                  <c:v>2.5581420827267536</c:v>
                </c:pt>
                <c:pt idx="30">
                  <c:v>2.5343386828588641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7CF-49DB-A135-493543E4E794}"/>
            </c:ext>
          </c:extLst>
        </c:ser>
        <c:ser>
          <c:idx val="0"/>
          <c:order val="3"/>
          <c:tx>
            <c:strRef>
              <c:f>Tabelle1!$E$14</c:f>
              <c:strCache>
                <c:ptCount val="1"/>
                <c:pt idx="0">
                  <c:v> 1’000’000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Tabelle1!$A$37:$A$67</c:f>
              <c:numCache>
                <c:formatCode>0</c:formatCode>
                <c:ptCount val="3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</c:numCache>
            </c:numRef>
          </c:cat>
          <c:val>
            <c:numRef>
              <c:f>Tabelle1!$E$37:$E$67</c:f>
              <c:numCache>
                <c:formatCode>_ * #,##0.000_ ;_ * \-#,##0.000_ ;_ * "-"??_ ;_ @_ </c:formatCode>
                <c:ptCount val="31"/>
                <c:pt idx="0">
                  <c:v>0.37343912477314906</c:v>
                </c:pt>
                <c:pt idx="1">
                  <c:v>0.35738427622291125</c:v>
                </c:pt>
                <c:pt idx="2">
                  <c:v>0.3420416549643393</c:v>
                </c:pt>
                <c:pt idx="3">
                  <c:v>0.32738217213249721</c:v>
                </c:pt>
                <c:pt idx="4">
                  <c:v>0.31337747707825159</c:v>
                </c:pt>
                <c:pt idx="5">
                  <c:v>0.3</c:v>
                </c:pt>
                <c:pt idx="6">
                  <c:v>0.28722298462614176</c:v>
                </c:pt>
                <c:pt idx="7">
                  <c:v>0.27502051204974959</c:v>
                </c:pt>
                <c:pt idx="8">
                  <c:v>0.26336751674272818</c:v>
                </c:pt>
                <c:pt idx="9">
                  <c:v>0.25223979570113358</c:v>
                </c:pt>
                <c:pt idx="10">
                  <c:v>0.24161401159779478</c:v>
                </c:pt>
                <c:pt idx="11">
                  <c:v>0.23146769074424581</c:v>
                </c:pt>
                <c:pt idx="12">
                  <c:v>0.2217792165921518</c:v>
                </c:pt>
                <c:pt idx="13">
                  <c:v>0.21252781943560217</c:v>
                </c:pt>
                <c:pt idx="14">
                  <c:v>0.20369356291040366</c:v>
                </c:pt>
                <c:pt idx="15">
                  <c:v>0.19525732782512814</c:v>
                </c:pt>
                <c:pt idx="16">
                  <c:v>0.18720079380134852</c:v>
                </c:pt>
                <c:pt idx="17">
                  <c:v>0.17950641914736737</c:v>
                </c:pt>
                <c:pt idx="18">
                  <c:v>0.17215741934070961</c:v>
                </c:pt>
                <c:pt idx="19">
                  <c:v>0.16513774444972071</c:v>
                </c:pt>
                <c:pt idx="20">
                  <c:v>0.15843205578359734</c:v>
                </c:pt>
                <c:pt idx="21">
                  <c:v>0.15202570202291793</c:v>
                </c:pt>
                <c:pt idx="22">
                  <c:v>0.14590469504906392</c:v>
                </c:pt>
                <c:pt idx="23">
                  <c:v>0.14005568566057475</c:v>
                </c:pt>
                <c:pt idx="24">
                  <c:v>0.13446593933726761</c:v>
                </c:pt>
                <c:pt idx="25">
                  <c:v>0.12912331218862658</c:v>
                </c:pt>
                <c:pt idx="26">
                  <c:v>0.12401622720131751</c:v>
                </c:pt>
                <c:pt idx="27">
                  <c:v>0.119133650881477</c:v>
                </c:pt>
                <c:pt idx="28">
                  <c:v>0.11446507037045123</c:v>
                </c:pt>
                <c:pt idx="29">
                  <c:v>0.11000047109772512</c:v>
                </c:pt>
                <c:pt idx="30">
                  <c:v>0.10573031502167095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CF-49DB-A135-493543E4E794}"/>
            </c:ext>
          </c:extLst>
        </c:ser>
        <c:ser>
          <c:idx val="1"/>
          <c:order val="4"/>
          <c:tx>
            <c:strRef>
              <c:f>Tabelle1!$F$14</c:f>
              <c:strCache>
                <c:ptCount val="1"/>
                <c:pt idx="0">
                  <c:v> 100’000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Tabelle1!$A$37:$A$67</c:f>
              <c:numCache>
                <c:formatCode>0</c:formatCode>
                <c:ptCount val="3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</c:numCache>
            </c:numRef>
          </c:cat>
          <c:val>
            <c:numRef>
              <c:f>Tabelle1!$F$37:$F$67</c:f>
              <c:numCache>
                <c:formatCode>_ * #,##0.000_ ;_ * \-#,##0.000_ ;_ * "-"??_ ;_ @_ </c:formatCode>
                <c:ptCount val="31"/>
                <c:pt idx="0">
                  <c:v>1.8501095474081655</c:v>
                </c:pt>
                <c:pt idx="1">
                  <c:v>1.809829854771954</c:v>
                </c:pt>
                <c:pt idx="2">
                  <c:v>1.7696317322519428</c:v>
                </c:pt>
                <c:pt idx="3">
                  <c:v>1.7295631527834243</c:v>
                </c:pt>
                <c:pt idx="4">
                  <c:v>1.689670824836816</c:v>
                </c:pt>
                <c:pt idx="5">
                  <c:v>1.65</c:v>
                </c:pt>
                <c:pt idx="6">
                  <c:v>1.6105942975959269</c:v>
                </c:pt>
                <c:pt idx="7">
                  <c:v>1.5714955474091927</c:v>
                </c:pt>
                <c:pt idx="8">
                  <c:v>1.5327436513009634</c:v>
                </c:pt>
                <c:pt idx="9">
                  <c:v>1.4943764642006991</c:v>
                </c:pt>
                <c:pt idx="10">
                  <c:v>1.4564296946813067</c:v>
                </c:pt>
                <c:pt idx="11">
                  <c:v>1.4189368250571432</c:v>
                </c:pt>
                <c:pt idx="12">
                  <c:v>1.3819290506961048</c:v>
                </c:pt>
                <c:pt idx="13">
                  <c:v>1.3454352380113621</c:v>
                </c:pt>
                <c:pt idx="14">
                  <c:v>1.3094819003982197</c:v>
                </c:pt>
                <c:pt idx="15">
                  <c:v>1.2740931912087219</c:v>
                </c:pt>
                <c:pt idx="16">
                  <c:v>1.239290912712109</c:v>
                </c:pt>
                <c:pt idx="17">
                  <c:v>1.2050945398734894</c:v>
                </c:pt>
                <c:pt idx="18">
                  <c:v>1.1715212576953986</c:v>
                </c:pt>
                <c:pt idx="19">
                  <c:v>1.1385860108065036</c:v>
                </c:pt>
                <c:pt idx="20">
                  <c:v>1.1063015639467935</c:v>
                </c:pt>
                <c:pt idx="21">
                  <c:v>1.0746785719872989</c:v>
                </c:pt>
                <c:pt idx="22">
                  <c:v>1.0437256581323928</c:v>
                </c:pt>
                <c:pt idx="23">
                  <c:v>1.0134494989815082</c:v>
                </c:pt>
                <c:pt idx="24">
                  <c:v>0.9838549151721141</c:v>
                </c:pt>
                <c:pt idx="25">
                  <c:v>0.95494496638427973</c:v>
                </c:pt>
                <c:pt idx="26">
                  <c:v>0.92672104955664647</c:v>
                </c:pt>
                <c:pt idx="27">
                  <c:v>0.89918299924150558</c:v>
                </c:pt>
                <c:pt idx="28">
                  <c:v>0.8723291891106506</c:v>
                </c:pt>
                <c:pt idx="29">
                  <c:v>0.84615663371159477</c:v>
                </c:pt>
                <c:pt idx="30">
                  <c:v>0.82066108966355744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7CF-49DB-A135-493543E4E794}"/>
            </c:ext>
          </c:extLst>
        </c:ser>
        <c:ser>
          <c:idx val="2"/>
          <c:order val="5"/>
          <c:tx>
            <c:strRef>
              <c:f>Tabelle1!$G$14</c:f>
              <c:strCache>
                <c:ptCount val="1"/>
                <c:pt idx="0">
                  <c:v> 10’000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Tabelle1!$A$37:$A$67</c:f>
              <c:numCache>
                <c:formatCode>0</c:formatCode>
                <c:ptCount val="3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</c:numCache>
            </c:numRef>
          </c:cat>
          <c:val>
            <c:numRef>
              <c:f>Tabelle1!$G$37:$G$67</c:f>
              <c:numCache>
                <c:formatCode>_ * #,##0.000_ ;_ * \-#,##0.000_ ;_ * "-"??_ ;_ @_ </c:formatCode>
                <c:ptCount val="31"/>
                <c:pt idx="0">
                  <c:v>3.0601803484229704</c:v>
                </c:pt>
                <c:pt idx="1">
                  <c:v>3.0489563091257348</c:v>
                </c:pt>
                <c:pt idx="2">
                  <c:v>3.0373330281052184</c:v>
                </c:pt>
                <c:pt idx="3">
                  <c:v>3.0253035718524082</c:v>
                </c:pt>
                <c:pt idx="4">
                  <c:v>3.0128613209977222</c:v>
                </c:pt>
                <c:pt idx="5">
                  <c:v>2.9999999999999996</c:v>
                </c:pt>
                <c:pt idx="6">
                  <c:v>2.9867137071210124</c:v>
                </c:pt>
                <c:pt idx="7">
                  <c:v>2.9729969445554589</c:v>
                </c:pt>
                <c:pt idx="8">
                  <c:v>2.9588446485768625</c:v>
                </c:pt>
                <c:pt idx="9">
                  <c:v>2.9442522195507381</c:v>
                </c:pt>
                <c:pt idx="10">
                  <c:v>2.9292155516579239</c:v>
                </c:pt>
                <c:pt idx="11">
                  <c:v>2.913731062163269</c:v>
                </c:pt>
                <c:pt idx="12">
                  <c:v>2.8977957200580744</c:v>
                </c:pt>
                <c:pt idx="13">
                  <c:v>2.881407073898866</c:v>
                </c:pt>
                <c:pt idx="14">
                  <c:v>2.8645632786604893</c:v>
                </c:pt>
                <c:pt idx="15">
                  <c:v>2.8472631214182118</c:v>
                </c:pt>
                <c:pt idx="16">
                  <c:v>2.8295060456716152</c:v>
                </c:pt>
                <c:pt idx="17">
                  <c:v>2.8112921741227854</c:v>
                </c:pt>
                <c:pt idx="18">
                  <c:v>2.7926223297225783</c:v>
                </c:pt>
                <c:pt idx="19">
                  <c:v>2.7734980548018933</c:v>
                </c:pt>
                <c:pt idx="20">
                  <c:v>2.7539216281097167</c:v>
                </c:pt>
                <c:pt idx="21">
                  <c:v>2.7338960795865122</c:v>
                </c:pt>
                <c:pt idx="22">
                  <c:v>2.7134252027101824</c:v>
                </c:pt>
                <c:pt idx="23">
                  <c:v>2.6925135642624043</c:v>
                </c:pt>
                <c:pt idx="24">
                  <c:v>2.6711665113755991</c:v>
                </c:pt>
                <c:pt idx="25">
                  <c:v>2.6493901757350695</c:v>
                </c:pt>
                <c:pt idx="26">
                  <c:v>2.6271914748268856</c:v>
                </c:pt>
                <c:pt idx="27">
                  <c:v>2.6045781101397862</c:v>
                </c:pt>
                <c:pt idx="28">
                  <c:v>2.5815585622485355</c:v>
                </c:pt>
                <c:pt idx="29">
                  <c:v>2.5581420827267536</c:v>
                </c:pt>
                <c:pt idx="30">
                  <c:v>2.5343386828588641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7CF-49DB-A135-493543E4E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3790383"/>
        <c:axId val="1295368847"/>
      </c:lineChart>
      <c:catAx>
        <c:axId val="1303790383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5368847"/>
        <c:crosses val="autoZero"/>
        <c:auto val="1"/>
        <c:lblAlgn val="ctr"/>
        <c:lblOffset val="100"/>
        <c:noMultiLvlLbl val="0"/>
      </c:catAx>
      <c:valAx>
        <c:axId val="129536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00_ ;_ * \-#,##0.00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3790383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Tabelle1!$E$14</c:f>
              <c:strCache>
                <c:ptCount val="1"/>
                <c:pt idx="0">
                  <c:v> 1’000’000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Tabelle1!$I$37:$I$67</c:f>
              <c:numCache>
                <c:formatCode>0</c:formatCode>
                <c:ptCount val="31"/>
                <c:pt idx="0">
                  <c:v>463</c:v>
                </c:pt>
                <c:pt idx="1">
                  <c:v>443</c:v>
                </c:pt>
                <c:pt idx="2">
                  <c:v>424</c:v>
                </c:pt>
                <c:pt idx="3">
                  <c:v>406</c:v>
                </c:pt>
                <c:pt idx="4">
                  <c:v>389</c:v>
                </c:pt>
                <c:pt idx="5">
                  <c:v>372</c:v>
                </c:pt>
                <c:pt idx="6">
                  <c:v>356</c:v>
                </c:pt>
                <c:pt idx="7">
                  <c:v>341</c:v>
                </c:pt>
                <c:pt idx="8">
                  <c:v>327</c:v>
                </c:pt>
                <c:pt idx="9">
                  <c:v>313</c:v>
                </c:pt>
                <c:pt idx="10">
                  <c:v>300</c:v>
                </c:pt>
                <c:pt idx="11">
                  <c:v>287</c:v>
                </c:pt>
                <c:pt idx="12">
                  <c:v>275</c:v>
                </c:pt>
                <c:pt idx="13">
                  <c:v>264</c:v>
                </c:pt>
                <c:pt idx="14">
                  <c:v>253</c:v>
                </c:pt>
                <c:pt idx="15">
                  <c:v>242</c:v>
                </c:pt>
                <c:pt idx="16">
                  <c:v>232</c:v>
                </c:pt>
                <c:pt idx="17">
                  <c:v>223</c:v>
                </c:pt>
                <c:pt idx="18">
                  <c:v>214</c:v>
                </c:pt>
                <c:pt idx="19">
                  <c:v>205</c:v>
                </c:pt>
                <c:pt idx="20">
                  <c:v>197</c:v>
                </c:pt>
                <c:pt idx="21">
                  <c:v>189</c:v>
                </c:pt>
                <c:pt idx="22">
                  <c:v>181</c:v>
                </c:pt>
                <c:pt idx="23">
                  <c:v>174</c:v>
                </c:pt>
                <c:pt idx="24">
                  <c:v>167</c:v>
                </c:pt>
                <c:pt idx="25">
                  <c:v>160</c:v>
                </c:pt>
                <c:pt idx="26">
                  <c:v>154</c:v>
                </c:pt>
                <c:pt idx="27">
                  <c:v>148</c:v>
                </c:pt>
                <c:pt idx="28">
                  <c:v>142</c:v>
                </c:pt>
                <c:pt idx="29">
                  <c:v>137</c:v>
                </c:pt>
                <c:pt idx="30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7B-4974-86F3-69AE5BE6E384}"/>
            </c:ext>
          </c:extLst>
        </c:ser>
        <c:ser>
          <c:idx val="1"/>
          <c:order val="1"/>
          <c:tx>
            <c:strRef>
              <c:f>Tabelle1!$F$14</c:f>
              <c:strCache>
                <c:ptCount val="1"/>
                <c:pt idx="0">
                  <c:v> 100’000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Tabelle1!$J$37:$J$67</c:f>
              <c:numCache>
                <c:formatCode>0</c:formatCode>
                <c:ptCount val="31"/>
                <c:pt idx="0">
                  <c:v>2296</c:v>
                </c:pt>
                <c:pt idx="1">
                  <c:v>2246</c:v>
                </c:pt>
                <c:pt idx="2">
                  <c:v>2196</c:v>
                </c:pt>
                <c:pt idx="3">
                  <c:v>2146</c:v>
                </c:pt>
                <c:pt idx="4">
                  <c:v>2097</c:v>
                </c:pt>
                <c:pt idx="5">
                  <c:v>2048</c:v>
                </c:pt>
                <c:pt idx="6">
                  <c:v>1999</c:v>
                </c:pt>
                <c:pt idx="7">
                  <c:v>1950</c:v>
                </c:pt>
                <c:pt idx="8">
                  <c:v>1902</c:v>
                </c:pt>
                <c:pt idx="9">
                  <c:v>1854</c:v>
                </c:pt>
                <c:pt idx="10">
                  <c:v>1807</c:v>
                </c:pt>
                <c:pt idx="11">
                  <c:v>1761</c:v>
                </c:pt>
                <c:pt idx="12">
                  <c:v>1715</c:v>
                </c:pt>
                <c:pt idx="13">
                  <c:v>1670</c:v>
                </c:pt>
                <c:pt idx="14">
                  <c:v>1625</c:v>
                </c:pt>
                <c:pt idx="15">
                  <c:v>1581</c:v>
                </c:pt>
                <c:pt idx="16">
                  <c:v>1538</c:v>
                </c:pt>
                <c:pt idx="17">
                  <c:v>1495</c:v>
                </c:pt>
                <c:pt idx="18">
                  <c:v>1454</c:v>
                </c:pt>
                <c:pt idx="19">
                  <c:v>1413</c:v>
                </c:pt>
                <c:pt idx="20">
                  <c:v>1373</c:v>
                </c:pt>
                <c:pt idx="21">
                  <c:v>1334</c:v>
                </c:pt>
                <c:pt idx="22">
                  <c:v>1295</c:v>
                </c:pt>
                <c:pt idx="23">
                  <c:v>1258</c:v>
                </c:pt>
                <c:pt idx="24">
                  <c:v>1221</c:v>
                </c:pt>
                <c:pt idx="25">
                  <c:v>1185</c:v>
                </c:pt>
                <c:pt idx="26">
                  <c:v>1150</c:v>
                </c:pt>
                <c:pt idx="27">
                  <c:v>1116</c:v>
                </c:pt>
                <c:pt idx="28">
                  <c:v>1082</c:v>
                </c:pt>
                <c:pt idx="29">
                  <c:v>1050</c:v>
                </c:pt>
                <c:pt idx="30">
                  <c:v>1018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7B-4974-86F3-69AE5BE6E384}"/>
            </c:ext>
          </c:extLst>
        </c:ser>
        <c:ser>
          <c:idx val="2"/>
          <c:order val="2"/>
          <c:tx>
            <c:strRef>
              <c:f>Tabelle1!$G$14</c:f>
              <c:strCache>
                <c:ptCount val="1"/>
                <c:pt idx="0">
                  <c:v> 10’000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Tabelle1!$K$37:$K$67</c:f>
              <c:numCache>
                <c:formatCode>0</c:formatCode>
                <c:ptCount val="31"/>
                <c:pt idx="0">
                  <c:v>3797</c:v>
                </c:pt>
                <c:pt idx="1">
                  <c:v>3783</c:v>
                </c:pt>
                <c:pt idx="2">
                  <c:v>3769</c:v>
                </c:pt>
                <c:pt idx="3">
                  <c:v>3754</c:v>
                </c:pt>
                <c:pt idx="4">
                  <c:v>3739</c:v>
                </c:pt>
                <c:pt idx="5">
                  <c:v>3723</c:v>
                </c:pt>
                <c:pt idx="6">
                  <c:v>3706</c:v>
                </c:pt>
                <c:pt idx="7">
                  <c:v>3689</c:v>
                </c:pt>
                <c:pt idx="8">
                  <c:v>3672</c:v>
                </c:pt>
                <c:pt idx="9">
                  <c:v>3654</c:v>
                </c:pt>
                <c:pt idx="10">
                  <c:v>3635</c:v>
                </c:pt>
                <c:pt idx="11">
                  <c:v>3616</c:v>
                </c:pt>
                <c:pt idx="12">
                  <c:v>3596</c:v>
                </c:pt>
                <c:pt idx="13">
                  <c:v>3576</c:v>
                </c:pt>
                <c:pt idx="14">
                  <c:v>3555</c:v>
                </c:pt>
                <c:pt idx="15">
                  <c:v>3533</c:v>
                </c:pt>
                <c:pt idx="16">
                  <c:v>3511</c:v>
                </c:pt>
                <c:pt idx="17">
                  <c:v>3489</c:v>
                </c:pt>
                <c:pt idx="18">
                  <c:v>3465</c:v>
                </c:pt>
                <c:pt idx="19">
                  <c:v>3442</c:v>
                </c:pt>
                <c:pt idx="20">
                  <c:v>3417</c:v>
                </c:pt>
                <c:pt idx="21">
                  <c:v>3393</c:v>
                </c:pt>
                <c:pt idx="22">
                  <c:v>3367</c:v>
                </c:pt>
                <c:pt idx="23">
                  <c:v>3341</c:v>
                </c:pt>
                <c:pt idx="24">
                  <c:v>3315</c:v>
                </c:pt>
                <c:pt idx="25">
                  <c:v>3288</c:v>
                </c:pt>
                <c:pt idx="26">
                  <c:v>3260</c:v>
                </c:pt>
                <c:pt idx="27">
                  <c:v>3232</c:v>
                </c:pt>
                <c:pt idx="28">
                  <c:v>3203</c:v>
                </c:pt>
                <c:pt idx="29">
                  <c:v>3174</c:v>
                </c:pt>
                <c:pt idx="30">
                  <c:v>3145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7B-4974-86F3-69AE5BE6E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3790383"/>
        <c:axId val="1295368847"/>
      </c:lineChart>
      <c:catAx>
        <c:axId val="1303790383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5368847"/>
        <c:crosses val="autoZero"/>
        <c:auto val="1"/>
        <c:lblAlgn val="ctr"/>
        <c:lblOffset val="100"/>
        <c:noMultiLvlLbl val="0"/>
      </c:catAx>
      <c:valAx>
        <c:axId val="129536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379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243484</xdr:colOff>
      <xdr:row>0</xdr:row>
      <xdr:rowOff>139202</xdr:rowOff>
    </xdr:from>
    <xdr:to>
      <xdr:col>32</xdr:col>
      <xdr:colOff>729588</xdr:colOff>
      <xdr:row>30</xdr:row>
      <xdr:rowOff>145600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16FF8C2-DFB8-41FA-96CF-0EEB535BF5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288889</xdr:colOff>
      <xdr:row>31</xdr:row>
      <xdr:rowOff>70758</xdr:rowOff>
    </xdr:from>
    <xdr:to>
      <xdr:col>37</xdr:col>
      <xdr:colOff>706525</xdr:colOff>
      <xdr:row>66</xdr:row>
      <xdr:rowOff>72223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BC52084-5914-40FF-88C8-CED907EC84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252673</xdr:colOff>
      <xdr:row>68</xdr:row>
      <xdr:rowOff>84260</xdr:rowOff>
    </xdr:from>
    <xdr:to>
      <xdr:col>34</xdr:col>
      <xdr:colOff>402876</xdr:colOff>
      <xdr:row>86</xdr:row>
      <xdr:rowOff>100379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72114E8-BD2C-484A-9179-F191C4353D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257175</xdr:colOff>
      <xdr:row>88</xdr:row>
      <xdr:rowOff>57150</xdr:rowOff>
    </xdr:from>
    <xdr:to>
      <xdr:col>34</xdr:col>
      <xdr:colOff>407378</xdr:colOff>
      <xdr:row>106</xdr:row>
      <xdr:rowOff>73269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9C7CE4EE-FCD4-4456-AB2C-41EF5E9461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496AF-B84E-44BD-A07A-BE1863BF6720}">
  <dimension ref="A2:K114"/>
  <sheetViews>
    <sheetView tabSelected="1" zoomScale="115" zoomScaleNormal="115" workbookViewId="0">
      <selection activeCell="N24" sqref="N24"/>
    </sheetView>
  </sheetViews>
  <sheetFormatPr baseColWidth="10" defaultRowHeight="15" x14ac:dyDescent="0.25"/>
  <cols>
    <col min="3" max="3" width="11.42578125" style="2"/>
  </cols>
  <sheetData>
    <row r="2" spans="1:11" x14ac:dyDescent="0.25">
      <c r="B2" t="s">
        <v>7</v>
      </c>
      <c r="C2" s="3">
        <v>-4.68</v>
      </c>
    </row>
    <row r="3" spans="1:11" x14ac:dyDescent="0.25">
      <c r="B3" t="s">
        <v>0</v>
      </c>
      <c r="C3" s="4">
        <v>4261</v>
      </c>
    </row>
    <row r="4" spans="1:11" x14ac:dyDescent="0.25">
      <c r="B4" s="1" t="s">
        <v>2</v>
      </c>
      <c r="C4" s="4">
        <v>100000</v>
      </c>
    </row>
    <row r="5" spans="1:11" x14ac:dyDescent="0.25">
      <c r="B5" t="s">
        <v>1</v>
      </c>
      <c r="C5" s="4">
        <v>298.14999999999998</v>
      </c>
      <c r="I5">
        <v>1.65</v>
      </c>
      <c r="K5">
        <f>100000*I5/(3.3-I5)</f>
        <v>100000</v>
      </c>
    </row>
    <row r="6" spans="1:11" x14ac:dyDescent="0.25">
      <c r="C6" s="4"/>
      <c r="K6">
        <f>4261/(LN( K5/(100000*EXP(-4261/298.15))))-273.15</f>
        <v>25</v>
      </c>
    </row>
    <row r="7" spans="1:11" x14ac:dyDescent="0.25">
      <c r="B7" t="s">
        <v>3</v>
      </c>
      <c r="C7" s="4"/>
    </row>
    <row r="8" spans="1:11" x14ac:dyDescent="0.25">
      <c r="B8" t="s">
        <v>4</v>
      </c>
      <c r="C8" s="4"/>
    </row>
    <row r="9" spans="1:11" x14ac:dyDescent="0.25">
      <c r="C9" s="4"/>
    </row>
    <row r="10" spans="1:11" x14ac:dyDescent="0.25">
      <c r="B10" t="s">
        <v>5</v>
      </c>
      <c r="C10" s="4">
        <v>3.3</v>
      </c>
      <c r="I10">
        <v>4095</v>
      </c>
    </row>
    <row r="11" spans="1:11" x14ac:dyDescent="0.25">
      <c r="B11" t="s">
        <v>6</v>
      </c>
      <c r="C11" s="4">
        <v>100000</v>
      </c>
    </row>
    <row r="13" spans="1:11" x14ac:dyDescent="0.25">
      <c r="E13" t="s">
        <v>11</v>
      </c>
      <c r="F13" t="s">
        <v>12</v>
      </c>
      <c r="G13" t="s">
        <v>13</v>
      </c>
      <c r="I13" t="s">
        <v>17</v>
      </c>
      <c r="J13" t="s">
        <v>18</v>
      </c>
    </row>
    <row r="14" spans="1:11" ht="15.75" x14ac:dyDescent="0.25">
      <c r="E14" s="2">
        <v>1000000</v>
      </c>
      <c r="F14" s="2">
        <v>100000</v>
      </c>
      <c r="G14" s="2">
        <v>10000</v>
      </c>
      <c r="I14" s="7">
        <v>4095</v>
      </c>
      <c r="J14">
        <f>I14/C10</f>
        <v>1240.909090909091</v>
      </c>
    </row>
    <row r="16" spans="1:11" x14ac:dyDescent="0.25">
      <c r="A16" t="s">
        <v>8</v>
      </c>
      <c r="B16" t="s">
        <v>9</v>
      </c>
      <c r="C16" s="2" t="s">
        <v>10</v>
      </c>
      <c r="E16" t="s">
        <v>14</v>
      </c>
      <c r="F16" t="s">
        <v>15</v>
      </c>
      <c r="G16" t="s">
        <v>16</v>
      </c>
      <c r="I16" t="s">
        <v>19</v>
      </c>
      <c r="J16" t="s">
        <v>20</v>
      </c>
      <c r="K16" t="s">
        <v>21</v>
      </c>
    </row>
    <row r="17" spans="1:11" x14ac:dyDescent="0.25">
      <c r="A17" s="5">
        <v>0</v>
      </c>
      <c r="B17" s="3">
        <f>A17+273.15</f>
        <v>273.14999999999998</v>
      </c>
      <c r="C17" s="2">
        <f>$C$4*EXP($C$3*((1/B17)-(1/$C$5)))</f>
        <v>369885.5446192759</v>
      </c>
      <c r="E17" s="6">
        <f>$C$10*($C17/(E$14+$C17))</f>
        <v>0.89103962154944172</v>
      </c>
      <c r="F17" s="6">
        <f t="shared" ref="F17:G32" si="0">$C$10*($C17/(F$14+$C17))</f>
        <v>2.5977013151843562</v>
      </c>
      <c r="G17" s="6">
        <f t="shared" si="0"/>
        <v>3.2131317301555313</v>
      </c>
      <c r="I17" s="5">
        <f>ROUND((E17*$J$14),0)</f>
        <v>1106</v>
      </c>
      <c r="J17" s="5">
        <f>ROUND((F17*$J$14),0)</f>
        <v>3224</v>
      </c>
      <c r="K17" s="5">
        <f>ROUND((G17*$J$14),0)</f>
        <v>3987</v>
      </c>
    </row>
    <row r="18" spans="1:11" x14ac:dyDescent="0.25">
      <c r="A18" s="5">
        <v>1</v>
      </c>
      <c r="B18" s="3">
        <f t="shared" ref="B18:B81" si="1">A18+273.15</f>
        <v>274.14999999999998</v>
      </c>
      <c r="C18" s="2">
        <f t="shared" ref="C18:C81" si="2">$C$4*EXP($C$3*((1/B18)-(1/$C$5)))</f>
        <v>349426.18346771225</v>
      </c>
      <c r="E18" s="6">
        <f t="shared" ref="E18:G33" si="3">$C$10*($C18/(E$14+$C18))</f>
        <v>0.85451610437870296</v>
      </c>
      <c r="F18" s="6">
        <f t="shared" si="0"/>
        <v>2.5657303643197551</v>
      </c>
      <c r="G18" s="6">
        <f t="shared" si="0"/>
        <v>3.2081869893795192</v>
      </c>
      <c r="I18" s="5">
        <f t="shared" ref="I18:K19" si="4">ROUND((E18*$J$14),0)</f>
        <v>1060</v>
      </c>
      <c r="J18" s="5">
        <f t="shared" ref="J18:J19" si="5">ROUND((F18*$J$14),0)</f>
        <v>3184</v>
      </c>
      <c r="K18" s="5">
        <f t="shared" si="4"/>
        <v>3981</v>
      </c>
    </row>
    <row r="19" spans="1:11" x14ac:dyDescent="0.25">
      <c r="A19" s="5">
        <v>2</v>
      </c>
      <c r="B19" s="3">
        <f t="shared" si="1"/>
        <v>275.14999999999998</v>
      </c>
      <c r="C19" s="2">
        <f t="shared" si="2"/>
        <v>330235.04204271146</v>
      </c>
      <c r="E19" s="6">
        <f t="shared" si="3"/>
        <v>0.81923540148775975</v>
      </c>
      <c r="F19" s="6">
        <f t="shared" si="0"/>
        <v>2.532977401298615</v>
      </c>
      <c r="G19" s="6">
        <f t="shared" si="0"/>
        <v>3.2030082268955193</v>
      </c>
      <c r="I19" s="5">
        <f t="shared" si="4"/>
        <v>1017</v>
      </c>
      <c r="J19" s="5">
        <f t="shared" si="5"/>
        <v>3143</v>
      </c>
      <c r="K19" s="5">
        <f t="shared" si="4"/>
        <v>3975</v>
      </c>
    </row>
    <row r="20" spans="1:11" x14ac:dyDescent="0.25">
      <c r="A20" s="5">
        <v>3</v>
      </c>
      <c r="B20" s="3">
        <f t="shared" si="1"/>
        <v>276.14999999999998</v>
      </c>
      <c r="C20" s="2">
        <f t="shared" si="2"/>
        <v>312225.62219546142</v>
      </c>
      <c r="E20" s="6">
        <f t="shared" si="3"/>
        <v>0.78518856499781764</v>
      </c>
      <c r="F20" s="6">
        <f t="shared" si="0"/>
        <v>2.4994675191647189</v>
      </c>
      <c r="G20" s="6">
        <f t="shared" si="0"/>
        <v>3.1975872875187363</v>
      </c>
      <c r="I20" s="5">
        <f t="shared" ref="I20:I83" si="6">ROUND((E20*$J$14),0)</f>
        <v>974</v>
      </c>
      <c r="J20" s="5">
        <f t="shared" ref="J20:J83" si="7">ROUND((F20*$J$14),0)</f>
        <v>3102</v>
      </c>
      <c r="K20" s="5">
        <f t="shared" ref="K20:K83" si="8">ROUND((G20*$J$14),0)</f>
        <v>3968</v>
      </c>
    </row>
    <row r="21" spans="1:11" x14ac:dyDescent="0.25">
      <c r="A21" s="5">
        <v>4</v>
      </c>
      <c r="B21" s="3">
        <f t="shared" si="1"/>
        <v>277.14999999999998</v>
      </c>
      <c r="C21" s="2">
        <f t="shared" si="2"/>
        <v>295317.83402271906</v>
      </c>
      <c r="E21" s="6">
        <f t="shared" si="3"/>
        <v>0.75236272262879988</v>
      </c>
      <c r="F21" s="6">
        <f t="shared" si="0"/>
        <v>2.4652286550243652</v>
      </c>
      <c r="G21" s="6">
        <f t="shared" si="0"/>
        <v>3.1919159108224759</v>
      </c>
      <c r="I21" s="5">
        <f t="shared" si="6"/>
        <v>934</v>
      </c>
      <c r="J21" s="5">
        <f t="shared" si="7"/>
        <v>3059</v>
      </c>
      <c r="K21" s="5">
        <f t="shared" si="8"/>
        <v>3961</v>
      </c>
    </row>
    <row r="22" spans="1:11" x14ac:dyDescent="0.25">
      <c r="A22" s="5">
        <v>5</v>
      </c>
      <c r="B22" s="3">
        <f t="shared" si="1"/>
        <v>278.14999999999998</v>
      </c>
      <c r="C22" s="2">
        <f t="shared" si="2"/>
        <v>279437.48511901265</v>
      </c>
      <c r="E22" s="6">
        <f t="shared" si="3"/>
        <v>0.72074150680911486</v>
      </c>
      <c r="F22" s="6">
        <f t="shared" si="0"/>
        <v>2.4302915158830611</v>
      </c>
      <c r="G22" s="6">
        <f t="shared" si="0"/>
        <v>3.185985742356658</v>
      </c>
      <c r="I22" s="5">
        <f t="shared" si="6"/>
        <v>894</v>
      </c>
      <c r="J22" s="5">
        <f t="shared" si="7"/>
        <v>3016</v>
      </c>
      <c r="K22" s="5">
        <f t="shared" si="8"/>
        <v>3954</v>
      </c>
    </row>
    <row r="23" spans="1:11" x14ac:dyDescent="0.25">
      <c r="A23" s="5">
        <v>6</v>
      </c>
      <c r="B23" s="3">
        <f t="shared" si="1"/>
        <v>279.14999999999998</v>
      </c>
      <c r="C23" s="2">
        <f t="shared" si="2"/>
        <v>264515.81329363189</v>
      </c>
      <c r="E23" s="6">
        <f t="shared" si="3"/>
        <v>0.69030547083106308</v>
      </c>
      <c r="F23" s="6">
        <f t="shared" si="0"/>
        <v>2.3946894813197805</v>
      </c>
      <c r="G23" s="6">
        <f t="shared" si="0"/>
        <v>3.1797883458731682</v>
      </c>
      <c r="I23" s="5">
        <f t="shared" si="6"/>
        <v>857</v>
      </c>
      <c r="J23" s="5">
        <f t="shared" si="7"/>
        <v>2972</v>
      </c>
      <c r="K23" s="5">
        <f t="shared" si="8"/>
        <v>3946</v>
      </c>
    </row>
    <row r="24" spans="1:11" x14ac:dyDescent="0.25">
      <c r="A24" s="5">
        <v>7</v>
      </c>
      <c r="B24" s="3">
        <f t="shared" si="1"/>
        <v>280.14999999999998</v>
      </c>
      <c r="C24" s="2">
        <f t="shared" si="2"/>
        <v>250489.0588269257</v>
      </c>
      <c r="E24" s="6">
        <f t="shared" si="3"/>
        <v>0.66103248828445971</v>
      </c>
      <c r="F24" s="6">
        <f t="shared" si="0"/>
        <v>2.3584584833988878</v>
      </c>
      <c r="G24" s="6">
        <f t="shared" si="0"/>
        <v>3.1733152165829508</v>
      </c>
      <c r="I24" s="5">
        <f t="shared" si="6"/>
        <v>820</v>
      </c>
      <c r="J24" s="5">
        <f t="shared" si="7"/>
        <v>2927</v>
      </c>
      <c r="K24" s="5">
        <f t="shared" si="8"/>
        <v>3938</v>
      </c>
    </row>
    <row r="25" spans="1:11" x14ac:dyDescent="0.25">
      <c r="A25" s="5">
        <v>8</v>
      </c>
      <c r="B25" s="3">
        <f t="shared" si="1"/>
        <v>281.14999999999998</v>
      </c>
      <c r="C25" s="2">
        <f t="shared" si="2"/>
        <v>237298.07271476134</v>
      </c>
      <c r="E25" s="6">
        <f t="shared" si="3"/>
        <v>0.63289813281656937</v>
      </c>
      <c r="F25" s="6">
        <f t="shared" si="0"/>
        <v>2.3216368645572811</v>
      </c>
      <c r="G25" s="6">
        <f t="shared" si="0"/>
        <v>3.1665577954662716</v>
      </c>
      <c r="I25" s="5">
        <f t="shared" si="6"/>
        <v>785</v>
      </c>
      <c r="J25" s="5">
        <f t="shared" si="7"/>
        <v>2881</v>
      </c>
      <c r="K25" s="5">
        <f t="shared" si="8"/>
        <v>3929</v>
      </c>
    </row>
    <row r="26" spans="1:11" x14ac:dyDescent="0.25">
      <c r="A26" s="5">
        <v>9</v>
      </c>
      <c r="B26" s="3">
        <f t="shared" si="1"/>
        <v>282.14999999999998</v>
      </c>
      <c r="C26" s="2">
        <f t="shared" si="2"/>
        <v>224887.95768686134</v>
      </c>
      <c r="E26" s="6">
        <f t="shared" si="3"/>
        <v>0.60587603601566764</v>
      </c>
      <c r="F26" s="6">
        <f t="shared" si="0"/>
        <v>2.2842652145387738</v>
      </c>
      <c r="G26" s="6">
        <f t="shared" si="0"/>
        <v>3.1595074846536249</v>
      </c>
      <c r="I26" s="5">
        <f t="shared" si="6"/>
        <v>752</v>
      </c>
      <c r="J26" s="5">
        <f t="shared" si="7"/>
        <v>2835</v>
      </c>
      <c r="K26" s="5">
        <f t="shared" si="8"/>
        <v>3921</v>
      </c>
    </row>
    <row r="27" spans="1:11" x14ac:dyDescent="0.25">
      <c r="A27" s="5">
        <v>10</v>
      </c>
      <c r="B27" s="3">
        <f t="shared" si="1"/>
        <v>283.14999999999998</v>
      </c>
      <c r="C27" s="2">
        <f t="shared" si="2"/>
        <v>213207.73908793164</v>
      </c>
      <c r="E27" s="6">
        <f t="shared" si="3"/>
        <v>0.57993822189027389</v>
      </c>
      <c r="F27" s="6">
        <f t="shared" si="0"/>
        <v>2.2463861877711966</v>
      </c>
      <c r="G27" s="6">
        <f t="shared" si="0"/>
        <v>3.1521556638903108</v>
      </c>
      <c r="I27" s="5">
        <f t="shared" si="6"/>
        <v>720</v>
      </c>
      <c r="J27" s="5">
        <f t="shared" si="7"/>
        <v>2788</v>
      </c>
      <c r="K27" s="5">
        <f t="shared" si="8"/>
        <v>3912</v>
      </c>
    </row>
    <row r="28" spans="1:11" x14ac:dyDescent="0.25">
      <c r="A28" s="5">
        <v>11</v>
      </c>
      <c r="B28" s="3">
        <f t="shared" si="1"/>
        <v>284.14999999999998</v>
      </c>
      <c r="C28" s="2">
        <f t="shared" si="2"/>
        <v>202210.06298365115</v>
      </c>
      <c r="E28" s="6">
        <f t="shared" si="3"/>
        <v>0.55505541701252858</v>
      </c>
      <c r="F28" s="6">
        <f t="shared" si="0"/>
        <v>2.2080443028865906</v>
      </c>
      <c r="G28" s="6">
        <f t="shared" si="0"/>
        <v>3.14449370809271</v>
      </c>
      <c r="I28" s="5">
        <f t="shared" si="6"/>
        <v>689</v>
      </c>
      <c r="J28" s="5">
        <f t="shared" si="7"/>
        <v>2740</v>
      </c>
      <c r="K28" s="5">
        <f t="shared" si="8"/>
        <v>3902</v>
      </c>
    </row>
    <row r="29" spans="1:11" x14ac:dyDescent="0.25">
      <c r="A29" s="5">
        <v>12</v>
      </c>
      <c r="B29" s="3">
        <f t="shared" si="1"/>
        <v>285.14999999999998</v>
      </c>
      <c r="C29" s="2">
        <f t="shared" si="2"/>
        <v>191850.91909978623</v>
      </c>
      <c r="E29" s="6">
        <f t="shared" si="3"/>
        <v>0.53119733591134499</v>
      </c>
      <c r="F29" s="6">
        <f t="shared" si="0"/>
        <v>2.1692857263637046</v>
      </c>
      <c r="G29" s="6">
        <f t="shared" si="0"/>
        <v>3.1365130059988169</v>
      </c>
      <c r="I29" s="5">
        <f t="shared" si="6"/>
        <v>659</v>
      </c>
      <c r="J29" s="5">
        <f t="shared" si="7"/>
        <v>2692</v>
      </c>
      <c r="K29" s="5">
        <f t="shared" si="8"/>
        <v>3892</v>
      </c>
    </row>
    <row r="30" spans="1:11" x14ac:dyDescent="0.25">
      <c r="A30" s="5">
        <v>13</v>
      </c>
      <c r="B30" s="3">
        <f t="shared" si="1"/>
        <v>286.14999999999998</v>
      </c>
      <c r="C30" s="2">
        <f t="shared" si="2"/>
        <v>182089.38642468516</v>
      </c>
      <c r="E30" s="6">
        <f t="shared" si="3"/>
        <v>0.50833294174048149</v>
      </c>
      <c r="F30" s="6">
        <f t="shared" si="0"/>
        <v>2.1301580425178228</v>
      </c>
      <c r="G30" s="6">
        <f t="shared" si="0"/>
        <v>3.1282049799095026</v>
      </c>
      <c r="I30" s="5">
        <f t="shared" si="6"/>
        <v>631</v>
      </c>
      <c r="J30" s="5">
        <f t="shared" si="7"/>
        <v>2643</v>
      </c>
      <c r="K30" s="5">
        <f t="shared" si="8"/>
        <v>3882</v>
      </c>
    </row>
    <row r="31" spans="1:11" x14ac:dyDescent="0.25">
      <c r="A31" s="5">
        <v>14</v>
      </c>
      <c r="B31" s="3">
        <f t="shared" si="1"/>
        <v>287.14999999999998</v>
      </c>
      <c r="C31" s="2">
        <f t="shared" si="2"/>
        <v>172887.39950576748</v>
      </c>
      <c r="E31" s="6">
        <f t="shared" si="3"/>
        <v>0.48643068261236544</v>
      </c>
      <c r="F31" s="6">
        <f t="shared" si="0"/>
        <v>2.0907100122700037</v>
      </c>
      <c r="G31" s="6">
        <f t="shared" si="0"/>
        <v>3.1195611065104605</v>
      </c>
      <c r="I31" s="5">
        <f t="shared" si="6"/>
        <v>604</v>
      </c>
      <c r="J31" s="5">
        <f t="shared" si="7"/>
        <v>2594</v>
      </c>
      <c r="K31" s="5">
        <f t="shared" si="8"/>
        <v>3871</v>
      </c>
    </row>
    <row r="32" spans="1:11" x14ac:dyDescent="0.25">
      <c r="A32" s="5">
        <v>15</v>
      </c>
      <c r="B32" s="3">
        <f t="shared" si="1"/>
        <v>288.14999999999998</v>
      </c>
      <c r="C32" s="2">
        <f t="shared" si="2"/>
        <v>164209.53365147198</v>
      </c>
      <c r="E32" s="6">
        <f t="shared" si="3"/>
        <v>0.46545870428517111</v>
      </c>
      <c r="F32" s="6">
        <f t="shared" si="0"/>
        <v>2.0509913232907238</v>
      </c>
      <c r="G32" s="6">
        <f t="shared" si="0"/>
        <v>3.1105729387576417</v>
      </c>
      <c r="I32" s="5">
        <f t="shared" si="6"/>
        <v>578</v>
      </c>
      <c r="J32" s="5">
        <f t="shared" si="7"/>
        <v>2545</v>
      </c>
      <c r="K32" s="5">
        <f t="shared" si="8"/>
        <v>3860</v>
      </c>
    </row>
    <row r="33" spans="1:11" x14ac:dyDescent="0.25">
      <c r="A33" s="5">
        <v>16</v>
      </c>
      <c r="B33" s="3">
        <f t="shared" si="1"/>
        <v>289.14999999999998</v>
      </c>
      <c r="C33" s="2">
        <f t="shared" si="2"/>
        <v>156022.80741352975</v>
      </c>
      <c r="E33" s="6">
        <f t="shared" si="3"/>
        <v>0.44538504012444469</v>
      </c>
      <c r="F33" s="6">
        <f t="shared" si="3"/>
        <v>2.0110523342282476</v>
      </c>
      <c r="G33" s="6">
        <f t="shared" si="3"/>
        <v>3.1012321288014144</v>
      </c>
      <c r="I33" s="5">
        <f t="shared" si="6"/>
        <v>553</v>
      </c>
      <c r="J33" s="5">
        <f t="shared" si="7"/>
        <v>2496</v>
      </c>
      <c r="K33" s="5">
        <f t="shared" si="8"/>
        <v>3848</v>
      </c>
    </row>
    <row r="34" spans="1:11" x14ac:dyDescent="0.25">
      <c r="A34" s="5">
        <v>17</v>
      </c>
      <c r="B34" s="3">
        <f t="shared" si="1"/>
        <v>290.14999999999998</v>
      </c>
      <c r="C34" s="2">
        <f t="shared" si="2"/>
        <v>148296.50087210731</v>
      </c>
      <c r="E34" s="6">
        <f t="shared" ref="E34:G49" si="9">$C$10*($C34/(E$14+$C34))</f>
        <v>0.42617777943787288</v>
      </c>
      <c r="F34" s="6">
        <f t="shared" si="9"/>
        <v>1.9709438157971604</v>
      </c>
      <c r="G34" s="6">
        <f t="shared" si="9"/>
        <v>3.0915304519165479</v>
      </c>
      <c r="I34" s="5">
        <f t="shared" si="6"/>
        <v>529</v>
      </c>
      <c r="J34" s="5">
        <f t="shared" si="7"/>
        <v>2446</v>
      </c>
      <c r="K34" s="5">
        <f t="shared" si="8"/>
        <v>3836</v>
      </c>
    </row>
    <row r="35" spans="1:11" x14ac:dyDescent="0.25">
      <c r="A35" s="5">
        <v>18</v>
      </c>
      <c r="B35" s="3">
        <f t="shared" si="1"/>
        <v>291.14999999999998</v>
      </c>
      <c r="C35" s="2">
        <f t="shared" si="2"/>
        <v>141001.98837991507</v>
      </c>
      <c r="E35" s="6">
        <f t="shared" si="9"/>
        <v>0.40780521540930775</v>
      </c>
      <c r="F35" s="6">
        <f t="shared" si="9"/>
        <v>1.9307166915163014</v>
      </c>
      <c r="G35" s="6">
        <f t="shared" si="9"/>
        <v>3.0814598313965686</v>
      </c>
      <c r="I35" s="5">
        <f t="shared" si="6"/>
        <v>506</v>
      </c>
      <c r="J35" s="5">
        <f t="shared" si="7"/>
        <v>2396</v>
      </c>
      <c r="K35" s="5">
        <f t="shared" si="8"/>
        <v>3824</v>
      </c>
    </row>
    <row r="36" spans="1:11" x14ac:dyDescent="0.25">
      <c r="A36" s="5">
        <v>19</v>
      </c>
      <c r="B36" s="3">
        <f t="shared" si="1"/>
        <v>292.14999999999998</v>
      </c>
      <c r="C36" s="2">
        <f t="shared" si="2"/>
        <v>134112.58454222948</v>
      </c>
      <c r="E36" s="6">
        <f t="shared" si="9"/>
        <v>0.39023597394256565</v>
      </c>
      <c r="F36" s="6">
        <f t="shared" si="9"/>
        <v>1.8904217808484605</v>
      </c>
      <c r="G36" s="6">
        <f t="shared" si="9"/>
        <v>3.0710123643620451</v>
      </c>
      <c r="I36" s="5">
        <f t="shared" si="6"/>
        <v>484</v>
      </c>
      <c r="J36" s="5">
        <f t="shared" si="7"/>
        <v>2346</v>
      </c>
      <c r="K36" s="5">
        <f t="shared" si="8"/>
        <v>3811</v>
      </c>
    </row>
    <row r="37" spans="1:11" x14ac:dyDescent="0.25">
      <c r="A37" s="5">
        <v>20</v>
      </c>
      <c r="B37" s="3">
        <f t="shared" si="1"/>
        <v>293.14999999999998</v>
      </c>
      <c r="C37" s="2">
        <f t="shared" si="2"/>
        <v>127603.40231918193</v>
      </c>
      <c r="E37" s="6">
        <f t="shared" si="9"/>
        <v>0.37343912477314906</v>
      </c>
      <c r="F37" s="6">
        <f t="shared" si="9"/>
        <v>1.8501095474081655</v>
      </c>
      <c r="G37" s="6">
        <f t="shared" si="9"/>
        <v>3.0601803484229704</v>
      </c>
      <c r="I37" s="5">
        <f t="shared" si="6"/>
        <v>463</v>
      </c>
      <c r="J37" s="5">
        <f t="shared" si="7"/>
        <v>2296</v>
      </c>
      <c r="K37" s="5">
        <f t="shared" si="8"/>
        <v>3797</v>
      </c>
    </row>
    <row r="38" spans="1:11" x14ac:dyDescent="0.25">
      <c r="A38" s="5">
        <v>21</v>
      </c>
      <c r="B38" s="3">
        <f t="shared" si="1"/>
        <v>294.14999999999998</v>
      </c>
      <c r="C38" s="2">
        <f t="shared" si="2"/>
        <v>121451.22223576621</v>
      </c>
      <c r="E38" s="6">
        <f t="shared" si="9"/>
        <v>0.35738427622291125</v>
      </c>
      <c r="F38" s="6">
        <f t="shared" si="9"/>
        <v>1.809829854771954</v>
      </c>
      <c r="G38" s="6">
        <f t="shared" si="9"/>
        <v>3.0489563091257348</v>
      </c>
      <c r="I38" s="5">
        <f t="shared" si="6"/>
        <v>443</v>
      </c>
      <c r="J38" s="5">
        <f t="shared" si="7"/>
        <v>2246</v>
      </c>
      <c r="K38" s="5">
        <f t="shared" si="8"/>
        <v>3783</v>
      </c>
    </row>
    <row r="39" spans="1:11" x14ac:dyDescent="0.25">
      <c r="A39" s="5">
        <v>22</v>
      </c>
      <c r="B39" s="3">
        <f t="shared" si="1"/>
        <v>295.14999999999998</v>
      </c>
      <c r="C39" s="2">
        <f t="shared" si="2"/>
        <v>115634.37177483839</v>
      </c>
      <c r="E39" s="6">
        <f t="shared" si="9"/>
        <v>0.3420416549643393</v>
      </c>
      <c r="F39" s="6">
        <f t="shared" si="9"/>
        <v>1.7696317322519428</v>
      </c>
      <c r="G39" s="6">
        <f t="shared" si="9"/>
        <v>3.0373330281052184</v>
      </c>
      <c r="I39" s="5">
        <f t="shared" si="6"/>
        <v>424</v>
      </c>
      <c r="J39" s="5">
        <f t="shared" si="7"/>
        <v>2196</v>
      </c>
      <c r="K39" s="5">
        <f t="shared" si="8"/>
        <v>3769</v>
      </c>
    </row>
    <row r="40" spans="1:11" x14ac:dyDescent="0.25">
      <c r="A40" s="5">
        <v>23</v>
      </c>
      <c r="B40" s="3">
        <f t="shared" si="1"/>
        <v>296.14999999999998</v>
      </c>
      <c r="C40" s="2">
        <f t="shared" si="2"/>
        <v>110132.61410981807</v>
      </c>
      <c r="E40" s="6">
        <f t="shared" si="9"/>
        <v>0.32738217213249721</v>
      </c>
      <c r="F40" s="6">
        <f t="shared" si="9"/>
        <v>1.7295631527834243</v>
      </c>
      <c r="G40" s="6">
        <f t="shared" si="9"/>
        <v>3.0253035718524082</v>
      </c>
      <c r="I40" s="5">
        <f t="shared" si="6"/>
        <v>406</v>
      </c>
      <c r="J40" s="5">
        <f t="shared" si="7"/>
        <v>2146</v>
      </c>
      <c r="K40" s="5">
        <f t="shared" si="8"/>
        <v>3754</v>
      </c>
    </row>
    <row r="41" spans="1:11" x14ac:dyDescent="0.25">
      <c r="A41" s="5">
        <v>24</v>
      </c>
      <c r="B41" s="3">
        <f t="shared" si="1"/>
        <v>297.14999999999998</v>
      </c>
      <c r="C41" s="2">
        <f t="shared" si="2"/>
        <v>104927.04540769389</v>
      </c>
      <c r="E41" s="6">
        <f t="shared" si="9"/>
        <v>0.31337747707825159</v>
      </c>
      <c r="F41" s="6">
        <f t="shared" si="9"/>
        <v>1.689670824836816</v>
      </c>
      <c r="G41" s="6">
        <f t="shared" si="9"/>
        <v>3.0128613209977222</v>
      </c>
      <c r="I41" s="5">
        <f t="shared" si="6"/>
        <v>389</v>
      </c>
      <c r="J41" s="5">
        <f t="shared" si="7"/>
        <v>2097</v>
      </c>
      <c r="K41" s="5">
        <f t="shared" si="8"/>
        <v>3739</v>
      </c>
    </row>
    <row r="42" spans="1:11" x14ac:dyDescent="0.25">
      <c r="A42" s="5">
        <v>25</v>
      </c>
      <c r="B42" s="3">
        <f t="shared" si="1"/>
        <v>298.14999999999998</v>
      </c>
      <c r="C42" s="2">
        <f t="shared" si="2"/>
        <v>100000</v>
      </c>
      <c r="E42" s="6">
        <f t="shared" si="9"/>
        <v>0.3</v>
      </c>
      <c r="F42" s="6">
        <f t="shared" si="9"/>
        <v>1.65</v>
      </c>
      <c r="G42" s="6">
        <f t="shared" si="9"/>
        <v>2.9999999999999996</v>
      </c>
      <c r="I42" s="5">
        <f t="shared" si="6"/>
        <v>372</v>
      </c>
      <c r="J42" s="5">
        <f t="shared" si="7"/>
        <v>2048</v>
      </c>
      <c r="K42" s="5">
        <f t="shared" si="8"/>
        <v>3723</v>
      </c>
    </row>
    <row r="43" spans="1:11" x14ac:dyDescent="0.25">
      <c r="A43" s="5">
        <v>26</v>
      </c>
      <c r="B43" s="3">
        <f t="shared" si="1"/>
        <v>299.14999999999998</v>
      </c>
      <c r="C43" s="2">
        <f t="shared" si="2"/>
        <v>95334.962780343703</v>
      </c>
      <c r="E43" s="6">
        <f t="shared" si="9"/>
        <v>0.28722298462614176</v>
      </c>
      <c r="F43" s="6">
        <f t="shared" si="9"/>
        <v>1.6105942975959269</v>
      </c>
      <c r="G43" s="6">
        <f t="shared" si="9"/>
        <v>2.9867137071210124</v>
      </c>
      <c r="I43" s="5">
        <f t="shared" si="6"/>
        <v>356</v>
      </c>
      <c r="J43" s="5">
        <f t="shared" si="7"/>
        <v>1999</v>
      </c>
      <c r="K43" s="5">
        <f t="shared" si="8"/>
        <v>3706</v>
      </c>
    </row>
    <row r="44" spans="1:11" x14ac:dyDescent="0.25">
      <c r="A44" s="5">
        <v>27</v>
      </c>
      <c r="B44" s="3">
        <f t="shared" si="1"/>
        <v>300.14999999999998</v>
      </c>
      <c r="C44" s="2">
        <f t="shared" si="2"/>
        <v>90916.488242406442</v>
      </c>
      <c r="E44" s="6">
        <f t="shared" si="9"/>
        <v>0.27502051204974959</v>
      </c>
      <c r="F44" s="6">
        <f t="shared" si="9"/>
        <v>1.5714955474091927</v>
      </c>
      <c r="G44" s="6">
        <f t="shared" si="9"/>
        <v>2.9729969445554589</v>
      </c>
      <c r="I44" s="5">
        <f t="shared" si="6"/>
        <v>341</v>
      </c>
      <c r="J44" s="5">
        <f t="shared" si="7"/>
        <v>1950</v>
      </c>
      <c r="K44" s="5">
        <f t="shared" si="8"/>
        <v>3689</v>
      </c>
    </row>
    <row r="45" spans="1:11" x14ac:dyDescent="0.25">
      <c r="A45" s="5">
        <v>28</v>
      </c>
      <c r="B45" s="3">
        <f t="shared" si="1"/>
        <v>301.14999999999998</v>
      </c>
      <c r="C45" s="2">
        <f t="shared" si="2"/>
        <v>86730.125622651773</v>
      </c>
      <c r="E45" s="6">
        <f t="shared" si="9"/>
        <v>0.26336751674272818</v>
      </c>
      <c r="F45" s="6">
        <f t="shared" si="9"/>
        <v>1.5327436513009634</v>
      </c>
      <c r="G45" s="6">
        <f t="shared" si="9"/>
        <v>2.9588446485768625</v>
      </c>
      <c r="I45" s="5">
        <f t="shared" si="6"/>
        <v>327</v>
      </c>
      <c r="J45" s="5">
        <f t="shared" si="7"/>
        <v>1902</v>
      </c>
      <c r="K45" s="5">
        <f t="shared" si="8"/>
        <v>3672</v>
      </c>
    </row>
    <row r="46" spans="1:11" x14ac:dyDescent="0.25">
      <c r="A46" s="5">
        <v>29</v>
      </c>
      <c r="B46" s="3">
        <f t="shared" si="1"/>
        <v>302.14999999999998</v>
      </c>
      <c r="C46" s="2">
        <f t="shared" si="2"/>
        <v>82762.34965774187</v>
      </c>
      <c r="E46" s="6">
        <f t="shared" si="9"/>
        <v>0.25223979570113358</v>
      </c>
      <c r="F46" s="6">
        <f t="shared" si="9"/>
        <v>1.4943764642006991</v>
      </c>
      <c r="G46" s="6">
        <f t="shared" si="9"/>
        <v>2.9442522195507381</v>
      </c>
      <c r="I46" s="5">
        <f t="shared" si="6"/>
        <v>313</v>
      </c>
      <c r="J46" s="5">
        <f t="shared" si="7"/>
        <v>1854</v>
      </c>
      <c r="K46" s="5">
        <f t="shared" si="8"/>
        <v>3654</v>
      </c>
    </row>
    <row r="47" spans="1:11" x14ac:dyDescent="0.25">
      <c r="A47" s="5">
        <v>30</v>
      </c>
      <c r="B47" s="3">
        <f t="shared" si="1"/>
        <v>303.14999999999998</v>
      </c>
      <c r="C47" s="2">
        <f t="shared" si="2"/>
        <v>79000.496508297641</v>
      </c>
      <c r="E47" s="6">
        <f t="shared" si="9"/>
        <v>0.24161401159779478</v>
      </c>
      <c r="F47" s="6">
        <f t="shared" si="9"/>
        <v>1.4564296946813067</v>
      </c>
      <c r="G47" s="6">
        <f t="shared" si="9"/>
        <v>2.9292155516579239</v>
      </c>
      <c r="I47" s="5">
        <f t="shared" si="6"/>
        <v>300</v>
      </c>
      <c r="J47" s="5">
        <f t="shared" si="7"/>
        <v>1807</v>
      </c>
      <c r="K47" s="5">
        <f t="shared" si="8"/>
        <v>3635</v>
      </c>
    </row>
    <row r="48" spans="1:11" x14ac:dyDescent="0.25">
      <c r="A48" s="5">
        <v>31</v>
      </c>
      <c r="B48" s="3">
        <f t="shared" si="1"/>
        <v>304.14999999999998</v>
      </c>
      <c r="C48" s="2">
        <f t="shared" si="2"/>
        <v>75432.704438554967</v>
      </c>
      <c r="E48" s="6">
        <f t="shared" si="9"/>
        <v>0.23146769074424581</v>
      </c>
      <c r="F48" s="6">
        <f t="shared" si="9"/>
        <v>1.4189368250571432</v>
      </c>
      <c r="G48" s="6">
        <f t="shared" si="9"/>
        <v>2.913731062163269</v>
      </c>
      <c r="I48" s="5">
        <f t="shared" si="6"/>
        <v>287</v>
      </c>
      <c r="J48" s="5">
        <f t="shared" si="7"/>
        <v>1761</v>
      </c>
      <c r="K48" s="5">
        <f t="shared" si="8"/>
        <v>3616</v>
      </c>
    </row>
    <row r="49" spans="1:11" x14ac:dyDescent="0.25">
      <c r="A49" s="5">
        <v>32</v>
      </c>
      <c r="B49" s="3">
        <f t="shared" si="1"/>
        <v>305.14999999999998</v>
      </c>
      <c r="C49" s="2">
        <f t="shared" si="2"/>
        <v>72047.858876004233</v>
      </c>
      <c r="E49" s="6">
        <f t="shared" si="9"/>
        <v>0.2217792165921518</v>
      </c>
      <c r="F49" s="6">
        <f t="shared" si="9"/>
        <v>1.3819290506961048</v>
      </c>
      <c r="G49" s="6">
        <f t="shared" si="9"/>
        <v>2.8977957200580744</v>
      </c>
      <c r="I49" s="5">
        <f t="shared" si="6"/>
        <v>275</v>
      </c>
      <c r="J49" s="5">
        <f t="shared" si="7"/>
        <v>1715</v>
      </c>
      <c r="K49" s="5">
        <f t="shared" si="8"/>
        <v>3596</v>
      </c>
    </row>
    <row r="50" spans="1:11" x14ac:dyDescent="0.25">
      <c r="A50" s="5">
        <v>33</v>
      </c>
      <c r="B50" s="3">
        <f t="shared" si="1"/>
        <v>306.14999999999998</v>
      </c>
      <c r="C50" s="2">
        <f t="shared" si="2"/>
        <v>68835.541506563983</v>
      </c>
      <c r="E50" s="6">
        <f t="shared" ref="E50:G107" si="10">$C$10*($C50/(E$14+$C50))</f>
        <v>0.21252781943560217</v>
      </c>
      <c r="F50" s="6">
        <f t="shared" si="10"/>
        <v>1.3454352380113621</v>
      </c>
      <c r="G50" s="6">
        <f t="shared" si="10"/>
        <v>2.881407073898866</v>
      </c>
      <c r="I50" s="5">
        <f t="shared" si="6"/>
        <v>264</v>
      </c>
      <c r="J50" s="5">
        <f t="shared" si="7"/>
        <v>1670</v>
      </c>
      <c r="K50" s="5">
        <f t="shared" si="8"/>
        <v>3576</v>
      </c>
    </row>
    <row r="51" spans="1:11" x14ac:dyDescent="0.25">
      <c r="A51" s="5">
        <v>34</v>
      </c>
      <c r="B51" s="3">
        <f t="shared" si="1"/>
        <v>307.14999999999998</v>
      </c>
      <c r="C51" s="2">
        <f t="shared" si="2"/>
        <v>65785.983089537956</v>
      </c>
      <c r="E51" s="6">
        <f t="shared" si="10"/>
        <v>0.20369356291040366</v>
      </c>
      <c r="F51" s="6">
        <f t="shared" si="10"/>
        <v>1.3094819003982197</v>
      </c>
      <c r="G51" s="6">
        <f t="shared" si="10"/>
        <v>2.8645632786604893</v>
      </c>
      <c r="I51" s="5">
        <f t="shared" si="6"/>
        <v>253</v>
      </c>
      <c r="J51" s="5">
        <f t="shared" si="7"/>
        <v>1625</v>
      </c>
      <c r="K51" s="5">
        <f t="shared" si="8"/>
        <v>3555</v>
      </c>
    </row>
    <row r="52" spans="1:11" x14ac:dyDescent="0.25">
      <c r="A52" s="5">
        <v>35</v>
      </c>
      <c r="B52" s="3">
        <f t="shared" si="1"/>
        <v>308.14999999999998</v>
      </c>
      <c r="C52" s="2">
        <f t="shared" si="2"/>
        <v>62890.019702776335</v>
      </c>
      <c r="E52" s="6">
        <f t="shared" si="10"/>
        <v>0.19525732782512814</v>
      </c>
      <c r="F52" s="6">
        <f t="shared" si="10"/>
        <v>1.2740931912087219</v>
      </c>
      <c r="G52" s="6">
        <f t="shared" si="10"/>
        <v>2.8472631214182118</v>
      </c>
      <c r="I52" s="5">
        <f t="shared" si="6"/>
        <v>242</v>
      </c>
      <c r="J52" s="5">
        <f t="shared" si="7"/>
        <v>1581</v>
      </c>
      <c r="K52" s="5">
        <f t="shared" si="8"/>
        <v>3533</v>
      </c>
    </row>
    <row r="53" spans="1:11" x14ac:dyDescent="0.25">
      <c r="A53" s="5">
        <v>36</v>
      </c>
      <c r="B53" s="3">
        <f t="shared" si="1"/>
        <v>309.14999999999998</v>
      </c>
      <c r="C53" s="2">
        <f t="shared" si="2"/>
        <v>60139.05215234169</v>
      </c>
      <c r="E53" s="6">
        <f t="shared" si="10"/>
        <v>0.18720079380134852</v>
      </c>
      <c r="F53" s="6">
        <f t="shared" si="10"/>
        <v>1.239290912712109</v>
      </c>
      <c r="G53" s="6">
        <f t="shared" si="10"/>
        <v>2.8295060456716152</v>
      </c>
      <c r="I53" s="5">
        <f t="shared" si="6"/>
        <v>232</v>
      </c>
      <c r="J53" s="5">
        <f t="shared" si="7"/>
        <v>1538</v>
      </c>
      <c r="K53" s="5">
        <f t="shared" si="8"/>
        <v>3511</v>
      </c>
    </row>
    <row r="54" spans="1:11" x14ac:dyDescent="0.25">
      <c r="A54" s="5">
        <v>37</v>
      </c>
      <c r="B54" s="3">
        <f t="shared" si="1"/>
        <v>310.14999999999998</v>
      </c>
      <c r="C54" s="2">
        <f t="shared" si="2"/>
        <v>57525.008302795388</v>
      </c>
      <c r="E54" s="6">
        <f t="shared" si="10"/>
        <v>0.17950641914736737</v>
      </c>
      <c r="F54" s="6">
        <f t="shared" si="10"/>
        <v>1.2050945398734894</v>
      </c>
      <c r="G54" s="6">
        <f t="shared" si="10"/>
        <v>2.8112921741227854</v>
      </c>
      <c r="I54" s="5">
        <f t="shared" si="6"/>
        <v>223</v>
      </c>
      <c r="J54" s="5">
        <f t="shared" si="7"/>
        <v>1495</v>
      </c>
      <c r="K54" s="5">
        <f t="shared" si="8"/>
        <v>3489</v>
      </c>
    </row>
    <row r="55" spans="1:11" x14ac:dyDescent="0.25">
      <c r="A55" s="5">
        <v>38</v>
      </c>
      <c r="B55" s="3">
        <f t="shared" si="1"/>
        <v>311.14999999999998</v>
      </c>
      <c r="C55" s="2">
        <f t="shared" si="2"/>
        <v>55040.308104131655</v>
      </c>
      <c r="E55" s="6">
        <f t="shared" si="10"/>
        <v>0.17215741934070961</v>
      </c>
      <c r="F55" s="6">
        <f t="shared" si="10"/>
        <v>1.1715212576953986</v>
      </c>
      <c r="G55" s="6">
        <f t="shared" si="10"/>
        <v>2.7926223297225783</v>
      </c>
      <c r="I55" s="5">
        <f t="shared" si="6"/>
        <v>214</v>
      </c>
      <c r="J55" s="5">
        <f t="shared" si="7"/>
        <v>1454</v>
      </c>
      <c r="K55" s="5">
        <f t="shared" si="8"/>
        <v>3465</v>
      </c>
    </row>
    <row r="56" spans="1:11" x14ac:dyDescent="0.25">
      <c r="A56" s="5">
        <v>39</v>
      </c>
      <c r="B56" s="3">
        <f t="shared" si="1"/>
        <v>312.14999999999998</v>
      </c>
      <c r="C56" s="2">
        <f t="shared" si="2"/>
        <v>52677.831109594707</v>
      </c>
      <c r="E56" s="6">
        <f t="shared" si="10"/>
        <v>0.16513774444972071</v>
      </c>
      <c r="F56" s="6">
        <f t="shared" si="10"/>
        <v>1.1385860108065036</v>
      </c>
      <c r="G56" s="6">
        <f t="shared" si="10"/>
        <v>2.7734980548018933</v>
      </c>
      <c r="I56" s="5">
        <f t="shared" si="6"/>
        <v>205</v>
      </c>
      <c r="J56" s="5">
        <f t="shared" si="7"/>
        <v>1413</v>
      </c>
      <c r="K56" s="5">
        <f t="shared" si="8"/>
        <v>3442</v>
      </c>
    </row>
    <row r="57" spans="1:11" x14ac:dyDescent="0.25">
      <c r="A57" s="5">
        <v>40</v>
      </c>
      <c r="B57" s="3">
        <f t="shared" si="1"/>
        <v>313.14999999999998</v>
      </c>
      <c r="C57" s="2">
        <f t="shared" si="2"/>
        <v>50430.88629525563</v>
      </c>
      <c r="E57" s="6">
        <f t="shared" si="10"/>
        <v>0.15843205578359734</v>
      </c>
      <c r="F57" s="6">
        <f t="shared" si="10"/>
        <v>1.1063015639467935</v>
      </c>
      <c r="G57" s="6">
        <f t="shared" si="10"/>
        <v>2.7539216281097167</v>
      </c>
      <c r="I57" s="5">
        <f t="shared" si="6"/>
        <v>197</v>
      </c>
      <c r="J57" s="5">
        <f t="shared" si="7"/>
        <v>1373</v>
      </c>
      <c r="K57" s="5">
        <f t="shared" si="8"/>
        <v>3417</v>
      </c>
    </row>
    <row r="58" spans="1:11" x14ac:dyDescent="0.25">
      <c r="A58" s="5">
        <v>41</v>
      </c>
      <c r="B58" s="3">
        <f t="shared" si="1"/>
        <v>314.14999999999998</v>
      </c>
      <c r="C58" s="2">
        <f t="shared" si="2"/>
        <v>48293.18400744602</v>
      </c>
      <c r="E58" s="6">
        <f t="shared" si="10"/>
        <v>0.15202570202291793</v>
      </c>
      <c r="F58" s="6">
        <f t="shared" si="10"/>
        <v>1.0746785719872989</v>
      </c>
      <c r="G58" s="6">
        <f t="shared" si="10"/>
        <v>2.7338960795865122</v>
      </c>
      <c r="I58" s="5">
        <f t="shared" si="6"/>
        <v>189</v>
      </c>
      <c r="J58" s="5">
        <f t="shared" si="7"/>
        <v>1334</v>
      </c>
      <c r="K58" s="5">
        <f t="shared" si="8"/>
        <v>3393</v>
      </c>
    </row>
    <row r="59" spans="1:11" x14ac:dyDescent="0.25">
      <c r="A59" s="5">
        <v>42</v>
      </c>
      <c r="B59" s="3">
        <f t="shared" si="1"/>
        <v>315.14999999999998</v>
      </c>
      <c r="C59" s="2">
        <f t="shared" si="2"/>
        <v>46258.809878078042</v>
      </c>
      <c r="E59" s="6">
        <f t="shared" si="10"/>
        <v>0.14590469504906392</v>
      </c>
      <c r="F59" s="6">
        <f t="shared" si="10"/>
        <v>1.0437256581323928</v>
      </c>
      <c r="G59" s="6">
        <f t="shared" si="10"/>
        <v>2.7134252027101824</v>
      </c>
      <c r="I59" s="5">
        <f t="shared" si="6"/>
        <v>181</v>
      </c>
      <c r="J59" s="5">
        <f t="shared" si="7"/>
        <v>1295</v>
      </c>
      <c r="K59" s="5">
        <f t="shared" si="8"/>
        <v>3367</v>
      </c>
    </row>
    <row r="60" spans="1:11" x14ac:dyDescent="0.25">
      <c r="A60" s="5">
        <v>43</v>
      </c>
      <c r="B60" s="3">
        <f t="shared" si="1"/>
        <v>316.14999999999998</v>
      </c>
      <c r="C60" s="2">
        <f t="shared" si="2"/>
        <v>44322.200560630095</v>
      </c>
      <c r="E60" s="6">
        <f t="shared" si="10"/>
        <v>0.14005568566057475</v>
      </c>
      <c r="F60" s="6">
        <f t="shared" si="10"/>
        <v>1.0134494989815082</v>
      </c>
      <c r="G60" s="6">
        <f t="shared" si="10"/>
        <v>2.6925135642624043</v>
      </c>
      <c r="I60" s="5">
        <f t="shared" si="6"/>
        <v>174</v>
      </c>
      <c r="J60" s="5">
        <f t="shared" si="7"/>
        <v>1258</v>
      </c>
      <c r="K60" s="5">
        <f t="shared" si="8"/>
        <v>3341</v>
      </c>
    </row>
    <row r="61" spans="1:11" x14ac:dyDescent="0.25">
      <c r="A61" s="5">
        <v>44</v>
      </c>
      <c r="B61" s="3">
        <f t="shared" si="1"/>
        <v>317.14999999999998</v>
      </c>
      <c r="C61" s="2">
        <f t="shared" si="2"/>
        <v>42478.121151258754</v>
      </c>
      <c r="E61" s="6">
        <f t="shared" si="10"/>
        <v>0.13446593933726761</v>
      </c>
      <c r="F61" s="6">
        <f t="shared" si="10"/>
        <v>0.9838549151721141</v>
      </c>
      <c r="G61" s="6">
        <f t="shared" si="10"/>
        <v>2.6711665113755991</v>
      </c>
      <c r="I61" s="5">
        <f t="shared" si="6"/>
        <v>167</v>
      </c>
      <c r="J61" s="5">
        <f t="shared" si="7"/>
        <v>1221</v>
      </c>
      <c r="K61" s="5">
        <f t="shared" si="8"/>
        <v>3315</v>
      </c>
    </row>
    <row r="62" spans="1:11" x14ac:dyDescent="0.25">
      <c r="A62" s="5">
        <v>45</v>
      </c>
      <c r="B62" s="3">
        <f t="shared" si="1"/>
        <v>318.14999999999998</v>
      </c>
      <c r="C62" s="2">
        <f t="shared" si="2"/>
        <v>40721.644170196691</v>
      </c>
      <c r="E62" s="6">
        <f t="shared" si="10"/>
        <v>0.12912331218862658</v>
      </c>
      <c r="F62" s="6">
        <f t="shared" si="10"/>
        <v>0.95494496638427973</v>
      </c>
      <c r="G62" s="6">
        <f t="shared" si="10"/>
        <v>2.6493901757350695</v>
      </c>
      <c r="I62" s="5">
        <f t="shared" si="6"/>
        <v>160</v>
      </c>
      <c r="J62" s="5">
        <f t="shared" si="7"/>
        <v>1185</v>
      </c>
      <c r="K62" s="5">
        <f t="shared" si="8"/>
        <v>3288</v>
      </c>
    </row>
    <row r="63" spans="1:11" x14ac:dyDescent="0.25">
      <c r="A63" s="5">
        <v>46</v>
      </c>
      <c r="B63" s="3">
        <f t="shared" si="1"/>
        <v>319.14999999999998</v>
      </c>
      <c r="C63" s="2">
        <f t="shared" si="2"/>
        <v>39048.129988408036</v>
      </c>
      <c r="E63" s="6">
        <f t="shared" si="10"/>
        <v>0.12401622720131751</v>
      </c>
      <c r="F63" s="6">
        <f t="shared" si="10"/>
        <v>0.92672104955664647</v>
      </c>
      <c r="G63" s="6">
        <f t="shared" si="10"/>
        <v>2.6271914748268856</v>
      </c>
      <c r="I63" s="5">
        <f t="shared" si="6"/>
        <v>154</v>
      </c>
      <c r="J63" s="5">
        <f t="shared" si="7"/>
        <v>1150</v>
      </c>
      <c r="K63" s="5">
        <f t="shared" si="8"/>
        <v>3260</v>
      </c>
    </row>
    <row r="64" spans="1:11" x14ac:dyDescent="0.25">
      <c r="A64" s="5">
        <v>47</v>
      </c>
      <c r="B64" s="3">
        <f t="shared" si="1"/>
        <v>320.14999999999998</v>
      </c>
      <c r="C64" s="2">
        <f t="shared" si="2"/>
        <v>37453.20859346736</v>
      </c>
      <c r="E64" s="6">
        <f t="shared" si="10"/>
        <v>0.119133650881477</v>
      </c>
      <c r="F64" s="6">
        <f t="shared" si="10"/>
        <v>0.89918299924150558</v>
      </c>
      <c r="G64" s="6">
        <f t="shared" si="10"/>
        <v>2.6045781101397862</v>
      </c>
      <c r="I64" s="5">
        <f t="shared" si="6"/>
        <v>148</v>
      </c>
      <c r="J64" s="5">
        <f t="shared" si="7"/>
        <v>1116</v>
      </c>
      <c r="K64" s="5">
        <f t="shared" si="8"/>
        <v>3232</v>
      </c>
    </row>
    <row r="65" spans="1:11" x14ac:dyDescent="0.25">
      <c r="A65" s="5">
        <v>48</v>
      </c>
      <c r="B65" s="3">
        <f t="shared" si="1"/>
        <v>321.14999999999998</v>
      </c>
      <c r="C65" s="2">
        <f t="shared" si="2"/>
        <v>35932.762596881199</v>
      </c>
      <c r="E65" s="6">
        <f t="shared" si="10"/>
        <v>0.11446507037045123</v>
      </c>
      <c r="F65" s="6">
        <f t="shared" si="10"/>
        <v>0.8723291891106506</v>
      </c>
      <c r="G65" s="6">
        <f t="shared" si="10"/>
        <v>2.5815585622485355</v>
      </c>
      <c r="I65" s="5">
        <f t="shared" si="6"/>
        <v>142</v>
      </c>
      <c r="J65" s="5">
        <f t="shared" si="7"/>
        <v>1082</v>
      </c>
      <c r="K65" s="5">
        <f t="shared" si="8"/>
        <v>3203</v>
      </c>
    </row>
    <row r="66" spans="1:11" x14ac:dyDescent="0.25">
      <c r="A66" s="5">
        <v>49</v>
      </c>
      <c r="B66" s="3">
        <f t="shared" si="1"/>
        <v>322.14999999999998</v>
      </c>
      <c r="C66" s="2">
        <f t="shared" si="2"/>
        <v>34482.911392647722</v>
      </c>
      <c r="E66" s="6">
        <f t="shared" si="10"/>
        <v>0.11000047109772512</v>
      </c>
      <c r="F66" s="6">
        <f t="shared" si="10"/>
        <v>0.84615663371159477</v>
      </c>
      <c r="G66" s="6">
        <f t="shared" si="10"/>
        <v>2.5581420827267536</v>
      </c>
      <c r="I66" s="5">
        <f t="shared" si="6"/>
        <v>137</v>
      </c>
      <c r="J66" s="5">
        <f t="shared" si="7"/>
        <v>1050</v>
      </c>
      <c r="K66" s="5">
        <f t="shared" si="8"/>
        <v>3174</v>
      </c>
    </row>
    <row r="67" spans="1:11" x14ac:dyDescent="0.25">
      <c r="A67" s="5">
        <v>50</v>
      </c>
      <c r="B67" s="3">
        <f t="shared" si="1"/>
        <v>323.14999999999998</v>
      </c>
      <c r="C67" s="2">
        <f t="shared" si="2"/>
        <v>33099.996383801968</v>
      </c>
      <c r="E67" s="6">
        <f t="shared" si="10"/>
        <v>0.10573031502167095</v>
      </c>
      <c r="F67" s="6">
        <f t="shared" si="10"/>
        <v>0.82066108966355744</v>
      </c>
      <c r="G67" s="6">
        <f t="shared" si="10"/>
        <v>2.5343386828588641</v>
      </c>
      <c r="I67" s="5">
        <f t="shared" si="6"/>
        <v>131</v>
      </c>
      <c r="J67" s="5">
        <f t="shared" si="7"/>
        <v>1018</v>
      </c>
      <c r="K67" s="5">
        <f t="shared" si="8"/>
        <v>3145</v>
      </c>
    </row>
    <row r="68" spans="1:11" x14ac:dyDescent="0.25">
      <c r="A68" s="5">
        <v>51</v>
      </c>
      <c r="B68" s="3">
        <f t="shared" si="1"/>
        <v>324.14999999999998</v>
      </c>
      <c r="C68" s="2">
        <f t="shared" si="2"/>
        <v>31780.567200087517</v>
      </c>
      <c r="E68" s="6">
        <f t="shared" si="10"/>
        <v>0.10164551949731652</v>
      </c>
      <c r="F68" s="6">
        <f t="shared" si="10"/>
        <v>0.7958371555728071</v>
      </c>
      <c r="G68" s="6">
        <f t="shared" si="10"/>
        <v>2.5101591191435308</v>
      </c>
      <c r="I68" s="5">
        <f t="shared" si="6"/>
        <v>126</v>
      </c>
      <c r="J68" s="5">
        <f t="shared" si="7"/>
        <v>988</v>
      </c>
      <c r="K68" s="5">
        <f t="shared" si="8"/>
        <v>3115</v>
      </c>
    </row>
    <row r="69" spans="1:11" x14ac:dyDescent="0.25">
      <c r="A69" s="5">
        <v>52</v>
      </c>
      <c r="B69" s="3">
        <f t="shared" si="1"/>
        <v>325.14999999999998</v>
      </c>
      <c r="C69" s="2">
        <f t="shared" si="2"/>
        <v>30521.368835761587</v>
      </c>
      <c r="E69" s="6">
        <f t="shared" si="10"/>
        <v>9.7737436800367283E-2</v>
      </c>
      <c r="F69" s="6">
        <f t="shared" si="10"/>
        <v>0.77167837003573314</v>
      </c>
      <c r="G69" s="6">
        <f t="shared" si="10"/>
        <v>2.4856148756041945</v>
      </c>
      <c r="I69" s="5">
        <f t="shared" si="6"/>
        <v>121</v>
      </c>
      <c r="J69" s="5">
        <f t="shared" si="7"/>
        <v>958</v>
      </c>
      <c r="K69" s="5">
        <f t="shared" si="8"/>
        <v>3084</v>
      </c>
    </row>
    <row r="70" spans="1:11" x14ac:dyDescent="0.25">
      <c r="A70" s="5">
        <v>53</v>
      </c>
      <c r="B70" s="3">
        <f t="shared" si="1"/>
        <v>326.14999999999998</v>
      </c>
      <c r="C70" s="2">
        <f t="shared" si="2"/>
        <v>29319.329641942288</v>
      </c>
      <c r="E70" s="6">
        <f t="shared" si="10"/>
        <v>9.3997834328114857E-2</v>
      </c>
      <c r="F70" s="6">
        <f t="shared" si="10"/>
        <v>0.74817730718447273</v>
      </c>
      <c r="G70" s="6">
        <f t="shared" si="10"/>
        <v>2.4607181429461962</v>
      </c>
      <c r="I70" s="5">
        <f t="shared" si="6"/>
        <v>117</v>
      </c>
      <c r="J70" s="5">
        <f t="shared" si="7"/>
        <v>928</v>
      </c>
      <c r="K70" s="5">
        <f t="shared" si="8"/>
        <v>3054</v>
      </c>
    </row>
    <row r="71" spans="1:11" x14ac:dyDescent="0.25">
      <c r="A71" s="5">
        <v>54</v>
      </c>
      <c r="B71" s="3">
        <f t="shared" si="1"/>
        <v>327.14999999999998</v>
      </c>
      <c r="C71" s="2">
        <f t="shared" si="2"/>
        <v>28171.550112867342</v>
      </c>
      <c r="E71" s="6">
        <f t="shared" si="10"/>
        <v>9.0418875490434342E-2</v>
      </c>
      <c r="F71" s="6">
        <f t="shared" si="10"/>
        <v>0.72532566931270348</v>
      </c>
      <c r="G71" s="6">
        <f t="shared" si="10"/>
        <v>2.435481794623898</v>
      </c>
      <c r="I71" s="5">
        <f t="shared" si="6"/>
        <v>112</v>
      </c>
      <c r="J71" s="5">
        <f t="shared" si="7"/>
        <v>900</v>
      </c>
      <c r="K71" s="5">
        <f t="shared" si="8"/>
        <v>3022</v>
      </c>
    </row>
    <row r="72" spans="1:11" x14ac:dyDescent="0.25">
      <c r="A72" s="5">
        <v>55</v>
      </c>
      <c r="B72" s="3">
        <f t="shared" si="1"/>
        <v>328.15</v>
      </c>
      <c r="C72" s="2">
        <f t="shared" si="2"/>
        <v>27075.292410002516</v>
      </c>
      <c r="E72" s="6">
        <f t="shared" si="10"/>
        <v>8.6993101297719574E-2</v>
      </c>
      <c r="F72" s="6">
        <f t="shared" si="10"/>
        <v>0.70311437619777128</v>
      </c>
      <c r="G72" s="6">
        <f t="shared" si="10"/>
        <v>2.4099193599051167</v>
      </c>
      <c r="I72" s="5">
        <f t="shared" si="6"/>
        <v>108</v>
      </c>
      <c r="J72" s="5">
        <f t="shared" si="7"/>
        <v>873</v>
      </c>
      <c r="K72" s="5">
        <f t="shared" si="8"/>
        <v>2990</v>
      </c>
    </row>
    <row r="73" spans="1:11" x14ac:dyDescent="0.25">
      <c r="A73" s="5">
        <v>56</v>
      </c>
      <c r="B73" s="3">
        <f t="shared" si="1"/>
        <v>329.15</v>
      </c>
      <c r="C73" s="2">
        <f t="shared" si="2"/>
        <v>26027.970572140559</v>
      </c>
      <c r="E73" s="6">
        <f t="shared" si="10"/>
        <v>8.3713412647189331E-2</v>
      </c>
      <c r="F73" s="6">
        <f t="shared" si="10"/>
        <v>0.68153365080887041</v>
      </c>
      <c r="G73" s="6">
        <f t="shared" si="10"/>
        <v>2.3840449940436557</v>
      </c>
      <c r="I73" s="5">
        <f t="shared" si="6"/>
        <v>104</v>
      </c>
      <c r="J73" s="5">
        <f t="shared" si="7"/>
        <v>846</v>
      </c>
      <c r="K73" s="5">
        <f t="shared" si="8"/>
        <v>2958</v>
      </c>
    </row>
    <row r="74" spans="1:11" x14ac:dyDescent="0.25">
      <c r="A74" s="5">
        <v>57</v>
      </c>
      <c r="B74" s="3">
        <f t="shared" si="1"/>
        <v>330.15</v>
      </c>
      <c r="C74" s="2">
        <f t="shared" si="2"/>
        <v>25027.141363502862</v>
      </c>
      <c r="E74" s="6">
        <f t="shared" si="10"/>
        <v>8.0573053304420661E-2</v>
      </c>
      <c r="F74" s="6">
        <f t="shared" si="10"/>
        <v>0.66057310115920542</v>
      </c>
      <c r="G74" s="6">
        <f t="shared" si="10"/>
        <v>2.3578734456936035</v>
      </c>
      <c r="I74" s="5">
        <f t="shared" si="6"/>
        <v>100</v>
      </c>
      <c r="J74" s="5">
        <f t="shared" si="7"/>
        <v>820</v>
      </c>
      <c r="K74" s="5">
        <f t="shared" si="8"/>
        <v>2926</v>
      </c>
    </row>
    <row r="75" spans="1:11" x14ac:dyDescent="0.25">
      <c r="A75" s="5">
        <v>58</v>
      </c>
      <c r="B75" s="3">
        <f t="shared" si="1"/>
        <v>331.15</v>
      </c>
      <c r="C75" s="2">
        <f t="shared" si="2"/>
        <v>24070.495715420187</v>
      </c>
      <c r="E75" s="6">
        <f t="shared" si="10"/>
        <v>7.7565593573120775E-2</v>
      </c>
      <c r="F75" s="6">
        <f t="shared" si="10"/>
        <v>0.64022179812258362</v>
      </c>
      <c r="G75" s="6">
        <f t="shared" si="10"/>
        <v>2.3314200217208958</v>
      </c>
      <c r="I75" s="5">
        <f t="shared" si="6"/>
        <v>96</v>
      </c>
      <c r="J75" s="5">
        <f t="shared" si="7"/>
        <v>794</v>
      </c>
      <c r="K75" s="5">
        <f t="shared" si="8"/>
        <v>2893</v>
      </c>
    </row>
    <row r="76" spans="1:11" x14ac:dyDescent="0.25">
      <c r="A76" s="5">
        <v>59</v>
      </c>
      <c r="B76" s="3">
        <f t="shared" si="1"/>
        <v>332.15</v>
      </c>
      <c r="C76" s="2">
        <f t="shared" si="2"/>
        <v>23155.850720455164</v>
      </c>
      <c r="E76" s="6">
        <f t="shared" si="10"/>
        <v>7.4684914642959732E-2</v>
      </c>
      <c r="F76" s="6">
        <f t="shared" si="10"/>
        <v>0.62046834909167858</v>
      </c>
      <c r="G76" s="6">
        <f t="shared" si="10"/>
        <v>2.3047005495883419</v>
      </c>
      <c r="I76" s="5">
        <f t="shared" si="6"/>
        <v>93</v>
      </c>
      <c r="J76" s="5">
        <f t="shared" si="7"/>
        <v>770</v>
      </c>
      <c r="K76" s="5">
        <f t="shared" si="8"/>
        <v>2860</v>
      </c>
    </row>
    <row r="77" spans="1:11" x14ac:dyDescent="0.25">
      <c r="A77" s="5">
        <v>60</v>
      </c>
      <c r="B77" s="3">
        <f t="shared" si="1"/>
        <v>333.15</v>
      </c>
      <c r="C77" s="2">
        <f t="shared" si="2"/>
        <v>22281.142140856864</v>
      </c>
      <c r="E77" s="6">
        <f t="shared" si="10"/>
        <v>7.1925193602658172E-2</v>
      </c>
      <c r="F77" s="6">
        <f t="shared" si="10"/>
        <v>0.60130096740616212</v>
      </c>
      <c r="G77" s="6">
        <f t="shared" si="10"/>
        <v>2.2777313375094832</v>
      </c>
      <c r="I77" s="5">
        <f t="shared" si="6"/>
        <v>89</v>
      </c>
      <c r="J77" s="5">
        <f t="shared" si="7"/>
        <v>746</v>
      </c>
      <c r="K77" s="5">
        <f t="shared" si="8"/>
        <v>2826</v>
      </c>
    </row>
    <row r="78" spans="1:11" x14ac:dyDescent="0.25">
      <c r="A78" s="5">
        <v>61</v>
      </c>
      <c r="B78" s="3">
        <f t="shared" si="1"/>
        <v>334.15</v>
      </c>
      <c r="C78" s="2">
        <f t="shared" si="2"/>
        <v>21444.41739603124</v>
      </c>
      <c r="E78" s="6">
        <f t="shared" si="10"/>
        <v>6.9280889103401591E-2</v>
      </c>
      <c r="F78" s="6">
        <f t="shared" si="10"/>
        <v>0.58270753752420501</v>
      </c>
      <c r="G78" s="6">
        <f t="shared" si="10"/>
        <v>2.2505291325841164</v>
      </c>
      <c r="I78" s="5">
        <f t="shared" si="6"/>
        <v>86</v>
      </c>
      <c r="J78" s="5">
        <f t="shared" si="7"/>
        <v>723</v>
      </c>
      <c r="K78" s="5">
        <f t="shared" si="8"/>
        <v>2793</v>
      </c>
    </row>
    <row r="79" spans="1:11" x14ac:dyDescent="0.25">
      <c r="A79" s="5">
        <v>62</v>
      </c>
      <c r="B79" s="3">
        <f t="shared" si="1"/>
        <v>335.15</v>
      </c>
      <c r="C79" s="2">
        <f t="shared" si="2"/>
        <v>20643.828996287692</v>
      </c>
      <c r="E79" s="6">
        <f t="shared" si="10"/>
        <v>6.6746727655958002E-2</v>
      </c>
      <c r="F79" s="6">
        <f t="shared" si="10"/>
        <v>0.56467567595061685</v>
      </c>
      <c r="G79" s="6">
        <f t="shared" si="10"/>
        <v>2.22311107714386</v>
      </c>
      <c r="I79" s="5">
        <f t="shared" si="6"/>
        <v>83</v>
      </c>
      <c r="J79" s="5">
        <f t="shared" si="7"/>
        <v>701</v>
      </c>
      <c r="K79" s="5">
        <f t="shared" si="8"/>
        <v>2759</v>
      </c>
    </row>
    <row r="80" spans="1:11" x14ac:dyDescent="0.25">
      <c r="A80" s="5">
        <v>63</v>
      </c>
      <c r="B80" s="3">
        <f t="shared" si="1"/>
        <v>336.15</v>
      </c>
      <c r="C80" s="2">
        <f t="shared" si="2"/>
        <v>19877.62839249914</v>
      </c>
      <c r="E80" s="6">
        <f t="shared" si="10"/>
        <v>6.4317690543558542E-2</v>
      </c>
      <c r="F80" s="6">
        <f t="shared" si="10"/>
        <v>0.54719278796936532</v>
      </c>
      <c r="G80" s="6">
        <f t="shared" si="10"/>
        <v>2.1954946635495092</v>
      </c>
      <c r="I80" s="5">
        <f t="shared" si="6"/>
        <v>80</v>
      </c>
      <c r="J80" s="5">
        <f t="shared" si="7"/>
        <v>679</v>
      </c>
      <c r="K80" s="5">
        <f t="shared" si="8"/>
        <v>2724</v>
      </c>
    </row>
    <row r="81" spans="1:11" x14ac:dyDescent="0.25">
      <c r="A81" s="5">
        <v>64</v>
      </c>
      <c r="B81" s="3">
        <f t="shared" si="1"/>
        <v>337.15</v>
      </c>
      <c r="C81" s="2">
        <f t="shared" si="2"/>
        <v>19144.160213508603</v>
      </c>
      <c r="E81" s="6">
        <f t="shared" si="10"/>
        <v>6.198900133161063E-2</v>
      </c>
      <c r="F81" s="6">
        <f t="shared" si="10"/>
        <v>0.53024612025773044</v>
      </c>
      <c r="G81" s="6">
        <f t="shared" si="10"/>
        <v>2.16769768769305</v>
      </c>
      <c r="I81" s="5">
        <f t="shared" si="6"/>
        <v>77</v>
      </c>
      <c r="J81" s="5">
        <f t="shared" si="7"/>
        <v>658</v>
      </c>
      <c r="K81" s="5">
        <f t="shared" si="8"/>
        <v>2690</v>
      </c>
    </row>
    <row r="82" spans="1:11" x14ac:dyDescent="0.25">
      <c r="A82" s="5">
        <v>65</v>
      </c>
      <c r="B82" s="3">
        <f t="shared" ref="B82:B107" si="11">A82+273.15</f>
        <v>338.15</v>
      </c>
      <c r="C82" s="2">
        <f t="shared" ref="C82:C107" si="12">$C$4*EXP($C$3*((1/B82)-(1/$C$5)))</f>
        <v>18441.856865143171</v>
      </c>
      <c r="E82" s="6">
        <f t="shared" si="10"/>
        <v>5.9756113954604465E-2</v>
      </c>
      <c r="F82" s="6">
        <f t="shared" si="10"/>
        <v>0.51382280948419257</v>
      </c>
      <c r="G82" s="6">
        <f t="shared" si="10"/>
        <v>2.1397382014659159</v>
      </c>
      <c r="I82" s="5">
        <f t="shared" si="6"/>
        <v>74</v>
      </c>
      <c r="J82" s="5">
        <f t="shared" si="7"/>
        <v>638</v>
      </c>
      <c r="K82" s="5">
        <f t="shared" si="8"/>
        <v>2655</v>
      </c>
    </row>
    <row r="83" spans="1:11" x14ac:dyDescent="0.25">
      <c r="A83" s="5">
        <v>66</v>
      </c>
      <c r="B83" s="3">
        <f t="shared" si="11"/>
        <v>339.15</v>
      </c>
      <c r="C83" s="2">
        <f t="shared" si="12"/>
        <v>17769.233466567814</v>
      </c>
      <c r="E83" s="6">
        <f t="shared" si="10"/>
        <v>5.7614701360099586E-2</v>
      </c>
      <c r="F83" s="6">
        <f t="shared" si="10"/>
        <v>0.49790992701264369</v>
      </c>
      <c r="G83" s="6">
        <f t="shared" si="10"/>
        <v>2.1116344644611935</v>
      </c>
      <c r="I83" s="5">
        <f t="shared" si="6"/>
        <v>71</v>
      </c>
      <c r="J83" s="5">
        <f t="shared" si="7"/>
        <v>618</v>
      </c>
      <c r="K83" s="5">
        <f t="shared" si="8"/>
        <v>2620</v>
      </c>
    </row>
    <row r="84" spans="1:11" x14ac:dyDescent="0.25">
      <c r="A84" s="5">
        <v>67</v>
      </c>
      <c r="B84" s="3">
        <f t="shared" si="11"/>
        <v>340.15</v>
      </c>
      <c r="C84" s="2">
        <f t="shared" si="12"/>
        <v>17124.883101444149</v>
      </c>
      <c r="E84" s="6">
        <f t="shared" si="10"/>
        <v>5.5560644689418522E-2</v>
      </c>
      <c r="F84" s="6">
        <f t="shared" si="10"/>
        <v>0.48249451985210895</v>
      </c>
      <c r="G84" s="6">
        <f t="shared" si="10"/>
        <v>2.0834048951811686</v>
      </c>
      <c r="I84" s="5">
        <f t="shared" ref="I84:I107" si="13">ROUND((E84*$J$14),0)</f>
        <v>69</v>
      </c>
      <c r="J84" s="5">
        <f t="shared" ref="J84:J107" si="14">ROUND((F84*$J$14),0)</f>
        <v>599</v>
      </c>
      <c r="K84" s="5">
        <f t="shared" ref="K84:K107" si="15">ROUND((G84*$J$14),0)</f>
        <v>2585</v>
      </c>
    </row>
    <row r="85" spans="1:11" x14ac:dyDescent="0.25">
      <c r="A85" s="5">
        <v>68</v>
      </c>
      <c r="B85" s="3">
        <f t="shared" si="11"/>
        <v>341.15</v>
      </c>
      <c r="C85" s="2">
        <f t="shared" si="12"/>
        <v>16507.472362958866</v>
      </c>
      <c r="E85" s="6">
        <f t="shared" si="10"/>
        <v>5.3590022974581028E-2</v>
      </c>
      <c r="F85" s="6">
        <f t="shared" si="10"/>
        <v>0.46756364800412015</v>
      </c>
      <c r="G85" s="6">
        <f t="shared" si="10"/>
        <v>2.0550680220225868</v>
      </c>
      <c r="I85" s="5">
        <f t="shared" si="13"/>
        <v>67</v>
      </c>
      <c r="J85" s="5">
        <f t="shared" si="14"/>
        <v>580</v>
      </c>
      <c r="K85" s="5">
        <f t="shared" si="15"/>
        <v>2550</v>
      </c>
    </row>
    <row r="86" spans="1:11" x14ac:dyDescent="0.25">
      <c r="A86" s="5">
        <v>69</v>
      </c>
      <c r="B86" s="3">
        <f t="shared" si="11"/>
        <v>342.15</v>
      </c>
      <c r="C86" s="2">
        <f t="shared" si="12"/>
        <v>15915.737173266867</v>
      </c>
      <c r="E86" s="6">
        <f t="shared" si="10"/>
        <v>5.1699103331069793E-2</v>
      </c>
      <c r="F86" s="6">
        <f t="shared" si="10"/>
        <v>0.45310441836963578</v>
      </c>
      <c r="G86" s="6">
        <f t="shared" si="10"/>
        <v>2.026642434310499</v>
      </c>
      <c r="I86" s="5">
        <f t="shared" si="13"/>
        <v>64</v>
      </c>
      <c r="J86" s="5">
        <f t="shared" si="14"/>
        <v>562</v>
      </c>
      <c r="K86" s="5">
        <f t="shared" si="15"/>
        <v>2515</v>
      </c>
    </row>
    <row r="87" spans="1:11" x14ac:dyDescent="0.25">
      <c r="A87" s="5">
        <v>70</v>
      </c>
      <c r="B87" s="3">
        <f t="shared" si="11"/>
        <v>343.15</v>
      </c>
      <c r="C87" s="2">
        <f t="shared" si="12"/>
        <v>15348.478859263792</v>
      </c>
      <c r="E87" s="6">
        <f t="shared" si="10"/>
        <v>4.988433162619732E-2</v>
      </c>
      <c r="F87" s="6">
        <f t="shared" si="10"/>
        <v>0.4391040153842718</v>
      </c>
      <c r="G87" s="6">
        <f t="shared" si="10"/>
        <v>1.9981467336474943</v>
      </c>
      <c r="I87" s="5">
        <f t="shared" si="13"/>
        <v>62</v>
      </c>
      <c r="J87" s="5">
        <f t="shared" si="14"/>
        <v>545</v>
      </c>
      <c r="K87" s="5">
        <f t="shared" si="15"/>
        <v>2480</v>
      </c>
    </row>
    <row r="88" spans="1:11" x14ac:dyDescent="0.25">
      <c r="A88" s="5">
        <v>71</v>
      </c>
      <c r="B88" s="3">
        <f t="shared" si="11"/>
        <v>344.15</v>
      </c>
      <c r="C88" s="2">
        <f t="shared" si="12"/>
        <v>14804.560467870304</v>
      </c>
      <c r="E88" s="6">
        <f t="shared" si="10"/>
        <v>4.8142323603125745E-2</v>
      </c>
      <c r="F88" s="6">
        <f t="shared" si="10"/>
        <v>0.42554972855494516</v>
      </c>
      <c r="G88" s="6">
        <f t="shared" si="10"/>
        <v>1.9695994858386883</v>
      </c>
      <c r="I88" s="5">
        <f t="shared" si="13"/>
        <v>60</v>
      </c>
      <c r="J88" s="5">
        <f t="shared" si="14"/>
        <v>528</v>
      </c>
      <c r="K88" s="5">
        <f t="shared" si="15"/>
        <v>2444</v>
      </c>
    </row>
    <row r="89" spans="1:11" x14ac:dyDescent="0.25">
      <c r="A89" s="5">
        <v>72</v>
      </c>
      <c r="B89" s="3">
        <f t="shared" si="11"/>
        <v>345.15</v>
      </c>
      <c r="C89" s="2">
        <f t="shared" si="12"/>
        <v>14282.903305183783</v>
      </c>
      <c r="E89" s="6">
        <f t="shared" si="10"/>
        <v>4.6469856440954561E-2</v>
      </c>
      <c r="F89" s="6">
        <f t="shared" si="10"/>
        <v>0.41242897707314846</v>
      </c>
      <c r="G89" s="6">
        <f t="shared" si="10"/>
        <v>1.9410191736440618</v>
      </c>
      <c r="I89" s="5">
        <f t="shared" si="13"/>
        <v>58</v>
      </c>
      <c r="J89" s="5">
        <f t="shared" si="14"/>
        <v>512</v>
      </c>
      <c r="K89" s="5">
        <f t="shared" si="15"/>
        <v>2409</v>
      </c>
    </row>
    <row r="90" spans="1:11" x14ac:dyDescent="0.25">
      <c r="A90" s="5">
        <v>73</v>
      </c>
      <c r="B90" s="3">
        <f t="shared" si="11"/>
        <v>346.15</v>
      </c>
      <c r="C90" s="2">
        <f t="shared" si="12"/>
        <v>13782.48368493984</v>
      </c>
      <c r="E90" s="6">
        <f t="shared" si="10"/>
        <v>4.4863860731723083E-2</v>
      </c>
      <c r="F90" s="6">
        <f t="shared" si="10"/>
        <v>0.39972933168026331</v>
      </c>
      <c r="G90" s="6">
        <f t="shared" si="10"/>
        <v>1.9124241505988242</v>
      </c>
      <c r="I90" s="5">
        <f t="shared" si="13"/>
        <v>56</v>
      </c>
      <c r="J90" s="5">
        <f t="shared" si="14"/>
        <v>496</v>
      </c>
      <c r="K90" s="5">
        <f t="shared" si="15"/>
        <v>2373</v>
      </c>
    </row>
    <row r="91" spans="1:11" x14ac:dyDescent="0.25">
      <c r="A91" s="5">
        <v>74</v>
      </c>
      <c r="B91" s="3">
        <f t="shared" si="11"/>
        <v>347.15</v>
      </c>
      <c r="C91" s="2">
        <f t="shared" si="12"/>
        <v>13302.329872733399</v>
      </c>
      <c r="E91" s="6">
        <f t="shared" si="10"/>
        <v>4.332141285566133E-2</v>
      </c>
      <c r="F91" s="6">
        <f t="shared" si="10"/>
        <v>0.38743853395890621</v>
      </c>
      <c r="G91" s="6">
        <f t="shared" si="10"/>
        <v>1.8838325961296227</v>
      </c>
      <c r="I91" s="5">
        <f t="shared" si="13"/>
        <v>54</v>
      </c>
      <c r="J91" s="5">
        <f t="shared" si="14"/>
        <v>481</v>
      </c>
      <c r="K91" s="5">
        <f t="shared" si="15"/>
        <v>2338</v>
      </c>
    </row>
    <row r="92" spans="1:11" x14ac:dyDescent="0.25">
      <c r="A92" s="5">
        <v>75</v>
      </c>
      <c r="B92" s="3">
        <f t="shared" si="11"/>
        <v>348.15</v>
      </c>
      <c r="C92" s="2">
        <f t="shared" si="12"/>
        <v>12841.519213382366</v>
      </c>
      <c r="E92" s="6">
        <f t="shared" si="10"/>
        <v>4.183972773655021E-2</v>
      </c>
      <c r="F92" s="6">
        <f t="shared" si="10"/>
        <v>0.37554451322147858</v>
      </c>
      <c r="G92" s="6">
        <f t="shared" si="10"/>
        <v>1.8552624721797839</v>
      </c>
      <c r="I92" s="5">
        <f t="shared" si="13"/>
        <v>52</v>
      </c>
      <c r="J92" s="5">
        <f t="shared" si="14"/>
        <v>466</v>
      </c>
      <c r="K92" s="5">
        <f t="shared" si="15"/>
        <v>2302</v>
      </c>
    </row>
    <row r="93" spans="1:11" x14ac:dyDescent="0.25">
      <c r="A93" s="5">
        <v>76</v>
      </c>
      <c r="B93" s="3">
        <f t="shared" si="11"/>
        <v>349.15</v>
      </c>
      <c r="C93" s="2">
        <f t="shared" si="12"/>
        <v>12399.175429681391</v>
      </c>
      <c r="E93" s="6">
        <f t="shared" si="10"/>
        <v>4.0416151959608737E-2</v>
      </c>
      <c r="F93" s="6">
        <f t="shared" si="10"/>
        <v>0.36403540116312549</v>
      </c>
      <c r="G93" s="6">
        <f t="shared" si="10"/>
        <v>1.8267314815405509</v>
      </c>
      <c r="I93" s="5">
        <f t="shared" si="13"/>
        <v>50</v>
      </c>
      <c r="J93" s="5">
        <f t="shared" si="14"/>
        <v>452</v>
      </c>
      <c r="K93" s="5">
        <f t="shared" si="15"/>
        <v>2267</v>
      </c>
    </row>
    <row r="94" spans="1:11" x14ac:dyDescent="0.25">
      <c r="A94" s="5">
        <v>77</v>
      </c>
      <c r="B94" s="3">
        <f t="shared" si="11"/>
        <v>350.15</v>
      </c>
      <c r="C94" s="2">
        <f t="shared" si="12"/>
        <v>11974.466081596776</v>
      </c>
      <c r="E94" s="6">
        <f t="shared" si="10"/>
        <v>3.9048157234911056E-2</v>
      </c>
      <c r="F94" s="6">
        <f t="shared" si="10"/>
        <v>0.35289954444144339</v>
      </c>
      <c r="G94" s="6">
        <f t="shared" si="10"/>
        <v>1.7982570280678214</v>
      </c>
      <c r="I94" s="5">
        <f t="shared" si="13"/>
        <v>48</v>
      </c>
      <c r="J94" s="5">
        <f t="shared" si="14"/>
        <v>438</v>
      </c>
      <c r="K94" s="5">
        <f t="shared" si="15"/>
        <v>2231</v>
      </c>
    </row>
    <row r="95" spans="1:11" x14ac:dyDescent="0.25">
      <c r="A95" s="5">
        <v>78</v>
      </c>
      <c r="B95" s="3">
        <f t="shared" si="11"/>
        <v>351.15</v>
      </c>
      <c r="C95" s="2">
        <f t="shared" si="12"/>
        <v>11566.60017569694</v>
      </c>
      <c r="E95" s="6">
        <f t="shared" si="10"/>
        <v>3.7733334189929031E-2</v>
      </c>
      <c r="F95" s="6">
        <f t="shared" si="10"/>
        <v>0.34212551533962221</v>
      </c>
      <c r="G95" s="6">
        <f t="shared" si="10"/>
        <v>1.769856178945294</v>
      </c>
      <c r="I95" s="5">
        <f t="shared" si="13"/>
        <v>47</v>
      </c>
      <c r="J95" s="5">
        <f t="shared" si="14"/>
        <v>425</v>
      </c>
      <c r="K95" s="5">
        <f t="shared" si="15"/>
        <v>2196</v>
      </c>
    </row>
    <row r="96" spans="1:11" x14ac:dyDescent="0.25">
      <c r="A96" s="5">
        <v>79</v>
      </c>
      <c r="B96" s="3">
        <f t="shared" si="11"/>
        <v>352.15</v>
      </c>
      <c r="C96" s="2">
        <f t="shared" si="12"/>
        <v>11174.825915304446</v>
      </c>
      <c r="E96" s="6">
        <f t="shared" si="10"/>
        <v>3.646938647540407E-2</v>
      </c>
      <c r="F96" s="6">
        <f t="shared" si="10"/>
        <v>0.33170212066352472</v>
      </c>
      <c r="G96" s="6">
        <f t="shared" si="10"/>
        <v>1.741545629135552</v>
      </c>
      <c r="I96" s="5">
        <f t="shared" si="13"/>
        <v>45</v>
      </c>
      <c r="J96" s="5">
        <f t="shared" si="14"/>
        <v>412</v>
      </c>
      <c r="K96" s="5">
        <f t="shared" si="15"/>
        <v>2161</v>
      </c>
    </row>
    <row r="97" spans="1:11" x14ac:dyDescent="0.25">
      <c r="A97" s="5">
        <v>80</v>
      </c>
      <c r="B97" s="3">
        <f t="shared" si="11"/>
        <v>353.15</v>
      </c>
      <c r="C97" s="2">
        <f t="shared" si="12"/>
        <v>10798.428582496459</v>
      </c>
      <c r="E97" s="6">
        <f t="shared" si="10"/>
        <v>3.5254125169358601E-2</v>
      </c>
      <c r="F97" s="6">
        <f t="shared" si="10"/>
        <v>0.32161840901656769</v>
      </c>
      <c r="G97" s="6">
        <f t="shared" si="10"/>
        <v>1.7133416681406333</v>
      </c>
      <c r="I97" s="5">
        <f t="shared" si="13"/>
        <v>44</v>
      </c>
      <c r="J97" s="5">
        <f t="shared" si="14"/>
        <v>399</v>
      </c>
      <c r="K97" s="5">
        <f t="shared" si="15"/>
        <v>2126</v>
      </c>
    </row>
    <row r="98" spans="1:11" x14ac:dyDescent="0.25">
      <c r="A98" s="5">
        <v>81</v>
      </c>
      <c r="B98" s="3">
        <f t="shared" si="11"/>
        <v>354.15</v>
      </c>
      <c r="C98" s="2">
        <f t="shared" si="12"/>
        <v>10436.728543676314</v>
      </c>
      <c r="E98" s="6">
        <f t="shared" si="10"/>
        <v>3.4085463464665726E-2</v>
      </c>
      <c r="F98" s="6">
        <f t="shared" si="10"/>
        <v>0.31186367658935837</v>
      </c>
      <c r="G98" s="6">
        <f t="shared" si="10"/>
        <v>1.685260149173381</v>
      </c>
      <c r="I98" s="5">
        <f t="shared" si="13"/>
        <v>42</v>
      </c>
      <c r="J98" s="5">
        <f t="shared" si="14"/>
        <v>387</v>
      </c>
      <c r="K98" s="5">
        <f t="shared" si="15"/>
        <v>2091</v>
      </c>
    </row>
    <row r="99" spans="1:11" x14ac:dyDescent="0.25">
      <c r="A99" s="5">
        <v>82</v>
      </c>
      <c r="B99" s="3">
        <f t="shared" si="11"/>
        <v>355.15</v>
      </c>
      <c r="C99" s="2">
        <f t="shared" si="12"/>
        <v>10089.079370991862</v>
      </c>
      <c r="E99" s="6">
        <f t="shared" si="10"/>
        <v>3.2961411626196507E-2</v>
      </c>
      <c r="F99" s="6">
        <f t="shared" si="10"/>
        <v>0.3024274715939354</v>
      </c>
      <c r="G99" s="6">
        <f t="shared" si="10"/>
        <v>1.6573164608204398</v>
      </c>
      <c r="I99" s="5">
        <f t="shared" si="13"/>
        <v>41</v>
      </c>
      <c r="J99" s="5">
        <f t="shared" si="14"/>
        <v>375</v>
      </c>
      <c r="K99" s="5">
        <f t="shared" si="15"/>
        <v>2057</v>
      </c>
    </row>
    <row r="100" spans="1:11" x14ac:dyDescent="0.25">
      <c r="A100" s="5">
        <v>83</v>
      </c>
      <c r="B100" s="3">
        <f t="shared" si="11"/>
        <v>356.15</v>
      </c>
      <c r="C100" s="2">
        <f t="shared" si="12"/>
        <v>9754.8660723905014</v>
      </c>
      <c r="E100" s="6">
        <f t="shared" si="10"/>
        <v>3.1880072204158942E-2</v>
      </c>
      <c r="F100" s="6">
        <f t="shared" si="10"/>
        <v>0.29329959746528728</v>
      </c>
      <c r="G100" s="6">
        <f t="shared" si="10"/>
        <v>1.6295255012575882</v>
      </c>
      <c r="I100" s="5">
        <f t="shared" si="13"/>
        <v>40</v>
      </c>
      <c r="J100" s="5">
        <f t="shared" si="14"/>
        <v>364</v>
      </c>
      <c r="K100" s="5">
        <f t="shared" si="15"/>
        <v>2022</v>
      </c>
    </row>
    <row r="101" spans="1:11" x14ac:dyDescent="0.25">
      <c r="A101" s="5">
        <v>84</v>
      </c>
      <c r="B101" s="3">
        <f t="shared" si="11"/>
        <v>357.15</v>
      </c>
      <c r="C101" s="2">
        <f t="shared" si="12"/>
        <v>9433.5034235785788</v>
      </c>
      <c r="E101" s="6">
        <f t="shared" si="10"/>
        <v>3.0839635490824701E-2</v>
      </c>
      <c r="F101" s="6">
        <f t="shared" si="10"/>
        <v>0.2844701149456384</v>
      </c>
      <c r="G101" s="6">
        <f t="shared" si="10"/>
        <v>1.6019016550581788</v>
      </c>
      <c r="I101" s="5">
        <f t="shared" si="13"/>
        <v>38</v>
      </c>
      <c r="J101" s="5">
        <f t="shared" si="14"/>
        <v>353</v>
      </c>
      <c r="K101" s="5">
        <f t="shared" si="15"/>
        <v>1988</v>
      </c>
    </row>
    <row r="102" spans="1:11" x14ac:dyDescent="0.25">
      <c r="A102" s="5">
        <v>85</v>
      </c>
      <c r="B102" s="3">
        <f t="shared" si="11"/>
        <v>358.15</v>
      </c>
      <c r="C102" s="2">
        <f t="shared" si="12"/>
        <v>9124.4343955970926</v>
      </c>
      <c r="E102" s="6">
        <f t="shared" si="10"/>
        <v>2.983837520841006E-2</v>
      </c>
      <c r="F102" s="6">
        <f t="shared" si="10"/>
        <v>0.27592934315987888</v>
      </c>
      <c r="G102" s="6">
        <f t="shared" si="10"/>
        <v>1.5744587726161776</v>
      </c>
      <c r="I102" s="5">
        <f t="shared" si="13"/>
        <v>37</v>
      </c>
      <c r="J102" s="5">
        <f t="shared" si="14"/>
        <v>342</v>
      </c>
      <c r="K102" s="5">
        <f t="shared" si="15"/>
        <v>1954</v>
      </c>
    </row>
    <row r="103" spans="1:11" x14ac:dyDescent="0.25">
      <c r="A103" s="5">
        <v>86</v>
      </c>
      <c r="B103" s="3">
        <f t="shared" si="11"/>
        <v>359.15</v>
      </c>
      <c r="C103" s="2">
        <f t="shared" si="12"/>
        <v>8827.1286721387678</v>
      </c>
      <c r="E103" s="6">
        <f t="shared" si="10"/>
        <v>2.8874644416431831E-2</v>
      </c>
      <c r="F103" s="6">
        <f t="shared" si="10"/>
        <v>0.26766785978352736</v>
      </c>
      <c r="G103" s="6">
        <f t="shared" si="10"/>
        <v>1.547210152186675</v>
      </c>
      <c r="I103" s="5">
        <f t="shared" si="13"/>
        <v>36</v>
      </c>
      <c r="J103" s="5">
        <f t="shared" si="14"/>
        <v>332</v>
      </c>
      <c r="K103" s="5">
        <f t="shared" si="15"/>
        <v>1920</v>
      </c>
    </row>
    <row r="104" spans="1:11" x14ac:dyDescent="0.25">
      <c r="A104" s="5">
        <v>87</v>
      </c>
      <c r="B104" s="3">
        <f t="shared" si="11"/>
        <v>360.15</v>
      </c>
      <c r="C104" s="2">
        <f t="shared" si="12"/>
        <v>8541.0812511163185</v>
      </c>
      <c r="E104" s="6">
        <f t="shared" si="10"/>
        <v>2.7946871627399707E-2</v>
      </c>
      <c r="F104" s="6">
        <f t="shared" si="10"/>
        <v>0.25967650039780643</v>
      </c>
      <c r="G104" s="6">
        <f t="shared" si="10"/>
        <v>1.5201685245291108</v>
      </c>
      <c r="I104" s="5">
        <f t="shared" si="13"/>
        <v>35</v>
      </c>
      <c r="J104" s="5">
        <f t="shared" si="14"/>
        <v>322</v>
      </c>
      <c r="K104" s="5">
        <f t="shared" si="15"/>
        <v>1886</v>
      </c>
    </row>
    <row r="105" spans="1:11" x14ac:dyDescent="0.25">
      <c r="A105" s="5">
        <v>88</v>
      </c>
      <c r="B105" s="3">
        <f t="shared" si="11"/>
        <v>361.15</v>
      </c>
      <c r="C105" s="2">
        <f t="shared" si="12"/>
        <v>8265.8111253491352</v>
      </c>
      <c r="E105" s="6">
        <f t="shared" si="10"/>
        <v>2.7053557120227504E-2</v>
      </c>
      <c r="F105" s="6">
        <f t="shared" si="10"/>
        <v>0.25194635711980107</v>
      </c>
      <c r="G105" s="6">
        <f t="shared" si="10"/>
        <v>1.4933460401217613</v>
      </c>
      <c r="I105" s="5">
        <f t="shared" si="13"/>
        <v>34</v>
      </c>
      <c r="J105" s="5">
        <f t="shared" si="14"/>
        <v>313</v>
      </c>
      <c r="K105" s="5">
        <f t="shared" si="15"/>
        <v>1853</v>
      </c>
    </row>
    <row r="106" spans="1:11" x14ac:dyDescent="0.25">
      <c r="A106" s="5">
        <v>89</v>
      </c>
      <c r="B106" s="3">
        <f t="shared" si="11"/>
        <v>362.15</v>
      </c>
      <c r="C106" s="2">
        <f t="shared" si="12"/>
        <v>8000.8600375688757</v>
      </c>
      <c r="E106" s="6">
        <f t="shared" si="10"/>
        <v>2.6193269441251506E-2</v>
      </c>
      <c r="F106" s="6">
        <f t="shared" si="10"/>
        <v>0.24446877658930563</v>
      </c>
      <c r="G106" s="6">
        <f t="shared" si="10"/>
        <v>1.4667542589005735</v>
      </c>
      <c r="I106" s="5">
        <f t="shared" si="13"/>
        <v>33</v>
      </c>
      <c r="J106" s="5">
        <f t="shared" si="14"/>
        <v>303</v>
      </c>
      <c r="K106" s="5">
        <f t="shared" si="15"/>
        <v>1820</v>
      </c>
    </row>
    <row r="107" spans="1:11" x14ac:dyDescent="0.25">
      <c r="A107" s="5">
        <v>90</v>
      </c>
      <c r="B107" s="3">
        <f t="shared" si="11"/>
        <v>363.15</v>
      </c>
      <c r="C107" s="2">
        <f t="shared" si="12"/>
        <v>7745.7913052549538</v>
      </c>
      <c r="E107" s="6">
        <f t="shared" si="10"/>
        <v>2.5364642083232143E-2</v>
      </c>
      <c r="F107" s="6">
        <f t="shared" si="10"/>
        <v>0.23723535738787307</v>
      </c>
      <c r="G107" s="6">
        <f t="shared" si="10"/>
        <v>1.4404041424612091</v>
      </c>
      <c r="I107" s="5">
        <f t="shared" si="13"/>
        <v>31</v>
      </c>
      <c r="J107" s="5">
        <f t="shared" si="14"/>
        <v>294</v>
      </c>
      <c r="K107" s="5">
        <f t="shared" si="15"/>
        <v>1787</v>
      </c>
    </row>
    <row r="113" spans="8:11" x14ac:dyDescent="0.25">
      <c r="H113" t="s">
        <v>23</v>
      </c>
      <c r="I113" s="5">
        <f>(I37-I67)</f>
        <v>332</v>
      </c>
      <c r="J113" s="5">
        <f t="shared" ref="J113:K113" si="16">(J37-J67)</f>
        <v>1278</v>
      </c>
      <c r="K113" s="5">
        <f t="shared" si="16"/>
        <v>652</v>
      </c>
    </row>
    <row r="114" spans="8:11" x14ac:dyDescent="0.25">
      <c r="H114" t="s">
        <v>22</v>
      </c>
      <c r="I114" s="8">
        <f>(I37-I67)/$I$14</f>
        <v>8.1074481074481078E-2</v>
      </c>
      <c r="J114" s="8">
        <f>(J37-J67)/$I$14</f>
        <v>0.31208791208791209</v>
      </c>
      <c r="K114" s="8">
        <f>(K37-K67)/$I$14</f>
        <v>0.15921855921855921</v>
      </c>
    </row>
  </sheetData>
  <phoneticPr fontId="2" type="noConversion"/>
  <conditionalFormatting sqref="I114:K114">
    <cfRule type="dataBar" priority="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{EFDD8ABA-CDC5-4C73-8D96-2FDC36CDF0E4}</x14:id>
        </ext>
      </extLst>
    </cfRule>
  </conditionalFormatting>
  <pageMargins left="0.7" right="0.7" top="0.78740157499999996" bottom="0.78740157499999996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DD8ABA-CDC5-4C73-8D96-2FDC36CDF0E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I114:K114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0 6 r L U A q + N D S n A A A A + A A A A B I A H A B D b 2 5 m a W c v U G F j a 2 F n Z S 5 4 b W w g o h g A K K A U A A A A A A A A A A A A A A A A A A A A A A A A A A A A h Y 8 x D o I w G E a v Q r r T l h K V m J 8 y s D h I Y m J i X J t S o R G K o c V y N w e P 5 B U k U d T N 8 X t 5 w / s e t z t k Y 9 s E V 9 V b 3 Z k U R Z i i Q B n Z l d p U K R r c K U x Q x m E n 5 F l U K p h k Y 9 e j L V N U O 3 d Z E + K 9 x z 7 G X V 8 R R m l E j s V 2 L 2 v V C v S R 9 X 8 5 1 M Y 6 Y a R C H A 6 v G M 5 w E u F F E k d 4 t W R A Z g y F N l + F T c W Y A v m B k A + N G 3 r F S x X m G y D z B P J + w Z 9 Q S w M E F A A C A A g A 0 6 r L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O q y 1 A o i k e 4 D g A A A B E A A A A T A B w A R m 9 y b X V s Y X M v U 2 V j d G l v b j E u b S C i G A A o o B Q A A A A A A A A A A A A A A A A A A A A A A A A A A A A r T k 0 u y c z P U w i G 0 I b W A F B L A Q I t A B Q A A g A I A N O q y 1 A K v j Q 0 p w A A A P g A A A A S A A A A A A A A A A A A A A A A A A A A A A B D b 2 5 m a W c v U G F j a 2 F n Z S 5 4 b W x Q S w E C L Q A U A A I A C A D T q s t Q D 8 r p q 6 Q A A A D p A A A A E w A A A A A A A A A A A A A A A A D z A A A A W 0 N v b n R l b n R f V H l w Z X N d L n h t b F B L A Q I t A B Q A A g A I A N O q y 1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/ f B + F c v Q k R r V Z p a 9 J 2 W T 7 A A A A A A I A A A A A A B B m A A A A A Q A A I A A A A D Q K A D f X J 7 7 Y 9 m R + K 5 7 f j H Y N s j 3 Q D t g I k E r z Q o g G D 7 L J A A A A A A 6 A A A A A A g A A I A A A A H r 1 V a a E g M S W J W t l w H 5 j i Y V T N O z y b z k F w b N C i G L / h / 3 D U A A A A B G 4 f k O i 3 T i r U m 6 s S d N o 4 o v I U N r y / D O c J g o S f H p k S N x i z e 0 d l B / v s 0 K v H z M S H f I u B f V v R C S c G 6 z X D j h Y N V G 1 Z q q u q O Y 6 o E n 4 x y f z P O A V k g C p Q A A A A G J h f I 6 A K w C C P E 6 4 1 k G R W 2 r 0 Z z l b / y X n x F 2 c o Q f j O x A A G R V M D s m g u K M 7 A G A 8 / K I i C J C p X M p U 1 0 1 e c S B T k 6 K C A h Y = < / D a t a M a s h u p > 
</file>

<file path=customXml/itemProps1.xml><?xml version="1.0" encoding="utf-8"?>
<ds:datastoreItem xmlns:ds="http://schemas.openxmlformats.org/officeDocument/2006/customXml" ds:itemID="{0D202B15-DFEF-4039-90D1-F8037FB3A34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Zuber</dc:creator>
  <cp:lastModifiedBy>Nico Zuber</cp:lastModifiedBy>
  <dcterms:created xsi:type="dcterms:W3CDTF">2020-06-11T19:08:34Z</dcterms:created>
  <dcterms:modified xsi:type="dcterms:W3CDTF">2020-07-01T19:16:07Z</dcterms:modified>
</cp:coreProperties>
</file>