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Lennigan/Documents/psu_courses/EE347/support/practice/"/>
    </mc:Choice>
  </mc:AlternateContent>
  <xr:revisionPtr revIDLastSave="0" documentId="13_ncr:1_{FF11EEA5-E458-8447-AC27-D16DB83B485C}" xr6:coauthVersionLast="47" xr6:coauthVersionMax="47" xr10:uidLastSave="{00000000-0000-0000-0000-000000000000}"/>
  <bookViews>
    <workbookView xWindow="1460" yWindow="1380" windowWidth="28040" windowHeight="17440" xr2:uid="{6C50727D-4C75-3B4A-8C6D-A6030AA79B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12" i="1"/>
  <c r="I11" i="1"/>
  <c r="H10" i="1"/>
  <c r="N11" i="1"/>
  <c r="N10" i="1"/>
  <c r="H8" i="1"/>
  <c r="H7" i="1"/>
  <c r="H5" i="1"/>
  <c r="H4" i="1"/>
</calcChain>
</file>

<file path=xl/sharedStrings.xml><?xml version="1.0" encoding="utf-8"?>
<sst xmlns="http://schemas.openxmlformats.org/spreadsheetml/2006/main" count="46" uniqueCount="39">
  <si>
    <t>3-phase tx-line calculations</t>
  </si>
  <si>
    <t>Vs (V):</t>
  </si>
  <si>
    <t># Loads:</t>
  </si>
  <si>
    <t>Load 1:</t>
  </si>
  <si>
    <t>tonne Heat P</t>
  </si>
  <si>
    <t>C.O.P.</t>
  </si>
  <si>
    <t>PF lag</t>
  </si>
  <si>
    <t>Load 2:</t>
  </si>
  <si>
    <t>HP lathe</t>
  </si>
  <si>
    <t>eta</t>
  </si>
  <si>
    <t>Load 3:</t>
  </si>
  <si>
    <t>kBTU/hr autoclave</t>
  </si>
  <si>
    <t>PF</t>
  </si>
  <si>
    <t>source line voltage</t>
  </si>
  <si>
    <t>P_therm =</t>
  </si>
  <si>
    <t xml:space="preserve"> kW/tonne</t>
  </si>
  <si>
    <t>kW thermal</t>
  </si>
  <si>
    <t>P1 =</t>
  </si>
  <si>
    <t>kW</t>
  </si>
  <si>
    <t>kW electrical</t>
  </si>
  <si>
    <t>P_elec = P_therm/COP</t>
  </si>
  <si>
    <t>PF = cos(pf_angle)</t>
  </si>
  <si>
    <t>pf_angle =</t>
  </si>
  <si>
    <t>degrees</t>
  </si>
  <si>
    <t>PF = P/S</t>
  </si>
  <si>
    <t>S =</t>
  </si>
  <si>
    <t>kVA</t>
  </si>
  <si>
    <r>
      <t>S</t>
    </r>
    <r>
      <rPr>
        <sz val="12"/>
        <color theme="1"/>
        <rFont val="Calibri"/>
        <family val="2"/>
        <scheme val="minor"/>
      </rPr>
      <t xml:space="preserve"> = √3(</t>
    </r>
    <r>
      <rPr>
        <b/>
        <sz val="12"/>
        <color theme="1"/>
        <rFont val="Calibri"/>
        <family val="2"/>
        <scheme val="minor"/>
      </rPr>
      <t>Vs</t>
    </r>
    <r>
      <rPr>
        <sz val="12"/>
        <color theme="1"/>
        <rFont val="Calibri"/>
        <family val="2"/>
        <scheme val="minor"/>
      </rPr>
      <t>)(</t>
    </r>
    <r>
      <rPr>
        <b/>
        <sz val="12"/>
        <color theme="1"/>
        <rFont val="Calibri"/>
        <family val="2"/>
        <scheme val="minor"/>
      </rPr>
      <t>I*</t>
    </r>
    <r>
      <rPr>
        <sz val="12"/>
        <color theme="1"/>
        <rFont val="Calibri"/>
        <family val="2"/>
        <scheme val="minor"/>
      </rPr>
      <t>)</t>
    </r>
  </si>
  <si>
    <t>P_therm = (COP)(P_elec)</t>
  </si>
  <si>
    <t>P_out = (COP)(P_in)</t>
  </si>
  <si>
    <t>Pol2Rect:</t>
  </si>
  <si>
    <t>P =</t>
  </si>
  <si>
    <t>Q =</t>
  </si>
  <si>
    <r>
      <t xml:space="preserve">I </t>
    </r>
    <r>
      <rPr>
        <sz val="12"/>
        <color theme="1"/>
        <rFont val="Calibri"/>
        <family val="2"/>
        <scheme val="minor"/>
      </rPr>
      <t>=</t>
    </r>
  </si>
  <si>
    <t>Re:</t>
  </si>
  <si>
    <t>Im:</t>
  </si>
  <si>
    <t>A</t>
  </si>
  <si>
    <t xml:space="preserve">Pmech_kW= </t>
  </si>
  <si>
    <t>(0.746kW/HP)(Pmech_HP)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</si>
</sst>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quotePrefix="1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171" fontId="0" fillId="0" borderId="6" xfId="0" applyNumberFormat="1" applyBorder="1" applyAlignment="1">
      <alignment horizontal="left"/>
    </xf>
    <xf numFmtId="171" fontId="0" fillId="0" borderId="0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41BC-5E1E-FD4F-B6C7-6269060FA1A2}">
  <dimension ref="A1:N16"/>
  <sheetViews>
    <sheetView tabSelected="1" zoomScale="150" zoomScaleNormal="150" workbookViewId="0">
      <selection activeCell="I17" sqref="I17"/>
    </sheetView>
  </sheetViews>
  <sheetFormatPr baseColWidth="10" defaultRowHeight="16" x14ac:dyDescent="0.2"/>
  <cols>
    <col min="1" max="1" width="10.83203125" style="1"/>
  </cols>
  <sheetData>
    <row r="1" spans="1:14" x14ac:dyDescent="0.2">
      <c r="B1" t="s">
        <v>0</v>
      </c>
    </row>
    <row r="3" spans="1:14" x14ac:dyDescent="0.2">
      <c r="A3" s="6" t="s">
        <v>1</v>
      </c>
      <c r="B3" s="7">
        <v>480</v>
      </c>
      <c r="C3" s="7" t="s">
        <v>13</v>
      </c>
      <c r="D3" s="8"/>
      <c r="F3" s="14" t="s">
        <v>3</v>
      </c>
      <c r="G3" s="7">
        <v>3.5</v>
      </c>
      <c r="H3" s="15" t="s">
        <v>15</v>
      </c>
      <c r="I3" s="7"/>
      <c r="J3" s="7"/>
      <c r="K3" s="7" t="s">
        <v>29</v>
      </c>
      <c r="L3" s="7"/>
      <c r="M3" s="7"/>
      <c r="N3" s="8"/>
    </row>
    <row r="4" spans="1:14" x14ac:dyDescent="0.2">
      <c r="A4" s="9" t="s">
        <v>2</v>
      </c>
      <c r="B4" s="3">
        <v>3</v>
      </c>
      <c r="C4" s="3"/>
      <c r="D4" s="10"/>
      <c r="F4" s="16"/>
      <c r="G4" s="2" t="s">
        <v>14</v>
      </c>
      <c r="H4" s="17">
        <f>G3*B6</f>
        <v>17.5</v>
      </c>
      <c r="I4" s="3" t="s">
        <v>16</v>
      </c>
      <c r="J4" s="3"/>
      <c r="K4" s="3" t="s">
        <v>28</v>
      </c>
      <c r="L4" s="3"/>
      <c r="M4" s="3"/>
      <c r="N4" s="10"/>
    </row>
    <row r="5" spans="1:14" x14ac:dyDescent="0.2">
      <c r="A5" s="9"/>
      <c r="B5" s="3"/>
      <c r="C5" s="3"/>
      <c r="D5" s="10"/>
      <c r="F5" s="16"/>
      <c r="G5" s="2" t="s">
        <v>17</v>
      </c>
      <c r="H5" s="18">
        <f>H4/B7</f>
        <v>8.3333333333333321</v>
      </c>
      <c r="I5" s="3" t="s">
        <v>19</v>
      </c>
      <c r="J5" s="3"/>
      <c r="K5" s="3" t="s">
        <v>20</v>
      </c>
      <c r="L5" s="3"/>
      <c r="M5" s="3"/>
      <c r="N5" s="10"/>
    </row>
    <row r="6" spans="1:14" x14ac:dyDescent="0.2">
      <c r="A6" s="9" t="s">
        <v>3</v>
      </c>
      <c r="B6" s="3">
        <v>5</v>
      </c>
      <c r="C6" s="3" t="s">
        <v>4</v>
      </c>
      <c r="D6" s="10"/>
      <c r="F6" s="16"/>
      <c r="G6" s="3"/>
      <c r="H6" s="3"/>
      <c r="I6" s="3"/>
      <c r="J6" s="3"/>
      <c r="K6" s="3"/>
      <c r="L6" s="3"/>
      <c r="M6" s="3"/>
      <c r="N6" s="10"/>
    </row>
    <row r="7" spans="1:14" x14ac:dyDescent="0.2">
      <c r="A7" s="9"/>
      <c r="B7" s="3">
        <v>2.1</v>
      </c>
      <c r="C7" s="3" t="s">
        <v>5</v>
      </c>
      <c r="D7" s="10"/>
      <c r="F7" s="16"/>
      <c r="G7" s="2" t="s">
        <v>22</v>
      </c>
      <c r="H7" s="18">
        <f>DEGREES(ACOS(B8))</f>
        <v>25.841932763167126</v>
      </c>
      <c r="I7" s="3" t="s">
        <v>23</v>
      </c>
      <c r="J7" s="3"/>
      <c r="K7" s="3" t="s">
        <v>21</v>
      </c>
      <c r="L7" s="3"/>
      <c r="M7" s="3"/>
      <c r="N7" s="10"/>
    </row>
    <row r="8" spans="1:14" x14ac:dyDescent="0.2">
      <c r="A8" s="9"/>
      <c r="B8" s="3">
        <v>0.9</v>
      </c>
      <c r="C8" s="3" t="s">
        <v>6</v>
      </c>
      <c r="D8" s="10"/>
      <c r="F8" s="16"/>
      <c r="G8" s="2" t="s">
        <v>25</v>
      </c>
      <c r="H8" s="18">
        <f>H5/B8</f>
        <v>9.2592592592592577</v>
      </c>
      <c r="I8" s="3" t="s">
        <v>26</v>
      </c>
      <c r="J8" s="3"/>
      <c r="K8" s="3" t="s">
        <v>24</v>
      </c>
      <c r="L8" s="3"/>
      <c r="M8" s="3"/>
      <c r="N8" s="10"/>
    </row>
    <row r="9" spans="1:14" x14ac:dyDescent="0.2">
      <c r="A9" s="9"/>
      <c r="B9" s="3"/>
      <c r="C9" s="3"/>
      <c r="D9" s="10"/>
      <c r="F9" s="16"/>
      <c r="G9" s="3"/>
      <c r="H9" s="3"/>
      <c r="I9" s="3"/>
      <c r="J9" s="3"/>
      <c r="K9" s="3"/>
      <c r="L9" s="3"/>
      <c r="M9" s="3" t="s">
        <v>30</v>
      </c>
      <c r="N9" s="10"/>
    </row>
    <row r="10" spans="1:14" x14ac:dyDescent="0.2">
      <c r="A10" s="9" t="s">
        <v>7</v>
      </c>
      <c r="B10" s="3">
        <v>10</v>
      </c>
      <c r="C10" s="3" t="s">
        <v>8</v>
      </c>
      <c r="D10" s="10"/>
      <c r="F10" s="16"/>
      <c r="G10" s="19" t="s">
        <v>33</v>
      </c>
      <c r="H10" s="3" t="str">
        <f>IMDIV(COMPLEX(N10,N11),COMPLEX(SQRT(3)*B3,0))</f>
        <v>0.010023442173431+0.00485457461115661i</v>
      </c>
      <c r="I10" s="3"/>
      <c r="J10" s="3"/>
      <c r="K10" s="20" t="s">
        <v>27</v>
      </c>
      <c r="L10" s="3"/>
      <c r="M10" s="2" t="s">
        <v>31</v>
      </c>
      <c r="N10" s="21">
        <f>H8*COS(RADIANS(H7))</f>
        <v>8.3333333333333321</v>
      </c>
    </row>
    <row r="11" spans="1:14" x14ac:dyDescent="0.2">
      <c r="A11" s="9"/>
      <c r="B11" s="4">
        <v>0.87</v>
      </c>
      <c r="C11" s="3" t="s">
        <v>9</v>
      </c>
      <c r="D11" s="10"/>
      <c r="F11" s="16"/>
      <c r="G11" s="19" t="s">
        <v>33</v>
      </c>
      <c r="H11" s="2" t="s">
        <v>34</v>
      </c>
      <c r="I11" s="22">
        <f>IMABS(H10)*1000</f>
        <v>11.13715797047889</v>
      </c>
      <c r="J11" s="3" t="s">
        <v>36</v>
      </c>
      <c r="K11" s="3"/>
      <c r="L11" s="3"/>
      <c r="M11" s="2" t="s">
        <v>32</v>
      </c>
      <c r="N11" s="21">
        <f>H8*SIN(RADIANS(H7))</f>
        <v>4.036017540315437</v>
      </c>
    </row>
    <row r="12" spans="1:14" x14ac:dyDescent="0.2">
      <c r="A12" s="9"/>
      <c r="B12" s="3">
        <v>0.8</v>
      </c>
      <c r="C12" s="3" t="s">
        <v>6</v>
      </c>
      <c r="D12" s="10"/>
      <c r="F12" s="16"/>
      <c r="G12" s="3"/>
      <c r="H12" s="2" t="s">
        <v>35</v>
      </c>
      <c r="I12" s="22">
        <f>DEGREES(IMARGUMENT(H10))</f>
        <v>25.841932763167168</v>
      </c>
      <c r="J12" s="3" t="s">
        <v>23</v>
      </c>
      <c r="K12" s="3"/>
      <c r="L12" s="3"/>
      <c r="M12" s="3"/>
      <c r="N12" s="10"/>
    </row>
    <row r="13" spans="1:14" x14ac:dyDescent="0.2">
      <c r="A13" s="9"/>
      <c r="B13" s="3"/>
      <c r="C13" s="3"/>
      <c r="D13" s="10"/>
      <c r="F13" s="23"/>
      <c r="G13" s="5"/>
      <c r="H13" s="5"/>
      <c r="I13" s="5"/>
      <c r="J13" s="5"/>
      <c r="K13" s="5"/>
      <c r="L13" s="5"/>
      <c r="M13" s="5"/>
      <c r="N13" s="12"/>
    </row>
    <row r="14" spans="1:14" x14ac:dyDescent="0.2">
      <c r="A14" s="9" t="s">
        <v>10</v>
      </c>
      <c r="B14" s="3">
        <v>8</v>
      </c>
      <c r="C14" s="3" t="s">
        <v>11</v>
      </c>
      <c r="D14" s="10"/>
    </row>
    <row r="15" spans="1:14" x14ac:dyDescent="0.2">
      <c r="A15" s="9"/>
      <c r="B15" s="4">
        <v>1</v>
      </c>
      <c r="C15" s="3" t="s">
        <v>9</v>
      </c>
      <c r="D15" s="10"/>
      <c r="F15" t="s">
        <v>7</v>
      </c>
      <c r="G15" t="s">
        <v>37</v>
      </c>
      <c r="H15" s="13">
        <f>0.746*B10</f>
        <v>7.46</v>
      </c>
      <c r="I15" t="s">
        <v>18</v>
      </c>
      <c r="K15" t="s">
        <v>37</v>
      </c>
      <c r="L15" t="s">
        <v>38</v>
      </c>
    </row>
    <row r="16" spans="1:14" x14ac:dyDescent="0.2">
      <c r="A16" s="11"/>
      <c r="B16" s="5">
        <v>1</v>
      </c>
      <c r="C16" s="5" t="s">
        <v>12</v>
      </c>
      <c r="D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2022-01-09T18:46:31Z</dcterms:created>
  <dcterms:modified xsi:type="dcterms:W3CDTF">2022-01-09T20:02:01Z</dcterms:modified>
</cp:coreProperties>
</file>