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Lennigan/Documents/psu_courses/EE347/hw/hw2/"/>
    </mc:Choice>
  </mc:AlternateContent>
  <xr:revisionPtr revIDLastSave="0" documentId="13_ncr:1_{07379DF1-C5BE-534A-8AFB-8AEE2C223A8C}" xr6:coauthVersionLast="47" xr6:coauthVersionMax="47" xr10:uidLastSave="{00000000-0000-0000-0000-000000000000}"/>
  <bookViews>
    <workbookView xWindow="11680" yWindow="7300" windowWidth="21600" windowHeight="13100" xr2:uid="{0C74D716-79FC-2D49-A1A0-F1AED0721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G25" i="1"/>
  <c r="G26" i="1"/>
  <c r="G27" i="1"/>
  <c r="G28" i="1"/>
  <c r="G29" i="1"/>
  <c r="G30" i="1"/>
  <c r="G31" i="1"/>
  <c r="G24" i="1"/>
  <c r="E26" i="1"/>
  <c r="E24" i="1"/>
  <c r="E23" i="1"/>
  <c r="G12" i="1"/>
  <c r="G13" i="1"/>
  <c r="G14" i="1"/>
  <c r="G15" i="1"/>
  <c r="G16" i="1"/>
  <c r="G17" i="1"/>
  <c r="G18" i="1"/>
  <c r="G19" i="1"/>
  <c r="G20" i="1"/>
  <c r="G11" i="1"/>
  <c r="F12" i="1"/>
  <c r="F13" i="1"/>
  <c r="F14" i="1"/>
  <c r="F15" i="1"/>
  <c r="F16" i="1"/>
  <c r="F17" i="1"/>
  <c r="F18" i="1"/>
  <c r="F19" i="1"/>
  <c r="F20" i="1"/>
  <c r="F11" i="1"/>
  <c r="C11" i="1"/>
  <c r="F5" i="1"/>
  <c r="I5" i="1" s="1"/>
  <c r="F4" i="1"/>
  <c r="L4" i="1" s="1"/>
  <c r="I4" i="1" l="1"/>
  <c r="L5" i="1"/>
</calcChain>
</file>

<file path=xl/sharedStrings.xml><?xml version="1.0" encoding="utf-8"?>
<sst xmlns="http://schemas.openxmlformats.org/spreadsheetml/2006/main" count="41" uniqueCount="30">
  <si>
    <t>HW2 calculations</t>
  </si>
  <si>
    <t>kV load bus</t>
  </si>
  <si>
    <t>load 1</t>
  </si>
  <si>
    <t>kVA</t>
  </si>
  <si>
    <t>pf</t>
  </si>
  <si>
    <t>load 2</t>
  </si>
  <si>
    <t>theta</t>
  </si>
  <si>
    <t xml:space="preserve">P = </t>
  </si>
  <si>
    <t xml:space="preserve">Q = </t>
  </si>
  <si>
    <t>W</t>
  </si>
  <si>
    <t>Var</t>
  </si>
  <si>
    <t>P1:</t>
  </si>
  <si>
    <t>P2:</t>
  </si>
  <si>
    <t>P3:</t>
  </si>
  <si>
    <t xml:space="preserve">Im = </t>
  </si>
  <si>
    <t>A</t>
  </si>
  <si>
    <t>n</t>
  </si>
  <si>
    <t>mag</t>
  </si>
  <si>
    <t>harmonic</t>
  </si>
  <si>
    <t>fundamental</t>
  </si>
  <si>
    <t>P4:</t>
  </si>
  <si>
    <t>N</t>
  </si>
  <si>
    <t>I_rms (A)</t>
  </si>
  <si>
    <t>I_1rms =</t>
  </si>
  <si>
    <t>I_hrms =</t>
  </si>
  <si>
    <t>A_rms</t>
  </si>
  <si>
    <t>THD =</t>
  </si>
  <si>
    <t>I_rms hot =</t>
  </si>
  <si>
    <t>I_rms N =</t>
  </si>
  <si>
    <t>I_mag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</si>
</sst>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A53F-9E20-EA45-8F71-ADFD0F58707A}">
  <dimension ref="A1:M31"/>
  <sheetViews>
    <sheetView tabSelected="1" topLeftCell="A18" zoomScale="125" zoomScaleNormal="125" workbookViewId="0">
      <selection activeCell="E31" sqref="E31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t="s">
        <v>11</v>
      </c>
    </row>
    <row r="3" spans="1:13" x14ac:dyDescent="0.2">
      <c r="B3">
        <v>13.2</v>
      </c>
      <c r="C3" t="s">
        <v>1</v>
      </c>
    </row>
    <row r="4" spans="1:13" x14ac:dyDescent="0.2">
      <c r="A4" s="1" t="s">
        <v>2</v>
      </c>
      <c r="B4">
        <v>280</v>
      </c>
      <c r="C4" t="s">
        <v>3</v>
      </c>
      <c r="D4">
        <v>0.85</v>
      </c>
      <c r="E4" t="s">
        <v>4</v>
      </c>
      <c r="F4" s="2">
        <f>DEGREES(ACOS(D4))</f>
        <v>31.788330617051621</v>
      </c>
      <c r="G4" t="s">
        <v>6</v>
      </c>
      <c r="H4" s="1" t="s">
        <v>7</v>
      </c>
      <c r="I4" s="3">
        <f>B4*COS(RADIANS(F4))</f>
        <v>238</v>
      </c>
      <c r="J4" t="s">
        <v>9</v>
      </c>
      <c r="K4" s="1" t="s">
        <v>8</v>
      </c>
      <c r="L4" s="3">
        <f>B4*SIN(RADIANS(F4))</f>
        <v>147.49915253993834</v>
      </c>
      <c r="M4" t="s">
        <v>10</v>
      </c>
    </row>
    <row r="5" spans="1:13" x14ac:dyDescent="0.2">
      <c r="A5" s="1" t="s">
        <v>5</v>
      </c>
      <c r="B5">
        <v>350</v>
      </c>
      <c r="C5" t="s">
        <v>3</v>
      </c>
      <c r="D5">
        <v>0.91</v>
      </c>
      <c r="E5" t="s">
        <v>4</v>
      </c>
      <c r="F5" s="2">
        <f>DEGREES(ACOS(D5))</f>
        <v>24.494648471419676</v>
      </c>
      <c r="G5" t="s">
        <v>6</v>
      </c>
      <c r="H5" s="1" t="s">
        <v>7</v>
      </c>
      <c r="I5" s="3">
        <f>B5*COS(RADIANS(F5))</f>
        <v>318.5</v>
      </c>
      <c r="J5" t="s">
        <v>9</v>
      </c>
      <c r="K5" s="1" t="s">
        <v>8</v>
      </c>
      <c r="L5" s="3">
        <f>B5*SIN(RADIANS(F5))</f>
        <v>145.11288709139512</v>
      </c>
      <c r="M5" t="s">
        <v>10</v>
      </c>
    </row>
    <row r="7" spans="1:13" x14ac:dyDescent="0.2">
      <c r="A7" t="s">
        <v>12</v>
      </c>
    </row>
    <row r="9" spans="1:13" x14ac:dyDescent="0.2">
      <c r="A9" t="s">
        <v>13</v>
      </c>
    </row>
    <row r="10" spans="1:13" x14ac:dyDescent="0.2">
      <c r="B10" s="1" t="s">
        <v>14</v>
      </c>
      <c r="C10" s="3">
        <v>165</v>
      </c>
      <c r="D10" t="s">
        <v>15</v>
      </c>
      <c r="E10" s="4" t="s">
        <v>16</v>
      </c>
      <c r="F10" s="4" t="s">
        <v>18</v>
      </c>
      <c r="G10" s="4" t="s">
        <v>17</v>
      </c>
      <c r="H10" s="1"/>
    </row>
    <row r="11" spans="1:13" x14ac:dyDescent="0.2">
      <c r="C11">
        <f xml:space="preserve"> PI()</f>
        <v>3.1415926535897931</v>
      </c>
      <c r="E11" s="4">
        <v>1</v>
      </c>
      <c r="F11">
        <f>2*E11-1</f>
        <v>1</v>
      </c>
      <c r="G11" s="5">
        <f>1/F11</f>
        <v>1</v>
      </c>
      <c r="H11" t="s">
        <v>19</v>
      </c>
    </row>
    <row r="12" spans="1:13" x14ac:dyDescent="0.2">
      <c r="E12" s="4">
        <v>2</v>
      </c>
      <c r="F12">
        <f t="shared" ref="F12:F20" si="0">2*E12-1</f>
        <v>3</v>
      </c>
      <c r="G12" s="5">
        <f t="shared" ref="G12:G20" si="1">1/F12</f>
        <v>0.33333333333333331</v>
      </c>
    </row>
    <row r="13" spans="1:13" x14ac:dyDescent="0.2">
      <c r="E13" s="4">
        <v>3</v>
      </c>
      <c r="F13">
        <f t="shared" si="0"/>
        <v>5</v>
      </c>
      <c r="G13" s="5">
        <f t="shared" si="1"/>
        <v>0.2</v>
      </c>
    </row>
    <row r="14" spans="1:13" x14ac:dyDescent="0.2">
      <c r="E14" s="4">
        <v>4</v>
      </c>
      <c r="F14">
        <f t="shared" si="0"/>
        <v>7</v>
      </c>
      <c r="G14" s="5">
        <f t="shared" si="1"/>
        <v>0.14285714285714285</v>
      </c>
    </row>
    <row r="15" spans="1:13" x14ac:dyDescent="0.2">
      <c r="E15" s="4">
        <v>5</v>
      </c>
      <c r="F15">
        <f t="shared" si="0"/>
        <v>9</v>
      </c>
      <c r="G15" s="5">
        <f t="shared" si="1"/>
        <v>0.1111111111111111</v>
      </c>
    </row>
    <row r="16" spans="1:13" x14ac:dyDescent="0.2">
      <c r="E16" s="4">
        <v>6</v>
      </c>
      <c r="F16">
        <f t="shared" si="0"/>
        <v>11</v>
      </c>
      <c r="G16" s="5">
        <f t="shared" si="1"/>
        <v>9.0909090909090912E-2</v>
      </c>
    </row>
    <row r="17" spans="1:8" x14ac:dyDescent="0.2">
      <c r="E17" s="4">
        <v>7</v>
      </c>
      <c r="F17">
        <f t="shared" si="0"/>
        <v>13</v>
      </c>
      <c r="G17" s="5">
        <f t="shared" si="1"/>
        <v>7.6923076923076927E-2</v>
      </c>
    </row>
    <row r="18" spans="1:8" x14ac:dyDescent="0.2">
      <c r="E18" s="4">
        <v>8</v>
      </c>
      <c r="F18">
        <f t="shared" si="0"/>
        <v>15</v>
      </c>
      <c r="G18" s="5">
        <f t="shared" si="1"/>
        <v>6.6666666666666666E-2</v>
      </c>
    </row>
    <row r="19" spans="1:8" x14ac:dyDescent="0.2">
      <c r="E19" s="4">
        <v>9</v>
      </c>
      <c r="F19">
        <f t="shared" si="0"/>
        <v>17</v>
      </c>
      <c r="G19" s="5">
        <f t="shared" si="1"/>
        <v>5.8823529411764705E-2</v>
      </c>
    </row>
    <row r="20" spans="1:8" x14ac:dyDescent="0.2">
      <c r="E20" s="4">
        <v>10</v>
      </c>
      <c r="F20">
        <f t="shared" si="0"/>
        <v>19</v>
      </c>
      <c r="G20" s="5">
        <f t="shared" si="1"/>
        <v>5.2631578947368418E-2</v>
      </c>
    </row>
    <row r="22" spans="1:8" x14ac:dyDescent="0.2">
      <c r="A22" t="s">
        <v>20</v>
      </c>
    </row>
    <row r="23" spans="1:8" x14ac:dyDescent="0.2">
      <c r="B23" s="4" t="s">
        <v>21</v>
      </c>
      <c r="C23" s="4" t="s">
        <v>22</v>
      </c>
      <c r="D23" s="1" t="s">
        <v>23</v>
      </c>
      <c r="E23" s="4">
        <f>C24</f>
        <v>62</v>
      </c>
      <c r="F23" s="6" t="s">
        <v>25</v>
      </c>
      <c r="G23" s="4" t="s">
        <v>29</v>
      </c>
      <c r="H23" s="6"/>
    </row>
    <row r="24" spans="1:8" x14ac:dyDescent="0.2">
      <c r="B24" s="6">
        <v>1</v>
      </c>
      <c r="C24" s="6">
        <v>62</v>
      </c>
      <c r="D24" s="1" t="s">
        <v>24</v>
      </c>
      <c r="E24" s="3">
        <f>SQRT(SUM(C25^2+C26^2+C27^2+C28^2+C29^2+C30^2+C31^2))</f>
        <v>37.673764080590622</v>
      </c>
      <c r="F24" t="s">
        <v>25</v>
      </c>
      <c r="G24" s="8">
        <f>SQRT(2)*C24</f>
        <v>87.681240867131905</v>
      </c>
    </row>
    <row r="25" spans="1:8" x14ac:dyDescent="0.2">
      <c r="B25" s="6">
        <v>2</v>
      </c>
      <c r="C25" s="6">
        <v>31</v>
      </c>
      <c r="G25" s="8">
        <f t="shared" ref="G25:G31" si="2">SQRT(2)*C25</f>
        <v>43.840620433565952</v>
      </c>
    </row>
    <row r="26" spans="1:8" x14ac:dyDescent="0.2">
      <c r="B26" s="6">
        <v>3</v>
      </c>
      <c r="C26" s="6">
        <v>18</v>
      </c>
      <c r="D26" s="1" t="s">
        <v>26</v>
      </c>
      <c r="E26" s="7">
        <f>E24/E23</f>
        <v>0.60764135613855841</v>
      </c>
      <c r="F26" s="6"/>
      <c r="G26" s="8">
        <f t="shared" si="2"/>
        <v>25.455844122715714</v>
      </c>
    </row>
    <row r="27" spans="1:8" x14ac:dyDescent="0.2">
      <c r="B27" s="6">
        <v>4</v>
      </c>
      <c r="C27" s="6">
        <v>9</v>
      </c>
      <c r="G27" s="8">
        <f t="shared" si="2"/>
        <v>12.727922061357857</v>
      </c>
    </row>
    <row r="28" spans="1:8" x14ac:dyDescent="0.2">
      <c r="B28" s="6">
        <v>5</v>
      </c>
      <c r="C28" s="6">
        <v>7</v>
      </c>
      <c r="D28" s="1" t="s">
        <v>27</v>
      </c>
      <c r="E28" s="8">
        <f>SQRT(SUM(C24^2,C25^2,C26^2,C27^2,C28^2,C29^2,C30^2,C31^2))</f>
        <v>72.548690546418541</v>
      </c>
      <c r="F28" t="s">
        <v>25</v>
      </c>
      <c r="G28" s="8">
        <f t="shared" si="2"/>
        <v>9.8994949366116654</v>
      </c>
    </row>
    <row r="29" spans="1:8" x14ac:dyDescent="0.2">
      <c r="B29" s="6">
        <v>6</v>
      </c>
      <c r="C29" s="6">
        <v>2</v>
      </c>
      <c r="D29" s="1" t="s">
        <v>28</v>
      </c>
      <c r="E29" s="8">
        <f>2*SUM(G25,G27,G29,G31)/SQRT(2)</f>
        <v>84.500000000000014</v>
      </c>
      <c r="F29" t="s">
        <v>25</v>
      </c>
      <c r="G29" s="8">
        <f t="shared" si="2"/>
        <v>2.8284271247461903</v>
      </c>
    </row>
    <row r="30" spans="1:8" x14ac:dyDescent="0.2">
      <c r="B30" s="6">
        <v>7</v>
      </c>
      <c r="C30" s="6">
        <v>0.5</v>
      </c>
      <c r="E30" s="8">
        <f>SQRT(SUM(C25^2,C27^2,C29^2,C31^2))</f>
        <v>32.342889481306401</v>
      </c>
      <c r="F30" t="s">
        <v>25</v>
      </c>
      <c r="G30" s="8">
        <f t="shared" si="2"/>
        <v>0.70710678118654757</v>
      </c>
    </row>
    <row r="31" spans="1:8" x14ac:dyDescent="0.2">
      <c r="B31" s="6">
        <v>8</v>
      </c>
      <c r="C31" s="6">
        <v>0.25</v>
      </c>
      <c r="E31">
        <f>2*SUM(C25,C27,C29,C31)</f>
        <v>84.5</v>
      </c>
      <c r="G31" s="8">
        <f t="shared" si="2"/>
        <v>0.35355339059327379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2022-01-16T18:37:08Z</dcterms:created>
  <dcterms:modified xsi:type="dcterms:W3CDTF">2022-01-20T00:25:48Z</dcterms:modified>
</cp:coreProperties>
</file>