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hirrayapureddy/RFTFalcon/Data/"/>
    </mc:Choice>
  </mc:AlternateContent>
  <xr:revisionPtr revIDLastSave="0" documentId="13_ncr:1_{62C58A68-30B5-5745-8C9F-B9E0C127B162}" xr6:coauthVersionLast="47" xr6:coauthVersionMax="47" xr10:uidLastSave="{00000000-0000-0000-0000-000000000000}"/>
  <bookViews>
    <workbookView xWindow="3440" yWindow="1180" windowWidth="21600" windowHeight="11380" xr2:uid="{D770CC2D-6A6F-458D-97EA-D55BC517FB0B}"/>
  </bookViews>
  <sheets>
    <sheet name="Bally" sheetId="1" r:id="rId1"/>
    <sheet name="EnvLoginDetails" sheetId="5" r:id="rId2"/>
    <sheet name="Data" sheetId="3" r:id="rId3"/>
    <sheet name="UnderlyingPolicie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18" i="1" l="1"/>
  <c r="C18" i="1"/>
  <c r="B18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R6" i="1"/>
  <c r="P6" i="1"/>
  <c r="N6" i="1"/>
  <c r="M6" i="1"/>
  <c r="K6" i="1"/>
  <c r="I6" i="1"/>
  <c r="G6" i="1"/>
  <c r="E6" i="1"/>
  <c r="C6" i="1"/>
  <c r="B6" i="1"/>
  <c r="F5" i="1"/>
  <c r="G65" i="3" l="1"/>
  <c r="F65" i="3"/>
  <c r="H65" i="3" s="1"/>
  <c r="G64" i="3"/>
  <c r="F64" i="3"/>
  <c r="H64" i="3" s="1"/>
  <c r="G63" i="3"/>
  <c r="F63" i="3"/>
  <c r="H62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H53" i="3"/>
  <c r="G51" i="3"/>
  <c r="F51" i="3"/>
  <c r="E57" i="3" s="1"/>
  <c r="H51" i="3" s="1"/>
  <c r="G50" i="3"/>
  <c r="F50" i="3"/>
  <c r="E56" i="3" s="1"/>
  <c r="H50" i="3" s="1"/>
  <c r="G49" i="3"/>
  <c r="F49" i="3"/>
  <c r="E55" i="3" s="1"/>
  <c r="H49" i="3" s="1"/>
  <c r="G48" i="3"/>
  <c r="F48" i="3"/>
  <c r="E54" i="3" s="1"/>
  <c r="G47" i="3"/>
  <c r="F47" i="3"/>
  <c r="E53" i="3" s="1"/>
  <c r="H47" i="3" s="1"/>
  <c r="G46" i="3"/>
  <c r="F46" i="3"/>
  <c r="E52" i="3" s="1"/>
  <c r="G45" i="3"/>
  <c r="F45" i="3"/>
  <c r="E51" i="3" s="1"/>
  <c r="H45" i="3" s="1"/>
  <c r="G44" i="3"/>
  <c r="F44" i="3"/>
  <c r="E50" i="3" s="1"/>
  <c r="G43" i="3"/>
  <c r="F43" i="3"/>
  <c r="E49" i="3" s="1"/>
  <c r="H43" i="3" s="1"/>
  <c r="G42" i="3"/>
  <c r="F42" i="3"/>
  <c r="E48" i="3" s="1"/>
  <c r="G41" i="3"/>
  <c r="F41" i="3"/>
  <c r="E47" i="3" s="1"/>
  <c r="H41" i="3" s="1"/>
  <c r="H40" i="3"/>
  <c r="G38" i="3"/>
  <c r="F38" i="3"/>
  <c r="G37" i="3"/>
  <c r="F37" i="3"/>
  <c r="G36" i="3"/>
  <c r="F36" i="3"/>
  <c r="H35" i="3"/>
  <c r="G33" i="3"/>
  <c r="F33" i="3"/>
  <c r="G32" i="3"/>
  <c r="F32" i="3"/>
  <c r="G31" i="3"/>
  <c r="F31" i="3"/>
  <c r="H30" i="3"/>
  <c r="G28" i="3"/>
  <c r="F28" i="3"/>
  <c r="G27" i="3"/>
  <c r="F27" i="3"/>
  <c r="H26" i="3"/>
  <c r="G24" i="3"/>
  <c r="F24" i="3"/>
  <c r="G23" i="3"/>
  <c r="F23" i="3"/>
  <c r="H23" i="3" s="1"/>
  <c r="G22" i="3"/>
  <c r="F22" i="3"/>
  <c r="H21" i="3"/>
  <c r="G19" i="3"/>
  <c r="F19" i="3"/>
  <c r="G18" i="3"/>
  <c r="F18" i="3"/>
  <c r="G17" i="3"/>
  <c r="F17" i="3"/>
  <c r="H16" i="3"/>
  <c r="H48" i="3" l="1"/>
  <c r="H19" i="3"/>
  <c r="H36" i="3"/>
  <c r="H37" i="3"/>
  <c r="H38" i="3"/>
  <c r="H33" i="3"/>
  <c r="H44" i="3"/>
  <c r="H24" i="3"/>
  <c r="H31" i="3"/>
  <c r="H46" i="3"/>
  <c r="H32" i="3"/>
  <c r="H42" i="3"/>
  <c r="H56" i="3"/>
  <c r="H57" i="3"/>
  <c r="H54" i="3"/>
  <c r="H58" i="3"/>
  <c r="H18" i="3"/>
  <c r="H63" i="3"/>
  <c r="H27" i="3"/>
  <c r="H55" i="3"/>
  <c r="H59" i="3"/>
  <c r="H17" i="3"/>
  <c r="H22" i="3"/>
  <c r="H28" i="3"/>
  <c r="H60" i="3"/>
  <c r="F12" i="3" l="1"/>
  <c r="E12" i="3"/>
  <c r="G12" i="3" s="1"/>
  <c r="F11" i="3"/>
  <c r="E11" i="3"/>
  <c r="F10" i="3"/>
  <c r="E10" i="3"/>
  <c r="F9" i="3"/>
  <c r="E9" i="3"/>
  <c r="G9" i="3" s="1"/>
  <c r="F8" i="3"/>
  <c r="E8" i="3"/>
  <c r="G8" i="3" s="1"/>
  <c r="D5" i="1"/>
  <c r="C5" i="1"/>
  <c r="B5" i="1"/>
  <c r="G11" i="3" l="1"/>
  <c r="G10" i="3"/>
  <c r="D4" i="1"/>
  <c r="F8" i="1" s="1"/>
</calcChain>
</file>

<file path=xl/sharedStrings.xml><?xml version="1.0" encoding="utf-8"?>
<sst xmlns="http://schemas.openxmlformats.org/spreadsheetml/2006/main" count="504" uniqueCount="246">
  <si>
    <t>testCase</t>
  </si>
  <si>
    <t>Client</t>
  </si>
  <si>
    <t>LoginID</t>
  </si>
  <si>
    <t>Password</t>
  </si>
  <si>
    <t>Falcon</t>
  </si>
  <si>
    <t>Falcon_NA</t>
  </si>
  <si>
    <t>URL</t>
  </si>
  <si>
    <t>https://preprod.oms.oneshield.com/Login</t>
  </si>
  <si>
    <t>Oneshield2</t>
  </si>
  <si>
    <t>SearchSubmission</t>
  </si>
  <si>
    <t>Option1</t>
  </si>
  <si>
    <t>Option2</t>
  </si>
  <si>
    <t>UWQuestions</t>
  </si>
  <si>
    <t>Option3</t>
  </si>
  <si>
    <t>State</t>
  </si>
  <si>
    <t>Ranges Allowed?</t>
  </si>
  <si>
    <t>Terrorism Discount Available?</t>
  </si>
  <si>
    <t>Alabama</t>
  </si>
  <si>
    <t>Yes</t>
  </si>
  <si>
    <t>Alaska</t>
  </si>
  <si>
    <t>No</t>
  </si>
  <si>
    <t>Arizona</t>
  </si>
  <si>
    <t>Arkansas</t>
  </si>
  <si>
    <t>California</t>
  </si>
  <si>
    <t>Colorado</t>
  </si>
  <si>
    <t>Connecticut</t>
  </si>
  <si>
    <t>Delaware</t>
  </si>
  <si>
    <t>D of 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</si>
  <si>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</si>
  <si>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</si>
  <si>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</si>
  <si>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</si>
  <si>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</si>
  <si>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</si>
  <si>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</si>
  <si>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</si>
  <si>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</si>
  <si>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</si>
  <si>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</si>
  <si>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</si>
  <si>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</si>
  <si>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</si>
  <si>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</si>
  <si>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</si>
  <si>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</si>
  <si>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</si>
  <si>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</si>
  <si>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</si>
  <si>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</si>
  <si>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</si>
  <si>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</si>
  <si>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</si>
  <si>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</si>
  <si>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</si>
  <si>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</si>
  <si>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</si>
  <si>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</si>
  <si>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</si>
  <si>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</si>
  <si>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</si>
  <si>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</si>
  <si>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</si>
  <si>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</si>
  <si>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</si>
  <si>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</si>
  <si>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</si>
  <si>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</si>
  <si>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</si>
  <si>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</si>
  <si>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</si>
  <si>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Option4</t>
  </si>
  <si>
    <t>Options</t>
  </si>
  <si>
    <t>Option5</t>
  </si>
  <si>
    <t>ChangeRangeState</t>
  </si>
  <si>
    <t>Option6</t>
  </si>
  <si>
    <t>Option7</t>
  </si>
  <si>
    <t>Option8</t>
  </si>
  <si>
    <t>Option9</t>
  </si>
  <si>
    <t>Option10</t>
  </si>
  <si>
    <t>Option11</t>
  </si>
  <si>
    <t>Option12</t>
  </si>
  <si>
    <t>Option13</t>
  </si>
  <si>
    <t>Option14</t>
  </si>
  <si>
    <t>Option15</t>
  </si>
  <si>
    <t>Option16</t>
  </si>
  <si>
    <t>Option17</t>
  </si>
  <si>
    <t>Option18</t>
  </si>
  <si>
    <t>Option19</t>
  </si>
  <si>
    <t>Option20</t>
  </si>
  <si>
    <t>Option21</t>
  </si>
  <si>
    <t>Option22</t>
  </si>
  <si>
    <t>Option23</t>
  </si>
  <si>
    <t>Option24</t>
  </si>
  <si>
    <t>Option25</t>
  </si>
  <si>
    <t>Option26</t>
  </si>
  <si>
    <t>Option27</t>
  </si>
  <si>
    <t>Risk</t>
  </si>
  <si>
    <t>Description</t>
  </si>
  <si>
    <t>3 Medium Risk</t>
  </si>
  <si>
    <t>2 Low/Medium Risk</t>
  </si>
  <si>
    <t>4 Medium/High Risk</t>
  </si>
  <si>
    <t>Modifiers</t>
  </si>
  <si>
    <t>&gt;5 years (0.85-1.00)</t>
  </si>
  <si>
    <t>No activity in last 3 years / Low or no concern (0.80-1.20)</t>
  </si>
  <si>
    <t>None within last 12 months (0.90-1.20)</t>
  </si>
  <si>
    <t>Within 5-10 years (0.80-1.10)</t>
  </si>
  <si>
    <t>Potential Cost &lt;1% of assets (0.80-1.10)</t>
  </si>
  <si>
    <t>0% (1)</t>
  </si>
  <si>
    <t>Confident (0.85-1.00)</t>
  </si>
  <si>
    <t>2 years (1.75-2.00)</t>
  </si>
  <si>
    <t>Range</t>
  </si>
  <si>
    <t>Text</t>
  </si>
  <si>
    <t>Option28</t>
  </si>
  <si>
    <t>Option29</t>
  </si>
  <si>
    <t>Option30</t>
  </si>
  <si>
    <t>Option31</t>
  </si>
  <si>
    <t>Option32</t>
  </si>
  <si>
    <t>Option33</t>
  </si>
  <si>
    <t>Option34</t>
  </si>
  <si>
    <t>Option35</t>
  </si>
  <si>
    <t>Option36</t>
  </si>
  <si>
    <t>Option37</t>
  </si>
  <si>
    <t>Option38</t>
  </si>
  <si>
    <t>Option39</t>
  </si>
  <si>
    <t>Option40</t>
  </si>
  <si>
    <t>Option41</t>
  </si>
  <si>
    <t>External</t>
  </si>
  <si>
    <t>AIG - American International Specialty Lines Company</t>
  </si>
  <si>
    <t>Primary D&amp;O liability, public companies</t>
  </si>
  <si>
    <t>Occurrence</t>
  </si>
  <si>
    <t>Alleghany Corporation Group - Fair American Insurance and Reinsurance Company</t>
  </si>
  <si>
    <t>Excess D&amp;O liability, public companies</t>
  </si>
  <si>
    <t>Allianz Insurance - Allianz Global Risks US Insurance Company</t>
  </si>
  <si>
    <t>American Family Mutual Insurance Group - Homesite Indemnity Company</t>
  </si>
  <si>
    <t>Arch Insurance Services - Arch Excess &amp; Surplus Lines Insurance Company</t>
  </si>
  <si>
    <t>Argo - Argonaut Insurance Company</t>
  </si>
  <si>
    <t>Ascot Insurance Group - Ascot Insurance Company</t>
  </si>
  <si>
    <t>Aspen Insurance Group - Aspen American Insurance Company</t>
  </si>
  <si>
    <t>AXA / XL - Catlin Insurance Company</t>
  </si>
  <si>
    <t>AXIS - Axis Insurance Company</t>
  </si>
  <si>
    <t>Berkshire Hathaway Insurance Group - Berkley Insurance Company</t>
  </si>
  <si>
    <t>C.N.A. Insurance Companies - American Casualty Company of Reading, PA</t>
  </si>
  <si>
    <t>Cincinnati Insurance Group - Cincinnati Insurance Company</t>
  </si>
  <si>
    <t>Fairfax Financial Group - Allied World Assurance Company</t>
  </si>
  <si>
    <t>Great American - Great American E&amp;S Insurance Company</t>
  </si>
  <si>
    <t>Hartford Insurance Group - Navigators Insurance Company</t>
  </si>
  <si>
    <t>HCC - Houston Casualty Company</t>
  </si>
  <si>
    <t>Lloyds of London - Various Syndicates</t>
  </si>
  <si>
    <t>Markel - Markel American Insurance Company</t>
  </si>
  <si>
    <t>Munich Re - American Alternative Insurance Corporation</t>
  </si>
  <si>
    <t>Munich Re - Digital Edge Insurance Company</t>
  </si>
  <si>
    <t>Odyssey Re - Hudson Insurance Co</t>
  </si>
  <si>
    <t>QBE Insurance  - General Casualty Insurance Company</t>
  </si>
  <si>
    <t>Skyward Specialty Insurance Group, Inc. - Great Midwest Insurance Company</t>
  </si>
  <si>
    <t>Sompo - Endurance American Insurance Company</t>
  </si>
  <si>
    <t>Swiss Re - First Specialty Insurance Corporation</t>
  </si>
  <si>
    <t>Tokio Marine US PC Group - TNUS Insurance Company</t>
  </si>
  <si>
    <t>Travelers Group - Discover Property &amp; Casualty Insurance Company</t>
  </si>
  <si>
    <t>W. R. Berkley Insurance Group -  Berkley Assurance Company</t>
  </si>
  <si>
    <t>Zurich Insurance US PC Group - Empire Fire and Marine Insurance Company</t>
  </si>
  <si>
    <t>Primary D&amp;O liability, private companies</t>
  </si>
  <si>
    <t>Primary Employment practices liability, public companies</t>
  </si>
  <si>
    <t>Primary Employment practices liability, private companies</t>
  </si>
  <si>
    <t>Primary Fiduciary liability, public companies</t>
  </si>
  <si>
    <t>Primary Fiduciary liability, private companies</t>
  </si>
  <si>
    <t>Primary commercial crime (public and private companies)</t>
  </si>
  <si>
    <t>Primary Investment advisors professional liability</t>
  </si>
  <si>
    <t>Primary private equity professional liability</t>
  </si>
  <si>
    <t>Primary mutual fund professional liability</t>
  </si>
  <si>
    <t>Primary insurance company professional liability</t>
  </si>
  <si>
    <t>Primary Bankers’ blanket bonds</t>
  </si>
  <si>
    <t>Primary lawyers professional liability</t>
  </si>
  <si>
    <t>Primary accountants professional liability</t>
  </si>
  <si>
    <t>Primary architects professional liability</t>
  </si>
  <si>
    <t>Primary miscellaneous professional liability</t>
  </si>
  <si>
    <t>Primary Cyber professional liability</t>
  </si>
  <si>
    <t>Primary Cyber / technology professional liability</t>
  </si>
  <si>
    <t>Primary technology professional liability</t>
  </si>
  <si>
    <t>Excess D&amp;O liability, private companies</t>
  </si>
  <si>
    <t>Excess Employment practices liability, public companies</t>
  </si>
  <si>
    <t>Excess Employment practices liability, private companies</t>
  </si>
  <si>
    <t>Excess Fiduciary liability, public companies</t>
  </si>
  <si>
    <t>Excess Fiduciary liability, private companies</t>
  </si>
  <si>
    <t>Excess commercial crime (public and private companies)</t>
  </si>
  <si>
    <t>Excess Investment advisors professional liability</t>
  </si>
  <si>
    <t>Excess private equity professional liability</t>
  </si>
  <si>
    <t>Excess mutual fund professional liability</t>
  </si>
  <si>
    <t>Excess insurance company professional liability</t>
  </si>
  <si>
    <t>Excess Bankers’ blanket bonds</t>
  </si>
  <si>
    <t>Excess lawyers professional liability</t>
  </si>
  <si>
    <t>Excess accountants professional liability</t>
  </si>
  <si>
    <t>Excess architects professional liability</t>
  </si>
  <si>
    <t>Excess miscellaneous professional liability</t>
  </si>
  <si>
    <t>Excess Cyber professional liability</t>
  </si>
  <si>
    <t>Excess Cyber / technology professional liability</t>
  </si>
  <si>
    <t>Excess technology professional liability</t>
  </si>
  <si>
    <t>Claims Made</t>
  </si>
  <si>
    <t>Claim Type</t>
  </si>
  <si>
    <t>UnderlyingPolicies</t>
  </si>
  <si>
    <t>Carrier Type</t>
  </si>
  <si>
    <t>HDI Global Insurance Company</t>
  </si>
  <si>
    <t>HDI Specialty Insurance Company</t>
  </si>
  <si>
    <t>HDI Global Specialty SE</t>
  </si>
  <si>
    <t>Range State Risk</t>
  </si>
  <si>
    <t>High Risk 85 -150%</t>
  </si>
  <si>
    <t>Low Risk 40-55%</t>
  </si>
  <si>
    <t>Low/Medium Risk 55-65%</t>
  </si>
  <si>
    <t>Medium/High Risk 75 - 85%</t>
  </si>
  <si>
    <t>Internal</t>
  </si>
  <si>
    <t>Non-Range State Risk</t>
  </si>
  <si>
    <t>High Risk 93%</t>
  </si>
  <si>
    <t>Low Risk 48%</t>
  </si>
  <si>
    <t>Low/Medium Risk 60%</t>
  </si>
  <si>
    <t>Medium Risk 70%</t>
  </si>
  <si>
    <t>Medium/High Risk 80%</t>
  </si>
  <si>
    <t>Quotations</t>
  </si>
  <si>
    <t>Quote 1</t>
  </si>
  <si>
    <t>Annual</t>
  </si>
  <si>
    <t>1 year</t>
  </si>
  <si>
    <t>2 years</t>
  </si>
  <si>
    <t>3 years</t>
  </si>
  <si>
    <t>4 years</t>
  </si>
  <si>
    <t>5 years</t>
  </si>
  <si>
    <t>6 years</t>
  </si>
  <si>
    <t>NewSubmission</t>
  </si>
  <si>
    <t>Underwriters</t>
  </si>
  <si>
    <t>Alluri, Niraja</t>
  </si>
  <si>
    <t>Boynton, Mary</t>
  </si>
  <si>
    <t>Boynton, Patrick</t>
  </si>
  <si>
    <t>Boynton, Sherry</t>
  </si>
  <si>
    <t>Gupta, Harshit</t>
  </si>
  <si>
    <t>Merchant, John</t>
  </si>
  <si>
    <t>Negron, Richard</t>
  </si>
  <si>
    <t>savunderwriter, Vale</t>
  </si>
  <si>
    <t>Winter, Tim</t>
  </si>
  <si>
    <t>Acrisure, LLC</t>
  </si>
  <si>
    <t>Palmisano, Dave</t>
  </si>
  <si>
    <t>Excess Follow form</t>
  </si>
  <si>
    <t>BALY</t>
  </si>
  <si>
    <t>Environment</t>
  </si>
  <si>
    <t>PreProd</t>
  </si>
  <si>
    <t>QA1</t>
  </si>
  <si>
    <t>https://qa1.oms.oneshield.com/</t>
  </si>
  <si>
    <t>NA_Falcon</t>
  </si>
  <si>
    <t>00</t>
  </si>
  <si>
    <t>NEW-000689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</si>
</sst>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1"/>
    <xf numFmtId="49" fontId="0" fillId="0" borderId="0" xfId="0" applyNumberFormat="1"/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6" fillId="0" borderId="2" xfId="3" applyFont="1" applyBorder="1"/>
    <xf numFmtId="0" fontId="7" fillId="0" borderId="1" xfId="2" applyFont="1" applyBorder="1" applyAlignment="1">
      <alignment horizontal="center" vertical="center" wrapText="1"/>
    </xf>
    <xf numFmtId="0" fontId="6" fillId="0" borderId="3" xfId="3" applyFont="1" applyBorder="1"/>
    <xf numFmtId="0" fontId="8" fillId="2" borderId="4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9" fontId="7" fillId="0" borderId="4" xfId="2" applyNumberFormat="1" applyFont="1" applyBorder="1" applyAlignment="1">
      <alignment horizontal="center" vertical="center" wrapText="1"/>
    </xf>
    <xf numFmtId="6" fontId="0" fillId="0" borderId="0" xfId="0" applyNumberFormat="1"/>
    <xf numFmtId="5" fontId="10" fillId="0" borderId="0" xfId="4" applyNumberFormat="1" applyFont="1"/>
    <xf numFmtId="0" fontId="10" fillId="0" borderId="0" xfId="0" applyFont="1"/>
    <xf numFmtId="0" fontId="0" fillId="3" borderId="0" xfId="0" applyFill="1"/>
    <xf numFmtId="2" fontId="10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9" borderId="0" xfId="0" applyNumberFormat="1" applyFill="1"/>
    <xf numFmtId="0" fontId="0" fillId="10" borderId="0" xfId="0" applyFill="1"/>
    <xf numFmtId="0" fontId="0" fillId="0" borderId="0" xfId="0" quotePrefix="1"/>
    <xf numFmtId="9" fontId="0" fillId="0" borderId="0" xfId="5" applyFont="1"/>
    <xf numFmtId="9" fontId="0" fillId="0" borderId="0" xfId="0" applyNumberFormat="1"/>
    <xf numFmtId="0" fontId="0" fillId="9" borderId="0" xfId="0" applyFill="1"/>
    <xf numFmtId="0" fontId="0" fillId="0" borderId="4" xfId="0" applyBorder="1"/>
    <xf numFmtId="0" fontId="0" fillId="0" borderId="4" xfId="0" applyBorder="1" applyAlignment="1">
      <alignment horizontal="left"/>
    </xf>
    <xf numFmtId="0" fontId="0" fillId="11" borderId="4" xfId="0" applyFill="1" applyBorder="1"/>
    <xf numFmtId="6" fontId="11" fillId="0" borderId="0" xfId="0" applyNumberFormat="1" applyFont="1" applyAlignment="1">
      <alignment horizontal="right"/>
    </xf>
    <xf numFmtId="6" fontId="11" fillId="0" borderId="0" xfId="0" applyNumberFormat="1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 applyAlignment="1">
      <alignment horizontal="center"/>
    </xf>
    <xf numFmtId="0" fontId="0" fillId="15" borderId="0" xfId="0" applyFill="1"/>
    <xf numFmtId="0" fontId="7" fillId="0" borderId="0" xfId="0" quotePrefix="1" applyFont="1" applyAlignment="1">
      <alignment horizontal="center" vertical="center" wrapText="1"/>
    </xf>
    <xf numFmtId="0" fontId="12" fillId="15" borderId="0" xfId="0" applyFont="1" applyFill="1"/>
    <xf numFmtId="0" fontId="0" fillId="16" borderId="0" xfId="0" applyFill="1"/>
    <xf numFmtId="0" fontId="0" fillId="17" borderId="0" xfId="0" applyFill="1"/>
    <xf numFmtId="0" fontId="12" fillId="0" borderId="0" xfId="0" applyFont="1"/>
    <xf numFmtId="0" fontId="0" fillId="18" borderId="0" xfId="0" applyFill="1"/>
    <xf numFmtId="0" fontId="0" fillId="19" borderId="0" xfId="0" applyFill="1"/>
  </cellXfs>
  <cellStyles count="6">
    <cellStyle name="Currency" xfId="4" builtinId="4"/>
    <cellStyle name="Hyperlink" xfId="1" builtinId="8"/>
    <cellStyle name="Normal" xfId="0" builtinId="0"/>
    <cellStyle name="Normal 2" xfId="3" xr:uid="{94E355C2-82FE-4F17-B791-436269C3756D}"/>
    <cellStyle name="Normal 4" xfId="2" xr:uid="{20944DEF-7DA4-48E4-B9E9-2304C768FE2E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ngExample1_Bal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raj/PycharmProjects/Falcon/Submissions/Rating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"/>
      <sheetName val="Step 2"/>
      <sheetName val="Step 3"/>
      <sheetName val="XS Rating Step A Inputs"/>
      <sheetName val="XS Rating Step B-F Inputs"/>
      <sheetName val="XS Rating Step G Inputs"/>
      <sheetName val="XS Final Premium Calculation"/>
      <sheetName val="XS Final Premium Calculatio OLD"/>
      <sheetName val="XS Rating Algorithm"/>
      <sheetName val="XS Rating Algorithm OLD"/>
      <sheetName val="XS Rate Tables Sections A-F"/>
      <sheetName val="XS RateTables SectionA-Georgia"/>
      <sheetName val="XS Rate Tables Section G"/>
      <sheetName val="XS Rate Tables State Exceptions"/>
      <sheetName val="Rating Plan Support --&gt;"/>
      <sheetName val="Page 1"/>
      <sheetName val="Page 2"/>
      <sheetName val="ILF Interpolation"/>
      <sheetName val="Curve Fitting"/>
      <sheetName val="Extrapolation"/>
      <sheetName val="Page 4"/>
      <sheetName val="Page 5"/>
      <sheetName val="Step 2a"/>
    </sheetNames>
    <sheetDataSet>
      <sheetData sheetId="0">
        <row r="7">
          <cell r="E7" t="str">
            <v>Bally</v>
          </cell>
        </row>
        <row r="9">
          <cell r="E9">
            <v>2300</v>
          </cell>
        </row>
        <row r="10">
          <cell r="E10">
            <v>1863</v>
          </cell>
        </row>
        <row r="11">
          <cell r="E11">
            <v>961</v>
          </cell>
        </row>
        <row r="32">
          <cell r="E32">
            <v>1</v>
          </cell>
        </row>
        <row r="33">
          <cell r="E33">
            <v>1</v>
          </cell>
        </row>
        <row r="37">
          <cell r="E37">
            <v>1</v>
          </cell>
        </row>
        <row r="40">
          <cell r="E40">
            <v>0.95</v>
          </cell>
        </row>
        <row r="44">
          <cell r="E44">
            <v>1</v>
          </cell>
        </row>
        <row r="48">
          <cell r="E48">
            <v>1</v>
          </cell>
        </row>
        <row r="52">
          <cell r="E52">
            <v>1</v>
          </cell>
        </row>
        <row r="54">
          <cell r="E54">
            <v>1</v>
          </cell>
        </row>
        <row r="56">
          <cell r="E56">
            <v>1</v>
          </cell>
        </row>
        <row r="70">
          <cell r="E70">
            <v>0.9</v>
          </cell>
        </row>
        <row r="81">
          <cell r="E81">
            <v>1</v>
          </cell>
        </row>
        <row r="82">
          <cell r="E82">
            <v>0.9</v>
          </cell>
        </row>
        <row r="83">
          <cell r="E83">
            <v>1</v>
          </cell>
        </row>
        <row r="84">
          <cell r="E84">
            <v>0.95</v>
          </cell>
        </row>
        <row r="85">
          <cell r="E85">
            <v>1</v>
          </cell>
        </row>
        <row r="86">
          <cell r="E86">
            <v>1.1000000000000001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0.95</v>
          </cell>
        </row>
        <row r="91">
          <cell r="E91">
            <v>0.95</v>
          </cell>
        </row>
        <row r="92">
          <cell r="E92">
            <v>0.9</v>
          </cell>
        </row>
        <row r="93">
          <cell r="E93">
            <v>0.95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0.95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</sheetData>
      <sheetData sheetId="1"/>
      <sheetData sheetId="2"/>
      <sheetData sheetId="3">
        <row r="16">
          <cell r="B16" t="str">
            <v>Public Organizations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tep 1"/>
      <sheetName val="Step 2"/>
      <sheetName val="Step 3"/>
      <sheetName val="XS Rating Algorithm"/>
      <sheetName val="XS Final Premium Calculation"/>
      <sheetName val="XS Rate Tables Sections A-F"/>
      <sheetName val="XS RateTables SectionA-Georgia"/>
      <sheetName val="XS Rate Tables Section G"/>
      <sheetName val="XS Rate Tables State Exceptions"/>
      <sheetName val="XS Rating Step A Inputs"/>
      <sheetName val="XS Rating Step B-F Inputs"/>
      <sheetName val="XS Rating Step G Inputs"/>
      <sheetName val="Rating Plan Support --&gt;"/>
      <sheetName val="Page 1"/>
      <sheetName val="Page 2"/>
      <sheetName val="Page 4"/>
      <sheetName val="Page 5"/>
      <sheetName val="Step 2a"/>
    </sheetNames>
    <sheetDataSet>
      <sheetData sheetId="0"/>
      <sheetData sheetId="1">
        <row r="32">
          <cell r="B32" t="str">
            <v>Credit for Side A Only with DIC Coverage</v>
          </cell>
        </row>
        <row r="35">
          <cell r="B35" t="str">
            <v>Number of Years in Operation</v>
          </cell>
          <cell r="C35" t="str">
            <v>&lt; 3 years</v>
          </cell>
          <cell r="D35" t="str">
            <v>1.05-1.25</v>
          </cell>
        </row>
        <row r="36">
          <cell r="C36" t="str">
            <v>=&lt;3 years and &lt;5 years</v>
          </cell>
          <cell r="D36" t="str">
            <v>1.00-1.05</v>
          </cell>
        </row>
        <row r="37">
          <cell r="C37" t="str">
            <v>&gt;5 years</v>
          </cell>
          <cell r="D37" t="str">
            <v>0.85-1.00</v>
          </cell>
        </row>
        <row r="39">
          <cell r="B39" t="str">
            <v>Significant M&amp;A Activity /Level of M&amp;A Concern</v>
          </cell>
          <cell r="C39" t="str">
            <v>Activity within 1 year / Very high concern</v>
          </cell>
          <cell r="D39" t="str">
            <v>1.30-1.50</v>
          </cell>
        </row>
        <row r="40">
          <cell r="C40" t="str">
            <v>Activity within 1-3 years / Material-high high concern</v>
          </cell>
          <cell r="D40" t="str">
            <v>1.20-1.30</v>
          </cell>
        </row>
        <row r="41">
          <cell r="C41" t="str">
            <v>No activity in last 3 years / Low or no concern</v>
          </cell>
          <cell r="D41" t="str">
            <v>0.80-1.20</v>
          </cell>
        </row>
        <row r="43">
          <cell r="B43" t="str">
            <v>SEC Offering</v>
          </cell>
          <cell r="C43" t="str">
            <v>Within 1 year</v>
          </cell>
          <cell r="D43" t="str">
            <v>1.00-1.55</v>
          </cell>
        </row>
        <row r="44">
          <cell r="C44" t="str">
            <v>None within last 12 months</v>
          </cell>
          <cell r="D44" t="str">
            <v>0.90-1.20</v>
          </cell>
        </row>
        <row r="46">
          <cell r="B46" t="str">
            <v>D&amp;O Litigation</v>
          </cell>
          <cell r="C46" t="str">
            <v>Within 1 year</v>
          </cell>
          <cell r="D46" t="str">
            <v>1.20-1.50</v>
          </cell>
        </row>
        <row r="47">
          <cell r="C47" t="str">
            <v>Within 1-5 years</v>
          </cell>
          <cell r="D47" t="str">
            <v>1.00-1.50</v>
          </cell>
        </row>
        <row r="48">
          <cell r="C48" t="str">
            <v>Within 5-10 years</v>
          </cell>
          <cell r="D48" t="str">
            <v>0.80-1.10</v>
          </cell>
        </row>
        <row r="50">
          <cell r="B50" t="str">
            <v>Other Litigation</v>
          </cell>
          <cell r="C50" t="str">
            <v>Potential Cost &gt;3% of assets</v>
          </cell>
          <cell r="D50" t="str">
            <v>1.20-1.30</v>
          </cell>
        </row>
        <row r="51">
          <cell r="C51" t="str">
            <v>Potential Cost 1-3% of assets</v>
          </cell>
          <cell r="D51" t="str">
            <v>1.10-1.20</v>
          </cell>
        </row>
        <row r="52">
          <cell r="C52" t="str">
            <v>Potential Cost &lt;1% of assets</v>
          </cell>
          <cell r="D52" t="str">
            <v>0.80-1.10</v>
          </cell>
        </row>
        <row r="56">
          <cell r="B56" t="str">
            <v>Coinsurance re SEC claims</v>
          </cell>
          <cell r="C56">
            <v>0</v>
          </cell>
          <cell r="D56">
            <v>1</v>
          </cell>
        </row>
        <row r="57">
          <cell r="C57">
            <v>0.05</v>
          </cell>
          <cell r="D57" t="str">
            <v>0.95-0.97</v>
          </cell>
        </row>
        <row r="58">
          <cell r="C58">
            <v>0.1</v>
          </cell>
          <cell r="D58" t="str">
            <v>0.90-0.94</v>
          </cell>
        </row>
        <row r="59">
          <cell r="C59">
            <v>0.15</v>
          </cell>
          <cell r="D59" t="str">
            <v>0.87-0.91</v>
          </cell>
        </row>
        <row r="60">
          <cell r="C60">
            <v>0.2</v>
          </cell>
          <cell r="D60" t="str">
            <v>0.84-0.88</v>
          </cell>
        </row>
        <row r="61">
          <cell r="C61">
            <v>0.25</v>
          </cell>
          <cell r="D61" t="str">
            <v>0.81-0.85</v>
          </cell>
        </row>
        <row r="62">
          <cell r="C62">
            <v>0.3</v>
          </cell>
          <cell r="D62" t="str">
            <v>0.78-0.82</v>
          </cell>
        </row>
        <row r="63">
          <cell r="C63">
            <v>0.35</v>
          </cell>
          <cell r="D63" t="str">
            <v>0.75-0.79</v>
          </cell>
        </row>
        <row r="64">
          <cell r="C64">
            <v>0.4</v>
          </cell>
          <cell r="D64" t="str">
            <v>0.72-0.76</v>
          </cell>
        </row>
        <row r="65">
          <cell r="C65">
            <v>0.45</v>
          </cell>
          <cell r="D65" t="str">
            <v>0.70-0.74</v>
          </cell>
        </row>
        <row r="66">
          <cell r="C66">
            <v>0.5</v>
          </cell>
          <cell r="D66" t="str">
            <v>0.68-0.72</v>
          </cell>
        </row>
        <row r="69">
          <cell r="B69" t="str">
            <v>Industry Risk/Level of Confidence in Industry</v>
          </cell>
          <cell r="C69" t="str">
            <v>Very Confident</v>
          </cell>
          <cell r="D69" t="str">
            <v>0.70-0.85</v>
          </cell>
        </row>
        <row r="70">
          <cell r="C70" t="str">
            <v>Confident</v>
          </cell>
          <cell r="D70" t="str">
            <v>0.85-1.00</v>
          </cell>
        </row>
        <row r="71">
          <cell r="C71" t="str">
            <v>Comfortable</v>
          </cell>
          <cell r="D71">
            <v>1</v>
          </cell>
        </row>
        <row r="72">
          <cell r="C72" t="str">
            <v>Low Concern</v>
          </cell>
          <cell r="D72" t="str">
            <v>1.00-1.15</v>
          </cell>
        </row>
        <row r="73">
          <cell r="C73" t="str">
            <v>Material Concern</v>
          </cell>
          <cell r="D73" t="str">
            <v>1.15-1.35</v>
          </cell>
        </row>
        <row r="74">
          <cell r="C74" t="str">
            <v>High Concern</v>
          </cell>
          <cell r="D74" t="str">
            <v>1.35-1.75</v>
          </cell>
        </row>
        <row r="75">
          <cell r="C75" t="str">
            <v>Very High to Severe Concern</v>
          </cell>
          <cell r="D75" t="str">
            <v>1.75-1.25</v>
          </cell>
        </row>
        <row r="77">
          <cell r="B77" t="str">
            <v>Discovery (Extended Reporting)</v>
          </cell>
          <cell r="C77" t="str">
            <v>1 year</v>
          </cell>
          <cell r="D77">
            <v>1</v>
          </cell>
        </row>
        <row r="78">
          <cell r="C78" t="str">
            <v>2 years</v>
          </cell>
          <cell r="D78" t="str">
            <v>175%-200%</v>
          </cell>
        </row>
        <row r="79">
          <cell r="C79" t="str">
            <v>3 years</v>
          </cell>
          <cell r="D79" t="str">
            <v>225%-250%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A20">
            <v>1</v>
          </cell>
          <cell r="B20">
            <v>2</v>
          </cell>
          <cell r="C20">
            <v>3</v>
          </cell>
          <cell r="D20">
            <v>4</v>
          </cell>
          <cell r="E20">
            <v>5</v>
          </cell>
        </row>
        <row r="21">
          <cell r="A21" t="str">
            <v>Low Risk</v>
          </cell>
          <cell r="B21" t="str">
            <v>Low/Medium Risk</v>
          </cell>
          <cell r="C21" t="str">
            <v>Medium Risk</v>
          </cell>
          <cell r="D21" t="str">
            <v>Medium/High Risk</v>
          </cell>
          <cell r="E21" t="str">
            <v>High Risk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04.safelinks.protection.outlook.com/?url=https%3A%2F%2Fprotect-us.mimecast.com%2Fs%2FRJQFCERv9vIpXAUNw2Pt&amp;data=04%7C01%7Ccanderson%40oneshield.com%7C87b7ca088eb8467fa29e08d9df51e133%7Cf756873d727643d1a5b683b96980f900%7C0%7C0%7C637786365034776112%7CUnknown%7CTWFpbGZsb3d8eyJWIjoiMC4wLjAwMDAiLCJQIjoiV2luMzIiLCJBTiI6Ik1haWwiLCJXVCI6Mn0%3D%7C3000&amp;sdata=jF5CFUuy%2B3CMD%2ByW1UCCO0YB9K1cFkG0ZSeuzLetwBA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D16E-3A0B-47E2-A40F-2732EB54521C}">
  <dimension ref="A1:AP1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7.83203125" bestFit="1" customWidth="1"/>
    <col min="2" max="4" width="14.5" bestFit="1" customWidth="1"/>
  </cols>
  <sheetData>
    <row r="1" spans="1:42" x14ac:dyDescent="0.2">
      <c r="A1" t="s">
        <v>0</v>
      </c>
      <c r="B1" t="s">
        <v>10</v>
      </c>
      <c r="C1" t="s">
        <v>11</v>
      </c>
      <c r="D1" t="s">
        <v>13</v>
      </c>
      <c r="E1" t="s">
        <v>70</v>
      </c>
      <c r="F1" t="s">
        <v>72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</row>
    <row r="2" spans="1:42" x14ac:dyDescent="0.2">
      <c r="A2" t="s">
        <v>224</v>
      </c>
      <c r="B2" t="str">
        <f>'[1]Step 1'!$E$7</f>
        <v>Bally</v>
      </c>
      <c r="C2" t="s">
        <v>226</v>
      </c>
      <c r="D2" t="s">
        <v>237</v>
      </c>
      <c r="E2" t="s">
        <v>235</v>
      </c>
      <c r="F2" t="s">
        <v>236</v>
      </c>
    </row>
    <row r="3" spans="1:42" x14ac:dyDescent="0.2">
      <c r="A3" t="s">
        <v>9</v>
      </c>
      <c r="B3" t="s">
        <v>245</v>
      </c>
      <c r="C3" s="2" t="s">
        <v>244</v>
      </c>
    </row>
    <row r="4" spans="1:42" x14ac:dyDescent="0.2">
      <c r="A4" t="s">
        <v>73</v>
      </c>
      <c r="B4" t="s">
        <v>18</v>
      </c>
      <c r="C4" t="s">
        <v>23</v>
      </c>
      <c r="D4" t="str">
        <f>IFERROR(VLOOKUP(C4,Data!$A:$B,2,FALSE)," ")</f>
        <v>No</v>
      </c>
    </row>
    <row r="5" spans="1:42" x14ac:dyDescent="0.2">
      <c r="A5" t="s">
        <v>12</v>
      </c>
      <c r="B5" s="12">
        <f>B18*1000000</f>
        <v>2300000000</v>
      </c>
      <c r="C5" s="12">
        <f t="shared" ref="C5:D5" si="0">C18*1000000</f>
        <v>1863000000</v>
      </c>
      <c r="D5" s="12">
        <f t="shared" si="0"/>
        <v>961000000</v>
      </c>
      <c r="E5" s="13" t="s">
        <v>238</v>
      </c>
      <c r="F5" s="13" t="str">
        <f>'[1]XS Rating Step A Inputs'!$B$16</f>
        <v>Public Organizations</v>
      </c>
      <c r="G5" s="13" t="s">
        <v>20</v>
      </c>
      <c r="H5" t="s">
        <v>98</v>
      </c>
      <c r="I5" t="s">
        <v>99</v>
      </c>
      <c r="J5" t="s">
        <v>99</v>
      </c>
      <c r="K5" t="s">
        <v>100</v>
      </c>
      <c r="L5" t="s">
        <v>98</v>
      </c>
      <c r="M5" t="s">
        <v>99</v>
      </c>
      <c r="N5" t="s">
        <v>100</v>
      </c>
    </row>
    <row r="6" spans="1:42" x14ac:dyDescent="0.2">
      <c r="A6" t="s">
        <v>101</v>
      </c>
      <c r="B6" s="15">
        <f>'[1]Step 1'!$E$32</f>
        <v>1</v>
      </c>
      <c r="C6" s="15">
        <f>'[1]Step 1'!$E$33</f>
        <v>1</v>
      </c>
      <c r="D6" s="16" t="s">
        <v>102</v>
      </c>
      <c r="E6" s="15">
        <f>'[1]Step 1'!$E$37</f>
        <v>1</v>
      </c>
      <c r="F6" s="17" t="s">
        <v>103</v>
      </c>
      <c r="G6" s="15">
        <f>'[1]Step 1'!$E$40</f>
        <v>0.95</v>
      </c>
      <c r="H6" s="18" t="s">
        <v>104</v>
      </c>
      <c r="I6" s="15">
        <f>'[1]Step 1'!$E$44</f>
        <v>1</v>
      </c>
      <c r="J6" s="19" t="s">
        <v>105</v>
      </c>
      <c r="K6" s="15">
        <f>'[1]Step 1'!$E$48</f>
        <v>1</v>
      </c>
      <c r="L6" s="20" t="s">
        <v>106</v>
      </c>
      <c r="M6" s="15">
        <f>'[1]Step 1'!$E$52</f>
        <v>1</v>
      </c>
      <c r="N6" s="15">
        <f>'[1]Step 1'!$E$54</f>
        <v>1</v>
      </c>
      <c r="O6" s="21" t="s">
        <v>107</v>
      </c>
      <c r="P6" s="15">
        <f>'[1]Step 1'!$E$56</f>
        <v>1</v>
      </c>
      <c r="Q6" s="19" t="s">
        <v>108</v>
      </c>
      <c r="R6" s="15">
        <f>'[1]Step 1'!$E$70</f>
        <v>0.9</v>
      </c>
      <c r="S6" s="22" t="s">
        <v>109</v>
      </c>
      <c r="T6" s="15">
        <v>2</v>
      </c>
      <c r="U6" s="15">
        <f>'[1]Step 1'!$E$81</f>
        <v>1</v>
      </c>
      <c r="V6" s="15">
        <f>'[1]Step 1'!$E$82</f>
        <v>0.9</v>
      </c>
      <c r="W6" s="15">
        <f>'[1]Step 1'!$E$83</f>
        <v>1</v>
      </c>
      <c r="X6" s="15">
        <f>'[1]Step 1'!$E$84</f>
        <v>0.95</v>
      </c>
      <c r="Y6" s="15">
        <f>'[1]Step 1'!$E$85</f>
        <v>1</v>
      </c>
      <c r="Z6" s="15">
        <f>'[1]Step 1'!$E$86</f>
        <v>1.1000000000000001</v>
      </c>
      <c r="AA6" s="15">
        <f>'[1]Step 1'!$E$87</f>
        <v>1</v>
      </c>
      <c r="AB6" s="15">
        <f>'[1]Step 1'!$E$88</f>
        <v>1</v>
      </c>
      <c r="AC6" s="15">
        <f>'[1]Step 1'!$E$89</f>
        <v>1</v>
      </c>
      <c r="AD6" s="15">
        <f>'[1]Step 1'!$E$90</f>
        <v>0.95</v>
      </c>
      <c r="AE6" s="15">
        <f>'[1]Step 1'!$E$91</f>
        <v>0.95</v>
      </c>
      <c r="AF6" s="15">
        <f>'[1]Step 1'!$E$92</f>
        <v>0.9</v>
      </c>
      <c r="AG6" s="15">
        <f>'[1]Step 1'!$E$93</f>
        <v>0.95</v>
      </c>
      <c r="AH6" s="15">
        <f>'[1]Step 1'!$E$94</f>
        <v>1</v>
      </c>
      <c r="AI6" s="15">
        <f>'[1]Step 1'!$E$95</f>
        <v>1</v>
      </c>
      <c r="AJ6" s="15">
        <f>'[1]Step 1'!$E$96</f>
        <v>1</v>
      </c>
      <c r="AK6" s="15">
        <f>'[1]Step 1'!$E$97</f>
        <v>1</v>
      </c>
      <c r="AL6" s="15">
        <f>'[1]Step 1'!$E$98</f>
        <v>1</v>
      </c>
      <c r="AM6" s="15">
        <f>'[1]Step 1'!$E$99</f>
        <v>0.95</v>
      </c>
      <c r="AN6" s="15">
        <f>'[1]Step 1'!$E$100</f>
        <v>1</v>
      </c>
      <c r="AO6" s="15">
        <f>'[1]Step 1'!$E$101</f>
        <v>1</v>
      </c>
      <c r="AP6" s="15">
        <f>'[1]Step 1'!$E$102</f>
        <v>1</v>
      </c>
    </row>
    <row r="7" spans="1:42" x14ac:dyDescent="0.2">
      <c r="A7" t="s">
        <v>198</v>
      </c>
      <c r="B7" t="s">
        <v>18</v>
      </c>
      <c r="C7" t="s">
        <v>18</v>
      </c>
      <c r="D7">
        <v>2</v>
      </c>
    </row>
    <row r="8" spans="1:42" x14ac:dyDescent="0.2">
      <c r="A8" t="s">
        <v>215</v>
      </c>
      <c r="B8" t="s">
        <v>201</v>
      </c>
      <c r="C8" t="s">
        <v>216</v>
      </c>
      <c r="D8">
        <v>5</v>
      </c>
      <c r="E8" t="s">
        <v>217</v>
      </c>
      <c r="F8" t="str">
        <f>D4</f>
        <v>No</v>
      </c>
      <c r="G8" t="s">
        <v>205</v>
      </c>
      <c r="H8">
        <v>45</v>
      </c>
      <c r="I8" t="s">
        <v>212</v>
      </c>
      <c r="J8">
        <v>60</v>
      </c>
      <c r="K8">
        <v>5</v>
      </c>
      <c r="L8">
        <v>5</v>
      </c>
      <c r="M8">
        <v>5</v>
      </c>
      <c r="N8">
        <v>5</v>
      </c>
      <c r="O8">
        <v>15</v>
      </c>
      <c r="P8">
        <v>65</v>
      </c>
      <c r="Q8" t="s">
        <v>218</v>
      </c>
      <c r="R8">
        <v>1</v>
      </c>
      <c r="S8" t="s">
        <v>218</v>
      </c>
      <c r="T8">
        <v>1</v>
      </c>
      <c r="V8">
        <v>0.8</v>
      </c>
      <c r="W8">
        <v>10</v>
      </c>
      <c r="X8">
        <v>10</v>
      </c>
      <c r="Y8" t="s">
        <v>20</v>
      </c>
      <c r="AA8">
        <v>15000000</v>
      </c>
      <c r="AB8">
        <v>5000000</v>
      </c>
    </row>
    <row r="18" spans="2:4" x14ac:dyDescent="0.2">
      <c r="B18" s="11">
        <f>'[1]Step 1'!$E$9</f>
        <v>2300</v>
      </c>
      <c r="C18" s="11">
        <f>'[1]Step 1'!$E$10</f>
        <v>1863</v>
      </c>
      <c r="D18" s="11">
        <f>'[1]Step 1'!$E$11</f>
        <v>961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8E3E778F-7F34-43C9-9EA2-BF8461C2163F}">
          <x14:formula1>
            <xm:f>Data!$A$2:$A$52</xm:f>
          </x14:formula1>
          <xm:sqref>C4</xm:sqref>
        </x14:dataValidation>
        <x14:dataValidation type="list" allowBlank="1" showInputMessage="1" showErrorMessage="1" xr:uid="{C4D67323-05F0-4134-BA2D-EC09C999A885}">
          <x14:formula1>
            <xm:f>Data!$E$3:$E$4</xm:f>
          </x14:formula1>
          <xm:sqref>B4 G5 B7:C7 Y8</xm:sqref>
        </x14:dataValidation>
        <x14:dataValidation type="list" allowBlank="1" showInputMessage="1" showErrorMessage="1" xr:uid="{5211930B-6801-49AA-97BD-BDA1CFAFEA62}">
          <x14:formula1>
            <xm:f>Data!$G$8:$G$12</xm:f>
          </x14:formula1>
          <xm:sqref>H5:N5</xm:sqref>
        </x14:dataValidation>
        <x14:dataValidation type="list" allowBlank="1" showInputMessage="1" showErrorMessage="1" xr:uid="{91BC39E2-7F00-42CC-B0CA-8A8CC6D9D1F1}">
          <x14:formula1>
            <xm:f>Data!$H$22:$H$24</xm:f>
          </x14:formula1>
          <xm:sqref>D6</xm:sqref>
        </x14:dataValidation>
        <x14:dataValidation type="list" allowBlank="1" showInputMessage="1" showErrorMessage="1" xr:uid="{52E38282-CB24-431C-B4D1-34A105A6FD65}">
          <x14:formula1>
            <xm:f>Data!$H$17:$H$19</xm:f>
          </x14:formula1>
          <xm:sqref>F6</xm:sqref>
        </x14:dataValidation>
        <x14:dataValidation type="list" allowBlank="1" showInputMessage="1" showErrorMessage="1" xr:uid="{9D89A944-CAF1-47FE-86A7-3A056D6FAB07}">
          <x14:formula1>
            <xm:f>Data!$H$27:$H$28</xm:f>
          </x14:formula1>
          <xm:sqref>H6</xm:sqref>
        </x14:dataValidation>
        <x14:dataValidation type="list" allowBlank="1" showInputMessage="1" showErrorMessage="1" xr:uid="{C67AB842-8B3F-43D5-962A-FEBCEEC7FE35}">
          <x14:formula1>
            <xm:f>Data!$H$31:$H$33</xm:f>
          </x14:formula1>
          <xm:sqref>J6</xm:sqref>
        </x14:dataValidation>
        <x14:dataValidation type="list" allowBlank="1" showInputMessage="1" showErrorMessage="1" xr:uid="{60131011-DB40-4889-B527-B3ABB5AB470D}">
          <x14:formula1>
            <xm:f>Data!$H$36:$H$38</xm:f>
          </x14:formula1>
          <xm:sqref>L6</xm:sqref>
        </x14:dataValidation>
        <x14:dataValidation type="list" allowBlank="1" showInputMessage="1" showErrorMessage="1" xr:uid="{FF015303-FE86-4A19-846D-89DC99243564}">
          <x14:formula1>
            <xm:f>Data!$H$41:$H$51</xm:f>
          </x14:formula1>
          <xm:sqref>O6</xm:sqref>
        </x14:dataValidation>
        <x14:dataValidation type="list" allowBlank="1" showInputMessage="1" showErrorMessage="1" xr:uid="{7C4AE0C5-0D55-4584-A44D-9334AF5003B6}">
          <x14:formula1>
            <xm:f>Data!$H$54:$H$60</xm:f>
          </x14:formula1>
          <xm:sqref>Q6</xm:sqref>
        </x14:dataValidation>
        <x14:dataValidation type="list" allowBlank="1" showInputMessage="1" showErrorMessage="1" xr:uid="{8286FA80-DD78-4CFC-9324-CDB26B17AE8C}">
          <x14:formula1>
            <xm:f>Data!$H$63:$H$65</xm:f>
          </x14:formula1>
          <xm:sqref>S6</xm:sqref>
        </x14:dataValidation>
        <x14:dataValidation type="list" allowBlank="1" showInputMessage="1" showErrorMessage="1" xr:uid="{A6583847-3BAE-4F3D-BD97-247E1181472E}">
          <x14:formula1>
            <xm:f>UnderlyingPolicies!$A$1:$A$30</xm:f>
          </x14:formula1>
          <xm:sqref>D7</xm:sqref>
        </x14:dataValidation>
        <x14:dataValidation type="list" allowBlank="1" showInputMessage="1" showErrorMessage="1" xr:uid="{BF275A30-C3AD-46D9-A4DB-B0B83A385D9E}">
          <x14:formula1>
            <xm:f>Data!$O$25:$O$27</xm:f>
          </x14:formula1>
          <xm:sqref>B8</xm:sqref>
        </x14:dataValidation>
        <x14:dataValidation type="list" allowBlank="1" showInputMessage="1" showErrorMessage="1" xr:uid="{4E07E7D5-1738-4EEB-B200-540476934E0D}">
          <x14:formula1>
            <xm:f>Data!$O$31:$O$35</xm:f>
          </x14:formula1>
          <xm:sqref>G8</xm:sqref>
        </x14:dataValidation>
        <x14:dataValidation type="list" allowBlank="1" showInputMessage="1" showErrorMessage="1" xr:uid="{ED54C5C3-7357-420B-BE1F-B0BE386C8FE0}">
          <x14:formula1>
            <xm:f>Data!$O$43:$O$47</xm:f>
          </x14:formula1>
          <xm:sqref>I8</xm:sqref>
        </x14:dataValidation>
        <x14:dataValidation type="list" allowBlank="1" showInputMessage="1" showErrorMessage="1" xr:uid="{CBB0B3E5-B58F-4BBD-B330-9CE96F5197D3}">
          <x14:formula1>
            <xm:f>Data!$O$50:$O$55</xm:f>
          </x14:formula1>
          <xm:sqref>Q8 S8</xm:sqref>
        </x14:dataValidation>
        <x14:dataValidation type="list" allowBlank="1" showInputMessage="1" showErrorMessage="1" xr:uid="{967DAA2D-D6C9-4A2E-84E5-670248FAD53C}">
          <x14:formula1>
            <xm:f>Data!$U$25:$U$35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1F7B-4ADB-4D56-90D4-F764BF2C369B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5" bestFit="1" customWidth="1"/>
    <col min="2" max="2" width="39.5" bestFit="1" customWidth="1"/>
    <col min="3" max="3" width="6.6640625" bestFit="1" customWidth="1"/>
    <col min="4" max="4" width="10.5" bestFit="1" customWidth="1"/>
    <col min="5" max="5" width="11.1640625" bestFit="1" customWidth="1"/>
  </cols>
  <sheetData>
    <row r="1" spans="1:5" x14ac:dyDescent="0.2">
      <c r="A1" t="s">
        <v>239</v>
      </c>
      <c r="B1" t="s">
        <v>6</v>
      </c>
      <c r="C1" t="s">
        <v>1</v>
      </c>
      <c r="D1" t="s">
        <v>2</v>
      </c>
      <c r="E1" t="s">
        <v>3</v>
      </c>
    </row>
    <row r="2" spans="1:5" x14ac:dyDescent="0.2">
      <c r="A2" t="s">
        <v>240</v>
      </c>
      <c r="B2" t="s">
        <v>7</v>
      </c>
      <c r="C2" t="s">
        <v>4</v>
      </c>
      <c r="D2" t="s">
        <v>5</v>
      </c>
      <c r="E2" t="s">
        <v>8</v>
      </c>
    </row>
    <row r="3" spans="1:5" x14ac:dyDescent="0.2">
      <c r="A3" t="s">
        <v>241</v>
      </c>
      <c r="B3" s="1" t="s">
        <v>242</v>
      </c>
      <c r="C3" t="s">
        <v>4</v>
      </c>
      <c r="D3" t="s">
        <v>243</v>
      </c>
      <c r="E3" t="s">
        <v>8</v>
      </c>
    </row>
  </sheetData>
  <hyperlinks>
    <hyperlink ref="B3" r:id="rId1" display="https://nam04.safelinks.protection.outlook.com/?url=https%3A%2F%2Fprotect-us.mimecast.com%2Fs%2FRJQFCERv9vIpXAUNw2Pt&amp;data=04%7C01%7Ccanderson%40oneshield.com%7C87b7ca088eb8467fa29e08d9df51e133%7Cf756873d727643d1a5b683b96980f900%7C0%7C0%7C637786365034776112%7CUnknown%7CTWFpbGZsb3d8eyJWIjoiMC4wLjAwMDAiLCJQIjoiV2luMzIiLCJBTiI6Ik1haWwiLCJXVCI6Mn0%3D%7C3000&amp;sdata=jF5CFUuy%2B3CMD%2ByW1UCCO0YB9K1cFkG0ZSeuzLetwBA%3D&amp;reserved=0" xr:uid="{B9274C4C-EEC6-407F-94F0-DC5D5F2D13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9E60-B723-4571-BBBF-ECF3E7527663}">
  <dimension ref="A1:U65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12" bestFit="1" customWidth="1"/>
    <col min="2" max="2" width="14.33203125" bestFit="1" customWidth="1"/>
    <col min="3" max="3" width="24.5" bestFit="1" customWidth="1"/>
  </cols>
  <sheetData>
    <row r="1" spans="1:21" x14ac:dyDescent="0.2">
      <c r="A1" s="3" t="s">
        <v>14</v>
      </c>
      <c r="B1" s="4" t="s">
        <v>15</v>
      </c>
      <c r="C1" s="4" t="s">
        <v>16</v>
      </c>
    </row>
    <row r="2" spans="1:21" x14ac:dyDescent="0.2">
      <c r="A2" s="5" t="s">
        <v>17</v>
      </c>
      <c r="B2" s="6" t="s">
        <v>18</v>
      </c>
      <c r="C2" s="6" t="s">
        <v>18</v>
      </c>
      <c r="E2" t="s">
        <v>71</v>
      </c>
      <c r="G2" t="s">
        <v>197</v>
      </c>
      <c r="O2" s="32" t="s">
        <v>128</v>
      </c>
      <c r="U2" s="33" t="s">
        <v>131</v>
      </c>
    </row>
    <row r="3" spans="1:21" x14ac:dyDescent="0.2">
      <c r="A3" s="7" t="s">
        <v>19</v>
      </c>
      <c r="B3" s="8" t="s">
        <v>20</v>
      </c>
      <c r="C3" s="9" t="s">
        <v>18</v>
      </c>
      <c r="E3" t="s">
        <v>18</v>
      </c>
      <c r="G3" s="34" t="s">
        <v>196</v>
      </c>
      <c r="O3" s="32" t="s">
        <v>160</v>
      </c>
      <c r="U3" s="33" t="s">
        <v>178</v>
      </c>
    </row>
    <row r="4" spans="1:21" x14ac:dyDescent="0.2">
      <c r="A4" s="7" t="s">
        <v>21</v>
      </c>
      <c r="B4" s="9" t="s">
        <v>18</v>
      </c>
      <c r="C4" s="9" t="s">
        <v>18</v>
      </c>
      <c r="E4" t="s">
        <v>20</v>
      </c>
      <c r="G4" s="34" t="s">
        <v>129</v>
      </c>
      <c r="O4" s="32" t="s">
        <v>161</v>
      </c>
      <c r="U4" s="33" t="s">
        <v>179</v>
      </c>
    </row>
    <row r="5" spans="1:21" x14ac:dyDescent="0.2">
      <c r="A5" s="7" t="s">
        <v>22</v>
      </c>
      <c r="B5" s="9" t="s">
        <v>18</v>
      </c>
      <c r="C5" s="9" t="s">
        <v>18</v>
      </c>
      <c r="O5" s="32" t="s">
        <v>162</v>
      </c>
      <c r="U5" s="33" t="s">
        <v>180</v>
      </c>
    </row>
    <row r="6" spans="1:21" x14ac:dyDescent="0.2">
      <c r="A6" s="7" t="s">
        <v>23</v>
      </c>
      <c r="B6" s="8" t="s">
        <v>20</v>
      </c>
      <c r="C6" s="9" t="s">
        <v>18</v>
      </c>
      <c r="O6" s="32" t="s">
        <v>163</v>
      </c>
      <c r="U6" s="33" t="s">
        <v>181</v>
      </c>
    </row>
    <row r="7" spans="1:21" x14ac:dyDescent="0.2">
      <c r="A7" s="7" t="s">
        <v>24</v>
      </c>
      <c r="B7" s="9" t="s">
        <v>18</v>
      </c>
      <c r="C7" s="9" t="s">
        <v>18</v>
      </c>
      <c r="E7" t="s">
        <v>96</v>
      </c>
      <c r="F7" t="s">
        <v>97</v>
      </c>
      <c r="O7" s="32" t="s">
        <v>164</v>
      </c>
      <c r="U7" s="33" t="s">
        <v>182</v>
      </c>
    </row>
    <row r="8" spans="1:21" x14ac:dyDescent="0.2">
      <c r="A8" s="7" t="s">
        <v>25</v>
      </c>
      <c r="B8" s="9" t="s">
        <v>20</v>
      </c>
      <c r="C8" s="9" t="s">
        <v>18</v>
      </c>
      <c r="E8">
        <f>'[2]XS Rating Step A Inputs'!$A$20</f>
        <v>1</v>
      </c>
      <c r="F8" t="str">
        <f>'[2]XS Rating Step A Inputs'!$A$21</f>
        <v>Low Risk</v>
      </c>
      <c r="G8" s="14" t="str">
        <f>_xlfn.CONCAT(E8, " ", F8)</f>
        <v>1 Low Risk</v>
      </c>
      <c r="O8" s="32" t="s">
        <v>165</v>
      </c>
      <c r="U8" s="33" t="s">
        <v>183</v>
      </c>
    </row>
    <row r="9" spans="1:21" x14ac:dyDescent="0.2">
      <c r="A9" s="7" t="s">
        <v>26</v>
      </c>
      <c r="B9" s="9" t="s">
        <v>18</v>
      </c>
      <c r="C9" s="9" t="s">
        <v>18</v>
      </c>
      <c r="E9">
        <f>'[2]XS Rating Step A Inputs'!$B$20</f>
        <v>2</v>
      </c>
      <c r="F9" t="str">
        <f>'[2]XS Rating Step A Inputs'!$B$21</f>
        <v>Low/Medium Risk</v>
      </c>
      <c r="G9" s="14" t="str">
        <f>_xlfn.CONCAT(E9, " ", F9)</f>
        <v>2 Low/Medium Risk</v>
      </c>
      <c r="O9" s="32" t="s">
        <v>166</v>
      </c>
      <c r="U9" s="33" t="s">
        <v>184</v>
      </c>
    </row>
    <row r="10" spans="1:21" x14ac:dyDescent="0.2">
      <c r="A10" s="7" t="s">
        <v>27</v>
      </c>
      <c r="B10" s="9" t="s">
        <v>18</v>
      </c>
      <c r="C10" s="9" t="s">
        <v>18</v>
      </c>
      <c r="E10">
        <f>'[2]XS Rating Step A Inputs'!$C$20</f>
        <v>3</v>
      </c>
      <c r="F10" t="str">
        <f>'[2]XS Rating Step A Inputs'!$C$21</f>
        <v>Medium Risk</v>
      </c>
      <c r="G10" s="14" t="str">
        <f>_xlfn.CONCAT(E10, " ", F10)</f>
        <v>3 Medium Risk</v>
      </c>
      <c r="O10" s="32" t="s">
        <v>167</v>
      </c>
      <c r="U10" s="33" t="s">
        <v>185</v>
      </c>
    </row>
    <row r="11" spans="1:21" x14ac:dyDescent="0.2">
      <c r="A11" s="7" t="s">
        <v>28</v>
      </c>
      <c r="B11" s="10" t="s">
        <v>20</v>
      </c>
      <c r="C11" s="9" t="s">
        <v>18</v>
      </c>
      <c r="E11">
        <f>'[2]XS Rating Step A Inputs'!$D$20</f>
        <v>4</v>
      </c>
      <c r="F11" t="str">
        <f>'[2]XS Rating Step A Inputs'!$D$21</f>
        <v>Medium/High Risk</v>
      </c>
      <c r="G11" s="14" t="str">
        <f>_xlfn.CONCAT(E11, " ", F11)</f>
        <v>4 Medium/High Risk</v>
      </c>
      <c r="O11" s="32" t="s">
        <v>168</v>
      </c>
      <c r="U11" s="33" t="s">
        <v>186</v>
      </c>
    </row>
    <row r="12" spans="1:21" x14ac:dyDescent="0.2">
      <c r="A12" s="7" t="s">
        <v>29</v>
      </c>
      <c r="B12" s="10" t="s">
        <v>20</v>
      </c>
      <c r="C12" s="9" t="s">
        <v>18</v>
      </c>
      <c r="E12">
        <f>'[2]XS Rating Step A Inputs'!$E$20</f>
        <v>5</v>
      </c>
      <c r="F12" t="str">
        <f>'[2]XS Rating Step A Inputs'!$E$21</f>
        <v>High Risk</v>
      </c>
      <c r="G12" s="14" t="str">
        <f>_xlfn.CONCAT(E12, " ", F12)</f>
        <v>5 High Risk</v>
      </c>
      <c r="O12" s="32" t="s">
        <v>169</v>
      </c>
      <c r="U12" s="33" t="s">
        <v>187</v>
      </c>
    </row>
    <row r="13" spans="1:21" x14ac:dyDescent="0.2">
      <c r="A13" s="7" t="s">
        <v>30</v>
      </c>
      <c r="B13" s="8" t="s">
        <v>20</v>
      </c>
      <c r="C13" s="9" t="s">
        <v>18</v>
      </c>
      <c r="O13" s="32" t="s">
        <v>170</v>
      </c>
      <c r="U13" s="33" t="s">
        <v>188</v>
      </c>
    </row>
    <row r="14" spans="1:21" x14ac:dyDescent="0.2">
      <c r="A14" s="7" t="s">
        <v>31</v>
      </c>
      <c r="B14" s="9" t="s">
        <v>18</v>
      </c>
      <c r="C14" s="9" t="s">
        <v>18</v>
      </c>
      <c r="O14" s="32" t="s">
        <v>171</v>
      </c>
      <c r="U14" s="33" t="s">
        <v>189</v>
      </c>
    </row>
    <row r="15" spans="1:21" x14ac:dyDescent="0.2">
      <c r="A15" s="7" t="s">
        <v>32</v>
      </c>
      <c r="B15" s="9" t="s">
        <v>18</v>
      </c>
      <c r="C15" s="9" t="s">
        <v>18</v>
      </c>
      <c r="O15" s="32" t="s">
        <v>172</v>
      </c>
      <c r="U15" s="33" t="s">
        <v>190</v>
      </c>
    </row>
    <row r="16" spans="1:21" x14ac:dyDescent="0.2">
      <c r="A16" s="7" t="s">
        <v>33</v>
      </c>
      <c r="B16" s="9" t="s">
        <v>18</v>
      </c>
      <c r="C16" s="9" t="s">
        <v>18</v>
      </c>
      <c r="F16" t="s">
        <v>97</v>
      </c>
      <c r="G16" t="s">
        <v>110</v>
      </c>
      <c r="H16" t="str">
        <f>'[2]Step 1'!$B$39</f>
        <v>Significant M&amp;A Activity /Level of M&amp;A Concern</v>
      </c>
      <c r="O16" s="32" t="s">
        <v>173</v>
      </c>
      <c r="U16" s="33" t="s">
        <v>191</v>
      </c>
    </row>
    <row r="17" spans="1:21" x14ac:dyDescent="0.2">
      <c r="A17" s="7" t="s">
        <v>34</v>
      </c>
      <c r="B17" s="9" t="s">
        <v>18</v>
      </c>
      <c r="C17" s="9" t="s">
        <v>18</v>
      </c>
      <c r="F17" t="str">
        <f>'[2]Step 1'!$C$39</f>
        <v>Activity within 1 year / Very high concern</v>
      </c>
      <c r="G17" t="str">
        <f>'[2]Step 1'!$D$39</f>
        <v>1.30-1.50</v>
      </c>
      <c r="H17" s="17" t="str">
        <f>_xlfn.CONCAT(F17, " (", G17, ")")</f>
        <v>Activity within 1 year / Very high concern (1.30-1.50)</v>
      </c>
      <c r="O17" s="32" t="s">
        <v>174</v>
      </c>
      <c r="U17" s="33" t="s">
        <v>192</v>
      </c>
    </row>
    <row r="18" spans="1:21" x14ac:dyDescent="0.2">
      <c r="A18" s="7" t="s">
        <v>35</v>
      </c>
      <c r="B18" s="9" t="s">
        <v>18</v>
      </c>
      <c r="C18" s="9" t="s">
        <v>18</v>
      </c>
      <c r="F18" t="str">
        <f>'[2]Step 1'!$C$40</f>
        <v>Activity within 1-3 years / Material-high high concern</v>
      </c>
      <c r="G18" t="str">
        <f>'[2]Step 1'!$D$40</f>
        <v>1.20-1.30</v>
      </c>
      <c r="H18" s="17" t="str">
        <f>_xlfn.CONCAT(F18, " (", G18, ")")</f>
        <v>Activity within 1-3 years / Material-high high concern (1.20-1.30)</v>
      </c>
      <c r="O18" s="32" t="s">
        <v>175</v>
      </c>
      <c r="U18" s="33" t="s">
        <v>193</v>
      </c>
    </row>
    <row r="19" spans="1:21" x14ac:dyDescent="0.2">
      <c r="A19" s="7" t="s">
        <v>36</v>
      </c>
      <c r="B19" s="9" t="s">
        <v>18</v>
      </c>
      <c r="C19" s="9" t="s">
        <v>18</v>
      </c>
      <c r="F19" t="str">
        <f>'[2]Step 1'!$C$41</f>
        <v>No activity in last 3 years / Low or no concern</v>
      </c>
      <c r="G19" t="str">
        <f>'[2]Step 1'!$D$41</f>
        <v>0.80-1.20</v>
      </c>
      <c r="H19" s="17" t="str">
        <f>_xlfn.CONCAT(F19, " (", G19, ")")</f>
        <v>No activity in last 3 years / Low or no concern (0.80-1.20)</v>
      </c>
      <c r="O19" s="32" t="s">
        <v>176</v>
      </c>
      <c r="U19" s="33" t="s">
        <v>194</v>
      </c>
    </row>
    <row r="20" spans="1:21" x14ac:dyDescent="0.2">
      <c r="A20" s="7" t="s">
        <v>37</v>
      </c>
      <c r="B20" s="10" t="s">
        <v>20</v>
      </c>
      <c r="C20" s="9" t="s">
        <v>20</v>
      </c>
      <c r="O20" s="32" t="s">
        <v>177</v>
      </c>
      <c r="U20" s="33" t="s">
        <v>195</v>
      </c>
    </row>
    <row r="21" spans="1:21" x14ac:dyDescent="0.2">
      <c r="A21" s="7" t="s">
        <v>38</v>
      </c>
      <c r="B21" s="9" t="s">
        <v>18</v>
      </c>
      <c r="C21" s="9" t="s">
        <v>18</v>
      </c>
      <c r="F21" t="s">
        <v>97</v>
      </c>
      <c r="G21" t="s">
        <v>110</v>
      </c>
      <c r="H21" t="str">
        <f>'[2]Step 1'!$B$35</f>
        <v>Number of Years in Operation</v>
      </c>
    </row>
    <row r="22" spans="1:21" x14ac:dyDescent="0.2">
      <c r="A22" s="7" t="s">
        <v>39</v>
      </c>
      <c r="B22" s="8" t="s">
        <v>18</v>
      </c>
      <c r="C22" s="9" t="s">
        <v>18</v>
      </c>
      <c r="F22" t="str">
        <f>'[2]Step 1'!$C$35</f>
        <v>&lt; 3 years</v>
      </c>
      <c r="G22" t="str">
        <f>'[2]Step 1'!$D$35</f>
        <v>1.05-1.25</v>
      </c>
      <c r="H22" s="16" t="str">
        <f>_xlfn.CONCAT(F22, " (", G22, ")")</f>
        <v>&lt; 3 years (1.05-1.25)</v>
      </c>
    </row>
    <row r="23" spans="1:21" x14ac:dyDescent="0.2">
      <c r="A23" s="7" t="s">
        <v>40</v>
      </c>
      <c r="B23" s="9" t="s">
        <v>18</v>
      </c>
      <c r="C23" s="9" t="s">
        <v>18</v>
      </c>
      <c r="F23" s="23" t="str">
        <f>'[2]Step 1'!$C$36</f>
        <v>=&lt;3 years and &lt;5 years</v>
      </c>
      <c r="G23" t="str">
        <f>'[2]Step 1'!$D$36</f>
        <v>1.00-1.05</v>
      </c>
      <c r="H23" s="16" t="str">
        <f>_xlfn.CONCAT(F23, " (", G23, ")")</f>
        <v>=&lt;3 years and &lt;5 years (1.00-1.05)</v>
      </c>
    </row>
    <row r="24" spans="1:21" x14ac:dyDescent="0.2">
      <c r="A24" s="7" t="s">
        <v>41</v>
      </c>
      <c r="B24" s="9" t="s">
        <v>18</v>
      </c>
      <c r="C24" s="9" t="s">
        <v>18</v>
      </c>
      <c r="F24" t="str">
        <f>'[2]Step 1'!$C$37</f>
        <v>&gt;5 years</v>
      </c>
      <c r="G24" t="str">
        <f>'[2]Step 1'!$D$37</f>
        <v>0.85-1.00</v>
      </c>
      <c r="H24" s="16" t="str">
        <f>_xlfn.CONCAT(F24, " (", G24, ")")</f>
        <v>&gt;5 years (0.85-1.00)</v>
      </c>
      <c r="O24" s="35" t="s">
        <v>199</v>
      </c>
      <c r="U24" t="s">
        <v>225</v>
      </c>
    </row>
    <row r="25" spans="1:21" x14ac:dyDescent="0.2">
      <c r="A25" s="7" t="s">
        <v>42</v>
      </c>
      <c r="B25" s="9" t="s">
        <v>18</v>
      </c>
      <c r="C25" s="9" t="s">
        <v>18</v>
      </c>
      <c r="O25" s="36" t="s">
        <v>200</v>
      </c>
      <c r="U25" s="43" t="s">
        <v>226</v>
      </c>
    </row>
    <row r="26" spans="1:21" x14ac:dyDescent="0.2">
      <c r="A26" s="7" t="s">
        <v>43</v>
      </c>
      <c r="B26" s="10" t="s">
        <v>20</v>
      </c>
      <c r="C26" s="9" t="s">
        <v>20</v>
      </c>
      <c r="F26" t="s">
        <v>97</v>
      </c>
      <c r="G26" t="s">
        <v>110</v>
      </c>
      <c r="H26" t="str">
        <f>'[2]Step 1'!$B$43</f>
        <v>SEC Offering</v>
      </c>
      <c r="O26" s="36" t="s">
        <v>201</v>
      </c>
      <c r="U26" s="43" t="s">
        <v>227</v>
      </c>
    </row>
    <row r="27" spans="1:21" x14ac:dyDescent="0.2">
      <c r="A27" s="7" t="s">
        <v>44</v>
      </c>
      <c r="B27" s="10" t="s">
        <v>20</v>
      </c>
      <c r="C27" s="9" t="s">
        <v>20</v>
      </c>
      <c r="F27" t="str">
        <f>'[2]Step 1'!$C$43</f>
        <v>Within 1 year</v>
      </c>
      <c r="G27" t="str">
        <f>'[2]Step 1'!$D$43</f>
        <v>1.00-1.55</v>
      </c>
      <c r="H27" s="18" t="str">
        <f>_xlfn.CONCAT(F27, " (", G27, ")")</f>
        <v>Within 1 year (1.00-1.55)</v>
      </c>
      <c r="O27" s="36" t="s">
        <v>202</v>
      </c>
      <c r="U27" s="43" t="s">
        <v>228</v>
      </c>
    </row>
    <row r="28" spans="1:21" x14ac:dyDescent="0.2">
      <c r="A28" s="7" t="s">
        <v>45</v>
      </c>
      <c r="B28" s="9" t="s">
        <v>18</v>
      </c>
      <c r="C28" s="9" t="s">
        <v>18</v>
      </c>
      <c r="F28" t="str">
        <f>'[2]Step 1'!$C$44</f>
        <v>None within last 12 months</v>
      </c>
      <c r="G28" t="str">
        <f>'[2]Step 1'!$D$44</f>
        <v>0.90-1.20</v>
      </c>
      <c r="H28" s="18" t="str">
        <f>_xlfn.CONCAT(F28, " (", G28, ")")</f>
        <v>None within last 12 months (0.90-1.20)</v>
      </c>
      <c r="O28" s="37"/>
      <c r="U28" s="43" t="s">
        <v>229</v>
      </c>
    </row>
    <row r="29" spans="1:21" x14ac:dyDescent="0.2">
      <c r="A29" s="7" t="s">
        <v>46</v>
      </c>
      <c r="B29" s="10" t="s">
        <v>20</v>
      </c>
      <c r="C29" s="9" t="s">
        <v>18</v>
      </c>
      <c r="U29" s="43" t="s">
        <v>229</v>
      </c>
    </row>
    <row r="30" spans="1:21" x14ac:dyDescent="0.2">
      <c r="A30" s="7" t="s">
        <v>47</v>
      </c>
      <c r="B30" s="9" t="s">
        <v>18</v>
      </c>
      <c r="C30" s="9" t="s">
        <v>18</v>
      </c>
      <c r="F30" t="s">
        <v>97</v>
      </c>
      <c r="G30" t="s">
        <v>110</v>
      </c>
      <c r="H30" t="str">
        <f>'[2]Step 1'!$B$46</f>
        <v>D&amp;O Litigation</v>
      </c>
      <c r="O30" s="38" t="s">
        <v>203</v>
      </c>
      <c r="U30" s="43" t="s">
        <v>230</v>
      </c>
    </row>
    <row r="31" spans="1:21" x14ac:dyDescent="0.2">
      <c r="A31" s="7" t="s">
        <v>48</v>
      </c>
      <c r="B31" s="9" t="s">
        <v>18</v>
      </c>
      <c r="C31" s="9" t="s">
        <v>18</v>
      </c>
      <c r="F31" t="str">
        <f>'[2]Step 1'!$C$46</f>
        <v>Within 1 year</v>
      </c>
      <c r="G31" t="str">
        <f>'[2]Step 1'!$D$46</f>
        <v>1.20-1.50</v>
      </c>
      <c r="H31" s="19" t="str">
        <f>_xlfn.CONCAT(F31, " (", G31, ")")</f>
        <v>Within 1 year (1.20-1.50)</v>
      </c>
      <c r="O31" s="39" t="s">
        <v>204</v>
      </c>
      <c r="U31" s="43" t="s">
        <v>231</v>
      </c>
    </row>
    <row r="32" spans="1:21" x14ac:dyDescent="0.2">
      <c r="A32" s="7" t="s">
        <v>49</v>
      </c>
      <c r="B32" s="9" t="s">
        <v>18</v>
      </c>
      <c r="C32" s="9" t="s">
        <v>18</v>
      </c>
      <c r="F32" t="str">
        <f>'[2]Step 1'!$C$47</f>
        <v>Within 1-5 years</v>
      </c>
      <c r="G32" t="str">
        <f>'[2]Step 1'!$D$47</f>
        <v>1.00-1.50</v>
      </c>
      <c r="H32" s="19" t="str">
        <f>_xlfn.CONCAT(F32, " (", G32, ")")</f>
        <v>Within 1-5 years (1.00-1.50)</v>
      </c>
      <c r="O32" s="39" t="s">
        <v>205</v>
      </c>
      <c r="U32" s="43" t="s">
        <v>231</v>
      </c>
    </row>
    <row r="33" spans="1:21" x14ac:dyDescent="0.2">
      <c r="A33" s="7" t="s">
        <v>50</v>
      </c>
      <c r="B33" s="9" t="s">
        <v>18</v>
      </c>
      <c r="C33" s="9" t="s">
        <v>18</v>
      </c>
      <c r="F33" t="str">
        <f>'[2]Step 1'!$C$48</f>
        <v>Within 5-10 years</v>
      </c>
      <c r="G33" t="str">
        <f>'[2]Step 1'!$D$48</f>
        <v>0.80-1.10</v>
      </c>
      <c r="H33" s="19" t="str">
        <f>_xlfn.CONCAT(F33, " (", G33, ")")</f>
        <v>Within 5-10 years (0.80-1.10)</v>
      </c>
      <c r="O33" s="39" t="s">
        <v>206</v>
      </c>
      <c r="U33" s="43" t="s">
        <v>232</v>
      </c>
    </row>
    <row r="34" spans="1:21" x14ac:dyDescent="0.2">
      <c r="A34" s="7" t="s">
        <v>51</v>
      </c>
      <c r="B34" s="10" t="s">
        <v>20</v>
      </c>
      <c r="C34" s="9" t="s">
        <v>18</v>
      </c>
      <c r="O34" s="39" t="s">
        <v>207</v>
      </c>
      <c r="U34" s="43" t="s">
        <v>233</v>
      </c>
    </row>
    <row r="35" spans="1:21" x14ac:dyDescent="0.2">
      <c r="A35" s="7" t="s">
        <v>52</v>
      </c>
      <c r="B35" s="9" t="s">
        <v>18</v>
      </c>
      <c r="C35" s="9" t="s">
        <v>18</v>
      </c>
      <c r="F35" t="s">
        <v>97</v>
      </c>
      <c r="G35" t="s">
        <v>110</v>
      </c>
      <c r="H35" t="str">
        <f>'[2]Step 1'!$B$50</f>
        <v>Other Litigation</v>
      </c>
      <c r="O35" s="39" t="s">
        <v>207</v>
      </c>
      <c r="U35" s="43" t="s">
        <v>234</v>
      </c>
    </row>
    <row r="36" spans="1:21" x14ac:dyDescent="0.2">
      <c r="A36" s="7" t="s">
        <v>53</v>
      </c>
      <c r="B36" s="9" t="s">
        <v>18</v>
      </c>
      <c r="C36" s="9" t="s">
        <v>18</v>
      </c>
      <c r="F36" t="str">
        <f>'[2]Step 1'!$C$50</f>
        <v>Potential Cost &gt;3% of assets</v>
      </c>
      <c r="G36" t="str">
        <f>'[2]Step 1'!$D$50</f>
        <v>1.20-1.30</v>
      </c>
      <c r="H36" s="20" t="str">
        <f>_xlfn.CONCAT(F36, " (", G36, ")")</f>
        <v>Potential Cost &gt;3% of assets (1.20-1.30)</v>
      </c>
    </row>
    <row r="37" spans="1:21" x14ac:dyDescent="0.2">
      <c r="A37" s="7" t="s">
        <v>54</v>
      </c>
      <c r="B37" s="10" t="s">
        <v>20</v>
      </c>
      <c r="C37" s="9" t="s">
        <v>20</v>
      </c>
      <c r="F37" t="str">
        <f>'[2]Step 1'!$C$51</f>
        <v>Potential Cost 1-3% of assets</v>
      </c>
      <c r="G37" t="str">
        <f>'[2]Step 1'!$D$51</f>
        <v>1.10-1.20</v>
      </c>
      <c r="H37" s="20" t="str">
        <f>_xlfn.CONCAT(F37, " (", G37, ")")</f>
        <v>Potential Cost 1-3% of assets (1.10-1.20)</v>
      </c>
    </row>
    <row r="38" spans="1:21" x14ac:dyDescent="0.2">
      <c r="A38" s="7" t="s">
        <v>55</v>
      </c>
      <c r="B38" s="9" t="s">
        <v>18</v>
      </c>
      <c r="C38" s="9" t="s">
        <v>18</v>
      </c>
      <c r="F38" t="str">
        <f>'[2]Step 1'!$C$52</f>
        <v>Potential Cost &lt;1% of assets</v>
      </c>
      <c r="G38" t="str">
        <f>'[2]Step 1'!$D$52</f>
        <v>0.80-1.10</v>
      </c>
      <c r="H38" s="20" t="str">
        <f>_xlfn.CONCAT(F38, " (", G38, ")")</f>
        <v>Potential Cost &lt;1% of assets (0.80-1.10)</v>
      </c>
    </row>
    <row r="39" spans="1:21" x14ac:dyDescent="0.2">
      <c r="A39" s="7" t="s">
        <v>56</v>
      </c>
      <c r="B39" s="9" t="s">
        <v>18</v>
      </c>
      <c r="C39" s="9" t="s">
        <v>18</v>
      </c>
      <c r="O39" s="40" t="s">
        <v>126</v>
      </c>
    </row>
    <row r="40" spans="1:21" x14ac:dyDescent="0.2">
      <c r="A40" s="7" t="s">
        <v>57</v>
      </c>
      <c r="B40" s="9" t="s">
        <v>18</v>
      </c>
      <c r="C40" s="9" t="s">
        <v>18</v>
      </c>
      <c r="F40" t="s">
        <v>97</v>
      </c>
      <c r="G40" t="s">
        <v>110</v>
      </c>
      <c r="H40" t="str">
        <f>'[2]Step 1'!$B$56</f>
        <v>Coinsurance re SEC claims</v>
      </c>
      <c r="O40" s="40" t="s">
        <v>208</v>
      </c>
    </row>
    <row r="41" spans="1:21" x14ac:dyDescent="0.2">
      <c r="A41" s="7" t="s">
        <v>58</v>
      </c>
      <c r="B41" s="9" t="s">
        <v>18</v>
      </c>
      <c r="C41" s="9" t="s">
        <v>18</v>
      </c>
      <c r="F41" s="25">
        <f>'[2]Step 1'!$C$56</f>
        <v>0</v>
      </c>
      <c r="G41">
        <f>'[2]Step 1'!$D$56</f>
        <v>1</v>
      </c>
      <c r="H41" s="26" t="str">
        <f t="shared" ref="H41:H51" si="0">_xlfn.CONCAT(E47, " (", G41, ")")</f>
        <v>0% (1)</v>
      </c>
    </row>
    <row r="42" spans="1:21" x14ac:dyDescent="0.2">
      <c r="A42" s="7" t="s">
        <v>59</v>
      </c>
      <c r="B42" s="9" t="s">
        <v>18</v>
      </c>
      <c r="C42" s="9" t="s">
        <v>18</v>
      </c>
      <c r="F42" s="25">
        <f>'[2]Step 1'!$C$57</f>
        <v>0.05</v>
      </c>
      <c r="G42" t="str">
        <f>'[2]Step 1'!$D$57</f>
        <v>0.95-0.97</v>
      </c>
      <c r="H42" s="26" t="str">
        <f t="shared" si="0"/>
        <v>5% (0.95-0.97)</v>
      </c>
      <c r="O42" s="41" t="s">
        <v>209</v>
      </c>
    </row>
    <row r="43" spans="1:21" x14ac:dyDescent="0.2">
      <c r="A43" s="7" t="s">
        <v>60</v>
      </c>
      <c r="B43" s="10" t="s">
        <v>20</v>
      </c>
      <c r="C43" s="9" t="s">
        <v>18</v>
      </c>
      <c r="F43" s="25">
        <f>'[2]Step 1'!$C$58</f>
        <v>0.1</v>
      </c>
      <c r="G43" t="str">
        <f>'[2]Step 1'!$D$58</f>
        <v>0.90-0.94</v>
      </c>
      <c r="H43" s="26" t="str">
        <f t="shared" si="0"/>
        <v>10% (0.90-0.94)</v>
      </c>
      <c r="O43" s="42" t="s">
        <v>210</v>
      </c>
    </row>
    <row r="44" spans="1:21" x14ac:dyDescent="0.2">
      <c r="A44" s="7" t="s">
        <v>61</v>
      </c>
      <c r="B44" s="9" t="s">
        <v>18</v>
      </c>
      <c r="C44" s="9" t="s">
        <v>18</v>
      </c>
      <c r="F44" s="25">
        <f>'[2]Step 1'!$C$59</f>
        <v>0.15</v>
      </c>
      <c r="G44" t="str">
        <f>'[2]Step 1'!$D$59</f>
        <v>0.87-0.91</v>
      </c>
      <c r="H44" s="26" t="str">
        <f t="shared" si="0"/>
        <v>15% (0.87-0.91)</v>
      </c>
      <c r="O44" s="42" t="s">
        <v>211</v>
      </c>
    </row>
    <row r="45" spans="1:21" x14ac:dyDescent="0.2">
      <c r="A45" s="7" t="s">
        <v>62</v>
      </c>
      <c r="B45" s="10" t="s">
        <v>20</v>
      </c>
      <c r="C45" s="9" t="s">
        <v>18</v>
      </c>
      <c r="F45" s="25">
        <f>'[2]Step 1'!$C$60</f>
        <v>0.2</v>
      </c>
      <c r="G45" t="str">
        <f>'[2]Step 1'!$D$60</f>
        <v>0.84-0.88</v>
      </c>
      <c r="H45" s="26" t="str">
        <f t="shared" si="0"/>
        <v>20% (0.84-0.88)</v>
      </c>
      <c r="O45" s="42" t="s">
        <v>212</v>
      </c>
    </row>
    <row r="46" spans="1:21" x14ac:dyDescent="0.2">
      <c r="A46" s="7" t="s">
        <v>63</v>
      </c>
      <c r="B46" s="9" t="s">
        <v>18</v>
      </c>
      <c r="C46" s="9" t="s">
        <v>18</v>
      </c>
      <c r="E46" t="s">
        <v>111</v>
      </c>
      <c r="F46" s="25">
        <f>'[2]Step 1'!$C$61</f>
        <v>0.25</v>
      </c>
      <c r="G46" t="str">
        <f>'[2]Step 1'!$D$61</f>
        <v>0.81-0.85</v>
      </c>
      <c r="H46" s="26" t="str">
        <f t="shared" si="0"/>
        <v>25% (0.81-0.85)</v>
      </c>
      <c r="O46" s="42" t="s">
        <v>213</v>
      </c>
    </row>
    <row r="47" spans="1:21" x14ac:dyDescent="0.2">
      <c r="A47" s="7" t="s">
        <v>64</v>
      </c>
      <c r="B47" s="9" t="s">
        <v>18</v>
      </c>
      <c r="C47" s="9" t="s">
        <v>18</v>
      </c>
      <c r="E47" s="24" t="str">
        <f t="shared" ref="E47:E57" si="1">TEXT(F41, "0%")</f>
        <v>0%</v>
      </c>
      <c r="F47" s="25">
        <f>'[2]Step 1'!$C$62</f>
        <v>0.3</v>
      </c>
      <c r="G47" t="str">
        <f>'[2]Step 1'!$D$62</f>
        <v>0.78-0.82</v>
      </c>
      <c r="H47" s="26" t="str">
        <f t="shared" si="0"/>
        <v>30% (0.78-0.82)</v>
      </c>
      <c r="O47" s="42" t="s">
        <v>214</v>
      </c>
    </row>
    <row r="48" spans="1:21" x14ac:dyDescent="0.2">
      <c r="A48" s="7" t="s">
        <v>65</v>
      </c>
      <c r="B48" s="10" t="s">
        <v>20</v>
      </c>
      <c r="C48" s="9" t="s">
        <v>18</v>
      </c>
      <c r="E48" s="24" t="str">
        <f t="shared" si="1"/>
        <v>5%</v>
      </c>
      <c r="F48" s="25">
        <f>'[2]Step 1'!$C$63</f>
        <v>0.35</v>
      </c>
      <c r="G48" t="str">
        <f>'[2]Step 1'!$D$63</f>
        <v>0.75-0.79</v>
      </c>
      <c r="H48" s="26" t="str">
        <f t="shared" si="0"/>
        <v>35% (0.75-0.79)</v>
      </c>
    </row>
    <row r="49" spans="1:15" x14ac:dyDescent="0.2">
      <c r="A49" s="7" t="s">
        <v>66</v>
      </c>
      <c r="B49" s="10" t="s">
        <v>20</v>
      </c>
      <c r="C49" s="9" t="s">
        <v>18</v>
      </c>
      <c r="E49" s="24" t="str">
        <f t="shared" si="1"/>
        <v>10%</v>
      </c>
      <c r="F49" s="25">
        <f>'[2]Step 1'!$C$64</f>
        <v>0.4</v>
      </c>
      <c r="G49" t="str">
        <f>'[2]Step 1'!$D$64</f>
        <v>0.72-0.76</v>
      </c>
      <c r="H49" s="26" t="str">
        <f t="shared" si="0"/>
        <v>40% (0.72-0.76)</v>
      </c>
    </row>
    <row r="50" spans="1:15" x14ac:dyDescent="0.2">
      <c r="A50" s="7" t="s">
        <v>67</v>
      </c>
      <c r="B50" s="9" t="s">
        <v>18</v>
      </c>
      <c r="C50" s="9" t="s">
        <v>18</v>
      </c>
      <c r="E50" s="24" t="str">
        <f t="shared" si="1"/>
        <v>15%</v>
      </c>
      <c r="F50" s="25">
        <f>'[2]Step 1'!$C$65</f>
        <v>0.45</v>
      </c>
      <c r="G50" t="str">
        <f>'[2]Step 1'!$D$65</f>
        <v>0.70-0.74</v>
      </c>
      <c r="H50" s="26" t="str">
        <f t="shared" si="0"/>
        <v>45% (0.70-0.74)</v>
      </c>
      <c r="O50" t="s">
        <v>218</v>
      </c>
    </row>
    <row r="51" spans="1:15" x14ac:dyDescent="0.2">
      <c r="A51" s="7" t="s">
        <v>68</v>
      </c>
      <c r="B51" s="9" t="s">
        <v>18</v>
      </c>
      <c r="C51" s="9" t="s">
        <v>18</v>
      </c>
      <c r="E51" s="24" t="str">
        <f t="shared" si="1"/>
        <v>20%</v>
      </c>
      <c r="F51" s="25">
        <f>'[2]Step 1'!$C$66</f>
        <v>0.5</v>
      </c>
      <c r="G51" t="str">
        <f>'[2]Step 1'!$D$66</f>
        <v>0.68-0.72</v>
      </c>
      <c r="H51" s="26" t="str">
        <f t="shared" si="0"/>
        <v>50% (0.68-0.72)</v>
      </c>
      <c r="O51" t="s">
        <v>219</v>
      </c>
    </row>
    <row r="52" spans="1:15" x14ac:dyDescent="0.2">
      <c r="A52" s="7" t="s">
        <v>69</v>
      </c>
      <c r="B52" s="9" t="s">
        <v>18</v>
      </c>
      <c r="C52" s="9" t="s">
        <v>18</v>
      </c>
      <c r="E52" s="24" t="str">
        <f t="shared" si="1"/>
        <v>25%</v>
      </c>
      <c r="O52" t="s">
        <v>220</v>
      </c>
    </row>
    <row r="53" spans="1:15" x14ac:dyDescent="0.2">
      <c r="E53" s="24" t="str">
        <f t="shared" si="1"/>
        <v>30%</v>
      </c>
      <c r="F53" t="s">
        <v>97</v>
      </c>
      <c r="G53" t="s">
        <v>110</v>
      </c>
      <c r="H53" t="str">
        <f>'[2]Step 1'!$B$69</f>
        <v>Industry Risk/Level of Confidence in Industry</v>
      </c>
      <c r="O53" t="s">
        <v>221</v>
      </c>
    </row>
    <row r="54" spans="1:15" x14ac:dyDescent="0.2">
      <c r="E54" s="24" t="str">
        <f t="shared" si="1"/>
        <v>35%</v>
      </c>
      <c r="F54" t="str">
        <f>'[2]Step 1'!$C$69</f>
        <v>Very Confident</v>
      </c>
      <c r="G54" t="str">
        <f>'[2]Step 1'!$D$69</f>
        <v>0.70-0.85</v>
      </c>
      <c r="H54" s="19" t="str">
        <f t="shared" ref="H54:H60" si="2">_xlfn.CONCAT(F54, " (", G54, ")")</f>
        <v>Very Confident (0.70-0.85)</v>
      </c>
      <c r="O54" t="s">
        <v>222</v>
      </c>
    </row>
    <row r="55" spans="1:15" x14ac:dyDescent="0.2">
      <c r="E55" s="24" t="str">
        <f t="shared" si="1"/>
        <v>40%</v>
      </c>
      <c r="F55" t="str">
        <f>'[2]Step 1'!$C$70</f>
        <v>Confident</v>
      </c>
      <c r="G55" t="str">
        <f>'[2]Step 1'!$D$70</f>
        <v>0.85-1.00</v>
      </c>
      <c r="H55" s="19" t="str">
        <f t="shared" si="2"/>
        <v>Confident (0.85-1.00)</v>
      </c>
      <c r="O55" t="s">
        <v>223</v>
      </c>
    </row>
    <row r="56" spans="1:15" x14ac:dyDescent="0.2">
      <c r="E56" s="24" t="str">
        <f t="shared" si="1"/>
        <v>45%</v>
      </c>
      <c r="F56" t="str">
        <f>'[2]Step 1'!$C$71</f>
        <v>Comfortable</v>
      </c>
      <c r="G56">
        <f>'[2]Step 1'!$D$71</f>
        <v>1</v>
      </c>
      <c r="H56" s="19" t="str">
        <f t="shared" si="2"/>
        <v>Comfortable (1)</v>
      </c>
    </row>
    <row r="57" spans="1:15" x14ac:dyDescent="0.2">
      <c r="E57" s="24" t="str">
        <f t="shared" si="1"/>
        <v>50%</v>
      </c>
      <c r="F57" t="str">
        <f>'[2]Step 1'!$C$72</f>
        <v>Low Concern</v>
      </c>
      <c r="G57" t="str">
        <f>'[2]Step 1'!$D$72</f>
        <v>1.00-1.15</v>
      </c>
      <c r="H57" s="19" t="str">
        <f t="shared" si="2"/>
        <v>Low Concern (1.00-1.15)</v>
      </c>
    </row>
    <row r="58" spans="1:15" x14ac:dyDescent="0.2">
      <c r="F58" t="str">
        <f>'[2]Step 1'!$C$73</f>
        <v>Material Concern</v>
      </c>
      <c r="G58" t="str">
        <f>'[2]Step 1'!$D$73</f>
        <v>1.15-1.35</v>
      </c>
      <c r="H58" s="19" t="str">
        <f t="shared" si="2"/>
        <v>Material Concern (1.15-1.35)</v>
      </c>
    </row>
    <row r="59" spans="1:15" x14ac:dyDescent="0.2">
      <c r="F59" t="str">
        <f>'[2]Step 1'!$C$74</f>
        <v>High Concern</v>
      </c>
      <c r="G59" t="str">
        <f>'[2]Step 1'!$D$74</f>
        <v>1.35-1.75</v>
      </c>
      <c r="H59" s="19" t="str">
        <f t="shared" si="2"/>
        <v>High Concern (1.35-1.75)</v>
      </c>
    </row>
    <row r="60" spans="1:15" x14ac:dyDescent="0.2">
      <c r="F60" t="str">
        <f>'[2]Step 1'!$C$75</f>
        <v>Very High to Severe Concern</v>
      </c>
      <c r="G60" t="str">
        <f>'[2]Step 1'!$D$75</f>
        <v>1.75-1.25</v>
      </c>
      <c r="H60" s="19" t="str">
        <f t="shared" si="2"/>
        <v>Very High to Severe Concern (1.75-1.25)</v>
      </c>
    </row>
    <row r="62" spans="1:15" x14ac:dyDescent="0.2">
      <c r="F62" t="s">
        <v>97</v>
      </c>
      <c r="G62" t="s">
        <v>110</v>
      </c>
      <c r="H62" t="str">
        <f>'[2]Step 1'!$B$77</f>
        <v>Discovery (Extended Reporting)</v>
      </c>
    </row>
    <row r="63" spans="1:15" x14ac:dyDescent="0.2">
      <c r="F63" t="str">
        <f>'[2]Step 1'!$C$77</f>
        <v>1 year</v>
      </c>
      <c r="G63">
        <f>'[2]Step 1'!$D$77</f>
        <v>1</v>
      </c>
      <c r="H63" s="22" t="str">
        <f>_xlfn.CONCAT(F63, " (", G63, ")")</f>
        <v>1 year (1)</v>
      </c>
    </row>
    <row r="64" spans="1:15" x14ac:dyDescent="0.2">
      <c r="F64" t="str">
        <f>'[2]Step 1'!$C$78</f>
        <v>2 years</v>
      </c>
      <c r="G64" t="str">
        <f>'[2]Step 1'!$D$78</f>
        <v>175%-200%</v>
      </c>
      <c r="H64" s="22" t="str">
        <f>_xlfn.CONCAT(F64, " (", G64, ")")</f>
        <v>2 years (175%-200%)</v>
      </c>
    </row>
    <row r="65" spans="6:8" x14ac:dyDescent="0.2">
      <c r="F65" t="str">
        <f>'[2]Step 1'!$C$79</f>
        <v>3 years</v>
      </c>
      <c r="G65" t="str">
        <f>'[2]Step 1'!$D$79</f>
        <v>225%-250%</v>
      </c>
      <c r="H65" s="22" t="str">
        <f>_xlfn.CONCAT(F65, " (", G65, ")")</f>
        <v>3 years (225%-250%)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112-CE8F-474E-9359-3AB3D8E94A28}">
  <dimension ref="A1:N34"/>
  <sheetViews>
    <sheetView workbookViewId="0">
      <selection activeCell="D1" sqref="D1"/>
    </sheetView>
  </sheetViews>
  <sheetFormatPr baseColWidth="10" defaultColWidth="8.83203125" defaultRowHeight="15" x14ac:dyDescent="0.2"/>
  <cols>
    <col min="3" max="3" width="75.5" bestFit="1" customWidth="1"/>
    <col min="4" max="4" width="36.83203125" bestFit="1" customWidth="1"/>
    <col min="5" max="5" width="11" bestFit="1" customWidth="1"/>
    <col min="6" max="6" width="20.33203125" bestFit="1" customWidth="1"/>
    <col min="8" max="8" width="11.33203125" bestFit="1" customWidth="1"/>
    <col min="9" max="9" width="10.1640625" bestFit="1" customWidth="1"/>
  </cols>
  <sheetData>
    <row r="1" spans="1:14" ht="16" x14ac:dyDescent="0.2">
      <c r="A1" s="27">
        <v>1</v>
      </c>
      <c r="B1" s="27" t="s">
        <v>126</v>
      </c>
      <c r="C1" s="28" t="s">
        <v>127</v>
      </c>
      <c r="D1" s="27" t="s">
        <v>128</v>
      </c>
      <c r="E1" s="29" t="s">
        <v>196</v>
      </c>
      <c r="F1" s="30">
        <v>1252000</v>
      </c>
      <c r="G1" s="29" t="s">
        <v>18</v>
      </c>
      <c r="H1" s="27">
        <v>20000000</v>
      </c>
      <c r="I1" s="27">
        <v>5000000</v>
      </c>
      <c r="J1" s="27"/>
      <c r="K1" s="27"/>
      <c r="L1" s="27"/>
      <c r="M1" s="27"/>
      <c r="N1" s="27"/>
    </row>
    <row r="2" spans="1:14" ht="16" x14ac:dyDescent="0.2">
      <c r="A2" s="27">
        <v>2</v>
      </c>
      <c r="B2" s="27" t="s">
        <v>126</v>
      </c>
      <c r="C2" s="28" t="s">
        <v>130</v>
      </c>
      <c r="D2" s="27" t="s">
        <v>131</v>
      </c>
      <c r="E2" s="29" t="s">
        <v>196</v>
      </c>
      <c r="F2" s="31">
        <v>429436</v>
      </c>
      <c r="G2" s="29" t="s">
        <v>18</v>
      </c>
      <c r="H2" s="27">
        <v>20000000</v>
      </c>
      <c r="I2" s="27">
        <v>5000000</v>
      </c>
      <c r="J2" s="27"/>
      <c r="K2" s="27"/>
      <c r="L2" s="27"/>
      <c r="M2" s="27"/>
      <c r="N2" s="27"/>
    </row>
    <row r="3" spans="1:14" ht="16" x14ac:dyDescent="0.2">
      <c r="A3" s="27">
        <v>3</v>
      </c>
      <c r="B3" s="27" t="s">
        <v>126</v>
      </c>
      <c r="C3" s="28" t="s">
        <v>132</v>
      </c>
      <c r="D3" s="27" t="s">
        <v>131</v>
      </c>
      <c r="E3" s="29" t="s">
        <v>196</v>
      </c>
      <c r="F3" s="31">
        <v>613480</v>
      </c>
      <c r="G3" s="29" t="s">
        <v>18</v>
      </c>
      <c r="H3" s="27">
        <v>20000000</v>
      </c>
      <c r="I3" s="27">
        <v>5000000</v>
      </c>
      <c r="J3" s="27"/>
      <c r="K3" s="27"/>
      <c r="L3" s="27"/>
      <c r="M3" s="27"/>
      <c r="N3" s="27"/>
    </row>
    <row r="4" spans="1:14" x14ac:dyDescent="0.2">
      <c r="A4" s="27">
        <v>4</v>
      </c>
      <c r="B4" s="27" t="s">
        <v>126</v>
      </c>
      <c r="C4" s="28" t="s">
        <v>133</v>
      </c>
      <c r="D4" s="27" t="s">
        <v>131</v>
      </c>
      <c r="E4" s="29" t="s">
        <v>129</v>
      </c>
      <c r="F4" s="27">
        <v>609253</v>
      </c>
      <c r="G4" s="29" t="s">
        <v>18</v>
      </c>
      <c r="H4" s="27">
        <v>25000000</v>
      </c>
      <c r="I4" s="27">
        <v>1000000</v>
      </c>
      <c r="J4" s="27"/>
      <c r="K4" s="27"/>
      <c r="L4" s="27"/>
      <c r="M4" s="27"/>
      <c r="N4" s="27"/>
    </row>
    <row r="5" spans="1:14" x14ac:dyDescent="0.2">
      <c r="A5" s="27">
        <v>5</v>
      </c>
      <c r="B5" s="27" t="s">
        <v>126</v>
      </c>
      <c r="C5" s="28" t="s">
        <v>134</v>
      </c>
      <c r="D5" s="27" t="s">
        <v>131</v>
      </c>
      <c r="E5" s="29" t="s">
        <v>196</v>
      </c>
      <c r="F5" s="27">
        <v>399990</v>
      </c>
      <c r="G5" s="29" t="s">
        <v>18</v>
      </c>
      <c r="H5" s="27">
        <v>25000000</v>
      </c>
      <c r="I5" s="27">
        <v>1000000</v>
      </c>
      <c r="J5" s="27"/>
      <c r="K5" s="27"/>
      <c r="L5" s="27"/>
      <c r="M5" s="27"/>
      <c r="N5" s="27"/>
    </row>
    <row r="6" spans="1:14" x14ac:dyDescent="0.2">
      <c r="A6" s="27">
        <v>6</v>
      </c>
      <c r="B6" s="27" t="s">
        <v>126</v>
      </c>
      <c r="C6" s="28" t="s">
        <v>135</v>
      </c>
      <c r="D6" s="27" t="s">
        <v>131</v>
      </c>
      <c r="E6" s="29" t="s">
        <v>129</v>
      </c>
      <c r="F6" s="27">
        <v>224522</v>
      </c>
      <c r="G6" s="29" t="s">
        <v>18</v>
      </c>
      <c r="H6" s="27">
        <v>25000000</v>
      </c>
      <c r="I6" s="27">
        <v>1000000</v>
      </c>
      <c r="J6" s="27"/>
      <c r="K6" s="27"/>
      <c r="L6" s="27"/>
      <c r="M6" s="27"/>
      <c r="N6" s="27"/>
    </row>
    <row r="7" spans="1:14" x14ac:dyDescent="0.2">
      <c r="A7" s="27">
        <v>7</v>
      </c>
      <c r="B7" s="27" t="s">
        <v>126</v>
      </c>
      <c r="C7" s="28" t="s">
        <v>136</v>
      </c>
      <c r="D7" s="27" t="s">
        <v>131</v>
      </c>
      <c r="E7" s="29" t="s">
        <v>129</v>
      </c>
      <c r="F7" s="27">
        <v>43537</v>
      </c>
      <c r="G7" s="29" t="s">
        <v>18</v>
      </c>
      <c r="H7" s="27">
        <v>25000000</v>
      </c>
      <c r="I7" s="27">
        <v>1000000</v>
      </c>
      <c r="J7" s="27"/>
      <c r="K7" s="27"/>
      <c r="L7" s="27"/>
      <c r="M7" s="27"/>
      <c r="N7" s="27"/>
    </row>
    <row r="8" spans="1:14" x14ac:dyDescent="0.2">
      <c r="A8" s="27">
        <v>8</v>
      </c>
      <c r="B8" s="27" t="s">
        <v>126</v>
      </c>
      <c r="C8" s="28" t="s">
        <v>137</v>
      </c>
      <c r="D8" s="27" t="s">
        <v>131</v>
      </c>
      <c r="E8" s="29" t="s">
        <v>196</v>
      </c>
      <c r="F8" s="27">
        <v>42162</v>
      </c>
      <c r="G8" s="29" t="s">
        <v>18</v>
      </c>
      <c r="H8" s="27">
        <v>25000000</v>
      </c>
      <c r="I8" s="27">
        <v>1000000</v>
      </c>
      <c r="J8" s="27"/>
      <c r="K8" s="27"/>
      <c r="L8" s="27"/>
      <c r="M8" s="27"/>
      <c r="N8" s="27"/>
    </row>
    <row r="9" spans="1:14" x14ac:dyDescent="0.2">
      <c r="A9" s="27">
        <v>9</v>
      </c>
      <c r="B9" s="27" t="s">
        <v>126</v>
      </c>
      <c r="C9" s="28" t="s">
        <v>138</v>
      </c>
      <c r="D9" s="27" t="s">
        <v>131</v>
      </c>
      <c r="E9" s="29" t="s">
        <v>129</v>
      </c>
      <c r="F9" s="27">
        <v>40735</v>
      </c>
      <c r="G9" s="29" t="s">
        <v>18</v>
      </c>
      <c r="H9" s="27">
        <v>25000000</v>
      </c>
      <c r="I9" s="27">
        <v>1000000</v>
      </c>
      <c r="J9" s="27"/>
      <c r="K9" s="27"/>
      <c r="L9" s="27"/>
      <c r="M9" s="27"/>
      <c r="N9" s="27"/>
    </row>
    <row r="10" spans="1:14" x14ac:dyDescent="0.2">
      <c r="A10" s="27">
        <v>10</v>
      </c>
      <c r="B10" s="27" t="s">
        <v>126</v>
      </c>
      <c r="C10" s="28" t="s">
        <v>139</v>
      </c>
      <c r="D10" s="27" t="s">
        <v>131</v>
      </c>
      <c r="E10" s="29" t="s">
        <v>129</v>
      </c>
      <c r="F10" s="27">
        <v>39255</v>
      </c>
      <c r="G10" s="29" t="s">
        <v>18</v>
      </c>
      <c r="H10" s="27">
        <v>25000000</v>
      </c>
      <c r="I10" s="27">
        <v>1000000</v>
      </c>
      <c r="J10" s="27"/>
      <c r="K10" s="27"/>
      <c r="L10" s="27"/>
      <c r="M10" s="27"/>
      <c r="N10" s="27"/>
    </row>
    <row r="11" spans="1:14" x14ac:dyDescent="0.2">
      <c r="A11" s="27">
        <v>11</v>
      </c>
      <c r="B11" s="27" t="s">
        <v>126</v>
      </c>
      <c r="C11" s="28" t="s">
        <v>140</v>
      </c>
      <c r="D11" s="27" t="s">
        <v>131</v>
      </c>
      <c r="E11" s="29" t="s">
        <v>129</v>
      </c>
      <c r="F11" s="27">
        <v>37725</v>
      </c>
      <c r="G11" s="29" t="s">
        <v>18</v>
      </c>
      <c r="H11" s="27">
        <v>25000000</v>
      </c>
      <c r="I11" s="27">
        <v>1000000</v>
      </c>
      <c r="J11" s="27"/>
      <c r="K11" s="27"/>
      <c r="L11" s="27"/>
      <c r="M11" s="27"/>
      <c r="N11" s="27"/>
    </row>
    <row r="12" spans="1:14" x14ac:dyDescent="0.2">
      <c r="A12" s="27">
        <v>12</v>
      </c>
      <c r="B12" s="27" t="s">
        <v>126</v>
      </c>
      <c r="C12" s="28" t="s">
        <v>141</v>
      </c>
      <c r="D12" s="27" t="s">
        <v>131</v>
      </c>
      <c r="E12" s="29" t="s">
        <v>196</v>
      </c>
      <c r="F12" s="27">
        <v>36145</v>
      </c>
      <c r="G12" s="29" t="s">
        <v>18</v>
      </c>
      <c r="H12" s="27">
        <v>25000000</v>
      </c>
      <c r="I12" s="27">
        <v>1000000</v>
      </c>
      <c r="J12" s="27"/>
      <c r="K12" s="27"/>
      <c r="L12" s="27"/>
      <c r="M12" s="27"/>
      <c r="N12" s="27"/>
    </row>
    <row r="13" spans="1:14" x14ac:dyDescent="0.2">
      <c r="A13" s="27">
        <v>13</v>
      </c>
      <c r="B13" s="27" t="s">
        <v>126</v>
      </c>
      <c r="C13" s="28" t="s">
        <v>142</v>
      </c>
      <c r="D13" s="27" t="s">
        <v>131</v>
      </c>
      <c r="E13" s="29" t="s">
        <v>129</v>
      </c>
      <c r="F13" s="27">
        <v>34518</v>
      </c>
      <c r="G13" s="29" t="s">
        <v>18</v>
      </c>
      <c r="H13" s="27">
        <v>25000000</v>
      </c>
      <c r="I13" s="27">
        <v>1000000</v>
      </c>
      <c r="J13" s="27"/>
      <c r="K13" s="27"/>
      <c r="L13" s="27"/>
      <c r="M13" s="27"/>
      <c r="N13" s="27"/>
    </row>
    <row r="14" spans="1:14" x14ac:dyDescent="0.2">
      <c r="A14" s="27">
        <v>14</v>
      </c>
      <c r="B14" s="27" t="s">
        <v>126</v>
      </c>
      <c r="C14" s="28" t="s">
        <v>143</v>
      </c>
      <c r="D14" s="27" t="s">
        <v>131</v>
      </c>
      <c r="E14" s="29" t="s">
        <v>129</v>
      </c>
      <c r="F14" s="27">
        <v>32845</v>
      </c>
      <c r="G14" s="29" t="s">
        <v>18</v>
      </c>
      <c r="H14" s="27">
        <v>25000000</v>
      </c>
      <c r="I14" s="27">
        <v>1000000</v>
      </c>
      <c r="J14" s="27"/>
      <c r="K14" s="27"/>
      <c r="L14" s="27"/>
      <c r="M14" s="27"/>
      <c r="N14" s="27"/>
    </row>
    <row r="15" spans="1:14" x14ac:dyDescent="0.2">
      <c r="A15" s="27">
        <v>15</v>
      </c>
      <c r="B15" s="27" t="s">
        <v>126</v>
      </c>
      <c r="C15" s="28" t="s">
        <v>144</v>
      </c>
      <c r="D15" s="27" t="s">
        <v>131</v>
      </c>
      <c r="E15" s="29" t="s">
        <v>129</v>
      </c>
      <c r="F15" s="27">
        <v>31129</v>
      </c>
      <c r="G15" s="29" t="s">
        <v>18</v>
      </c>
      <c r="H15" s="27">
        <v>25000000</v>
      </c>
      <c r="I15" s="27">
        <v>1000000</v>
      </c>
      <c r="J15" s="27"/>
      <c r="K15" s="27"/>
      <c r="L15" s="27"/>
      <c r="M15" s="27"/>
      <c r="N15" s="27"/>
    </row>
    <row r="16" spans="1:14" x14ac:dyDescent="0.2">
      <c r="A16" s="27">
        <v>16</v>
      </c>
      <c r="B16" s="27" t="s">
        <v>126</v>
      </c>
      <c r="C16" s="28" t="s">
        <v>145</v>
      </c>
      <c r="D16" s="27" t="s">
        <v>131</v>
      </c>
      <c r="E16" s="29" t="s">
        <v>196</v>
      </c>
      <c r="F16" s="27">
        <v>29370</v>
      </c>
      <c r="G16" s="29" t="s">
        <v>18</v>
      </c>
      <c r="H16" s="27">
        <v>25000000</v>
      </c>
      <c r="I16" s="27">
        <v>1000000</v>
      </c>
      <c r="J16" s="27"/>
      <c r="K16" s="27"/>
      <c r="L16" s="27"/>
      <c r="M16" s="27"/>
      <c r="N16" s="27"/>
    </row>
    <row r="17" spans="1:14" x14ac:dyDescent="0.2">
      <c r="A17" s="27">
        <v>17</v>
      </c>
      <c r="B17" s="27" t="s">
        <v>126</v>
      </c>
      <c r="C17" s="28" t="s">
        <v>146</v>
      </c>
      <c r="D17" s="27" t="s">
        <v>131</v>
      </c>
      <c r="E17" s="29" t="s">
        <v>129</v>
      </c>
      <c r="F17" s="27">
        <v>27572</v>
      </c>
      <c r="G17" s="29" t="s">
        <v>18</v>
      </c>
      <c r="H17" s="27">
        <v>25000000</v>
      </c>
      <c r="I17" s="27">
        <v>1000000</v>
      </c>
      <c r="J17" s="27"/>
      <c r="K17" s="27"/>
      <c r="L17" s="27"/>
      <c r="M17" s="27"/>
      <c r="N17" s="27"/>
    </row>
    <row r="18" spans="1:14" x14ac:dyDescent="0.2">
      <c r="A18" s="27">
        <v>18</v>
      </c>
      <c r="B18" s="27" t="s">
        <v>126</v>
      </c>
      <c r="C18" s="28" t="s">
        <v>147</v>
      </c>
      <c r="D18" s="27" t="s">
        <v>131</v>
      </c>
      <c r="E18" s="29" t="s">
        <v>129</v>
      </c>
      <c r="F18" s="27">
        <v>25735</v>
      </c>
      <c r="G18" s="29" t="s">
        <v>18</v>
      </c>
      <c r="H18" s="27">
        <v>25000000</v>
      </c>
      <c r="I18" s="27">
        <v>1000000</v>
      </c>
      <c r="J18" s="27"/>
      <c r="K18" s="27"/>
      <c r="L18" s="27"/>
      <c r="M18" s="27"/>
      <c r="N18" s="27"/>
    </row>
    <row r="19" spans="1:14" x14ac:dyDescent="0.2">
      <c r="A19" s="27">
        <v>19</v>
      </c>
      <c r="B19" s="27" t="s">
        <v>126</v>
      </c>
      <c r="C19" s="28" t="s">
        <v>148</v>
      </c>
      <c r="D19" s="27" t="s">
        <v>131</v>
      </c>
      <c r="E19" s="29" t="s">
        <v>196</v>
      </c>
      <c r="F19" s="27">
        <v>23684</v>
      </c>
      <c r="G19" s="29" t="s">
        <v>18</v>
      </c>
      <c r="H19" s="27">
        <v>25000000</v>
      </c>
      <c r="I19" s="27">
        <v>1000000</v>
      </c>
      <c r="J19" s="27"/>
      <c r="K19" s="27"/>
      <c r="L19" s="27"/>
      <c r="M19" s="27"/>
      <c r="N19" s="27"/>
    </row>
    <row r="20" spans="1:14" x14ac:dyDescent="0.2">
      <c r="A20" s="27">
        <v>20</v>
      </c>
      <c r="B20" s="27" t="s">
        <v>126</v>
      </c>
      <c r="C20" s="28" t="s">
        <v>149</v>
      </c>
      <c r="D20" s="27" t="s">
        <v>131</v>
      </c>
      <c r="E20" s="29" t="s">
        <v>129</v>
      </c>
      <c r="F20" s="27">
        <v>21959</v>
      </c>
      <c r="G20" s="29" t="s">
        <v>18</v>
      </c>
      <c r="H20" s="27">
        <v>25000000</v>
      </c>
      <c r="I20" s="27">
        <v>1000000</v>
      </c>
      <c r="J20" s="27"/>
      <c r="K20" s="27"/>
      <c r="L20" s="27"/>
      <c r="M20" s="27"/>
      <c r="N20" s="27"/>
    </row>
    <row r="21" spans="1:14" x14ac:dyDescent="0.2">
      <c r="A21" s="27">
        <v>21</v>
      </c>
      <c r="B21" s="27" t="s">
        <v>126</v>
      </c>
      <c r="C21" s="28" t="s">
        <v>150</v>
      </c>
      <c r="D21" s="27" t="s">
        <v>131</v>
      </c>
      <c r="E21" s="29" t="s">
        <v>196</v>
      </c>
      <c r="F21" s="27">
        <v>20024</v>
      </c>
      <c r="G21" s="29" t="s">
        <v>18</v>
      </c>
      <c r="H21" s="27">
        <v>25000000</v>
      </c>
      <c r="I21" s="27">
        <v>1000000</v>
      </c>
      <c r="J21" s="27"/>
      <c r="K21" s="27"/>
      <c r="L21" s="27"/>
      <c r="M21" s="27"/>
      <c r="N21" s="27"/>
    </row>
    <row r="22" spans="1:14" x14ac:dyDescent="0.2">
      <c r="A22" s="27">
        <v>22</v>
      </c>
      <c r="B22" s="27" t="s">
        <v>126</v>
      </c>
      <c r="C22" s="28" t="s">
        <v>151</v>
      </c>
      <c r="D22" s="27" t="s">
        <v>131</v>
      </c>
      <c r="E22" s="29" t="s">
        <v>129</v>
      </c>
      <c r="F22" s="27">
        <v>18061</v>
      </c>
      <c r="G22" s="29" t="s">
        <v>18</v>
      </c>
      <c r="H22" s="27">
        <v>25000000</v>
      </c>
      <c r="I22" s="27">
        <v>1000000</v>
      </c>
      <c r="J22" s="27"/>
      <c r="K22" s="27"/>
      <c r="L22" s="27"/>
      <c r="M22" s="27"/>
      <c r="N22" s="27"/>
    </row>
    <row r="23" spans="1:14" x14ac:dyDescent="0.2">
      <c r="A23" s="27">
        <v>23</v>
      </c>
      <c r="B23" s="27" t="s">
        <v>126</v>
      </c>
      <c r="C23" s="28" t="s">
        <v>152</v>
      </c>
      <c r="D23" s="27" t="s">
        <v>131</v>
      </c>
      <c r="E23" s="29" t="s">
        <v>129</v>
      </c>
      <c r="F23" s="27">
        <v>16072</v>
      </c>
      <c r="G23" s="29" t="s">
        <v>18</v>
      </c>
      <c r="H23" s="27">
        <v>25000000</v>
      </c>
      <c r="I23" s="27">
        <v>1000000</v>
      </c>
      <c r="J23" s="27"/>
      <c r="K23" s="27"/>
      <c r="L23" s="27"/>
      <c r="M23" s="27"/>
      <c r="N23" s="27"/>
    </row>
    <row r="24" spans="1:14" x14ac:dyDescent="0.2">
      <c r="A24" s="27">
        <v>24</v>
      </c>
      <c r="B24" s="27" t="s">
        <v>126</v>
      </c>
      <c r="C24" s="28" t="s">
        <v>153</v>
      </c>
      <c r="D24" s="27" t="s">
        <v>131</v>
      </c>
      <c r="E24" s="29" t="s">
        <v>129</v>
      </c>
      <c r="F24" s="27">
        <v>14061</v>
      </c>
      <c r="G24" s="29" t="s">
        <v>18</v>
      </c>
      <c r="H24" s="27">
        <v>25000000</v>
      </c>
      <c r="I24" s="27">
        <v>1000000</v>
      </c>
      <c r="J24" s="27"/>
      <c r="K24" s="27"/>
      <c r="L24" s="27"/>
      <c r="M24" s="27"/>
      <c r="N24" s="27"/>
    </row>
    <row r="25" spans="1:14" x14ac:dyDescent="0.2">
      <c r="A25" s="27">
        <v>25</v>
      </c>
      <c r="B25" s="27" t="s">
        <v>126</v>
      </c>
      <c r="C25" s="28" t="s">
        <v>154</v>
      </c>
      <c r="D25" s="27" t="s">
        <v>131</v>
      </c>
      <c r="E25" s="29" t="s">
        <v>196</v>
      </c>
      <c r="F25" s="27">
        <v>12029</v>
      </c>
      <c r="G25" s="29" t="s">
        <v>18</v>
      </c>
      <c r="H25" s="27">
        <v>25000000</v>
      </c>
      <c r="I25" s="27">
        <v>1000000</v>
      </c>
      <c r="J25" s="27"/>
      <c r="K25" s="27"/>
      <c r="L25" s="27"/>
      <c r="M25" s="27"/>
      <c r="N25" s="27"/>
    </row>
    <row r="26" spans="1:14" x14ac:dyDescent="0.2">
      <c r="A26" s="27">
        <v>26</v>
      </c>
      <c r="B26" s="27" t="s">
        <v>126</v>
      </c>
      <c r="C26" s="28" t="s">
        <v>155</v>
      </c>
      <c r="D26" s="27" t="s">
        <v>131</v>
      </c>
      <c r="E26" s="29" t="s">
        <v>129</v>
      </c>
      <c r="F26" s="27">
        <v>100000</v>
      </c>
      <c r="G26" s="29" t="s">
        <v>18</v>
      </c>
      <c r="H26" s="27">
        <v>10000000</v>
      </c>
      <c r="I26" s="27">
        <v>5000000</v>
      </c>
      <c r="J26" s="27"/>
      <c r="K26" s="27"/>
      <c r="L26" s="27"/>
      <c r="M26" s="27"/>
      <c r="N26" s="27"/>
    </row>
    <row r="27" spans="1:14" x14ac:dyDescent="0.2">
      <c r="A27" s="27">
        <v>27</v>
      </c>
      <c r="B27" s="27" t="s">
        <v>126</v>
      </c>
      <c r="C27" s="28" t="s">
        <v>156</v>
      </c>
      <c r="D27" s="27" t="s">
        <v>131</v>
      </c>
      <c r="E27" s="29" t="s">
        <v>129</v>
      </c>
      <c r="F27" s="27">
        <v>100000</v>
      </c>
      <c r="G27" s="29" t="s">
        <v>18</v>
      </c>
      <c r="H27" s="27">
        <v>10000000</v>
      </c>
      <c r="I27" s="27">
        <v>5000000</v>
      </c>
      <c r="J27" s="27"/>
      <c r="K27" s="27"/>
      <c r="L27" s="27"/>
      <c r="M27" s="27"/>
      <c r="N27" s="27"/>
    </row>
    <row r="28" spans="1:14" x14ac:dyDescent="0.2">
      <c r="A28" s="27">
        <v>28</v>
      </c>
      <c r="B28" s="27" t="s">
        <v>126</v>
      </c>
      <c r="C28" s="28" t="s">
        <v>157</v>
      </c>
      <c r="D28" s="27" t="s">
        <v>131</v>
      </c>
      <c r="E28" s="29" t="s">
        <v>196</v>
      </c>
      <c r="F28" s="27">
        <v>100000</v>
      </c>
      <c r="G28" s="29" t="s">
        <v>18</v>
      </c>
      <c r="H28" s="27">
        <v>10000000</v>
      </c>
      <c r="I28" s="27">
        <v>5000000</v>
      </c>
      <c r="J28" s="27"/>
      <c r="K28" s="27"/>
      <c r="L28" s="27"/>
      <c r="M28" s="27"/>
      <c r="N28" s="27"/>
    </row>
    <row r="29" spans="1:14" x14ac:dyDescent="0.2">
      <c r="A29" s="27">
        <v>29</v>
      </c>
      <c r="B29" s="27" t="s">
        <v>126</v>
      </c>
      <c r="C29" s="28" t="s">
        <v>158</v>
      </c>
      <c r="D29" s="27" t="s">
        <v>131</v>
      </c>
      <c r="E29" s="29" t="s">
        <v>129</v>
      </c>
      <c r="F29" s="27">
        <v>100000</v>
      </c>
      <c r="G29" s="29" t="s">
        <v>18</v>
      </c>
      <c r="H29" s="27">
        <v>10000000</v>
      </c>
      <c r="I29" s="27">
        <v>5000000</v>
      </c>
      <c r="J29" s="27"/>
      <c r="K29" s="27"/>
      <c r="L29" s="27"/>
      <c r="M29" s="27"/>
      <c r="N29" s="27"/>
    </row>
    <row r="30" spans="1:14" x14ac:dyDescent="0.2">
      <c r="A30" s="27">
        <v>30</v>
      </c>
      <c r="B30" s="27" t="s">
        <v>126</v>
      </c>
      <c r="C30" s="28" t="s">
        <v>159</v>
      </c>
      <c r="D30" s="27" t="s">
        <v>131</v>
      </c>
      <c r="E30" s="29" t="s">
        <v>196</v>
      </c>
      <c r="F30" s="27">
        <v>100000</v>
      </c>
      <c r="G30" s="29" t="s">
        <v>18</v>
      </c>
      <c r="H30" s="27">
        <v>10000000</v>
      </c>
      <c r="I30" s="27">
        <v>5000000</v>
      </c>
      <c r="J30" s="27"/>
      <c r="K30" s="27"/>
      <c r="L30" s="27"/>
      <c r="M30" s="27"/>
      <c r="N30" s="27"/>
    </row>
    <row r="31" spans="1:14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0B1365-89B8-4451-ADFF-E6AD194EDECD}">
          <x14:formula1>
            <xm:f>Data!$O$2:$O$20</xm:f>
          </x14:formula1>
          <xm:sqref>D1</xm:sqref>
        </x14:dataValidation>
        <x14:dataValidation type="list" allowBlank="1" showInputMessage="1" showErrorMessage="1" xr:uid="{9137F97B-91A1-4BE6-B65E-8AB9FEDA6C59}">
          <x14:formula1>
            <xm:f>Data!$U$2:$U$20</xm:f>
          </x14:formula1>
          <xm:sqref>D2:D30</xm:sqref>
        </x14:dataValidation>
        <x14:dataValidation type="list" allowBlank="1" showInputMessage="1" showErrorMessage="1" xr:uid="{382DC5AF-4583-4690-A7EF-6AC7F077C6FB}">
          <x14:formula1>
            <xm:f>Data!$G$3:$G$4</xm:f>
          </x14:formula1>
          <xm:sqref>E1:E30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Bally</vt:lpstr>
      <vt:lpstr>EnvLoginDetails</vt:lpstr>
      <vt:lpstr>Data</vt:lpstr>
      <vt:lpstr>UnderlyingPolicies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Niraja Alluri</dc:creator>
  <cp:lastModifiedBy>Microsoft Office User</cp:lastModifiedBy>
  <dcterms:created xsi:type="dcterms:W3CDTF">2022-02-18T00:06:17Z</dcterms:created>
  <dcterms:modified xsi:type="dcterms:W3CDTF">2022-03-12T19:49:51Z</dcterms:modified>
</cp:coreProperties>
</file>