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n\OneDrive\iWrote\S&amp;P'19 SIC\CameraReady\img\"/>
    </mc:Choice>
  </mc:AlternateContent>
  <xr:revisionPtr revIDLastSave="0" documentId="13_ncr:1_{125D6ED7-47AD-40AF-A051-49EB18A4C513}" xr6:coauthVersionLast="46" xr6:coauthVersionMax="46" xr10:uidLastSave="{00000000-0000-0000-0000-000000000000}"/>
  <bookViews>
    <workbookView xWindow="-120" yWindow="-120" windowWidth="29040" windowHeight="15840" activeTab="4" xr2:uid="{29B630C0-FE56-4084-B5DE-A4BCC5A0543C}"/>
  </bookViews>
  <sheets>
    <sheet name="Fruitchains I(alpha)" sheetId="1" r:id="rId1"/>
    <sheet name="subversionGain" sheetId="2" r:id="rId2"/>
    <sheet name="censorshipSusceptability" sheetId="3" r:id="rId3"/>
    <sheet name="SubversionBounty" sheetId="4" r:id="rId4"/>
    <sheet name="chainQualit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5" i="5"/>
  <c r="I16" i="5"/>
  <c r="I18" i="5"/>
  <c r="I13" i="5"/>
  <c r="H14" i="5"/>
  <c r="H15" i="5"/>
  <c r="H16" i="5"/>
  <c r="H18" i="5"/>
  <c r="H19" i="5"/>
  <c r="H13" i="5"/>
  <c r="G14" i="5"/>
  <c r="G15" i="5"/>
  <c r="G16" i="5"/>
  <c r="G17" i="5"/>
  <c r="G18" i="5"/>
  <c r="G19" i="5"/>
  <c r="G13" i="5"/>
  <c r="F14" i="5"/>
  <c r="F15" i="5"/>
  <c r="F16" i="5"/>
  <c r="F17" i="5"/>
  <c r="F18" i="5"/>
  <c r="F19" i="5"/>
  <c r="F13" i="5"/>
  <c r="E14" i="5"/>
  <c r="E15" i="5"/>
  <c r="E16" i="5"/>
  <c r="E17" i="5"/>
  <c r="E18" i="5"/>
  <c r="E19" i="5"/>
  <c r="E13" i="5"/>
  <c r="D14" i="5"/>
  <c r="D15" i="5"/>
  <c r="D16" i="5"/>
  <c r="D17" i="5"/>
  <c r="D18" i="5"/>
  <c r="D19" i="5"/>
  <c r="D13" i="5"/>
  <c r="C14" i="5"/>
  <c r="C15" i="5"/>
  <c r="C16" i="5"/>
  <c r="C17" i="5"/>
  <c r="C18" i="5"/>
  <c r="C19" i="5"/>
  <c r="C13" i="5"/>
  <c r="B14" i="5"/>
  <c r="B15" i="5"/>
  <c r="B16" i="5"/>
  <c r="B17" i="5"/>
  <c r="B18" i="5"/>
  <c r="B19" i="5"/>
  <c r="B13" i="5"/>
  <c r="I11" i="2" l="1"/>
  <c r="I12" i="2"/>
  <c r="I13" i="2"/>
  <c r="I10" i="2"/>
  <c r="H11" i="2"/>
  <c r="H12" i="2"/>
  <c r="H13" i="2"/>
  <c r="H10" i="2"/>
  <c r="G11" i="2"/>
  <c r="G12" i="2"/>
  <c r="G13" i="2"/>
  <c r="G10" i="2"/>
  <c r="F11" i="2"/>
  <c r="F12" i="2"/>
  <c r="F13" i="2"/>
  <c r="F10" i="2"/>
  <c r="E11" i="2"/>
  <c r="E12" i="2"/>
  <c r="E13" i="2"/>
  <c r="E10" i="2"/>
  <c r="D11" i="2"/>
  <c r="D12" i="2"/>
  <c r="D13" i="2"/>
  <c r="D10" i="2"/>
  <c r="C11" i="2"/>
  <c r="C12" i="2"/>
  <c r="C13" i="2"/>
  <c r="C10" i="2"/>
  <c r="B11" i="2"/>
  <c r="B12" i="2"/>
  <c r="B13" i="2"/>
  <c r="B10" i="2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F13" i="1"/>
  <c r="F14" i="1"/>
  <c r="F15" i="1"/>
  <c r="F12" i="1"/>
  <c r="E13" i="1"/>
  <c r="E14" i="1"/>
  <c r="E15" i="1"/>
  <c r="E12" i="1"/>
  <c r="D13" i="1"/>
  <c r="D14" i="1"/>
  <c r="D15" i="1"/>
  <c r="D12" i="1"/>
  <c r="C13" i="1"/>
  <c r="C14" i="1"/>
  <c r="C15" i="1"/>
  <c r="C12" i="1"/>
  <c r="B13" i="1"/>
  <c r="B14" i="1"/>
  <c r="B15" i="1"/>
  <c r="B12" i="1"/>
</calcChain>
</file>

<file path=xl/sharedStrings.xml><?xml version="1.0" encoding="utf-8"?>
<sst xmlns="http://schemas.openxmlformats.org/spreadsheetml/2006/main" count="66" uniqueCount="41">
  <si>
    <t>(7,1,0)</t>
  </si>
  <si>
    <t>(7,1,1)</t>
  </si>
  <si>
    <t>(13,1,0)</t>
  </si>
  <si>
    <t>(13,1,1)</t>
  </si>
  <si>
    <t>(13,2,0)</t>
  </si>
  <si>
    <t>(13,2,1)</t>
  </si>
  <si>
    <t>(13,0.5,0)</t>
  </si>
  <si>
    <t>(13,0.5,1)</t>
  </si>
  <si>
    <t>Subchains (lower bounds)</t>
  </si>
  <si>
    <t>Fruitchains (lower bounds)</t>
  </si>
  <si>
    <t>NC</t>
  </si>
  <si>
    <t>RS</t>
  </si>
  <si>
    <t>Subchains (lower bounds), γ=0</t>
    <phoneticPr fontId="1" type="noConversion"/>
  </si>
  <si>
    <t>Fruitchains (lower bounds), γ=0</t>
    <phoneticPr fontId="1" type="noConversion"/>
  </si>
  <si>
    <t>NC, γ=0</t>
    <phoneticPr fontId="1" type="noConversion"/>
  </si>
  <si>
    <t>RS, γ=0</t>
    <phoneticPr fontId="1" type="noConversion"/>
  </si>
  <si>
    <r>
      <t xml:space="preserve">Subchains (lower bounds), </t>
    </r>
    <r>
      <rPr>
        <i/>
        <sz val="11"/>
        <color theme="1"/>
        <rFont val="等线"/>
        <family val="3"/>
        <charset val="134"/>
        <scheme val="minor"/>
      </rPr>
      <t>γ</t>
    </r>
    <r>
      <rPr>
        <sz val="11"/>
        <color theme="1"/>
        <rFont val="等线"/>
        <family val="2"/>
        <charset val="134"/>
        <scheme val="minor"/>
      </rPr>
      <t>=0.5</t>
    </r>
    <phoneticPr fontId="1" type="noConversion"/>
  </si>
  <si>
    <r>
      <t xml:space="preserve">NC, </t>
    </r>
    <r>
      <rPr>
        <i/>
        <sz val="11"/>
        <color theme="1"/>
        <rFont val="等线"/>
        <family val="3"/>
        <charset val="134"/>
        <scheme val="minor"/>
      </rPr>
      <t>γ</t>
    </r>
    <r>
      <rPr>
        <sz val="11"/>
        <color theme="1"/>
        <rFont val="等线"/>
        <family val="2"/>
        <charset val="134"/>
        <scheme val="minor"/>
      </rPr>
      <t>=0.5</t>
    </r>
    <phoneticPr fontId="1" type="noConversion"/>
  </si>
  <si>
    <r>
      <t xml:space="preserve">RS, </t>
    </r>
    <r>
      <rPr>
        <i/>
        <sz val="11"/>
        <color theme="1"/>
        <rFont val="等线"/>
        <family val="3"/>
        <charset val="134"/>
        <scheme val="minor"/>
      </rPr>
      <t>γ</t>
    </r>
    <r>
      <rPr>
        <sz val="11"/>
        <color theme="1"/>
        <rFont val="等线"/>
        <family val="2"/>
        <charset val="134"/>
        <scheme val="minor"/>
      </rPr>
      <t>=0.5</t>
    </r>
    <phoneticPr fontId="1" type="noConversion"/>
  </si>
  <si>
    <r>
      <t xml:space="preserve">NC, </t>
    </r>
    <r>
      <rPr>
        <i/>
        <sz val="11"/>
        <color theme="1"/>
        <rFont val="等线"/>
        <family val="3"/>
        <charset val="134"/>
        <scheme val="minor"/>
      </rPr>
      <t>γ</t>
    </r>
    <r>
      <rPr>
        <sz val="11"/>
        <color theme="1"/>
        <rFont val="等线"/>
        <family val="2"/>
        <charset val="134"/>
        <scheme val="minor"/>
      </rPr>
      <t>=1</t>
    </r>
    <phoneticPr fontId="1" type="noConversion"/>
  </si>
  <si>
    <r>
      <t xml:space="preserve">Subchains (lower bounds), </t>
    </r>
    <r>
      <rPr>
        <i/>
        <sz val="11"/>
        <color theme="1"/>
        <rFont val="等线"/>
        <family val="3"/>
        <charset val="134"/>
        <scheme val="minor"/>
      </rPr>
      <t>γ</t>
    </r>
    <r>
      <rPr>
        <sz val="11"/>
        <color theme="1"/>
        <rFont val="等线"/>
        <family val="2"/>
        <charset val="134"/>
        <scheme val="minor"/>
      </rPr>
      <t>=1</t>
    </r>
    <phoneticPr fontId="1" type="noConversion"/>
  </si>
  <si>
    <r>
      <t xml:space="preserve">RS, </t>
    </r>
    <r>
      <rPr>
        <i/>
        <sz val="11"/>
        <color theme="1"/>
        <rFont val="等线"/>
        <family val="3"/>
        <charset val="134"/>
        <scheme val="minor"/>
      </rPr>
      <t>γ</t>
    </r>
    <r>
      <rPr>
        <sz val="11"/>
        <color theme="1"/>
        <rFont val="等线"/>
        <family val="2"/>
        <charset val="134"/>
        <scheme val="minor"/>
      </rPr>
      <t>=1</t>
    </r>
    <phoneticPr fontId="1" type="noConversion"/>
  </si>
  <si>
    <r>
      <t xml:space="preserve">Fruitchains (lower bounds), </t>
    </r>
    <r>
      <rPr>
        <i/>
        <sz val="11"/>
        <color theme="1"/>
        <rFont val="等线"/>
        <family val="3"/>
        <charset val="134"/>
        <scheme val="minor"/>
      </rPr>
      <t>γ</t>
    </r>
    <r>
      <rPr>
        <sz val="11"/>
        <color theme="1"/>
        <rFont val="等线"/>
        <family val="2"/>
        <charset val="134"/>
        <scheme val="minor"/>
      </rPr>
      <t>=1</t>
    </r>
    <phoneticPr fontId="1" type="noConversion"/>
  </si>
  <si>
    <t>NC, σ=3</t>
    <phoneticPr fontId="1" type="noConversion"/>
  </si>
  <si>
    <t>NC, σ=6</t>
    <phoneticPr fontId="1" type="noConversion"/>
  </si>
  <si>
    <t>RS, σ=3</t>
    <phoneticPr fontId="1" type="noConversion"/>
  </si>
  <si>
    <t>RS, σ=6</t>
    <phoneticPr fontId="1" type="noConversion"/>
  </si>
  <si>
    <t>UTB</t>
  </si>
  <si>
    <t>SHTB (upper bounds)</t>
  </si>
  <si>
    <t>UDTB</t>
  </si>
  <si>
    <t>PoP</t>
  </si>
  <si>
    <t>NC, γ=0</t>
    <phoneticPr fontId="1" type="noConversion"/>
  </si>
  <si>
    <t>NC, γ=0.5</t>
    <phoneticPr fontId="1" type="noConversion"/>
  </si>
  <si>
    <t>NC, γ=1</t>
    <phoneticPr fontId="1" type="noConversion"/>
  </si>
  <si>
    <t>SHTB (lower bounds)</t>
    <phoneticPr fontId="1" type="noConversion"/>
  </si>
  <si>
    <t>Protocol\Alpha</t>
    <phoneticPr fontId="1" type="noConversion"/>
  </si>
  <si>
    <t>Parameters\alpha</t>
    <phoneticPr fontId="1" type="noConversion"/>
  </si>
  <si>
    <t>block reward+double-spending reward</t>
    <phoneticPr fontId="1" type="noConversion"/>
  </si>
  <si>
    <t>double-spending reward</t>
    <phoneticPr fontId="1" type="noConversion"/>
  </si>
  <si>
    <t>main chain block percentage</t>
    <phoneticPr fontId="1" type="noConversion"/>
  </si>
  <si>
    <t>%main chain block - 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</si>
</sst>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693D1"/>
      <color rgb="FFCA394E"/>
      <color rgb="FFFA6A44"/>
      <color rgb="FFD3D148"/>
      <color rgb="FFFF5959"/>
      <color rgb="FFFACF5A"/>
      <color rgb="FF233142"/>
      <color rgb="FF4F9DA6"/>
      <color rgb="FF171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'Fruitchains I(alpha)'!$A$12</c:f>
              <c:strCache>
                <c:ptCount val="1"/>
                <c:pt idx="0">
                  <c:v>(7,1,0)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'Fruitchains I(alpha)'!$B$11:$F$11</c:f>
              <c:numCache>
                <c:formatCode>General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</c:numCache>
            </c:numRef>
          </c:cat>
          <c:val>
            <c:numRef>
              <c:f>'Fruitchains I(alpha)'!$B$12:$F$12</c:f>
              <c:numCache>
                <c:formatCode>General</c:formatCode>
                <c:ptCount val="5"/>
                <c:pt idx="0">
                  <c:v>5.9999999999993392E-4</c:v>
                </c:pt>
                <c:pt idx="1">
                  <c:v>3.9000000000000146E-3</c:v>
                </c:pt>
                <c:pt idx="2">
                  <c:v>1.4399999999999968E-2</c:v>
                </c:pt>
                <c:pt idx="3">
                  <c:v>3.8599999999999968E-2</c:v>
                </c:pt>
                <c:pt idx="4">
                  <c:v>8.4200000000000053E-2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7-4B59-953E-38B5A037C640}"/>
            </c:ext>
          </c:extLst>
        </c:ser>
        <c:ser>
          <c:idx val="1"/>
          <c:order val="1"/>
          <c:tx>
            <c:strRef>
              <c:f>'Fruitchains I(alpha)'!$A$13</c:f>
              <c:strCache>
                <c:ptCount val="1"/>
                <c:pt idx="0">
                  <c:v>(7,1,1)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'Fruitchains I(alpha)'!$B$11:$F$11</c:f>
              <c:numCache>
                <c:formatCode>General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</c:numCache>
            </c:numRef>
          </c:cat>
          <c:val>
            <c:numRef>
              <c:f>'Fruitchains I(alpha)'!$B$13:$F$13</c:f>
              <c:numCache>
                <c:formatCode>General</c:formatCode>
                <c:ptCount val="5"/>
                <c:pt idx="0">
                  <c:v>6.9999999999992291E-4</c:v>
                </c:pt>
                <c:pt idx="1">
                  <c:v>4.4000000000000705E-3</c:v>
                </c:pt>
                <c:pt idx="2">
                  <c:v>1.6299999999999981E-2</c:v>
                </c:pt>
                <c:pt idx="3">
                  <c:v>4.4300000000000006E-2</c:v>
                </c:pt>
                <c:pt idx="4">
                  <c:v>9.6799999999999997E-2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7-4B59-953E-38B5A037C640}"/>
            </c:ext>
          </c:extLst>
        </c:ser>
        <c:ser>
          <c:idx val="2"/>
          <c:order val="2"/>
          <c:tx>
            <c:strRef>
              <c:f>'Fruitchains I(alpha)'!$A$14</c:f>
              <c:strCache>
                <c:ptCount val="1"/>
                <c:pt idx="0">
                  <c:v>(13,1,0)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'Fruitchains I(alpha)'!$B$11:$F$11</c:f>
              <c:numCache>
                <c:formatCode>General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</c:numCache>
            </c:numRef>
          </c:cat>
          <c:val>
            <c:numRef>
              <c:f>'Fruitchains I(alpha)'!$B$14:$F$14</c:f>
              <c:numCache>
                <c:formatCode>General</c:formatCode>
                <c:ptCount val="5"/>
                <c:pt idx="0">
                  <c:v>0</c:v>
                </c:pt>
                <c:pt idx="1">
                  <c:v>3.0000000000007798E-4</c:v>
                </c:pt>
                <c:pt idx="2">
                  <c:v>2.8000000000000247E-3</c:v>
                </c:pt>
                <c:pt idx="3">
                  <c:v>1.3599999999999945E-2</c:v>
                </c:pt>
                <c:pt idx="4">
                  <c:v>4.3200000000000016E-2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7-4B59-953E-38B5A037C640}"/>
            </c:ext>
          </c:extLst>
        </c:ser>
        <c:ser>
          <c:idx val="3"/>
          <c:order val="3"/>
          <c:tx>
            <c:strRef>
              <c:f>'Fruitchains I(alpha)'!$A$15</c:f>
              <c:strCache>
                <c:ptCount val="1"/>
                <c:pt idx="0">
                  <c:v>(13,1,1)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'Fruitchains I(alpha)'!$B$11:$F$11</c:f>
              <c:numCache>
                <c:formatCode>General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</c:numCache>
            </c:numRef>
          </c:cat>
          <c:val>
            <c:numRef>
              <c:f>'Fruitchains I(alpha)'!$B$15:$F$15</c:f>
              <c:numCache>
                <c:formatCode>General</c:formatCode>
                <c:ptCount val="5"/>
                <c:pt idx="0">
                  <c:v>0</c:v>
                </c:pt>
                <c:pt idx="1">
                  <c:v>3.0000000000007798E-4</c:v>
                </c:pt>
                <c:pt idx="2">
                  <c:v>3.0000000000000027E-3</c:v>
                </c:pt>
                <c:pt idx="3">
                  <c:v>1.4599999999999946E-2</c:v>
                </c:pt>
                <c:pt idx="4">
                  <c:v>4.6399999999999997E-2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7-4B59-953E-38B5A037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16976"/>
        <c:axId val="681819928"/>
      </c:lineChart>
      <c:catAx>
        <c:axId val="6818169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819928"/>
        <c:crosses val="autoZero"/>
        <c:auto val="1"/>
        <c:lblAlgn val="ctr"/>
        <c:lblOffset val="100"/>
        <c:noMultiLvlLbl val="0"/>
      </c:catAx>
      <c:valAx>
        <c:axId val="681819928"/>
        <c:scaling>
          <c:orientation val="minMax"/>
          <c:max val="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816976"/>
        <c:crossesAt val="1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subversionGain!$A$10</c:f>
              <c:strCache>
                <c:ptCount val="1"/>
                <c:pt idx="0">
                  <c:v>Subchains (lower bounds)</c:v>
                </c:pt>
              </c:strCache>
            </c:strRef>
          </c:tx>
          <c:spPr>
            <a:ln w="22225" cap="rnd">
              <a:solidFill>
                <a:srgbClr val="CA394E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CA394E"/>
              </a:solidFill>
              <a:ln w="9525">
                <a:solidFill>
                  <a:srgbClr val="CA394E"/>
                </a:solidFill>
                <a:round/>
              </a:ln>
              <a:effectLst/>
            </c:spPr>
          </c:marker>
          <c:cat>
            <c:numRef>
              <c:f>subversionGain!$B$9:$I$9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subversionGain!$B$10:$I$10</c:f>
              <c:numCache>
                <c:formatCode>General</c:formatCode>
                <c:ptCount val="8"/>
                <c:pt idx="0">
                  <c:v>2.8999999999999998E-3</c:v>
                </c:pt>
                <c:pt idx="1">
                  <c:v>1.1399999999999993E-2</c:v>
                </c:pt>
                <c:pt idx="2">
                  <c:v>3.1399999999999983E-2</c:v>
                </c:pt>
                <c:pt idx="3">
                  <c:v>7.290000000000002E-2</c:v>
                </c:pt>
                <c:pt idx="4">
                  <c:v>0.15240000000000004</c:v>
                </c:pt>
                <c:pt idx="5">
                  <c:v>0.28080000000000005</c:v>
                </c:pt>
                <c:pt idx="6">
                  <c:v>0.45619999999999994</c:v>
                </c:pt>
                <c:pt idx="7">
                  <c:v>0.65010000000000012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3-475B-AAE6-A06BE6B7E74D}"/>
            </c:ext>
          </c:extLst>
        </c:ser>
        <c:ser>
          <c:idx val="1"/>
          <c:order val="1"/>
          <c:tx>
            <c:strRef>
              <c:f>subversionGain!$A$11</c:f>
              <c:strCache>
                <c:ptCount val="1"/>
                <c:pt idx="0">
                  <c:v>Fruitchains (lower bounds)</c:v>
                </c:pt>
              </c:strCache>
            </c:strRef>
          </c:tx>
          <c:spPr>
            <a:ln w="22225" cap="rnd">
              <a:solidFill>
                <a:srgbClr val="2693D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2693D1"/>
              </a:solidFill>
              <a:ln w="9525">
                <a:solidFill>
                  <a:srgbClr val="2693D1"/>
                </a:solidFill>
                <a:round/>
              </a:ln>
              <a:effectLst/>
            </c:spPr>
          </c:marker>
          <c:cat>
            <c:numRef>
              <c:f>subversionGain!$B$9:$I$9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subversionGain!$B$11:$I$11</c:f>
              <c:numCache>
                <c:formatCode>General</c:formatCode>
                <c:ptCount val="8"/>
                <c:pt idx="0">
                  <c:v>3.9999999999999758E-4</c:v>
                </c:pt>
                <c:pt idx="1">
                  <c:v>3.9000000000000146E-3</c:v>
                </c:pt>
                <c:pt idx="2">
                  <c:v>1.7199999999999993E-2</c:v>
                </c:pt>
                <c:pt idx="3">
                  <c:v>5.1300000000000012E-2</c:v>
                </c:pt>
                <c:pt idx="4">
                  <c:v>0.12180000000000002</c:v>
                </c:pt>
                <c:pt idx="5">
                  <c:v>0.24550000000000005</c:v>
                </c:pt>
                <c:pt idx="6">
                  <c:v>0.40739999999999998</c:v>
                </c:pt>
                <c:pt idx="7">
                  <c:v>0.56610000000000005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3-475B-AAE6-A06BE6B7E74D}"/>
            </c:ext>
          </c:extLst>
        </c:ser>
        <c:ser>
          <c:idx val="2"/>
          <c:order val="2"/>
          <c:tx>
            <c:strRef>
              <c:f>subversionGain!$A$12</c:f>
              <c:strCache>
                <c:ptCount val="1"/>
                <c:pt idx="0">
                  <c:v>NC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subversionGain!$B$9:$I$9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subversionGain!$B$12:$I$12</c:f>
              <c:numCache>
                <c:formatCode>General</c:formatCode>
                <c:ptCount val="8"/>
                <c:pt idx="0">
                  <c:v>9.9999999999988987E-5</c:v>
                </c:pt>
                <c:pt idx="1">
                  <c:v>1.2999999999999956E-3</c:v>
                </c:pt>
                <c:pt idx="2">
                  <c:v>6.9999999999999785E-3</c:v>
                </c:pt>
                <c:pt idx="3">
                  <c:v>2.6000000000000023E-2</c:v>
                </c:pt>
                <c:pt idx="4">
                  <c:v>7.46E-2</c:v>
                </c:pt>
                <c:pt idx="5">
                  <c:v>0.1774</c:v>
                </c:pt>
                <c:pt idx="6">
                  <c:v>0.36039999999999994</c:v>
                </c:pt>
                <c:pt idx="7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3-475B-AAE6-A06BE6B7E74D}"/>
            </c:ext>
          </c:extLst>
        </c:ser>
        <c:ser>
          <c:idx val="3"/>
          <c:order val="3"/>
          <c:tx>
            <c:strRef>
              <c:f>subversionGain!$A$13</c:f>
              <c:strCache>
                <c:ptCount val="1"/>
                <c:pt idx="0">
                  <c:v>RS</c:v>
                </c:pt>
              </c:strCache>
            </c:strRef>
          </c:tx>
          <c:spPr>
            <a:ln w="22225" cap="rnd">
              <a:solidFill>
                <a:srgbClr val="FA6A4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A6A44"/>
                </a:solidFill>
                <a:round/>
              </a:ln>
              <a:effectLst/>
            </c:spPr>
          </c:marker>
          <c:cat>
            <c:numRef>
              <c:f>subversionGain!$B$9:$I$9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subversionGain!$B$13:$I$13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1.0999999999999899E-3</c:v>
                </c:pt>
                <c:pt idx="5">
                  <c:v>0.13230000000000003</c:v>
                </c:pt>
                <c:pt idx="6">
                  <c:v>0.34560000000000002</c:v>
                </c:pt>
                <c:pt idx="7">
                  <c:v>0.61250000000000004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3-475B-AAE6-A06BE6B7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04184"/>
        <c:axId val="681811400"/>
      </c:lineChart>
      <c:catAx>
        <c:axId val="681804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 attacker's mining power share 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endParaRPr lang="zh-CN" altLang="en-US" sz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11400"/>
        <c:crosses val="autoZero"/>
        <c:auto val="1"/>
        <c:lblAlgn val="ctr"/>
        <c:lblOffset val="100"/>
        <c:noMultiLvlLbl val="0"/>
      </c:catAx>
      <c:valAx>
        <c:axId val="681811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Subersion gain 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l-GR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6, </a:t>
                </a:r>
                <a:r>
                  <a:rPr lang="en-US" altLang="zh-CN" sz="1200" b="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en-US" altLang="zh-CN" sz="1200" cap="non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ds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zh-CN" altLang="en-US" sz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193632228719947E-2"/>
              <c:y val="0.25644466593574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0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8436452753347349"/>
          <c:y val="0.30379746835443039"/>
          <c:w val="0.46492895990340388"/>
          <c:h val="0.2346230771786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0669149416319"/>
          <c:y val="0.24503898661947043"/>
          <c:w val="0.78954920239648518"/>
          <c:h val="0.59112139116925011"/>
        </c:manualLayout>
      </c:layout>
      <c:lineChart>
        <c:grouping val="standard"/>
        <c:varyColors val="0"/>
        <c:ser>
          <c:idx val="0"/>
          <c:order val="0"/>
          <c:tx>
            <c:strRef>
              <c:f>censorshipSusceptability!$A$5</c:f>
              <c:strCache>
                <c:ptCount val="1"/>
                <c:pt idx="0">
                  <c:v>RS, γ=0</c:v>
                </c:pt>
              </c:strCache>
            </c:strRef>
          </c:tx>
          <c:spPr>
            <a:ln w="22225" cap="rnd">
              <a:solidFill>
                <a:srgbClr val="FA6A4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A6A44"/>
                </a:solidFill>
                <a:round/>
              </a:ln>
              <a:effectLst/>
            </c:spPr>
          </c:marker>
          <c:cat>
            <c:numRef>
              <c:f>censorshipSusceptability!$B$1:$I$1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censorshipSusceptability!$B$5:$I$5</c:f>
              <c:numCache>
                <c:formatCode>General</c:formatCode>
                <c:ptCount val="8"/>
                <c:pt idx="0">
                  <c:v>5.5599999999999997E-2</c:v>
                </c:pt>
                <c:pt idx="1">
                  <c:v>8.8599999999999998E-2</c:v>
                </c:pt>
                <c:pt idx="2">
                  <c:v>0.127</c:v>
                </c:pt>
                <c:pt idx="3">
                  <c:v>0.17419999999999999</c:v>
                </c:pt>
                <c:pt idx="4">
                  <c:v>0.23669999999999999</c:v>
                </c:pt>
                <c:pt idx="5">
                  <c:v>0.32450000000000001</c:v>
                </c:pt>
                <c:pt idx="6">
                  <c:v>0.45329999999999998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6-45B0-A2E5-03E440C61E07}"/>
            </c:ext>
          </c:extLst>
        </c:ser>
        <c:ser>
          <c:idx val="1"/>
          <c:order val="1"/>
          <c:tx>
            <c:strRef>
              <c:f>censorshipSusceptability!$A$2</c:f>
              <c:strCache>
                <c:ptCount val="1"/>
                <c:pt idx="0">
                  <c:v>Subchains (lower bounds), γ=0</c:v>
                </c:pt>
              </c:strCache>
            </c:strRef>
          </c:tx>
          <c:spPr>
            <a:ln w="22225" cap="rnd">
              <a:solidFill>
                <a:srgbClr val="CA394E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CA394E"/>
              </a:solidFill>
              <a:ln w="9525">
                <a:solidFill>
                  <a:srgbClr val="CA394E"/>
                </a:solidFill>
                <a:round/>
              </a:ln>
              <a:effectLst/>
            </c:spPr>
          </c:marker>
          <c:cat>
            <c:numRef>
              <c:f>censorshipSusceptability!$B$1:$I$1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censorshipSusceptability!$B$2:$I$2</c:f>
              <c:numCache>
                <c:formatCode>General</c:formatCode>
                <c:ptCount val="8"/>
                <c:pt idx="0">
                  <c:v>3.95E-2</c:v>
                </c:pt>
                <c:pt idx="1">
                  <c:v>7.2300000000000003E-2</c:v>
                </c:pt>
                <c:pt idx="2">
                  <c:v>0.1168</c:v>
                </c:pt>
                <c:pt idx="3">
                  <c:v>0.1754</c:v>
                </c:pt>
                <c:pt idx="4">
                  <c:v>0.25269999999999998</c:v>
                </c:pt>
                <c:pt idx="5">
                  <c:v>0.35249999999999998</c:v>
                </c:pt>
                <c:pt idx="6">
                  <c:v>0.48159999999999997</c:v>
                </c:pt>
                <c:pt idx="7">
                  <c:v>0.6381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6-45B0-A2E5-03E440C61E07}"/>
            </c:ext>
          </c:extLst>
        </c:ser>
        <c:ser>
          <c:idx val="2"/>
          <c:order val="2"/>
          <c:tx>
            <c:strRef>
              <c:f>censorshipSusceptability!$A$4</c:f>
              <c:strCache>
                <c:ptCount val="1"/>
                <c:pt idx="0">
                  <c:v>NC, γ=0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censorshipSusceptability!$B$1:$I$1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censorshipSusceptability!$B$4:$I$4</c:f>
              <c:numCache>
                <c:formatCode>General</c:formatCode>
                <c:ptCount val="8"/>
                <c:pt idx="0">
                  <c:v>1.89E-2</c:v>
                </c:pt>
                <c:pt idx="1">
                  <c:v>4.2500000000000003E-2</c:v>
                </c:pt>
                <c:pt idx="2">
                  <c:v>7.6600000000000001E-2</c:v>
                </c:pt>
                <c:pt idx="3">
                  <c:v>0.1235</c:v>
                </c:pt>
                <c:pt idx="4">
                  <c:v>0.187</c:v>
                </c:pt>
                <c:pt idx="5">
                  <c:v>0.28720000000000001</c:v>
                </c:pt>
                <c:pt idx="6">
                  <c:v>0.42670000000000002</c:v>
                </c:pt>
                <c:pt idx="7">
                  <c:v>0.63570000000000004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6-45B0-A2E5-03E440C61E07}"/>
            </c:ext>
          </c:extLst>
        </c:ser>
        <c:ser>
          <c:idx val="3"/>
          <c:order val="3"/>
          <c:tx>
            <c:strRef>
              <c:f>censorshipSusceptability!$A$3</c:f>
              <c:strCache>
                <c:ptCount val="1"/>
                <c:pt idx="0">
                  <c:v>Fruitchains (lower bounds), γ=0</c:v>
                </c:pt>
              </c:strCache>
            </c:strRef>
          </c:tx>
          <c:spPr>
            <a:ln w="22225" cap="rnd">
              <a:solidFill>
                <a:srgbClr val="2693D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2693D1"/>
              </a:solidFill>
              <a:ln w="9525">
                <a:solidFill>
                  <a:srgbClr val="2693D1"/>
                </a:solidFill>
                <a:round/>
              </a:ln>
              <a:effectLst/>
            </c:spPr>
          </c:marker>
          <c:cat>
            <c:numRef>
              <c:f>censorshipSusceptability!$B$1:$I$1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censorshipSusceptability!$B$3:$I$3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5.4999999999999997E-3</c:v>
                </c:pt>
                <c:pt idx="2">
                  <c:v>2.5899999999999999E-2</c:v>
                </c:pt>
                <c:pt idx="3">
                  <c:v>7.7299999999999994E-2</c:v>
                </c:pt>
                <c:pt idx="4">
                  <c:v>0.17230000000000001</c:v>
                </c:pt>
                <c:pt idx="5">
                  <c:v>0.31569999999999998</c:v>
                </c:pt>
                <c:pt idx="6">
                  <c:v>0.49969999999999998</c:v>
                </c:pt>
                <c:pt idx="7">
                  <c:v>0.69289999999999996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6-45B0-A2E5-03E440C6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04184"/>
        <c:axId val="681811400"/>
      </c:lineChart>
      <c:catAx>
        <c:axId val="681804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 attacker's mining power share 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endParaRPr lang="zh-CN" altLang="en-US" sz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11400"/>
        <c:crosses val="autoZero"/>
        <c:auto val="1"/>
        <c:lblAlgn val="ctr"/>
        <c:lblOffset val="100"/>
        <c:noMultiLvlLbl val="0"/>
      </c:catAx>
      <c:valAx>
        <c:axId val="681811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Censorship Susceptibility 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l-GR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zh-CN" altLang="en-US" sz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193711068770591E-2"/>
              <c:y val="0.29160797451483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0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7140581678398756"/>
          <c:y val="0.31728913227165656"/>
          <c:w val="0.54532161264850543"/>
          <c:h val="0.21332857134805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04720931975362"/>
          <c:y val="0.22025763296934917"/>
          <c:w val="0.78891250550568481"/>
          <c:h val="0.63780185398430833"/>
        </c:manualLayout>
      </c:layout>
      <c:lineChart>
        <c:grouping val="standard"/>
        <c:varyColors val="0"/>
        <c:ser>
          <c:idx val="0"/>
          <c:order val="0"/>
          <c:tx>
            <c:strRef>
              <c:f>censorshipSusceptability!$A$15</c:f>
              <c:strCache>
                <c:ptCount val="1"/>
                <c:pt idx="0">
                  <c:v>Subchains (lower bounds), γ=0.5</c:v>
                </c:pt>
              </c:strCache>
            </c:strRef>
          </c:tx>
          <c:spPr>
            <a:ln w="22225" cap="rnd">
              <a:solidFill>
                <a:srgbClr val="CA394E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rgbClr val="CA394E"/>
              </a:solidFill>
              <a:ln w="9525">
                <a:solidFill>
                  <a:srgbClr val="CA394E"/>
                </a:solidFill>
                <a:round/>
              </a:ln>
              <a:effectLst/>
            </c:spPr>
          </c:marker>
          <c:cat>
            <c:numRef>
              <c:f>censorshipSusceptability!$B$14:$I$14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censorshipSusceptability!$B$15:$I$15</c:f>
              <c:numCache>
                <c:formatCode>General</c:formatCode>
                <c:ptCount val="8"/>
                <c:pt idx="0">
                  <c:v>7.4399999999999994E-2</c:v>
                </c:pt>
                <c:pt idx="1">
                  <c:v>0.12280000000000001</c:v>
                </c:pt>
                <c:pt idx="2">
                  <c:v>0.1812</c:v>
                </c:pt>
                <c:pt idx="3">
                  <c:v>0.25319999999999998</c:v>
                </c:pt>
                <c:pt idx="4">
                  <c:v>0.34239999999999998</c:v>
                </c:pt>
                <c:pt idx="5">
                  <c:v>0.45300000000000001</c:v>
                </c:pt>
                <c:pt idx="6">
                  <c:v>0.58789999999999998</c:v>
                </c:pt>
                <c:pt idx="7">
                  <c:v>0.73709999999999998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D-4F7C-AD77-0BDE75076684}"/>
            </c:ext>
          </c:extLst>
        </c:ser>
        <c:ser>
          <c:idx val="1"/>
          <c:order val="1"/>
          <c:tx>
            <c:strRef>
              <c:f>censorshipSusceptability!$A$16</c:f>
              <c:strCache>
                <c:ptCount val="1"/>
                <c:pt idx="0">
                  <c:v>NC, γ=0.5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censorshipSusceptability!$B$14:$I$14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censorshipSusceptability!$B$16:$I$16</c:f>
              <c:numCache>
                <c:formatCode>General</c:formatCode>
                <c:ptCount val="8"/>
                <c:pt idx="0">
                  <c:v>6.1899999999999997E-2</c:v>
                </c:pt>
                <c:pt idx="1">
                  <c:v>0.10440000000000001</c:v>
                </c:pt>
                <c:pt idx="2">
                  <c:v>0.15790000000000001</c:v>
                </c:pt>
                <c:pt idx="3">
                  <c:v>0.22570000000000001</c:v>
                </c:pt>
                <c:pt idx="4">
                  <c:v>0.31269999999999998</c:v>
                </c:pt>
                <c:pt idx="5">
                  <c:v>0.42520000000000002</c:v>
                </c:pt>
                <c:pt idx="6">
                  <c:v>0.57089999999999996</c:v>
                </c:pt>
                <c:pt idx="7">
                  <c:v>0.75929999999999997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D-4F7C-AD77-0BDE75076684}"/>
            </c:ext>
          </c:extLst>
        </c:ser>
        <c:ser>
          <c:idx val="2"/>
          <c:order val="2"/>
          <c:tx>
            <c:strRef>
              <c:f>censorshipSusceptability!$A$17</c:f>
              <c:strCache>
                <c:ptCount val="1"/>
                <c:pt idx="0">
                  <c:v>RS, γ=0.5</c:v>
                </c:pt>
              </c:strCache>
            </c:strRef>
          </c:tx>
          <c:spPr>
            <a:ln w="22225" cap="rnd">
              <a:solidFill>
                <a:srgbClr val="FA6A44"/>
              </a:solidFill>
              <a:prstDash val="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A6A44"/>
                </a:solidFill>
                <a:round/>
              </a:ln>
              <a:effectLst/>
            </c:spPr>
          </c:marker>
          <c:cat>
            <c:numRef>
              <c:f>censorshipSusceptability!$B$14:$I$14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censorshipSusceptability!$B$17:$I$17</c:f>
              <c:numCache>
                <c:formatCode>General</c:formatCode>
                <c:ptCount val="8"/>
                <c:pt idx="0">
                  <c:v>5.5599999999999997E-2</c:v>
                </c:pt>
                <c:pt idx="1">
                  <c:v>8.8800000000000004E-2</c:v>
                </c:pt>
                <c:pt idx="2">
                  <c:v>0.12820000000000001</c:v>
                </c:pt>
                <c:pt idx="3">
                  <c:v>0.17829999999999999</c:v>
                </c:pt>
                <c:pt idx="4">
                  <c:v>0.247</c:v>
                </c:pt>
                <c:pt idx="5">
                  <c:v>0.34689999999999999</c:v>
                </c:pt>
                <c:pt idx="6">
                  <c:v>0.49390000000000001</c:v>
                </c:pt>
                <c:pt idx="7">
                  <c:v>0.70620000000000005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D-4F7C-AD77-0BDE75076684}"/>
            </c:ext>
          </c:extLst>
        </c:ser>
        <c:ser>
          <c:idx val="3"/>
          <c:order val="3"/>
          <c:tx>
            <c:strRef>
              <c:f>censorshipSusceptability!$A$18</c:f>
              <c:strCache>
                <c:ptCount val="1"/>
                <c:pt idx="0">
                  <c:v>NC, γ=1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censorshipSusceptability!$B$14:$I$14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censorshipSusceptability!$B$18:$I$18</c:f>
              <c:numCache>
                <c:formatCode>General</c:formatCode>
                <c:ptCount val="8"/>
                <c:pt idx="0">
                  <c:v>0.1111</c:v>
                </c:pt>
                <c:pt idx="1">
                  <c:v>0.17649999999999999</c:v>
                </c:pt>
                <c:pt idx="2">
                  <c:v>0.25</c:v>
                </c:pt>
                <c:pt idx="3">
                  <c:v>0.33329999999999999</c:v>
                </c:pt>
                <c:pt idx="4">
                  <c:v>0.42859999999999998</c:v>
                </c:pt>
                <c:pt idx="5">
                  <c:v>0.53849999999999998</c:v>
                </c:pt>
                <c:pt idx="6">
                  <c:v>0.66669999999999996</c:v>
                </c:pt>
                <c:pt idx="7">
                  <c:v>0.81810000000000005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D-4F7C-AD77-0BDE75076684}"/>
            </c:ext>
          </c:extLst>
        </c:ser>
        <c:ser>
          <c:idx val="4"/>
          <c:order val="4"/>
          <c:tx>
            <c:strRef>
              <c:f>censorshipSusceptability!$A$19</c:f>
              <c:strCache>
                <c:ptCount val="1"/>
                <c:pt idx="0">
                  <c:v>Subchains (lower bounds), γ=1</c:v>
                </c:pt>
              </c:strCache>
            </c:strRef>
          </c:tx>
          <c:spPr>
            <a:ln w="22225" cap="rnd">
              <a:solidFill>
                <a:srgbClr val="CA394E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CA394E"/>
              </a:solidFill>
              <a:ln w="9525">
                <a:solidFill>
                  <a:srgbClr val="CA394E"/>
                </a:solidFill>
                <a:round/>
              </a:ln>
              <a:effectLst/>
            </c:spPr>
          </c:marker>
          <c:cat>
            <c:numRef>
              <c:f>censorshipSusceptability!$B$14:$I$14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censorshipSusceptability!$B$19:$I$19</c:f>
              <c:numCache>
                <c:formatCode>General</c:formatCode>
                <c:ptCount val="8"/>
                <c:pt idx="0">
                  <c:v>0.1111</c:v>
                </c:pt>
                <c:pt idx="1">
                  <c:v>0.17649999999999999</c:v>
                </c:pt>
                <c:pt idx="2">
                  <c:v>0.25</c:v>
                </c:pt>
                <c:pt idx="3">
                  <c:v>0.33329999999999999</c:v>
                </c:pt>
                <c:pt idx="4">
                  <c:v>0.42859999999999998</c:v>
                </c:pt>
                <c:pt idx="5">
                  <c:v>0.53820000000000001</c:v>
                </c:pt>
                <c:pt idx="6">
                  <c:v>0.66290000000000004</c:v>
                </c:pt>
                <c:pt idx="7">
                  <c:v>0.79659999999999997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CD-4F7C-AD77-0BDE75076684}"/>
            </c:ext>
          </c:extLst>
        </c:ser>
        <c:ser>
          <c:idx val="5"/>
          <c:order val="5"/>
          <c:tx>
            <c:strRef>
              <c:f>censorshipSusceptability!$A$20</c:f>
              <c:strCache>
                <c:ptCount val="1"/>
                <c:pt idx="0">
                  <c:v>RS, γ=1</c:v>
                </c:pt>
              </c:strCache>
            </c:strRef>
          </c:tx>
          <c:spPr>
            <a:ln w="22225" cap="rnd">
              <a:solidFill>
                <a:srgbClr val="FA6A4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A6A44"/>
                </a:solidFill>
                <a:round/>
              </a:ln>
              <a:effectLst/>
            </c:spPr>
          </c:marker>
          <c:cat>
            <c:numRef>
              <c:f>censorshipSusceptability!$B$14:$I$14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censorshipSusceptability!$B$20:$I$20</c:f>
              <c:numCache>
                <c:formatCode>General</c:formatCode>
                <c:ptCount val="8"/>
                <c:pt idx="0">
                  <c:v>5.5599999999999997E-2</c:v>
                </c:pt>
                <c:pt idx="1">
                  <c:v>8.9200000000000002E-2</c:v>
                </c:pt>
                <c:pt idx="2">
                  <c:v>0.12970000000000001</c:v>
                </c:pt>
                <c:pt idx="3">
                  <c:v>0.18240000000000001</c:v>
                </c:pt>
                <c:pt idx="4">
                  <c:v>0.2555</c:v>
                </c:pt>
                <c:pt idx="5">
                  <c:v>0.36030000000000001</c:v>
                </c:pt>
                <c:pt idx="6">
                  <c:v>0.5101</c:v>
                </c:pt>
                <c:pt idx="7">
                  <c:v>0.71899999999999997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CD-4F7C-AD77-0BDE75076684}"/>
            </c:ext>
          </c:extLst>
        </c:ser>
        <c:ser>
          <c:idx val="6"/>
          <c:order val="6"/>
          <c:tx>
            <c:strRef>
              <c:f>censorshipSusceptability!$A$21</c:f>
              <c:strCache>
                <c:ptCount val="1"/>
                <c:pt idx="0">
                  <c:v>Fruitchains (lower bounds), γ=1</c:v>
                </c:pt>
              </c:strCache>
            </c:strRef>
          </c:tx>
          <c:spPr>
            <a:ln w="22225" cap="rnd">
              <a:solidFill>
                <a:srgbClr val="2693D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2693D1"/>
              </a:solidFill>
              <a:ln w="9525">
                <a:solidFill>
                  <a:srgbClr val="2693D1"/>
                </a:solidFill>
                <a:round/>
              </a:ln>
              <a:effectLst/>
            </c:spPr>
          </c:marker>
          <c:cat>
            <c:numRef>
              <c:f>censorshipSusceptability!$B$14:$I$14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censorshipSusceptability!$B$21:$I$21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6.0000000000000001E-3</c:v>
                </c:pt>
                <c:pt idx="2">
                  <c:v>2.8799999999999999E-2</c:v>
                </c:pt>
                <c:pt idx="3">
                  <c:v>8.6599999999999996E-2</c:v>
                </c:pt>
                <c:pt idx="4">
                  <c:v>0.19389999999999999</c:v>
                </c:pt>
                <c:pt idx="5">
                  <c:v>0.35370000000000001</c:v>
                </c:pt>
                <c:pt idx="6">
                  <c:v>0.54990000000000006</c:v>
                </c:pt>
                <c:pt idx="7">
                  <c:v>0.73870000000000002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CD-4F7C-AD77-0BDE7507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04184"/>
        <c:axId val="681811400"/>
      </c:lineChart>
      <c:catAx>
        <c:axId val="681804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 attacker's mining power share 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endParaRPr lang="zh-CN" altLang="en-US" sz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11400"/>
        <c:crosses val="autoZero"/>
        <c:auto val="1"/>
        <c:lblAlgn val="ctr"/>
        <c:lblOffset val="100"/>
        <c:noMultiLvlLbl val="0"/>
      </c:catAx>
      <c:valAx>
        <c:axId val="681811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Censorship Susceptibility 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l-GR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8193707364860298E-2"/>
              <c:y val="0.26246532046281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0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1707811926153515"/>
          <c:y val="0.13170833867322665"/>
          <c:w val="0.63246259996889265"/>
          <c:h val="0.35008660674376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0669149416319"/>
          <c:y val="0.36217562604819614"/>
          <c:w val="0.78954920239648518"/>
          <c:h val="0.47398475174052435"/>
        </c:manualLayout>
      </c:layout>
      <c:lineChart>
        <c:grouping val="standard"/>
        <c:varyColors val="0"/>
        <c:ser>
          <c:idx val="0"/>
          <c:order val="0"/>
          <c:tx>
            <c:strRef>
              <c:f>SubversionBounty!$A$2</c:f>
              <c:strCache>
                <c:ptCount val="1"/>
                <c:pt idx="0">
                  <c:v>NC, σ=3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SubversionBounty!$B$1:$E$1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SubversionBounty!$B$2:$E$2</c:f>
              <c:numCache>
                <c:formatCode>General</c:formatCode>
                <c:ptCount val="4"/>
                <c:pt idx="0">
                  <c:v>2.1120999999999999</c:v>
                </c:pt>
                <c:pt idx="1">
                  <c:v>0.41310000000000002</c:v>
                </c:pt>
                <c:pt idx="2">
                  <c:v>0.12839999999999999</c:v>
                </c:pt>
                <c:pt idx="3">
                  <c:v>2.7799999999999998E-2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5-4D6C-BBDB-EFD162F651CF}"/>
            </c:ext>
          </c:extLst>
        </c:ser>
        <c:ser>
          <c:idx val="1"/>
          <c:order val="1"/>
          <c:tx>
            <c:strRef>
              <c:f>SubversionBounty!$A$3</c:f>
              <c:strCache>
                <c:ptCount val="1"/>
                <c:pt idx="0">
                  <c:v>NC, σ=6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SubversionBounty!$B$1:$E$1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SubversionBounty!$B$3:$E$3</c:f>
              <c:numCache>
                <c:formatCode>General</c:formatCode>
                <c:ptCount val="4"/>
                <c:pt idx="0">
                  <c:v>101.94840000000001</c:v>
                </c:pt>
                <c:pt idx="1">
                  <c:v>3.5135000000000001</c:v>
                </c:pt>
                <c:pt idx="2">
                  <c:v>0.3871</c:v>
                </c:pt>
                <c:pt idx="3">
                  <c:v>4.4499999999999998E-2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5-4D6C-BBDB-EFD162F651CF}"/>
            </c:ext>
          </c:extLst>
        </c:ser>
        <c:ser>
          <c:idx val="2"/>
          <c:order val="2"/>
          <c:tx>
            <c:strRef>
              <c:f>SubversionBounty!$A$4</c:f>
              <c:strCache>
                <c:ptCount val="1"/>
                <c:pt idx="0">
                  <c:v>RS, σ=3</c:v>
                </c:pt>
              </c:strCache>
            </c:strRef>
          </c:tx>
          <c:spPr>
            <a:ln w="22225" cap="rnd">
              <a:solidFill>
                <a:srgbClr val="FA6A44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A6A44"/>
                </a:solidFill>
                <a:round/>
              </a:ln>
              <a:effectLst/>
            </c:spPr>
          </c:marker>
          <c:cat>
            <c:numRef>
              <c:f>SubversionBounty!$B$1:$E$1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SubversionBounty!$B$4:$E$4</c:f>
              <c:numCache>
                <c:formatCode>General</c:formatCode>
                <c:ptCount val="4"/>
                <c:pt idx="0">
                  <c:v>9.7635000000000005</c:v>
                </c:pt>
                <c:pt idx="1">
                  <c:v>2.4003999999999999</c:v>
                </c:pt>
                <c:pt idx="2">
                  <c:v>0.87180000000000002</c:v>
                </c:pt>
                <c:pt idx="3">
                  <c:v>0.2737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5-4D6C-BBDB-EFD162F651CF}"/>
            </c:ext>
          </c:extLst>
        </c:ser>
        <c:ser>
          <c:idx val="3"/>
          <c:order val="3"/>
          <c:tx>
            <c:strRef>
              <c:f>SubversionBounty!$A$5</c:f>
              <c:strCache>
                <c:ptCount val="1"/>
                <c:pt idx="0">
                  <c:v>RS, σ=6</c:v>
                </c:pt>
              </c:strCache>
            </c:strRef>
          </c:tx>
          <c:spPr>
            <a:ln w="22225" cap="rnd">
              <a:solidFill>
                <a:srgbClr val="FA6A4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A6A44"/>
                </a:solidFill>
                <a:round/>
              </a:ln>
              <a:effectLst/>
            </c:spPr>
          </c:marker>
          <c:cat>
            <c:numRef>
              <c:f>SubversionBounty!$B$1:$E$1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SubversionBounty!$B$5:$E$5</c:f>
              <c:numCache>
                <c:formatCode>General</c:formatCode>
                <c:ptCount val="4"/>
                <c:pt idx="0">
                  <c:v>346.27409999999998</c:v>
                </c:pt>
                <c:pt idx="1">
                  <c:v>16.8429</c:v>
                </c:pt>
                <c:pt idx="2">
                  <c:v>3.0343</c:v>
                </c:pt>
                <c:pt idx="3">
                  <c:v>0.67949999999999999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5-4D6C-BBDB-EFD162F6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04184"/>
        <c:axId val="681811400"/>
      </c:lineChart>
      <c:catAx>
        <c:axId val="681804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 attacker's mining power share 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endParaRPr lang="zh-CN" altLang="en-US" sz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11400"/>
        <c:crossesAt val="1.0000000000000002E-2"/>
        <c:auto val="1"/>
        <c:lblAlgn val="ctr"/>
        <c:lblOffset val="100"/>
        <c:noMultiLvlLbl val="0"/>
      </c:catAx>
      <c:valAx>
        <c:axId val="681811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Subversion bounty 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  <a:r>
                  <a:rPr lang="en-US" altLang="zh-CN" sz="1200" i="0" cap="non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sb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l-GR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σ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zh-CN" altLang="en-US" sz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5276349254594904E-5"/>
              <c:y val="0.34041490761014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0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63679413814297026"/>
          <c:y val="0.34331949658915117"/>
          <c:w val="0.24023361435106119"/>
          <c:h val="0.22959754904648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00751810212325"/>
          <c:y val="0.24503898661947043"/>
          <c:w val="0.76114840002269346"/>
          <c:h val="0.59112139116925011"/>
        </c:manualLayout>
      </c:layout>
      <c:lineChart>
        <c:grouping val="standard"/>
        <c:varyColors val="0"/>
        <c:ser>
          <c:idx val="0"/>
          <c:order val="0"/>
          <c:tx>
            <c:strRef>
              <c:f>chainQuality!$A$13</c:f>
              <c:strCache>
                <c:ptCount val="1"/>
                <c:pt idx="0">
                  <c:v>NC, γ=0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chainQuality!$B$12:$I$12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chainQuality!$B$13:$I$13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2.0800000000000041E-2</c:v>
                </c:pt>
                <c:pt idx="6">
                  <c:v>8.8600000000000012E-2</c:v>
                </c:pt>
                <c:pt idx="7">
                  <c:v>0.21970000000000006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8-4003-8C9D-461E23379E7D}"/>
            </c:ext>
          </c:extLst>
        </c:ser>
        <c:ser>
          <c:idx val="1"/>
          <c:order val="1"/>
          <c:tx>
            <c:strRef>
              <c:f>chainQuality!$A$14</c:f>
              <c:strCache>
                <c:ptCount val="1"/>
                <c:pt idx="0">
                  <c:v>NC, γ=0.5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chainQuality!$B$12:$I$12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chainQuality!$B$14:$I$14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2.6899999999999924E-2</c:v>
                </c:pt>
                <c:pt idx="5">
                  <c:v>8.0200000000000049E-2</c:v>
                </c:pt>
                <c:pt idx="6">
                  <c:v>0.17249999999999999</c:v>
                </c:pt>
                <c:pt idx="7">
                  <c:v>0.30960000000000004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8-4003-8C9D-461E23379E7D}"/>
            </c:ext>
          </c:extLst>
        </c:ser>
        <c:ser>
          <c:idx val="2"/>
          <c:order val="2"/>
          <c:tx>
            <c:strRef>
              <c:f>chainQuality!$A$15</c:f>
              <c:strCache>
                <c:ptCount val="1"/>
                <c:pt idx="0">
                  <c:v>NC, γ=1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chainQuality!$B$12:$I$12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chainQuality!$B$15:$I$15</c:f>
              <c:numCache>
                <c:formatCode>General</c:formatCode>
                <c:ptCount val="8"/>
                <c:pt idx="0">
                  <c:v>1.1099999999999999E-2</c:v>
                </c:pt>
                <c:pt idx="1">
                  <c:v>2.6499999999999968E-2</c:v>
                </c:pt>
                <c:pt idx="2">
                  <c:v>5.0000000000000044E-2</c:v>
                </c:pt>
                <c:pt idx="3">
                  <c:v>8.3300000000000041E-2</c:v>
                </c:pt>
                <c:pt idx="4">
                  <c:v>0.12859999999999994</c:v>
                </c:pt>
                <c:pt idx="5">
                  <c:v>0.1885</c:v>
                </c:pt>
                <c:pt idx="6">
                  <c:v>0.26669999999999999</c:v>
                </c:pt>
                <c:pt idx="7">
                  <c:v>0.36820000000000008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8-4003-8C9D-461E23379E7D}"/>
            </c:ext>
          </c:extLst>
        </c:ser>
        <c:ser>
          <c:idx val="3"/>
          <c:order val="3"/>
          <c:tx>
            <c:strRef>
              <c:f>chainQuality!$A$16</c:f>
              <c:strCache>
                <c:ptCount val="1"/>
                <c:pt idx="0">
                  <c:v>UTB</c:v>
                </c:pt>
              </c:strCache>
            </c:strRef>
          </c:tx>
          <c:spPr>
            <a:ln w="22225" cap="rnd">
              <a:solidFill>
                <a:srgbClr val="2693D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2693D1"/>
              </a:solidFill>
              <a:ln w="9525">
                <a:solidFill>
                  <a:srgbClr val="2693D1"/>
                </a:solidFill>
                <a:round/>
              </a:ln>
              <a:effectLst/>
            </c:spPr>
          </c:marker>
          <c:cat>
            <c:numRef>
              <c:f>chainQuality!$B$12:$I$12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chainQuality!$B$16:$I$16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8.0999999999999961E-3</c:v>
                </c:pt>
                <c:pt idx="4">
                  <c:v>3.9899999999999936E-2</c:v>
                </c:pt>
                <c:pt idx="5">
                  <c:v>0.10060000000000002</c:v>
                </c:pt>
                <c:pt idx="6">
                  <c:v>0.1956</c:v>
                </c:pt>
                <c:pt idx="7">
                  <c:v>0.32740000000000002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8-4003-8C9D-461E23379E7D}"/>
            </c:ext>
          </c:extLst>
        </c:ser>
        <c:ser>
          <c:idx val="4"/>
          <c:order val="4"/>
          <c:tx>
            <c:strRef>
              <c:f>chainQuality!$A$17</c:f>
              <c:strCache>
                <c:ptCount val="1"/>
                <c:pt idx="0">
                  <c:v>SHTB (lower bounds)</c:v>
                </c:pt>
              </c:strCache>
            </c:strRef>
          </c:tx>
          <c:spPr>
            <a:ln w="22225" cap="rnd">
              <a:solidFill>
                <a:srgbClr val="CA394E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CA394E"/>
              </a:solidFill>
              <a:ln w="9525">
                <a:solidFill>
                  <a:srgbClr val="CA394E"/>
                </a:solidFill>
                <a:round/>
              </a:ln>
              <a:effectLst/>
            </c:spPr>
          </c:marker>
          <c:cat>
            <c:numRef>
              <c:f>chainQuality!$B$12:$I$12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chainQuality!$B$17:$I$17</c:f>
              <c:numCache>
                <c:formatCode>General</c:formatCode>
                <c:ptCount val="8"/>
                <c:pt idx="0">
                  <c:v>6.0000000000004494E-4</c:v>
                </c:pt>
                <c:pt idx="1">
                  <c:v>2.8000000000000247E-3</c:v>
                </c:pt>
                <c:pt idx="2">
                  <c:v>8.700000000000041E-3</c:v>
                </c:pt>
                <c:pt idx="3">
                  <c:v>2.1900000000000031E-2</c:v>
                </c:pt>
                <c:pt idx="4">
                  <c:v>4.9999999999999933E-2</c:v>
                </c:pt>
                <c:pt idx="5">
                  <c:v>0.1048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8-4003-8C9D-461E23379E7D}"/>
            </c:ext>
          </c:extLst>
        </c:ser>
        <c:ser>
          <c:idx val="5"/>
          <c:order val="5"/>
          <c:tx>
            <c:strRef>
              <c:f>chainQuality!$A$18</c:f>
              <c:strCache>
                <c:ptCount val="1"/>
                <c:pt idx="0">
                  <c:v>UDTB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chainQuality!$B$12:$I$12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chainQuality!$B$18:$I$18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9.7000000000000419E-3</c:v>
                </c:pt>
                <c:pt idx="4">
                  <c:v>4.5199999999999907E-2</c:v>
                </c:pt>
                <c:pt idx="5">
                  <c:v>0.10399999999999998</c:v>
                </c:pt>
                <c:pt idx="6">
                  <c:v>0.19649999999999995</c:v>
                </c:pt>
                <c:pt idx="7">
                  <c:v>0.32740000000000002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8-4003-8C9D-461E23379E7D}"/>
            </c:ext>
          </c:extLst>
        </c:ser>
        <c:ser>
          <c:idx val="6"/>
          <c:order val="6"/>
          <c:tx>
            <c:strRef>
              <c:f>chainQuality!$A$19</c:f>
              <c:strCache>
                <c:ptCount val="1"/>
                <c:pt idx="0">
                  <c:v>PoP</c:v>
                </c:pt>
              </c:strCache>
            </c:strRef>
          </c:tx>
          <c:spPr>
            <a:ln w="22225" cap="rnd">
              <a:solidFill>
                <a:srgbClr val="FA6A4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A6A44"/>
                </a:solidFill>
                <a:round/>
              </a:ln>
              <a:effectLst/>
            </c:spPr>
          </c:marker>
          <c:cat>
            <c:numRef>
              <c:f>chainQuality!$B$12:$I$12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cat>
          <c:val>
            <c:numRef>
              <c:f>chainQuality!$B$19:$I$19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1.5999999999999903E-2</c:v>
                </c:pt>
                <c:pt idx="5">
                  <c:v>4.4300000000000006E-2</c:v>
                </c:pt>
                <c:pt idx="6">
                  <c:v>8.1999999999999962E-2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18-4003-8C9D-461E2337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04184"/>
        <c:axId val="681811400"/>
      </c:lineChart>
      <c:catAx>
        <c:axId val="681804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 attacker's mining power share 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endParaRPr lang="zh-CN" altLang="en-US" sz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11400"/>
        <c:crosses val="autoZero"/>
        <c:auto val="1"/>
        <c:lblAlgn val="ctr"/>
        <c:lblOffset val="100"/>
        <c:noMultiLvlLbl val="0"/>
      </c:catAx>
      <c:valAx>
        <c:axId val="681811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l-GR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1-</a:t>
                </a:r>
                <a:r>
                  <a:rPr lang="el-GR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)-</a:t>
                </a:r>
                <a:r>
                  <a:rPr lang="en-US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Q(</a:t>
                </a:r>
                <a:r>
                  <a:rPr lang="el-GR" altLang="zh-CN" sz="1200" i="1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altLang="zh-CN" sz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 </a:t>
                </a:r>
                <a:endParaRPr lang="zh-CN" altLang="en-US" sz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009177409127533E-2"/>
              <c:y val="0.4738205247373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8180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9941173487092712"/>
          <c:y val="0.24245183485885957"/>
          <c:w val="0.44420312066792472"/>
          <c:h val="0.40747660350672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4</xdr:row>
      <xdr:rowOff>111125</xdr:rowOff>
    </xdr:from>
    <xdr:to>
      <xdr:col>13</xdr:col>
      <xdr:colOff>311150</xdr:colOff>
      <xdr:row>20</xdr:row>
      <xdr:rowOff>92075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C0AB28-932F-4234-9118-E3C7AC287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334736</xdr:colOff>
      <xdr:row>8</xdr:row>
      <xdr:rowOff>62592</xdr:rowOff>
    </xdr:from>
    <xdr:to>
      <xdr:col>16</xdr:col>
      <xdr:colOff>421822</xdr:colOff>
      <xdr:row>29</xdr:row>
      <xdr:rowOff>21770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BB1B1A-D633-480E-9B90-8586487A5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169333</xdr:rowOff>
    </xdr:from>
    <xdr:to>
      <xdr:col>16</xdr:col>
      <xdr:colOff>506186</xdr:colOff>
      <xdr:row>25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077DBC-6921-48F9-A5EC-9B96FE90A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23</xdr:row>
      <xdr:rowOff>66675</xdr:rowOff>
    </xdr:from>
    <xdr:to>
      <xdr:col>9</xdr:col>
      <xdr:colOff>125186</xdr:colOff>
      <xdr:row>48</xdr:row>
      <xdr:rowOff>47624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BB4A5B0-4C73-4643-8387-1FE26B0C2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47625</xdr:rowOff>
    </xdr:from>
    <xdr:to>
      <xdr:col>13</xdr:col>
      <xdr:colOff>235252</xdr:colOff>
      <xdr:row>25</xdr:row>
      <xdr:rowOff>150284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5182FA-C127-4486-8A7B-463614CB2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16</xdr:row>
      <xdr:rowOff>0</xdr:rowOff>
    </xdr:from>
    <xdr:to>
      <xdr:col>18</xdr:col>
      <xdr:colOff>111427</xdr:colOff>
      <xdr:row>37</xdr:row>
      <xdr:rowOff>102659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2E01B3-9B17-4137-ACD2-F338BFA26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DBEE-8408-42BE-A698-EA48FE9E06B1}">
  <dimension ref="A1:F21"/>
  <sheetViews>
    <sheetView zoomScale="150" zoomScaleNormal="150" workbookViewId="0">
      <selection activeCell="A17" sqref="A17"/>
    </sheetView>
  </sheetViews>
  <sheetFormatPr defaultRowHeight="14.25" x14ac:dyDescent="0.2"/>
  <sheetData>
    <row r="1" spans="1:6" x14ac:dyDescent="0.2">
      <c r="A1" t="s">
        <v>36</v>
      </c>
      <c r="B1">
        <v>0.15</v>
      </c>
      <c r="C1">
        <v>0.2</v>
      </c>
      <c r="D1">
        <v>0.25</v>
      </c>
      <c r="E1">
        <v>0.3</v>
      </c>
      <c r="F1">
        <v>0.35</v>
      </c>
    </row>
    <row r="2" spans="1:6" x14ac:dyDescent="0.2">
      <c r="A2" t="s">
        <v>0</v>
      </c>
      <c r="B2">
        <v>0.84940000000000004</v>
      </c>
      <c r="C2">
        <v>0.79610000000000003</v>
      </c>
      <c r="D2">
        <v>0.73560000000000003</v>
      </c>
      <c r="E2">
        <v>0.66139999999999999</v>
      </c>
      <c r="F2">
        <v>0.56579999999999997</v>
      </c>
    </row>
    <row r="3" spans="1:6" x14ac:dyDescent="0.2">
      <c r="A3" t="s">
        <v>1</v>
      </c>
      <c r="B3">
        <v>0.84930000000000005</v>
      </c>
      <c r="C3">
        <v>0.79559999999999997</v>
      </c>
      <c r="D3">
        <v>0.73370000000000002</v>
      </c>
      <c r="E3">
        <v>0.65569999999999995</v>
      </c>
      <c r="F3">
        <v>0.55320000000000003</v>
      </c>
    </row>
    <row r="4" spans="1:6" x14ac:dyDescent="0.2">
      <c r="A4" t="s">
        <v>2</v>
      </c>
      <c r="B4">
        <v>0.85</v>
      </c>
      <c r="C4">
        <v>0.79969999999999997</v>
      </c>
      <c r="D4">
        <v>0.74719999999999998</v>
      </c>
      <c r="E4">
        <v>0.68640000000000001</v>
      </c>
      <c r="F4">
        <v>0.60680000000000001</v>
      </c>
    </row>
    <row r="5" spans="1:6" x14ac:dyDescent="0.2">
      <c r="A5" t="s">
        <v>3</v>
      </c>
      <c r="B5">
        <v>0.85</v>
      </c>
      <c r="C5">
        <v>0.79969999999999997</v>
      </c>
      <c r="D5">
        <v>0.747</v>
      </c>
      <c r="E5">
        <v>0.68540000000000001</v>
      </c>
      <c r="F5">
        <v>0.60360000000000003</v>
      </c>
    </row>
    <row r="6" spans="1:6" x14ac:dyDescent="0.2">
      <c r="A6" t="s">
        <v>4</v>
      </c>
      <c r="B6">
        <v>0.85</v>
      </c>
      <c r="C6">
        <v>0.79969999999999997</v>
      </c>
      <c r="D6">
        <v>0.74719999999999998</v>
      </c>
      <c r="E6">
        <v>0.68659999999999999</v>
      </c>
      <c r="F6">
        <v>0.60719999999999996</v>
      </c>
    </row>
    <row r="7" spans="1:6" x14ac:dyDescent="0.2">
      <c r="A7" t="s">
        <v>5</v>
      </c>
      <c r="B7">
        <v>0.85</v>
      </c>
      <c r="C7">
        <v>0.79969999999999997</v>
      </c>
      <c r="D7">
        <v>0.747</v>
      </c>
      <c r="E7">
        <v>0.68559999999999999</v>
      </c>
      <c r="F7">
        <v>0.60399999999999998</v>
      </c>
    </row>
    <row r="8" spans="1:6" x14ac:dyDescent="0.2">
      <c r="A8" t="s">
        <v>6</v>
      </c>
      <c r="B8">
        <v>0.85</v>
      </c>
      <c r="C8">
        <v>0.79969999999999997</v>
      </c>
      <c r="D8">
        <v>0.74719999999999998</v>
      </c>
      <c r="E8">
        <v>0.68640000000000001</v>
      </c>
      <c r="F8">
        <v>0.60650000000000004</v>
      </c>
    </row>
    <row r="9" spans="1:6" x14ac:dyDescent="0.2">
      <c r="A9" t="s">
        <v>7</v>
      </c>
      <c r="B9">
        <v>0.85</v>
      </c>
      <c r="C9">
        <v>0.79969999999999997</v>
      </c>
      <c r="D9">
        <v>0.747</v>
      </c>
      <c r="E9">
        <v>0.68530000000000002</v>
      </c>
      <c r="F9">
        <v>0.60329999999999995</v>
      </c>
    </row>
    <row r="11" spans="1:6" x14ac:dyDescent="0.2">
      <c r="A11" t="s">
        <v>36</v>
      </c>
      <c r="B11">
        <v>0.15</v>
      </c>
      <c r="C11">
        <v>0.2</v>
      </c>
      <c r="D11">
        <v>0.25</v>
      </c>
      <c r="E11">
        <v>0.3</v>
      </c>
      <c r="F11">
        <v>0.35</v>
      </c>
    </row>
    <row r="12" spans="1:6" x14ac:dyDescent="0.2">
      <c r="A12" t="s">
        <v>0</v>
      </c>
      <c r="B12">
        <f>1-0.15-B2</f>
        <v>5.9999999999993392E-4</v>
      </c>
      <c r="C12">
        <f>1-0.2-C2</f>
        <v>3.9000000000000146E-3</v>
      </c>
      <c r="D12">
        <f>1-0.25-D2</f>
        <v>1.4399999999999968E-2</v>
      </c>
      <c r="E12">
        <f>1-0.3-E2</f>
        <v>3.8599999999999968E-2</v>
      </c>
      <c r="F12">
        <f>1-0.35-F2</f>
        <v>8.4200000000000053E-2</v>
      </c>
    </row>
    <row r="13" spans="1:6" x14ac:dyDescent="0.2">
      <c r="A13" t="s">
        <v>1</v>
      </c>
      <c r="B13">
        <f t="shared" ref="B13:B15" si="0">1-0.15-B3</f>
        <v>6.9999999999992291E-4</v>
      </c>
      <c r="C13">
        <f t="shared" ref="C13:C15" si="1">1-0.2-C3</f>
        <v>4.4000000000000705E-3</v>
      </c>
      <c r="D13">
        <f t="shared" ref="D13:D15" si="2">1-0.25-D3</f>
        <v>1.6299999999999981E-2</v>
      </c>
      <c r="E13">
        <f t="shared" ref="E13:E15" si="3">1-0.3-E3</f>
        <v>4.4300000000000006E-2</v>
      </c>
      <c r="F13">
        <f t="shared" ref="F13:F15" si="4">1-0.35-F3</f>
        <v>9.6799999999999997E-2</v>
      </c>
    </row>
    <row r="14" spans="1:6" x14ac:dyDescent="0.2">
      <c r="A14" t="s">
        <v>2</v>
      </c>
      <c r="B14">
        <f t="shared" si="0"/>
        <v>0</v>
      </c>
      <c r="C14">
        <f t="shared" si="1"/>
        <v>3.0000000000007798E-4</v>
      </c>
      <c r="D14">
        <f t="shared" si="2"/>
        <v>2.8000000000000247E-3</v>
      </c>
      <c r="E14">
        <f t="shared" si="3"/>
        <v>1.3599999999999945E-2</v>
      </c>
      <c r="F14">
        <f t="shared" si="4"/>
        <v>4.3200000000000016E-2</v>
      </c>
    </row>
    <row r="15" spans="1:6" x14ac:dyDescent="0.2">
      <c r="A15" t="s">
        <v>3</v>
      </c>
      <c r="B15">
        <f t="shared" si="0"/>
        <v>0</v>
      </c>
      <c r="C15">
        <f t="shared" si="1"/>
        <v>3.0000000000007798E-4</v>
      </c>
      <c r="D15">
        <f t="shared" si="2"/>
        <v>3.0000000000000027E-3</v>
      </c>
      <c r="E15">
        <f t="shared" si="3"/>
        <v>1.4599999999999946E-2</v>
      </c>
      <c r="F15">
        <f t="shared" si="4"/>
        <v>4.6399999999999997E-2</v>
      </c>
    </row>
    <row r="17" spans="1:6" x14ac:dyDescent="0.2">
      <c r="A17" t="s">
        <v>36</v>
      </c>
      <c r="B17">
        <v>0.15</v>
      </c>
      <c r="C17">
        <v>0.2</v>
      </c>
      <c r="D17">
        <v>0.25</v>
      </c>
      <c r="E17">
        <v>0.3</v>
      </c>
      <c r="F17">
        <v>0.35</v>
      </c>
    </row>
    <row r="18" spans="1:6" x14ac:dyDescent="0.2">
      <c r="A18" t="s">
        <v>4</v>
      </c>
      <c r="B18">
        <f>1-0.15-'Fruitchains I(alpha)'!B6</f>
        <v>0</v>
      </c>
      <c r="C18">
        <f>1-0.2-'Fruitchains I(alpha)'!C6</f>
        <v>3.0000000000007798E-4</v>
      </c>
      <c r="D18">
        <f>1-0.25-'Fruitchains I(alpha)'!D6</f>
        <v>2.8000000000000247E-3</v>
      </c>
      <c r="E18">
        <f>1-0.3-'Fruitchains I(alpha)'!E6</f>
        <v>1.3399999999999967E-2</v>
      </c>
      <c r="F18">
        <f>1-0.35-'Fruitchains I(alpha)'!F6</f>
        <v>4.280000000000006E-2</v>
      </c>
    </row>
    <row r="19" spans="1:6" x14ac:dyDescent="0.2">
      <c r="A19" t="s">
        <v>5</v>
      </c>
      <c r="B19">
        <f>1-0.15-'Fruitchains I(alpha)'!B7</f>
        <v>0</v>
      </c>
      <c r="C19">
        <f>1-0.2-'Fruitchains I(alpha)'!C7</f>
        <v>3.0000000000007798E-4</v>
      </c>
      <c r="D19">
        <f>1-0.25-'Fruitchains I(alpha)'!D7</f>
        <v>3.0000000000000027E-3</v>
      </c>
      <c r="E19">
        <f>1-0.3-'Fruitchains I(alpha)'!E7</f>
        <v>1.4399999999999968E-2</v>
      </c>
      <c r="F19">
        <f>1-0.35-'Fruitchains I(alpha)'!F7</f>
        <v>4.6000000000000041E-2</v>
      </c>
    </row>
    <row r="20" spans="1:6" x14ac:dyDescent="0.2">
      <c r="A20" t="s">
        <v>6</v>
      </c>
      <c r="B20">
        <f>1-0.15-'Fruitchains I(alpha)'!B8</f>
        <v>0</v>
      </c>
      <c r="C20">
        <f>1-0.2-'Fruitchains I(alpha)'!C8</f>
        <v>3.0000000000007798E-4</v>
      </c>
      <c r="D20">
        <f>1-0.25-'Fruitchains I(alpha)'!D8</f>
        <v>2.8000000000000247E-3</v>
      </c>
      <c r="E20">
        <f>1-0.3-'Fruitchains I(alpha)'!E8</f>
        <v>1.3599999999999945E-2</v>
      </c>
      <c r="F20">
        <f>1-0.35-'Fruitchains I(alpha)'!F8</f>
        <v>4.3499999999999983E-2</v>
      </c>
    </row>
    <row r="21" spans="1:6" x14ac:dyDescent="0.2">
      <c r="A21" t="s">
        <v>7</v>
      </c>
      <c r="B21">
        <f>1-0.15-'Fruitchains I(alpha)'!B9</f>
        <v>0</v>
      </c>
      <c r="C21">
        <f>1-0.2-'Fruitchains I(alpha)'!C9</f>
        <v>3.0000000000007798E-4</v>
      </c>
      <c r="D21">
        <f>1-0.25-'Fruitchains I(alpha)'!D9</f>
        <v>3.0000000000000027E-3</v>
      </c>
      <c r="E21">
        <f>1-0.3-'Fruitchains I(alpha)'!E9</f>
        <v>1.4699999999999935E-2</v>
      </c>
      <c r="F21">
        <f>1-0.35-'Fruitchains I(alpha)'!F9</f>
        <v>4.6700000000000075E-2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DE8E-DA7F-450D-8BA9-647D63107FCD}">
  <dimension ref="A1:I13"/>
  <sheetViews>
    <sheetView zoomScale="140" zoomScaleNormal="140" workbookViewId="0">
      <selection activeCell="A14" sqref="A14"/>
    </sheetView>
  </sheetViews>
  <sheetFormatPr defaultRowHeight="14.25" x14ac:dyDescent="0.2"/>
  <cols>
    <col min="1" max="1" width="24" bestFit="1" customWidth="1"/>
  </cols>
  <sheetData>
    <row r="1" spans="1:9" x14ac:dyDescent="0.2">
      <c r="A1" t="s">
        <v>37</v>
      </c>
    </row>
    <row r="2" spans="1:9" x14ac:dyDescent="0.2">
      <c r="A2" t="s">
        <v>35</v>
      </c>
      <c r="B2">
        <v>0.1</v>
      </c>
      <c r="C2">
        <v>0.15</v>
      </c>
      <c r="D2">
        <v>0.2</v>
      </c>
      <c r="E2">
        <v>0.25</v>
      </c>
      <c r="F2">
        <v>0.3</v>
      </c>
      <c r="G2">
        <v>0.35</v>
      </c>
      <c r="H2">
        <v>0.4</v>
      </c>
      <c r="I2">
        <v>0.45</v>
      </c>
    </row>
    <row r="3" spans="1:9" x14ac:dyDescent="0.2">
      <c r="A3" t="s">
        <v>8</v>
      </c>
      <c r="B3">
        <v>0.10290000000000001</v>
      </c>
      <c r="C3">
        <v>0.16139999999999999</v>
      </c>
      <c r="D3">
        <v>0.23139999999999999</v>
      </c>
      <c r="E3">
        <v>0.32290000000000002</v>
      </c>
      <c r="F3">
        <v>0.45240000000000002</v>
      </c>
      <c r="G3">
        <v>0.63080000000000003</v>
      </c>
      <c r="H3">
        <v>0.85619999999999996</v>
      </c>
      <c r="I3">
        <v>1.1001000000000001</v>
      </c>
    </row>
    <row r="4" spans="1:9" x14ac:dyDescent="0.2">
      <c r="A4" t="s">
        <v>9</v>
      </c>
      <c r="B4">
        <v>0.1004</v>
      </c>
      <c r="C4">
        <v>0.15390000000000001</v>
      </c>
      <c r="D4">
        <v>0.2172</v>
      </c>
      <c r="E4">
        <v>0.30130000000000001</v>
      </c>
      <c r="F4">
        <v>0.42180000000000001</v>
      </c>
      <c r="G4">
        <v>0.59550000000000003</v>
      </c>
      <c r="H4">
        <v>0.80740000000000001</v>
      </c>
      <c r="I4">
        <v>1.0161</v>
      </c>
    </row>
    <row r="5" spans="1:9" x14ac:dyDescent="0.2">
      <c r="A5" t="s">
        <v>10</v>
      </c>
      <c r="B5">
        <v>0.10009999999999999</v>
      </c>
      <c r="C5">
        <v>0.15129999999999999</v>
      </c>
      <c r="D5">
        <v>0.20699999999999999</v>
      </c>
      <c r="E5">
        <v>0.27600000000000002</v>
      </c>
      <c r="F5">
        <v>0.37459999999999999</v>
      </c>
      <c r="G5">
        <v>0.52739999999999998</v>
      </c>
      <c r="H5">
        <v>0.76039999999999996</v>
      </c>
      <c r="I5">
        <v>1.0629999999999999</v>
      </c>
    </row>
    <row r="6" spans="1:9" x14ac:dyDescent="0.2">
      <c r="A6" t="s">
        <v>11</v>
      </c>
      <c r="B6">
        <v>0.1</v>
      </c>
      <c r="C6">
        <v>0.15</v>
      </c>
      <c r="D6">
        <v>0.2</v>
      </c>
      <c r="E6">
        <v>0.25</v>
      </c>
      <c r="F6">
        <v>0.30109999999999998</v>
      </c>
      <c r="G6">
        <v>0.48230000000000001</v>
      </c>
      <c r="H6">
        <v>0.74560000000000004</v>
      </c>
      <c r="I6">
        <v>1.0625</v>
      </c>
    </row>
    <row r="8" spans="1:9" x14ac:dyDescent="0.2">
      <c r="A8" t="s">
        <v>38</v>
      </c>
    </row>
    <row r="9" spans="1:9" x14ac:dyDescent="0.2">
      <c r="A9" t="s">
        <v>35</v>
      </c>
      <c r="B9">
        <v>0.1</v>
      </c>
      <c r="C9">
        <v>0.15</v>
      </c>
      <c r="D9">
        <v>0.2</v>
      </c>
      <c r="E9">
        <v>0.25</v>
      </c>
      <c r="F9">
        <v>0.3</v>
      </c>
      <c r="G9">
        <v>0.35</v>
      </c>
      <c r="H9">
        <v>0.4</v>
      </c>
      <c r="I9">
        <v>0.45</v>
      </c>
    </row>
    <row r="10" spans="1:9" x14ac:dyDescent="0.2">
      <c r="A10" t="s">
        <v>8</v>
      </c>
      <c r="B10">
        <f>B3-0.1</f>
        <v>2.8999999999999998E-3</v>
      </c>
      <c r="C10">
        <f>C3-0.15</f>
        <v>1.1399999999999993E-2</v>
      </c>
      <c r="D10">
        <f>D3-0.2</f>
        <v>3.1399999999999983E-2</v>
      </c>
      <c r="E10">
        <f>E3-0.25</f>
        <v>7.290000000000002E-2</v>
      </c>
      <c r="F10">
        <f>F3-0.3</f>
        <v>0.15240000000000004</v>
      </c>
      <c r="G10">
        <f>G3-0.35</f>
        <v>0.28080000000000005</v>
      </c>
      <c r="H10">
        <f>H3-0.4</f>
        <v>0.45619999999999994</v>
      </c>
      <c r="I10">
        <f>I3-0.45</f>
        <v>0.65010000000000012</v>
      </c>
    </row>
    <row r="11" spans="1:9" x14ac:dyDescent="0.2">
      <c r="A11" t="s">
        <v>9</v>
      </c>
      <c r="B11">
        <f t="shared" ref="B11:B13" si="0">B4-0.1</f>
        <v>3.9999999999999758E-4</v>
      </c>
      <c r="C11">
        <f t="shared" ref="C11:C13" si="1">C4-0.15</f>
        <v>3.9000000000000146E-3</v>
      </c>
      <c r="D11">
        <f t="shared" ref="D11:D13" si="2">D4-0.2</f>
        <v>1.7199999999999993E-2</v>
      </c>
      <c r="E11">
        <f t="shared" ref="E11:E13" si="3">E4-0.25</f>
        <v>5.1300000000000012E-2</v>
      </c>
      <c r="F11">
        <f t="shared" ref="F11:F13" si="4">F4-0.3</f>
        <v>0.12180000000000002</v>
      </c>
      <c r="G11">
        <f t="shared" ref="G11:G13" si="5">G4-0.35</f>
        <v>0.24550000000000005</v>
      </c>
      <c r="H11">
        <f t="shared" ref="H11:H13" si="6">H4-0.4</f>
        <v>0.40739999999999998</v>
      </c>
      <c r="I11">
        <f t="shared" ref="I11:I13" si="7">I4-0.45</f>
        <v>0.56610000000000005</v>
      </c>
    </row>
    <row r="12" spans="1:9" x14ac:dyDescent="0.2">
      <c r="A12" t="s">
        <v>10</v>
      </c>
      <c r="B12">
        <f t="shared" si="0"/>
        <v>9.9999999999988987E-5</v>
      </c>
      <c r="C12">
        <f t="shared" si="1"/>
        <v>1.2999999999999956E-3</v>
      </c>
      <c r="D12">
        <f t="shared" si="2"/>
        <v>6.9999999999999785E-3</v>
      </c>
      <c r="E12">
        <f t="shared" si="3"/>
        <v>2.6000000000000023E-2</v>
      </c>
      <c r="F12">
        <f t="shared" si="4"/>
        <v>7.46E-2</v>
      </c>
      <c r="G12">
        <f t="shared" si="5"/>
        <v>0.1774</v>
      </c>
      <c r="H12">
        <f t="shared" si="6"/>
        <v>0.36039999999999994</v>
      </c>
      <c r="I12">
        <f t="shared" si="7"/>
        <v>0.61299999999999999</v>
      </c>
    </row>
    <row r="13" spans="1:9" x14ac:dyDescent="0.2">
      <c r="A13" t="s">
        <v>11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1.0999999999999899E-3</v>
      </c>
      <c r="G13">
        <f t="shared" si="5"/>
        <v>0.13230000000000003</v>
      </c>
      <c r="H13">
        <f t="shared" si="6"/>
        <v>0.34560000000000002</v>
      </c>
      <c r="I13">
        <f t="shared" si="7"/>
        <v>0.61250000000000004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F4CA-B84A-4245-8592-4DB01C17773E}">
  <dimension ref="A1:I21"/>
  <sheetViews>
    <sheetView topLeftCell="A7" zoomScale="90" zoomScaleNormal="90" workbookViewId="0">
      <selection activeCell="A14" sqref="A14"/>
    </sheetView>
  </sheetViews>
  <sheetFormatPr defaultRowHeight="14.25" x14ac:dyDescent="0.2"/>
  <cols>
    <col min="1" max="1" width="27.25" bestFit="1" customWidth="1"/>
  </cols>
  <sheetData>
    <row r="1" spans="1:9" x14ac:dyDescent="0.2">
      <c r="B1">
        <v>0.1</v>
      </c>
      <c r="C1">
        <v>0.15</v>
      </c>
      <c r="D1">
        <v>0.2</v>
      </c>
      <c r="E1">
        <v>0.25</v>
      </c>
      <c r="F1">
        <v>0.3</v>
      </c>
      <c r="G1">
        <v>0.35</v>
      </c>
      <c r="H1">
        <v>0.4</v>
      </c>
      <c r="I1">
        <v>0.45</v>
      </c>
    </row>
    <row r="2" spans="1:9" x14ac:dyDescent="0.2">
      <c r="A2" t="s">
        <v>12</v>
      </c>
      <c r="B2">
        <v>3.95E-2</v>
      </c>
      <c r="C2">
        <v>7.2300000000000003E-2</v>
      </c>
      <c r="D2">
        <v>0.1168</v>
      </c>
      <c r="E2">
        <v>0.1754</v>
      </c>
      <c r="F2">
        <v>0.25269999999999998</v>
      </c>
      <c r="G2">
        <v>0.35249999999999998</v>
      </c>
      <c r="H2">
        <v>0.48159999999999997</v>
      </c>
      <c r="I2">
        <v>0.6381</v>
      </c>
    </row>
    <row r="3" spans="1:9" x14ac:dyDescent="0.2">
      <c r="A3" t="s">
        <v>13</v>
      </c>
      <c r="B3">
        <v>5.0000000000000001E-4</v>
      </c>
      <c r="C3">
        <v>5.4999999999999997E-3</v>
      </c>
      <c r="D3">
        <v>2.5899999999999999E-2</v>
      </c>
      <c r="E3">
        <v>7.7299999999999994E-2</v>
      </c>
      <c r="F3">
        <v>0.17230000000000001</v>
      </c>
      <c r="G3">
        <v>0.31569999999999998</v>
      </c>
      <c r="H3">
        <v>0.49969999999999998</v>
      </c>
      <c r="I3">
        <v>0.69289999999999996</v>
      </c>
    </row>
    <row r="4" spans="1:9" x14ac:dyDescent="0.2">
      <c r="A4" t="s">
        <v>14</v>
      </c>
      <c r="B4">
        <v>1.89E-2</v>
      </c>
      <c r="C4">
        <v>4.2500000000000003E-2</v>
      </c>
      <c r="D4">
        <v>7.6600000000000001E-2</v>
      </c>
      <c r="E4">
        <v>0.1235</v>
      </c>
      <c r="F4">
        <v>0.187</v>
      </c>
      <c r="G4">
        <v>0.28720000000000001</v>
      </c>
      <c r="H4">
        <v>0.42670000000000002</v>
      </c>
      <c r="I4">
        <v>0.63570000000000004</v>
      </c>
    </row>
    <row r="5" spans="1:9" x14ac:dyDescent="0.2">
      <c r="A5" t="s">
        <v>15</v>
      </c>
      <c r="B5">
        <v>5.5599999999999997E-2</v>
      </c>
      <c r="C5">
        <v>8.8599999999999998E-2</v>
      </c>
      <c r="D5">
        <v>0.127</v>
      </c>
      <c r="E5">
        <v>0.17419999999999999</v>
      </c>
      <c r="F5">
        <v>0.23669999999999999</v>
      </c>
      <c r="G5">
        <v>0.32450000000000001</v>
      </c>
      <c r="H5">
        <v>0.45329999999999998</v>
      </c>
      <c r="I5">
        <v>0.64800000000000002</v>
      </c>
    </row>
    <row r="14" spans="1:9" x14ac:dyDescent="0.2">
      <c r="A14" t="s">
        <v>35</v>
      </c>
      <c r="B14" s="1">
        <v>0.1</v>
      </c>
      <c r="C14" s="1">
        <v>0.15</v>
      </c>
      <c r="D14" s="1">
        <v>0.2</v>
      </c>
      <c r="E14" s="1">
        <v>0.25</v>
      </c>
      <c r="F14" s="1">
        <v>0.3</v>
      </c>
      <c r="G14" s="1">
        <v>0.35</v>
      </c>
      <c r="H14" s="1">
        <v>0.4</v>
      </c>
      <c r="I14" s="1">
        <v>0.45</v>
      </c>
    </row>
    <row r="15" spans="1:9" x14ac:dyDescent="0.2">
      <c r="A15" t="s">
        <v>16</v>
      </c>
      <c r="B15" s="1">
        <v>7.4399999999999994E-2</v>
      </c>
      <c r="C15" s="1">
        <v>0.12280000000000001</v>
      </c>
      <c r="D15" s="1">
        <v>0.1812</v>
      </c>
      <c r="E15" s="1">
        <v>0.25319999999999998</v>
      </c>
      <c r="F15" s="1">
        <v>0.34239999999999998</v>
      </c>
      <c r="G15" s="1">
        <v>0.45300000000000001</v>
      </c>
      <c r="H15" s="1">
        <v>0.58789999999999998</v>
      </c>
      <c r="I15" s="1">
        <v>0.73709999999999998</v>
      </c>
    </row>
    <row r="16" spans="1:9" x14ac:dyDescent="0.2">
      <c r="A16" t="s">
        <v>17</v>
      </c>
      <c r="B16" s="1">
        <v>6.1899999999999997E-2</v>
      </c>
      <c r="C16" s="1">
        <v>0.10440000000000001</v>
      </c>
      <c r="D16" s="1">
        <v>0.15790000000000001</v>
      </c>
      <c r="E16" s="1">
        <v>0.22570000000000001</v>
      </c>
      <c r="F16" s="1">
        <v>0.31269999999999998</v>
      </c>
      <c r="G16" s="1">
        <v>0.42520000000000002</v>
      </c>
      <c r="H16" s="1">
        <v>0.57089999999999996</v>
      </c>
      <c r="I16" s="1">
        <v>0.75929999999999997</v>
      </c>
    </row>
    <row r="17" spans="1:9" x14ac:dyDescent="0.2">
      <c r="A17" t="s">
        <v>18</v>
      </c>
      <c r="B17" s="1">
        <v>5.5599999999999997E-2</v>
      </c>
      <c r="C17" s="1">
        <v>8.8800000000000004E-2</v>
      </c>
      <c r="D17" s="1">
        <v>0.12820000000000001</v>
      </c>
      <c r="E17" s="1">
        <v>0.17829999999999999</v>
      </c>
      <c r="F17" s="1">
        <v>0.247</v>
      </c>
      <c r="G17" s="1">
        <v>0.34689999999999999</v>
      </c>
      <c r="H17" s="1">
        <v>0.49390000000000001</v>
      </c>
      <c r="I17" s="1">
        <v>0.70620000000000005</v>
      </c>
    </row>
    <row r="18" spans="1:9" x14ac:dyDescent="0.2">
      <c r="A18" t="s">
        <v>19</v>
      </c>
      <c r="B18" s="1">
        <v>0.1111</v>
      </c>
      <c r="C18" s="1">
        <v>0.17649999999999999</v>
      </c>
      <c r="D18" s="1">
        <v>0.25</v>
      </c>
      <c r="E18" s="1">
        <v>0.33329999999999999</v>
      </c>
      <c r="F18" s="1">
        <v>0.42859999999999998</v>
      </c>
      <c r="G18" s="1">
        <v>0.53849999999999998</v>
      </c>
      <c r="H18" s="1">
        <v>0.66669999999999996</v>
      </c>
      <c r="I18" s="1">
        <v>0.81810000000000005</v>
      </c>
    </row>
    <row r="19" spans="1:9" x14ac:dyDescent="0.2">
      <c r="A19" t="s">
        <v>20</v>
      </c>
      <c r="B19" s="1">
        <v>0.1111</v>
      </c>
      <c r="C19" s="1">
        <v>0.17649999999999999</v>
      </c>
      <c r="D19" s="1">
        <v>0.25</v>
      </c>
      <c r="E19" s="1">
        <v>0.33329999999999999</v>
      </c>
      <c r="F19" s="1">
        <v>0.42859999999999998</v>
      </c>
      <c r="G19" s="1">
        <v>0.53820000000000001</v>
      </c>
      <c r="H19" s="1">
        <v>0.66290000000000004</v>
      </c>
      <c r="I19" s="1">
        <v>0.79659999999999997</v>
      </c>
    </row>
    <row r="20" spans="1:9" x14ac:dyDescent="0.2">
      <c r="A20" t="s">
        <v>21</v>
      </c>
      <c r="B20" s="1">
        <v>5.5599999999999997E-2</v>
      </c>
      <c r="C20" s="1">
        <v>8.9200000000000002E-2</v>
      </c>
      <c r="D20" s="1">
        <v>0.12970000000000001</v>
      </c>
      <c r="E20" s="1">
        <v>0.18240000000000001</v>
      </c>
      <c r="F20" s="1">
        <v>0.2555</v>
      </c>
      <c r="G20" s="1">
        <v>0.36030000000000001</v>
      </c>
      <c r="H20" s="1">
        <v>0.5101</v>
      </c>
      <c r="I20" s="1">
        <v>0.71899999999999997</v>
      </c>
    </row>
    <row r="21" spans="1:9" x14ac:dyDescent="0.2">
      <c r="A21" t="s">
        <v>22</v>
      </c>
      <c r="B21" s="1">
        <v>5.0000000000000001E-4</v>
      </c>
      <c r="C21" s="1">
        <v>6.0000000000000001E-3</v>
      </c>
      <c r="D21" s="1">
        <v>2.8799999999999999E-2</v>
      </c>
      <c r="E21" s="1">
        <v>8.6599999999999996E-2</v>
      </c>
      <c r="F21" s="1">
        <v>0.19389999999999999</v>
      </c>
      <c r="G21" s="1">
        <v>0.35370000000000001</v>
      </c>
      <c r="H21" s="1">
        <v>0.54990000000000006</v>
      </c>
      <c r="I21" s="1">
        <v>0.73870000000000002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1337-BEE8-4202-A84A-75A6DB353F68}">
  <dimension ref="A1:E5"/>
  <sheetViews>
    <sheetView workbookViewId="0"/>
  </sheetViews>
  <sheetFormatPr defaultRowHeight="14.25" x14ac:dyDescent="0.2"/>
  <cols>
    <col min="1" max="1" width="14.25" bestFit="1" customWidth="1"/>
  </cols>
  <sheetData>
    <row r="1" spans="1:5" x14ac:dyDescent="0.2">
      <c r="A1" t="s">
        <v>35</v>
      </c>
      <c r="B1">
        <v>0.1</v>
      </c>
      <c r="C1">
        <v>0.2</v>
      </c>
      <c r="D1">
        <v>0.3</v>
      </c>
      <c r="E1">
        <v>0.4</v>
      </c>
    </row>
    <row r="2" spans="1:5" x14ac:dyDescent="0.2">
      <c r="A2" t="s">
        <v>23</v>
      </c>
      <c r="B2">
        <v>2.1120999999999999</v>
      </c>
      <c r="C2">
        <v>0.41310000000000002</v>
      </c>
      <c r="D2">
        <v>0.12839999999999999</v>
      </c>
      <c r="E2">
        <v>2.7799999999999998E-2</v>
      </c>
    </row>
    <row r="3" spans="1:5" x14ac:dyDescent="0.2">
      <c r="A3" t="s">
        <v>24</v>
      </c>
      <c r="B3">
        <v>101.94840000000001</v>
      </c>
      <c r="C3">
        <v>3.5135000000000001</v>
      </c>
      <c r="D3">
        <v>0.3871</v>
      </c>
      <c r="E3">
        <v>4.4499999999999998E-2</v>
      </c>
    </row>
    <row r="4" spans="1:5" x14ac:dyDescent="0.2">
      <c r="A4" t="s">
        <v>25</v>
      </c>
      <c r="B4">
        <v>9.7635000000000005</v>
      </c>
      <c r="C4">
        <v>2.4003999999999999</v>
      </c>
      <c r="D4">
        <v>0.87180000000000002</v>
      </c>
      <c r="E4">
        <v>0.2737</v>
      </c>
    </row>
    <row r="5" spans="1:5" x14ac:dyDescent="0.2">
      <c r="A5" t="s">
        <v>26</v>
      </c>
      <c r="B5">
        <v>346.27409999999998</v>
      </c>
      <c r="C5">
        <v>16.8429</v>
      </c>
      <c r="D5">
        <v>3.0343</v>
      </c>
      <c r="E5">
        <v>0.67949999999999999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53C2-2625-482E-9A16-754425AA6620}">
  <dimension ref="A1:I35"/>
  <sheetViews>
    <sheetView tabSelected="1" zoomScaleNormal="100" workbookViewId="0">
      <selection activeCell="B23" sqref="B23"/>
    </sheetView>
  </sheetViews>
  <sheetFormatPr defaultRowHeight="14.25" x14ac:dyDescent="0.2"/>
  <cols>
    <col min="1" max="1" width="19.75" bestFit="1" customWidth="1"/>
  </cols>
  <sheetData>
    <row r="1" spans="1:9" x14ac:dyDescent="0.2">
      <c r="A1" t="s">
        <v>39</v>
      </c>
    </row>
    <row r="2" spans="1:9" x14ac:dyDescent="0.2">
      <c r="A2" t="s">
        <v>35</v>
      </c>
      <c r="B2">
        <v>0.1</v>
      </c>
      <c r="C2">
        <v>0.15</v>
      </c>
      <c r="D2">
        <v>0.2</v>
      </c>
      <c r="E2">
        <v>0.25</v>
      </c>
      <c r="F2">
        <v>0.3</v>
      </c>
      <c r="G2">
        <v>0.35</v>
      </c>
      <c r="H2">
        <v>0.4</v>
      </c>
      <c r="I2">
        <v>0.45</v>
      </c>
    </row>
    <row r="3" spans="1:9" x14ac:dyDescent="0.2">
      <c r="A3" t="s">
        <v>31</v>
      </c>
      <c r="B3">
        <v>0.9</v>
      </c>
      <c r="C3">
        <v>0.85</v>
      </c>
      <c r="D3">
        <v>0.8</v>
      </c>
      <c r="E3">
        <v>0.75</v>
      </c>
      <c r="F3">
        <v>0.7</v>
      </c>
      <c r="G3">
        <v>0.62919999999999998</v>
      </c>
      <c r="H3">
        <v>0.51139999999999997</v>
      </c>
      <c r="I3">
        <v>0.33029999999999998</v>
      </c>
    </row>
    <row r="4" spans="1:9" x14ac:dyDescent="0.2">
      <c r="A4" t="s">
        <v>32</v>
      </c>
      <c r="B4">
        <v>0.9</v>
      </c>
      <c r="C4">
        <v>0.85</v>
      </c>
      <c r="D4">
        <v>0.8</v>
      </c>
      <c r="E4">
        <v>0.75</v>
      </c>
      <c r="F4">
        <v>0.67310000000000003</v>
      </c>
      <c r="G4">
        <v>0.56979999999999997</v>
      </c>
      <c r="H4">
        <v>0.42749999999999999</v>
      </c>
      <c r="I4">
        <v>0.2404</v>
      </c>
    </row>
    <row r="5" spans="1:9" x14ac:dyDescent="0.2">
      <c r="A5" t="s">
        <v>33</v>
      </c>
      <c r="B5">
        <v>0.88890000000000002</v>
      </c>
      <c r="C5">
        <v>0.82350000000000001</v>
      </c>
      <c r="D5">
        <v>0.75</v>
      </c>
      <c r="E5">
        <v>0.66669999999999996</v>
      </c>
      <c r="F5">
        <v>0.57140000000000002</v>
      </c>
      <c r="G5">
        <v>0.46150000000000002</v>
      </c>
      <c r="H5">
        <v>0.33329999999999999</v>
      </c>
      <c r="I5">
        <v>0.18179999999999999</v>
      </c>
    </row>
    <row r="6" spans="1:9" x14ac:dyDescent="0.2">
      <c r="A6" t="s">
        <v>27</v>
      </c>
      <c r="B6">
        <v>0.9</v>
      </c>
      <c r="C6">
        <v>0.85</v>
      </c>
      <c r="D6">
        <v>0.8</v>
      </c>
      <c r="E6">
        <v>0.7419</v>
      </c>
      <c r="F6">
        <v>0.66010000000000002</v>
      </c>
      <c r="G6">
        <v>0.5494</v>
      </c>
      <c r="H6">
        <v>0.40439999999999998</v>
      </c>
      <c r="I6">
        <v>0.22259999999999999</v>
      </c>
    </row>
    <row r="7" spans="1:9" x14ac:dyDescent="0.2">
      <c r="A7" t="s">
        <v>28</v>
      </c>
      <c r="B7">
        <v>0.89939999999999998</v>
      </c>
      <c r="C7">
        <v>0.84719999999999995</v>
      </c>
      <c r="D7">
        <v>0.7913</v>
      </c>
      <c r="E7">
        <v>0.72809999999999997</v>
      </c>
      <c r="F7">
        <v>0.65</v>
      </c>
      <c r="G7">
        <v>0.54520000000000002</v>
      </c>
    </row>
    <row r="8" spans="1:9" x14ac:dyDescent="0.2">
      <c r="A8" t="s">
        <v>29</v>
      </c>
      <c r="B8">
        <v>0.9</v>
      </c>
      <c r="C8">
        <v>0.85</v>
      </c>
      <c r="D8">
        <v>0.8</v>
      </c>
      <c r="E8">
        <v>0.74029999999999996</v>
      </c>
      <c r="F8">
        <v>0.65480000000000005</v>
      </c>
      <c r="G8">
        <v>0.54600000000000004</v>
      </c>
      <c r="H8">
        <v>0.40350000000000003</v>
      </c>
      <c r="I8">
        <v>0.22259999999999999</v>
      </c>
    </row>
    <row r="9" spans="1:9" x14ac:dyDescent="0.2">
      <c r="A9" t="s">
        <v>30</v>
      </c>
      <c r="B9">
        <v>0.9</v>
      </c>
      <c r="C9">
        <v>0.85</v>
      </c>
      <c r="D9">
        <v>0.8</v>
      </c>
      <c r="E9">
        <v>0.75</v>
      </c>
      <c r="F9">
        <v>0.68400000000000005</v>
      </c>
      <c r="G9">
        <v>0.60570000000000002</v>
      </c>
      <c r="H9">
        <v>0.51800000000000002</v>
      </c>
    </row>
    <row r="11" spans="1:9" x14ac:dyDescent="0.2">
      <c r="A11" t="s">
        <v>40</v>
      </c>
    </row>
    <row r="12" spans="1:9" x14ac:dyDescent="0.2">
      <c r="A12" t="s">
        <v>35</v>
      </c>
      <c r="B12">
        <v>0.1</v>
      </c>
      <c r="C12">
        <v>0.15</v>
      </c>
      <c r="D12">
        <v>0.2</v>
      </c>
      <c r="E12">
        <v>0.25</v>
      </c>
      <c r="F12">
        <v>0.3</v>
      </c>
      <c r="G12">
        <v>0.35</v>
      </c>
      <c r="H12">
        <v>0.4</v>
      </c>
      <c r="I12">
        <v>0.45</v>
      </c>
    </row>
    <row r="13" spans="1:9" x14ac:dyDescent="0.2">
      <c r="A13" t="s">
        <v>31</v>
      </c>
      <c r="B13">
        <f>0.9-B3</f>
        <v>0</v>
      </c>
      <c r="C13">
        <f>0.85-C3</f>
        <v>0</v>
      </c>
      <c r="D13">
        <f>0.8-D3</f>
        <v>0</v>
      </c>
      <c r="E13">
        <f>0.75-E3</f>
        <v>0</v>
      </c>
      <c r="F13">
        <f>0.7-F3</f>
        <v>0</v>
      </c>
      <c r="G13">
        <f>0.65-G3</f>
        <v>2.0800000000000041E-2</v>
      </c>
      <c r="H13">
        <f>0.6-H3</f>
        <v>8.8600000000000012E-2</v>
      </c>
      <c r="I13">
        <f>0.55-I3</f>
        <v>0.21970000000000006</v>
      </c>
    </row>
    <row r="14" spans="1:9" x14ac:dyDescent="0.2">
      <c r="A14" t="s">
        <v>32</v>
      </c>
      <c r="B14">
        <f t="shared" ref="B14:B19" si="0">0.9-B4</f>
        <v>0</v>
      </c>
      <c r="C14">
        <f t="shared" ref="C14:C19" si="1">0.85-C4</f>
        <v>0</v>
      </c>
      <c r="D14">
        <f t="shared" ref="D14:D19" si="2">0.8-D4</f>
        <v>0</v>
      </c>
      <c r="E14">
        <f t="shared" ref="E14:E19" si="3">0.75-E4</f>
        <v>0</v>
      </c>
      <c r="F14">
        <f t="shared" ref="F14:F19" si="4">0.7-F4</f>
        <v>2.6899999999999924E-2</v>
      </c>
      <c r="G14">
        <f t="shared" ref="G14:G19" si="5">0.65-G4</f>
        <v>8.0200000000000049E-2</v>
      </c>
      <c r="H14">
        <f t="shared" ref="H14:H19" si="6">0.6-H4</f>
        <v>0.17249999999999999</v>
      </c>
      <c r="I14">
        <f t="shared" ref="I14:I18" si="7">0.55-I4</f>
        <v>0.30960000000000004</v>
      </c>
    </row>
    <row r="15" spans="1:9" x14ac:dyDescent="0.2">
      <c r="A15" t="s">
        <v>33</v>
      </c>
      <c r="B15">
        <f t="shared" si="0"/>
        <v>1.1099999999999999E-2</v>
      </c>
      <c r="C15">
        <f t="shared" si="1"/>
        <v>2.6499999999999968E-2</v>
      </c>
      <c r="D15">
        <f t="shared" si="2"/>
        <v>5.0000000000000044E-2</v>
      </c>
      <c r="E15">
        <f t="shared" si="3"/>
        <v>8.3300000000000041E-2</v>
      </c>
      <c r="F15">
        <f t="shared" si="4"/>
        <v>0.12859999999999994</v>
      </c>
      <c r="G15">
        <f t="shared" si="5"/>
        <v>0.1885</v>
      </c>
      <c r="H15">
        <f t="shared" si="6"/>
        <v>0.26669999999999999</v>
      </c>
      <c r="I15">
        <f t="shared" si="7"/>
        <v>0.36820000000000008</v>
      </c>
    </row>
    <row r="16" spans="1:9" x14ac:dyDescent="0.2">
      <c r="A16" t="s">
        <v>27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8.0999999999999961E-3</v>
      </c>
      <c r="F16">
        <f t="shared" si="4"/>
        <v>3.9899999999999936E-2</v>
      </c>
      <c r="G16">
        <f t="shared" si="5"/>
        <v>0.10060000000000002</v>
      </c>
      <c r="H16">
        <f t="shared" si="6"/>
        <v>0.1956</v>
      </c>
      <c r="I16">
        <f t="shared" si="7"/>
        <v>0.32740000000000002</v>
      </c>
    </row>
    <row r="17" spans="1:9" x14ac:dyDescent="0.2">
      <c r="A17" t="s">
        <v>34</v>
      </c>
      <c r="B17">
        <f t="shared" si="0"/>
        <v>6.0000000000004494E-4</v>
      </c>
      <c r="C17">
        <f t="shared" si="1"/>
        <v>2.8000000000000247E-3</v>
      </c>
      <c r="D17">
        <f t="shared" si="2"/>
        <v>8.700000000000041E-3</v>
      </c>
      <c r="E17">
        <f t="shared" si="3"/>
        <v>2.1900000000000031E-2</v>
      </c>
      <c r="F17">
        <f t="shared" si="4"/>
        <v>4.9999999999999933E-2</v>
      </c>
      <c r="G17">
        <f t="shared" si="5"/>
        <v>0.1048</v>
      </c>
    </row>
    <row r="18" spans="1:9" x14ac:dyDescent="0.2">
      <c r="A18" t="s">
        <v>29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9.7000000000000419E-3</v>
      </c>
      <c r="F18">
        <f t="shared" si="4"/>
        <v>4.5199999999999907E-2</v>
      </c>
      <c r="G18">
        <f t="shared" si="5"/>
        <v>0.10399999999999998</v>
      </c>
      <c r="H18">
        <f t="shared" si="6"/>
        <v>0.19649999999999995</v>
      </c>
      <c r="I18">
        <f t="shared" si="7"/>
        <v>0.32740000000000002</v>
      </c>
    </row>
    <row r="19" spans="1:9" x14ac:dyDescent="0.2">
      <c r="A19" t="s">
        <v>30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1.5999999999999903E-2</v>
      </c>
      <c r="G19">
        <f t="shared" si="5"/>
        <v>4.4300000000000006E-2</v>
      </c>
      <c r="H19">
        <f t="shared" si="6"/>
        <v>8.1999999999999962E-2</v>
      </c>
    </row>
    <row r="35" spans="4:4" ht="15" x14ac:dyDescent="0.2">
      <c r="D35" s="2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Fruitchains I(alpha)</vt:lpstr>
      <vt:lpstr>subversionGain</vt:lpstr>
      <vt:lpstr>censorshipSusceptability</vt:lpstr>
      <vt:lpstr>SubversionBounty</vt:lpstr>
      <vt:lpstr>chainQuality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Zhang</dc:creator>
  <cp:lastModifiedBy>Ren Zhang</cp:lastModifiedBy>
  <cp:lastPrinted>2019-02-18T15:31:25Z</cp:lastPrinted>
  <dcterms:created xsi:type="dcterms:W3CDTF">2019-02-13T15:36:00Z</dcterms:created>
  <dcterms:modified xsi:type="dcterms:W3CDTF">2021-04-01T09:19:21Z</dcterms:modified>
</cp:coreProperties>
</file>