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dell1\Documents\GitHub\particles_nir_repo_new\csv_files\2d_10z\"/>
    </mc:Choice>
  </mc:AlternateContent>
  <bookViews>
    <workbookView xWindow="0" yWindow="0" windowWidth="23040" windowHeight="9192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4" i="1" l="1"/>
  <c r="D54" i="1"/>
  <c r="B54" i="1"/>
  <c r="C53" i="1"/>
  <c r="D53" i="1"/>
  <c r="B53" i="1"/>
  <c r="C52" i="1"/>
  <c r="D52" i="1"/>
  <c r="B52" i="1"/>
  <c r="C51" i="1"/>
  <c r="D51" i="1"/>
  <c r="B51" i="1"/>
  <c r="C50" i="1"/>
  <c r="D50" i="1"/>
  <c r="B50" i="1"/>
  <c r="O27" i="1"/>
  <c r="L27" i="1"/>
  <c r="M27" i="1"/>
  <c r="N27" i="1"/>
  <c r="O3" i="1"/>
  <c r="M9" i="1"/>
  <c r="M3" i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L35" i="1"/>
  <c r="L28" i="1" l="1"/>
  <c r="L29" i="1"/>
  <c r="L30" i="1"/>
  <c r="L31" i="1"/>
  <c r="L32" i="1"/>
  <c r="L33" i="1"/>
  <c r="L34" i="1"/>
  <c r="L36" i="1"/>
  <c r="L37" i="1"/>
  <c r="L38" i="1"/>
  <c r="L39" i="1"/>
  <c r="L40" i="1"/>
  <c r="L41" i="1"/>
  <c r="L42" i="1"/>
  <c r="L43" i="1"/>
  <c r="L44" i="1"/>
  <c r="L45" i="1"/>
  <c r="L46" i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3" i="1"/>
  <c r="M4" i="1"/>
  <c r="M5" i="1"/>
  <c r="M6" i="1"/>
  <c r="M7" i="1"/>
  <c r="M8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" i="1"/>
</calcChain>
</file>

<file path=xl/sharedStrings.xml><?xml version="1.0" encoding="utf-8"?>
<sst xmlns="http://schemas.openxmlformats.org/spreadsheetml/2006/main" count="17" uniqueCount="12">
  <si>
    <t>Target</t>
  </si>
  <si>
    <t>Sum</t>
  </si>
  <si>
    <t>Avg</t>
  </si>
  <si>
    <t>Std</t>
  </si>
  <si>
    <t>Statistics</t>
  </si>
  <si>
    <t>Output</t>
  </si>
  <si>
    <t>Std/sqrt(2)</t>
  </si>
  <si>
    <t>Nout</t>
  </si>
  <si>
    <t>Ntrue</t>
  </si>
  <si>
    <t>error</t>
  </si>
  <si>
    <t>relerror</t>
  </si>
  <si>
    <t>chisquare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</si>
</sst>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3" fillId="4" borderId="1" xfId="3" applyBorder="1" applyAlignment="1">
      <alignment horizontal="center"/>
    </xf>
    <xf numFmtId="0" fontId="2" fillId="3" borderId="0" xfId="2" applyAlignment="1">
      <alignment horizontal="center"/>
    </xf>
    <xf numFmtId="0" fontId="2" fillId="3" borderId="2" xfId="2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output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גיליון1!$O$3:$O$21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3.1901757353987932E-4</c:v>
                  </c:pt>
                  <c:pt idx="2">
                    <c:v>2.3094000921508291E-3</c:v>
                  </c:pt>
                  <c:pt idx="3">
                    <c:v>1.235372365807755E-2</c:v>
                  </c:pt>
                  <c:pt idx="4">
                    <c:v>2.5178589258940433E-2</c:v>
                  </c:pt>
                  <c:pt idx="5">
                    <c:v>2.969406806746815E-2</c:v>
                  </c:pt>
                  <c:pt idx="6">
                    <c:v>3.7260563917478833E-2</c:v>
                  </c:pt>
                  <c:pt idx="7">
                    <c:v>3.6425423399102611E-2</c:v>
                  </c:pt>
                  <c:pt idx="8">
                    <c:v>3.243244202954329E-2</c:v>
                  </c:pt>
                  <c:pt idx="9">
                    <c:v>2.2565495223641822E-2</c:v>
                  </c:pt>
                  <c:pt idx="10">
                    <c:v>1.9072287462456868E-2</c:v>
                  </c:pt>
                  <c:pt idx="11">
                    <c:v>9.8204230915311299E-3</c:v>
                  </c:pt>
                  <c:pt idx="12">
                    <c:v>4.465335201358861E-3</c:v>
                  </c:pt>
                  <c:pt idx="13">
                    <c:v>2.1523733287117652E-3</c:v>
                  </c:pt>
                  <c:pt idx="14">
                    <c:v>1.5648245752443943E-3</c:v>
                  </c:pt>
                  <c:pt idx="15">
                    <c:v>8.9418547156822753E-4</c:v>
                  </c:pt>
                  <c:pt idx="16">
                    <c:v>1.519118911563531E-4</c:v>
                  </c:pt>
                  <c:pt idx="17">
                    <c:v>3.4090501506585135E-5</c:v>
                  </c:pt>
                  <c:pt idx="18">
                    <c:v>0</c:v>
                  </c:pt>
                </c:numCache>
              </c:numRef>
            </c:plus>
            <c:minus>
              <c:numRef>
                <c:f>גיליון1!$O$3:$O$22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3.1901757353987932E-4</c:v>
                  </c:pt>
                  <c:pt idx="2">
                    <c:v>2.3094000921508291E-3</c:v>
                  </c:pt>
                  <c:pt idx="3">
                    <c:v>1.235372365807755E-2</c:v>
                  </c:pt>
                  <c:pt idx="4">
                    <c:v>2.5178589258940433E-2</c:v>
                  </c:pt>
                  <c:pt idx="5">
                    <c:v>2.969406806746815E-2</c:v>
                  </c:pt>
                  <c:pt idx="6">
                    <c:v>3.7260563917478833E-2</c:v>
                  </c:pt>
                  <c:pt idx="7">
                    <c:v>3.6425423399102611E-2</c:v>
                  </c:pt>
                  <c:pt idx="8">
                    <c:v>3.243244202954329E-2</c:v>
                  </c:pt>
                  <c:pt idx="9">
                    <c:v>2.2565495223641822E-2</c:v>
                  </c:pt>
                  <c:pt idx="10">
                    <c:v>1.9072287462456868E-2</c:v>
                  </c:pt>
                  <c:pt idx="11">
                    <c:v>9.8204230915311299E-3</c:v>
                  </c:pt>
                  <c:pt idx="12">
                    <c:v>4.465335201358861E-3</c:v>
                  </c:pt>
                  <c:pt idx="13">
                    <c:v>2.1523733287117652E-3</c:v>
                  </c:pt>
                  <c:pt idx="14">
                    <c:v>1.5648245752443943E-3</c:v>
                  </c:pt>
                  <c:pt idx="15">
                    <c:v>8.9418547156822753E-4</c:v>
                  </c:pt>
                  <c:pt idx="16">
                    <c:v>1.519118911563531E-4</c:v>
                  </c:pt>
                  <c:pt idx="17">
                    <c:v>3.4090501506585135E-5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גיליון1!$M$3:$M$22</c:f>
              <c:numCache>
                <c:formatCode>General</c:formatCode>
                <c:ptCount val="20"/>
                <c:pt idx="0">
                  <c:v>0</c:v>
                </c:pt>
                <c:pt idx="1">
                  <c:v>0.65355805243445686</c:v>
                </c:pt>
                <c:pt idx="2">
                  <c:v>22</c:v>
                </c:pt>
                <c:pt idx="3">
                  <c:v>79.196629213483149</c:v>
                </c:pt>
                <c:pt idx="4">
                  <c:v>138.06741573033707</c:v>
                </c:pt>
                <c:pt idx="5">
                  <c:v>173.20973782771534</c:v>
                </c:pt>
                <c:pt idx="6">
                  <c:v>176.05992509363296</c:v>
                </c:pt>
                <c:pt idx="7">
                  <c:v>155.59550561797752</c:v>
                </c:pt>
                <c:pt idx="8">
                  <c:v>121.6498127340824</c:v>
                </c:pt>
                <c:pt idx="9">
                  <c:v>85.822097378277164</c:v>
                </c:pt>
                <c:pt idx="10">
                  <c:v>54.730337078651687</c:v>
                </c:pt>
                <c:pt idx="11">
                  <c:v>31.528089887640448</c:v>
                </c:pt>
                <c:pt idx="12">
                  <c:v>16</c:v>
                </c:pt>
                <c:pt idx="13">
                  <c:v>7.9119850187265914</c:v>
                </c:pt>
                <c:pt idx="14">
                  <c:v>3.1704119850187267</c:v>
                </c:pt>
                <c:pt idx="15">
                  <c:v>1.0243445692883895</c:v>
                </c:pt>
                <c:pt idx="16">
                  <c:v>0.25468164794007492</c:v>
                </c:pt>
                <c:pt idx="17">
                  <c:v>1.3108614232209739E-2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C-4FEB-802D-24F94B35C822}"/>
            </c:ext>
          </c:extLst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גיליון1!$O$27:$O$46</c:f>
                <c:numCache>
                  <c:formatCode>General</c:formatCode>
                  <c:ptCount val="20"/>
                  <c:pt idx="0">
                    <c:v>2.3931723589674932E-3</c:v>
                  </c:pt>
                  <c:pt idx="1">
                    <c:v>1.2142357037292952E-3</c:v>
                  </c:pt>
                  <c:pt idx="2">
                    <c:v>5.6149592175319925E-3</c:v>
                  </c:pt>
                  <c:pt idx="3">
                    <c:v>1.2364663244331128E-2</c:v>
                  </c:pt>
                  <c:pt idx="4">
                    <c:v>2.7379935819689095E-2</c:v>
                  </c:pt>
                  <c:pt idx="5">
                    <c:v>3.0467706909422968E-2</c:v>
                  </c:pt>
                  <c:pt idx="6">
                    <c:v>3.3828180274315535E-2</c:v>
                  </c:pt>
                  <c:pt idx="7">
                    <c:v>3.1184205637286851E-2</c:v>
                  </c:pt>
                  <c:pt idx="8">
                    <c:v>3.2657466779532622E-2</c:v>
                  </c:pt>
                  <c:pt idx="9">
                    <c:v>2.5588711992941993E-2</c:v>
                  </c:pt>
                  <c:pt idx="10">
                    <c:v>1.4747569668871485E-2</c:v>
                  </c:pt>
                  <c:pt idx="11">
                    <c:v>1.5797073523573037E-2</c:v>
                  </c:pt>
                  <c:pt idx="12">
                    <c:v>4.4239125753148777E-3</c:v>
                  </c:pt>
                  <c:pt idx="13">
                    <c:v>4.2164643063682715E-3</c:v>
                  </c:pt>
                  <c:pt idx="14">
                    <c:v>5.2239119668351462E-3</c:v>
                  </c:pt>
                  <c:pt idx="15">
                    <c:v>2.6441400511549966E-3</c:v>
                  </c:pt>
                  <c:pt idx="16">
                    <c:v>1.5116443121339247E-3</c:v>
                  </c:pt>
                  <c:pt idx="17">
                    <c:v>6.5281605299074522E-4</c:v>
                  </c:pt>
                  <c:pt idx="18">
                    <c:v>1.1966667408003448E-3</c:v>
                  </c:pt>
                  <c:pt idx="19">
                    <c:v>1.3710934695868344E-3</c:v>
                  </c:pt>
                </c:numCache>
              </c:numRef>
            </c:plus>
            <c:minus>
              <c:numRef>
                <c:f>גיליון1!$O$27:$O$46</c:f>
                <c:numCache>
                  <c:formatCode>General</c:formatCode>
                  <c:ptCount val="20"/>
                  <c:pt idx="0">
                    <c:v>2.3931723589674932E-3</c:v>
                  </c:pt>
                  <c:pt idx="1">
                    <c:v>1.2142357037292952E-3</c:v>
                  </c:pt>
                  <c:pt idx="2">
                    <c:v>5.6149592175319925E-3</c:v>
                  </c:pt>
                  <c:pt idx="3">
                    <c:v>1.2364663244331128E-2</c:v>
                  </c:pt>
                  <c:pt idx="4">
                    <c:v>2.7379935819689095E-2</c:v>
                  </c:pt>
                  <c:pt idx="5">
                    <c:v>3.0467706909422968E-2</c:v>
                  </c:pt>
                  <c:pt idx="6">
                    <c:v>3.3828180274315535E-2</c:v>
                  </c:pt>
                  <c:pt idx="7">
                    <c:v>3.1184205637286851E-2</c:v>
                  </c:pt>
                  <c:pt idx="8">
                    <c:v>3.2657466779532622E-2</c:v>
                  </c:pt>
                  <c:pt idx="9">
                    <c:v>2.5588711992941993E-2</c:v>
                  </c:pt>
                  <c:pt idx="10">
                    <c:v>1.4747569668871485E-2</c:v>
                  </c:pt>
                  <c:pt idx="11">
                    <c:v>1.5797073523573037E-2</c:v>
                  </c:pt>
                  <c:pt idx="12">
                    <c:v>4.4239125753148777E-3</c:v>
                  </c:pt>
                  <c:pt idx="13">
                    <c:v>4.2164643063682715E-3</c:v>
                  </c:pt>
                  <c:pt idx="14">
                    <c:v>5.2239119668351462E-3</c:v>
                  </c:pt>
                  <c:pt idx="15">
                    <c:v>2.6441400511549966E-3</c:v>
                  </c:pt>
                  <c:pt idx="16">
                    <c:v>1.5116443121339247E-3</c:v>
                  </c:pt>
                  <c:pt idx="17">
                    <c:v>6.5281605299074522E-4</c:v>
                  </c:pt>
                  <c:pt idx="18">
                    <c:v>1.1966667408003448E-3</c:v>
                  </c:pt>
                  <c:pt idx="19">
                    <c:v>1.3710934695868344E-3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גיליון1!$M$27:$M$46</c:f>
              <c:numCache>
                <c:formatCode>General</c:formatCode>
                <c:ptCount val="20"/>
                <c:pt idx="0">
                  <c:v>-0.36065456173504679</c:v>
                </c:pt>
                <c:pt idx="1">
                  <c:v>0.62161382036597379</c:v>
                </c:pt>
                <c:pt idx="2">
                  <c:v>20.718892246373127</c:v>
                </c:pt>
                <c:pt idx="3">
                  <c:v>76.512835229380343</c:v>
                </c:pt>
                <c:pt idx="4">
                  <c:v>136.22785862018969</c:v>
                </c:pt>
                <c:pt idx="5">
                  <c:v>172.98136335544345</c:v>
                </c:pt>
                <c:pt idx="6">
                  <c:v>179.02341933196817</c:v>
                </c:pt>
                <c:pt idx="7">
                  <c:v>157.12714288118593</c:v>
                </c:pt>
                <c:pt idx="8">
                  <c:v>123.65453634012023</c:v>
                </c:pt>
                <c:pt idx="9">
                  <c:v>86.44880899061404</c:v>
                </c:pt>
                <c:pt idx="10">
                  <c:v>54.85800217336201</c:v>
                </c:pt>
                <c:pt idx="11">
                  <c:v>31.121667004326387</c:v>
                </c:pt>
                <c:pt idx="12">
                  <c:v>15.444155440773896</c:v>
                </c:pt>
                <c:pt idx="13">
                  <c:v>6.7319243391033901</c:v>
                </c:pt>
                <c:pt idx="14">
                  <c:v>2.8561082151334722</c:v>
                </c:pt>
                <c:pt idx="15">
                  <c:v>1.0834469046471591</c:v>
                </c:pt>
                <c:pt idx="16">
                  <c:v>4.4603517418552605E-2</c:v>
                </c:pt>
                <c:pt idx="17">
                  <c:v>-1.6289464166658989E-2</c:v>
                </c:pt>
                <c:pt idx="18">
                  <c:v>-0.28109992173768816</c:v>
                </c:pt>
                <c:pt idx="19">
                  <c:v>6.9929869350198468E-3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C-4FEB-802D-24F94B35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874760"/>
        <c:axId val="350875152"/>
      </c:barChart>
      <c:catAx>
        <c:axId val="35087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of energy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75152"/>
        <c:crosses val="autoZero"/>
        <c:auto val="1"/>
        <c:lblAlgn val="ctr"/>
        <c:lblOffset val="100"/>
        <c:noMultiLvlLbl val="0"/>
      </c:catAx>
      <c:valAx>
        <c:axId val="3508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74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430529</xdr:colOff>
      <xdr:row>5</xdr:row>
      <xdr:rowOff>34290</xdr:rowOff>
    </xdr:from>
    <xdr:to>
      <xdr:col>30</xdr:col>
      <xdr:colOff>125730</xdr:colOff>
      <xdr:row>33</xdr:row>
      <xdr:rowOff>160020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37E21945-C9E5-4289-A18F-DECB2D88B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topLeftCell="A13" workbookViewId="0">
      <selection activeCell="G56" sqref="G56"/>
    </sheetView>
  </sheetViews>
  <sheetFormatPr defaultRowHeight="14.4" x14ac:dyDescent="0.3"/>
  <cols>
    <col min="14" max="14" width="12" bestFit="1" customWidth="1"/>
    <col min="15" max="15" width="10.5546875" bestFit="1" customWidth="1"/>
  </cols>
  <sheetData>
    <row r="1" spans="1:15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 t="s">
        <v>4</v>
      </c>
      <c r="M1" s="4"/>
      <c r="N1" s="4"/>
      <c r="O1" s="4"/>
    </row>
    <row r="2" spans="1:15" x14ac:dyDescent="0.3">
      <c r="B2">
        <v>0</v>
      </c>
      <c r="C2">
        <v>1</v>
      </c>
      <c r="D2">
        <v>2</v>
      </c>
      <c r="L2" s="1" t="s">
        <v>1</v>
      </c>
      <c r="M2" s="1" t="s">
        <v>2</v>
      </c>
      <c r="N2" s="1" t="s">
        <v>3</v>
      </c>
      <c r="O2" s="1" t="s">
        <v>6</v>
      </c>
    </row>
    <row r="3" spans="1:15" x14ac:dyDescent="0.3">
      <c r="A3">
        <v>0</v>
      </c>
      <c r="B3">
        <v>0</v>
      </c>
      <c r="C3">
        <v>0</v>
      </c>
      <c r="D3">
        <v>0</v>
      </c>
      <c r="L3" s="1">
        <f>SUM(B3:K3)/178</f>
        <v>0</v>
      </c>
      <c r="M3" s="1">
        <f>AVERAGE(B3:K3)/178</f>
        <v>0</v>
      </c>
      <c r="N3" s="1">
        <f>STDEV(B3:K3)/178</f>
        <v>0</v>
      </c>
      <c r="O3">
        <f>N3/SQRT(2)/178</f>
        <v>0</v>
      </c>
    </row>
    <row r="4" spans="1:15" x14ac:dyDescent="0.3">
      <c r="A4">
        <v>1</v>
      </c>
      <c r="B4">
        <v>104</v>
      </c>
      <c r="C4">
        <v>113</v>
      </c>
      <c r="D4">
        <v>132</v>
      </c>
      <c r="L4" s="1">
        <f t="shared" ref="L4:L22" si="0">SUM(B4:K4)/178</f>
        <v>1.9606741573033708</v>
      </c>
      <c r="M4" s="1">
        <f t="shared" ref="M4:M22" si="1">AVERAGE(B4:K4)/178</f>
        <v>0.65355805243445686</v>
      </c>
      <c r="N4" s="1">
        <f t="shared" ref="N4:N22" si="2">STDEV(B4:K4)/178</f>
        <v>8.0306298286110744E-2</v>
      </c>
      <c r="O4">
        <f t="shared" ref="O4:O22" si="3">N4/SQRT(2)/178</f>
        <v>3.1901757353987932E-4</v>
      </c>
    </row>
    <row r="5" spans="1:15" x14ac:dyDescent="0.3">
      <c r="A5">
        <v>2</v>
      </c>
      <c r="B5">
        <v>3942</v>
      </c>
      <c r="C5">
        <v>4004</v>
      </c>
      <c r="D5">
        <v>3802</v>
      </c>
      <c r="L5" s="1">
        <f t="shared" si="0"/>
        <v>66</v>
      </c>
      <c r="M5" s="1">
        <f t="shared" si="1"/>
        <v>22</v>
      </c>
      <c r="N5" s="1">
        <f t="shared" si="2"/>
        <v>0.58134531776523735</v>
      </c>
      <c r="O5">
        <f t="shared" si="3"/>
        <v>2.3094000921508291E-3</v>
      </c>
    </row>
    <row r="6" spans="1:15" x14ac:dyDescent="0.3">
      <c r="A6">
        <v>3</v>
      </c>
      <c r="B6">
        <v>13999</v>
      </c>
      <c r="C6">
        <v>14693</v>
      </c>
      <c r="D6">
        <v>13599</v>
      </c>
      <c r="L6" s="1">
        <f t="shared" si="0"/>
        <v>237.58988764044943</v>
      </c>
      <c r="M6" s="1">
        <f t="shared" si="1"/>
        <v>79.196629213483149</v>
      </c>
      <c r="N6" s="1">
        <f t="shared" si="2"/>
        <v>3.1098030306651494</v>
      </c>
      <c r="O6">
        <f t="shared" si="3"/>
        <v>1.235372365807755E-2</v>
      </c>
    </row>
    <row r="7" spans="1:15" x14ac:dyDescent="0.3">
      <c r="A7">
        <v>4</v>
      </c>
      <c r="B7">
        <v>24397</v>
      </c>
      <c r="C7">
        <v>25783</v>
      </c>
      <c r="D7">
        <v>23548</v>
      </c>
      <c r="L7" s="1">
        <f t="shared" si="0"/>
        <v>414.20224719101122</v>
      </c>
      <c r="M7" s="1">
        <f t="shared" si="1"/>
        <v>138.06741573033707</v>
      </c>
      <c r="N7" s="1">
        <f t="shared" si="2"/>
        <v>6.3382066292318875</v>
      </c>
      <c r="O7">
        <f t="shared" si="3"/>
        <v>2.5178589258940433E-2</v>
      </c>
    </row>
    <row r="8" spans="1:15" x14ac:dyDescent="0.3">
      <c r="A8">
        <v>5</v>
      </c>
      <c r="B8">
        <v>30821</v>
      </c>
      <c r="C8">
        <v>32167</v>
      </c>
      <c r="D8">
        <v>29506</v>
      </c>
      <c r="L8" s="1">
        <f t="shared" si="0"/>
        <v>519.62921348314603</v>
      </c>
      <c r="M8" s="1">
        <f t="shared" si="1"/>
        <v>173.20973782771534</v>
      </c>
      <c r="N8" s="1">
        <f t="shared" si="2"/>
        <v>7.4748881733817081</v>
      </c>
      <c r="O8">
        <f t="shared" si="3"/>
        <v>2.969406806746815E-2</v>
      </c>
    </row>
    <row r="9" spans="1:15" x14ac:dyDescent="0.3">
      <c r="A9">
        <v>6</v>
      </c>
      <c r="B9">
        <v>31496</v>
      </c>
      <c r="C9">
        <v>32924</v>
      </c>
      <c r="D9">
        <v>29596</v>
      </c>
      <c r="L9" s="1">
        <f t="shared" si="0"/>
        <v>528.17977528089887</v>
      </c>
      <c r="M9" s="1">
        <f>AVERAGE(B9:K9)/178</f>
        <v>176.05992509363296</v>
      </c>
      <c r="N9" s="1">
        <f t="shared" si="2"/>
        <v>9.3796022804107313</v>
      </c>
      <c r="O9">
        <f t="shared" si="3"/>
        <v>3.7260563917478833E-2</v>
      </c>
    </row>
    <row r="10" spans="1:15" x14ac:dyDescent="0.3">
      <c r="A10">
        <v>7</v>
      </c>
      <c r="B10">
        <v>28032</v>
      </c>
      <c r="C10">
        <v>29134</v>
      </c>
      <c r="D10">
        <v>25922</v>
      </c>
      <c r="L10" s="1">
        <f t="shared" si="0"/>
        <v>466.7865168539326</v>
      </c>
      <c r="M10" s="1">
        <f t="shared" si="1"/>
        <v>155.59550561797752</v>
      </c>
      <c r="N10" s="1">
        <f t="shared" si="2"/>
        <v>9.1693723459423886</v>
      </c>
      <c r="O10">
        <f t="shared" si="3"/>
        <v>3.6425423399102611E-2</v>
      </c>
    </row>
    <row r="11" spans="1:15" x14ac:dyDescent="0.3">
      <c r="A11">
        <v>8</v>
      </c>
      <c r="B11">
        <v>22269</v>
      </c>
      <c r="C11">
        <v>22698</v>
      </c>
      <c r="D11">
        <v>19994</v>
      </c>
      <c r="L11" s="1">
        <f t="shared" si="0"/>
        <v>364.94943820224717</v>
      </c>
      <c r="M11" s="1">
        <f t="shared" si="1"/>
        <v>121.6498127340824</v>
      </c>
      <c r="N11" s="1">
        <f t="shared" si="2"/>
        <v>8.1642190894725584</v>
      </c>
      <c r="O11">
        <f t="shared" si="3"/>
        <v>3.243244202954329E-2</v>
      </c>
    </row>
    <row r="12" spans="1:15" x14ac:dyDescent="0.3">
      <c r="A12">
        <v>9</v>
      </c>
      <c r="B12">
        <v>15634</v>
      </c>
      <c r="C12">
        <v>16060</v>
      </c>
      <c r="D12">
        <v>14135</v>
      </c>
      <c r="L12" s="1">
        <f t="shared" si="0"/>
        <v>257.46629213483146</v>
      </c>
      <c r="M12" s="1">
        <f t="shared" si="1"/>
        <v>85.822097378277164</v>
      </c>
      <c r="N12" s="1">
        <f t="shared" si="2"/>
        <v>5.6804124308752426</v>
      </c>
      <c r="O12">
        <f t="shared" si="3"/>
        <v>2.2565495223641822E-2</v>
      </c>
    </row>
    <row r="13" spans="1:15" x14ac:dyDescent="0.3">
      <c r="A13">
        <v>10</v>
      </c>
      <c r="B13">
        <v>10060</v>
      </c>
      <c r="C13">
        <v>10392</v>
      </c>
      <c r="D13">
        <v>8774</v>
      </c>
      <c r="L13" s="1">
        <f t="shared" si="0"/>
        <v>164.19101123595505</v>
      </c>
      <c r="M13" s="1">
        <f t="shared" si="1"/>
        <v>54.730337078651687</v>
      </c>
      <c r="N13" s="1">
        <f t="shared" si="2"/>
        <v>4.8010671918895023</v>
      </c>
      <c r="O13">
        <f t="shared" si="3"/>
        <v>1.9072287462456868E-2</v>
      </c>
    </row>
    <row r="14" spans="1:15" x14ac:dyDescent="0.3">
      <c r="A14">
        <v>11</v>
      </c>
      <c r="B14">
        <v>5637</v>
      </c>
      <c r="C14">
        <v>6039</v>
      </c>
      <c r="D14">
        <v>5160</v>
      </c>
      <c r="L14" s="1">
        <f t="shared" si="0"/>
        <v>94.584269662921344</v>
      </c>
      <c r="M14" s="1">
        <f t="shared" si="1"/>
        <v>31.528089887640448</v>
      </c>
      <c r="N14" s="1">
        <f t="shared" si="2"/>
        <v>2.4720952433227734</v>
      </c>
      <c r="O14">
        <f t="shared" si="3"/>
        <v>9.8204230915311299E-3</v>
      </c>
    </row>
    <row r="15" spans="1:15" x14ac:dyDescent="0.3">
      <c r="A15">
        <v>12</v>
      </c>
      <c r="B15">
        <v>2811</v>
      </c>
      <c r="C15">
        <v>3064</v>
      </c>
      <c r="D15">
        <v>2669</v>
      </c>
      <c r="L15" s="1">
        <f t="shared" si="0"/>
        <v>48</v>
      </c>
      <c r="M15" s="1">
        <f t="shared" si="1"/>
        <v>16</v>
      </c>
      <c r="N15" s="1">
        <f t="shared" si="2"/>
        <v>1.1240588932100579</v>
      </c>
      <c r="O15">
        <f t="shared" si="3"/>
        <v>4.465335201358861E-3</v>
      </c>
    </row>
    <row r="16" spans="1:15" x14ac:dyDescent="0.3">
      <c r="A16">
        <v>13</v>
      </c>
      <c r="B16">
        <v>1419</v>
      </c>
      <c r="C16">
        <v>1499</v>
      </c>
      <c r="D16">
        <v>1307</v>
      </c>
      <c r="L16" s="1">
        <f t="shared" si="0"/>
        <v>23.735955056179776</v>
      </c>
      <c r="M16" s="1">
        <f t="shared" si="1"/>
        <v>7.9119850187265914</v>
      </c>
      <c r="N16" s="1">
        <f t="shared" si="2"/>
        <v>0.54181696839026583</v>
      </c>
      <c r="O16">
        <f t="shared" si="3"/>
        <v>2.1523733287117652E-3</v>
      </c>
    </row>
    <row r="17" spans="1:15" x14ac:dyDescent="0.3">
      <c r="A17">
        <v>14</v>
      </c>
      <c r="B17">
        <v>569</v>
      </c>
      <c r="C17">
        <v>632</v>
      </c>
      <c r="D17">
        <v>492</v>
      </c>
      <c r="L17" s="1">
        <f t="shared" si="0"/>
        <v>9.5112359550561791</v>
      </c>
      <c r="M17" s="1">
        <f t="shared" si="1"/>
        <v>3.1704119850187267</v>
      </c>
      <c r="N17" s="1">
        <f t="shared" si="2"/>
        <v>0.39391331239407051</v>
      </c>
      <c r="O17">
        <f t="shared" si="3"/>
        <v>1.5648245752443943E-3</v>
      </c>
    </row>
    <row r="18" spans="1:15" x14ac:dyDescent="0.3">
      <c r="A18">
        <v>15</v>
      </c>
      <c r="B18">
        <v>185</v>
      </c>
      <c r="C18">
        <v>221</v>
      </c>
      <c r="D18">
        <v>141</v>
      </c>
      <c r="L18" s="1">
        <f t="shared" si="0"/>
        <v>3.0730337078651684</v>
      </c>
      <c r="M18" s="1">
        <f t="shared" si="1"/>
        <v>1.0243445692883895</v>
      </c>
      <c r="N18" s="1">
        <f t="shared" si="2"/>
        <v>0.22509332136804089</v>
      </c>
      <c r="O18">
        <f t="shared" si="3"/>
        <v>8.9418547156822753E-4</v>
      </c>
    </row>
    <row r="19" spans="1:15" x14ac:dyDescent="0.3">
      <c r="A19">
        <v>16</v>
      </c>
      <c r="B19">
        <v>53</v>
      </c>
      <c r="C19">
        <v>43</v>
      </c>
      <c r="D19">
        <v>40</v>
      </c>
      <c r="L19" s="1">
        <f t="shared" si="0"/>
        <v>0.7640449438202247</v>
      </c>
      <c r="M19" s="1">
        <f t="shared" si="1"/>
        <v>0.25468164794007492</v>
      </c>
      <c r="N19" s="1">
        <f t="shared" si="2"/>
        <v>3.8240782503112677E-2</v>
      </c>
      <c r="O19">
        <f t="shared" si="3"/>
        <v>1.519118911563531E-4</v>
      </c>
    </row>
    <row r="20" spans="1:15" x14ac:dyDescent="0.3">
      <c r="A20">
        <v>17</v>
      </c>
      <c r="B20">
        <v>4</v>
      </c>
      <c r="C20">
        <v>2</v>
      </c>
      <c r="D20">
        <v>1</v>
      </c>
      <c r="L20" s="1">
        <f t="shared" si="0"/>
        <v>3.9325842696629212E-2</v>
      </c>
      <c r="M20" s="1">
        <f t="shared" si="1"/>
        <v>1.3108614232209739E-2</v>
      </c>
      <c r="N20" s="1">
        <f t="shared" si="2"/>
        <v>8.5816024250109368E-3</v>
      </c>
      <c r="O20">
        <f t="shared" si="3"/>
        <v>3.4090501506585135E-5</v>
      </c>
    </row>
    <row r="21" spans="1:15" x14ac:dyDescent="0.3">
      <c r="A21">
        <v>18</v>
      </c>
      <c r="B21">
        <v>0</v>
      </c>
      <c r="C21">
        <v>0</v>
      </c>
      <c r="D21">
        <v>0</v>
      </c>
      <c r="L21" s="1">
        <f t="shared" si="0"/>
        <v>0</v>
      </c>
      <c r="M21" s="1">
        <f t="shared" si="1"/>
        <v>0</v>
      </c>
      <c r="N21" s="1">
        <f t="shared" si="2"/>
        <v>0</v>
      </c>
      <c r="O21">
        <f t="shared" si="3"/>
        <v>0</v>
      </c>
    </row>
    <row r="22" spans="1:15" x14ac:dyDescent="0.3">
      <c r="A22">
        <v>19</v>
      </c>
      <c r="B22">
        <v>0</v>
      </c>
      <c r="C22">
        <v>0</v>
      </c>
      <c r="D22">
        <v>0</v>
      </c>
      <c r="L22" s="1">
        <f t="shared" si="0"/>
        <v>0</v>
      </c>
      <c r="M22" s="1">
        <f t="shared" si="1"/>
        <v>0</v>
      </c>
      <c r="N22" s="1">
        <f t="shared" si="2"/>
        <v>0</v>
      </c>
      <c r="O22">
        <f t="shared" si="3"/>
        <v>0</v>
      </c>
    </row>
    <row r="25" spans="1:15" x14ac:dyDescent="0.3">
      <c r="A25" s="3" t="s">
        <v>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5" t="s">
        <v>4</v>
      </c>
      <c r="M25" s="4"/>
      <c r="N25" s="4"/>
      <c r="O25" s="4"/>
    </row>
    <row r="26" spans="1:15" x14ac:dyDescent="0.3">
      <c r="B26">
        <v>0</v>
      </c>
      <c r="C26">
        <v>1</v>
      </c>
      <c r="D26">
        <v>2</v>
      </c>
      <c r="L26" s="1" t="s">
        <v>1</v>
      </c>
      <c r="M26" s="1" t="s">
        <v>2</v>
      </c>
      <c r="N26" s="1" t="s">
        <v>3</v>
      </c>
      <c r="O26" s="1" t="s">
        <v>6</v>
      </c>
    </row>
    <row r="27" spans="1:15" x14ac:dyDescent="0.3">
      <c r="A27">
        <v>0</v>
      </c>
      <c r="B27">
        <v>-51.954521887004297</v>
      </c>
      <c r="C27">
        <v>36.3902448639273</v>
      </c>
      <c r="D27">
        <v>-177.02525894343799</v>
      </c>
      <c r="L27" s="1">
        <f>SUM(B27:K27)/178</f>
        <v>-1.0819636852051402</v>
      </c>
      <c r="M27" s="1">
        <f>AVERAGE(B27:K27)/178</f>
        <v>-0.36065456173504679</v>
      </c>
      <c r="N27" s="1">
        <f>STDEV(B27:K27)/178</f>
        <v>0.60243331167238712</v>
      </c>
      <c r="O27">
        <f>N27/SQRT(2)/178</f>
        <v>2.3931723589674932E-3</v>
      </c>
    </row>
    <row r="28" spans="1:15" x14ac:dyDescent="0.3">
      <c r="A28">
        <v>1</v>
      </c>
      <c r="B28">
        <v>173.40680469944999</v>
      </c>
      <c r="C28">
        <v>81.736339934170203</v>
      </c>
      <c r="D28">
        <v>76.798635441809793</v>
      </c>
      <c r="L28" s="1">
        <f t="shared" ref="L28:L46" si="4">SUM(B28:K28)/178</f>
        <v>1.8648414610979211</v>
      </c>
      <c r="M28" s="1">
        <f t="shared" ref="M28:M46" si="5">AVERAGE(B28:K28)/178</f>
        <v>0.62161382036597379</v>
      </c>
      <c r="N28" s="1">
        <f t="shared" ref="N28:N46" si="6">STDEV(B28:K28)/178</f>
        <v>0.30565957082342637</v>
      </c>
      <c r="O28">
        <f t="shared" ref="O28:O46" si="7">N28/SQRT(2)/178</f>
        <v>1.2142357037292952E-3</v>
      </c>
    </row>
    <row r="29" spans="1:15" x14ac:dyDescent="0.3">
      <c r="A29">
        <v>2</v>
      </c>
      <c r="B29">
        <v>3750.4196364879599</v>
      </c>
      <c r="C29">
        <v>3902.44620966911</v>
      </c>
      <c r="D29">
        <v>3411.02261340618</v>
      </c>
      <c r="L29" s="1">
        <f t="shared" si="4"/>
        <v>62.156676739119384</v>
      </c>
      <c r="M29" s="1">
        <f t="shared" si="5"/>
        <v>20.718892246373127</v>
      </c>
      <c r="N29" s="1">
        <f t="shared" si="6"/>
        <v>1.4134537630137907</v>
      </c>
      <c r="O29">
        <f t="shared" si="7"/>
        <v>5.6149592175319925E-3</v>
      </c>
    </row>
    <row r="30" spans="1:15" x14ac:dyDescent="0.3">
      <c r="A30">
        <v>3</v>
      </c>
      <c r="B30">
        <v>13836.4039421081</v>
      </c>
      <c r="C30">
        <v>14031.876961708</v>
      </c>
      <c r="D30">
        <v>12989.573108672999</v>
      </c>
      <c r="L30" s="1">
        <f t="shared" si="4"/>
        <v>229.53850568814102</v>
      </c>
      <c r="M30" s="1">
        <f t="shared" si="5"/>
        <v>76.512835229380343</v>
      </c>
      <c r="N30" s="1">
        <f t="shared" si="6"/>
        <v>3.1125568528670371</v>
      </c>
      <c r="O30">
        <f t="shared" si="7"/>
        <v>1.2364663244331128E-2</v>
      </c>
    </row>
    <row r="31" spans="1:15" x14ac:dyDescent="0.3">
      <c r="A31">
        <v>4</v>
      </c>
      <c r="B31">
        <v>24603.9913940429</v>
      </c>
      <c r="C31">
        <v>25258.438318252502</v>
      </c>
      <c r="D31">
        <v>22883.2467908859</v>
      </c>
      <c r="L31" s="1">
        <f t="shared" si="4"/>
        <v>408.68357586056908</v>
      </c>
      <c r="M31" s="1">
        <f t="shared" si="5"/>
        <v>136.22785862018969</v>
      </c>
      <c r="N31" s="1">
        <f t="shared" si="6"/>
        <v>6.892351630013442</v>
      </c>
      <c r="O31">
        <f t="shared" si="7"/>
        <v>2.7379935819689095E-2</v>
      </c>
    </row>
    <row r="32" spans="1:15" x14ac:dyDescent="0.3">
      <c r="A32">
        <v>5</v>
      </c>
      <c r="B32">
        <v>31142.128328323299</v>
      </c>
      <c r="C32">
        <v>31945.7951393127</v>
      </c>
      <c r="D32">
        <v>29284.124564170801</v>
      </c>
      <c r="L32" s="1">
        <f t="shared" si="4"/>
        <v>518.94409006633032</v>
      </c>
      <c r="M32" s="1">
        <f t="shared" si="5"/>
        <v>172.98136335544345</v>
      </c>
      <c r="N32" s="1">
        <f t="shared" si="6"/>
        <v>7.6696362899771673</v>
      </c>
      <c r="O32">
        <f t="shared" si="7"/>
        <v>3.0467706909422968E-2</v>
      </c>
    </row>
    <row r="33" spans="1:15" x14ac:dyDescent="0.3">
      <c r="A33">
        <v>6</v>
      </c>
      <c r="B33">
        <v>32155.271041870099</v>
      </c>
      <c r="C33">
        <v>33216.5679588317</v>
      </c>
      <c r="D33">
        <v>30226.666922569199</v>
      </c>
      <c r="L33" s="1">
        <f t="shared" si="4"/>
        <v>537.07025799590451</v>
      </c>
      <c r="M33" s="1">
        <f t="shared" si="5"/>
        <v>179.02341933196817</v>
      </c>
      <c r="N33" s="1">
        <f t="shared" si="6"/>
        <v>8.515568297512349</v>
      </c>
      <c r="O33">
        <f t="shared" si="7"/>
        <v>3.3828180274315535E-2</v>
      </c>
    </row>
    <row r="34" spans="1:15" x14ac:dyDescent="0.3">
      <c r="A34">
        <v>7</v>
      </c>
      <c r="B34">
        <v>28238.422568321199</v>
      </c>
      <c r="C34">
        <v>29211.363212585398</v>
      </c>
      <c r="D34">
        <v>26456.108517646699</v>
      </c>
      <c r="L34" s="1">
        <f t="shared" si="4"/>
        <v>471.3814286435578</v>
      </c>
      <c r="M34" s="1">
        <f t="shared" si="5"/>
        <v>157.12714288118593</v>
      </c>
      <c r="N34" s="1">
        <f t="shared" si="6"/>
        <v>7.8500005248467009</v>
      </c>
      <c r="O34">
        <f t="shared" si="7"/>
        <v>3.1184205637286851E-2</v>
      </c>
    </row>
    <row r="35" spans="1:15" x14ac:dyDescent="0.3">
      <c r="A35">
        <v>8</v>
      </c>
      <c r="B35">
        <v>22202.845448493899</v>
      </c>
      <c r="C35">
        <v>23368.141122817899</v>
      </c>
      <c r="D35">
        <v>20460.535834312399</v>
      </c>
      <c r="L35" s="1">
        <f t="shared" si="4"/>
        <v>370.96360902036065</v>
      </c>
      <c r="M35" s="1">
        <f t="shared" si="5"/>
        <v>123.65453634012023</v>
      </c>
      <c r="N35" s="1">
        <f t="shared" si="6"/>
        <v>8.2208645729607639</v>
      </c>
      <c r="O35">
        <f t="shared" si="7"/>
        <v>3.2657466779532622E-2</v>
      </c>
    </row>
    <row r="36" spans="1:15" x14ac:dyDescent="0.3">
      <c r="A36">
        <v>9</v>
      </c>
      <c r="B36">
        <v>15609.781964301999</v>
      </c>
      <c r="C36">
        <v>16407.300406932802</v>
      </c>
      <c r="D36">
        <v>14146.5816297531</v>
      </c>
      <c r="L36" s="1">
        <f t="shared" si="4"/>
        <v>259.34642697184211</v>
      </c>
      <c r="M36" s="1">
        <f t="shared" si="5"/>
        <v>86.44880899061404</v>
      </c>
      <c r="N36" s="1">
        <f t="shared" si="6"/>
        <v>6.4414468308458197</v>
      </c>
      <c r="O36">
        <f t="shared" si="7"/>
        <v>2.5588711992941993E-2</v>
      </c>
    </row>
    <row r="37" spans="1:15" x14ac:dyDescent="0.3">
      <c r="A37">
        <v>10</v>
      </c>
      <c r="B37">
        <v>9877.9780020117705</v>
      </c>
      <c r="C37">
        <v>10361.586494564999</v>
      </c>
      <c r="D37">
        <v>9054.6086639985406</v>
      </c>
      <c r="L37" s="1">
        <f t="shared" si="4"/>
        <v>164.57400652008602</v>
      </c>
      <c r="M37" s="1">
        <f t="shared" si="5"/>
        <v>54.85800217336201</v>
      </c>
      <c r="N37" s="1">
        <f t="shared" si="6"/>
        <v>3.7124059207213063</v>
      </c>
      <c r="O37">
        <f t="shared" si="7"/>
        <v>1.4747569668871485E-2</v>
      </c>
    </row>
    <row r="38" spans="1:15" x14ac:dyDescent="0.3">
      <c r="A38">
        <v>11</v>
      </c>
      <c r="B38">
        <v>5619.0370112657502</v>
      </c>
      <c r="C38">
        <v>6204.4547407329001</v>
      </c>
      <c r="D38">
        <v>4795.4784283116396</v>
      </c>
      <c r="L38" s="1">
        <f t="shared" si="4"/>
        <v>93.365001012979164</v>
      </c>
      <c r="M38" s="1">
        <f t="shared" si="5"/>
        <v>31.121667004326387</v>
      </c>
      <c r="N38" s="1">
        <f t="shared" si="6"/>
        <v>3.9765975408658636</v>
      </c>
      <c r="O38">
        <f t="shared" si="7"/>
        <v>1.5797073523573037E-2</v>
      </c>
    </row>
    <row r="39" spans="1:15" x14ac:dyDescent="0.3">
      <c r="A39">
        <v>12</v>
      </c>
      <c r="B39">
        <v>2974.3002860695101</v>
      </c>
      <c r="C39">
        <v>2671.7056588083501</v>
      </c>
      <c r="D39">
        <v>2601.1730604954</v>
      </c>
      <c r="L39" s="1">
        <f t="shared" si="4"/>
        <v>46.332466322321686</v>
      </c>
      <c r="M39" s="1">
        <f t="shared" si="5"/>
        <v>15.444155440773896</v>
      </c>
      <c r="N39" s="1">
        <f t="shared" si="6"/>
        <v>1.1136315749718473</v>
      </c>
      <c r="O39">
        <f t="shared" si="7"/>
        <v>4.4239125753148777E-3</v>
      </c>
    </row>
    <row r="40" spans="1:15" x14ac:dyDescent="0.3">
      <c r="A40">
        <v>13</v>
      </c>
      <c r="B40">
        <v>1404.80105935037</v>
      </c>
      <c r="C40">
        <v>1155.9127619266501</v>
      </c>
      <c r="D40">
        <v>1034.13377580419</v>
      </c>
      <c r="L40" s="1">
        <f t="shared" si="4"/>
        <v>20.19577301731017</v>
      </c>
      <c r="M40" s="1">
        <f t="shared" si="5"/>
        <v>6.7319243391033901</v>
      </c>
      <c r="N40" s="1">
        <f t="shared" si="6"/>
        <v>1.0614106193043973</v>
      </c>
      <c r="O40">
        <f t="shared" si="7"/>
        <v>4.2164643063682715E-3</v>
      </c>
    </row>
    <row r="41" spans="1:15" x14ac:dyDescent="0.3">
      <c r="A41">
        <v>14</v>
      </c>
      <c r="B41">
        <v>666.72077152132897</v>
      </c>
      <c r="C41">
        <v>618.92534636706102</v>
      </c>
      <c r="D41">
        <v>239.515668992884</v>
      </c>
      <c r="L41" s="1">
        <f t="shared" si="4"/>
        <v>8.5683246454004163</v>
      </c>
      <c r="M41" s="1">
        <f t="shared" si="5"/>
        <v>2.8561082151334722</v>
      </c>
      <c r="N41" s="1">
        <f t="shared" si="6"/>
        <v>1.3150154330811645</v>
      </c>
      <c r="O41">
        <f t="shared" si="7"/>
        <v>5.2239119668351462E-3</v>
      </c>
    </row>
    <row r="42" spans="1:15" x14ac:dyDescent="0.3">
      <c r="A42">
        <v>15</v>
      </c>
      <c r="B42">
        <v>270.08432940766198</v>
      </c>
      <c r="C42">
        <v>252.03235117346</v>
      </c>
      <c r="D42">
        <v>56.443966500461002</v>
      </c>
      <c r="L42" s="1">
        <f t="shared" si="4"/>
        <v>3.2503407139414771</v>
      </c>
      <c r="M42" s="1">
        <f t="shared" si="5"/>
        <v>1.0834469046471591</v>
      </c>
      <c r="N42" s="1">
        <f t="shared" si="6"/>
        <v>0.6656094123659968</v>
      </c>
      <c r="O42">
        <f t="shared" si="7"/>
        <v>2.6441400511549966E-3</v>
      </c>
    </row>
    <row r="43" spans="1:15" x14ac:dyDescent="0.3">
      <c r="A43">
        <v>16</v>
      </c>
      <c r="B43">
        <v>44.719016075134199</v>
      </c>
      <c r="C43">
        <v>49.3266883082687</v>
      </c>
      <c r="D43">
        <v>-70.2274260818958</v>
      </c>
      <c r="L43" s="1">
        <f t="shared" si="4"/>
        <v>0.13381055225565783</v>
      </c>
      <c r="M43" s="1">
        <f t="shared" si="5"/>
        <v>4.4603517418552605E-2</v>
      </c>
      <c r="N43" s="1">
        <f t="shared" si="6"/>
        <v>0.38052624401130214</v>
      </c>
      <c r="O43">
        <f t="shared" si="7"/>
        <v>1.5116443121339247E-3</v>
      </c>
    </row>
    <row r="44" spans="1:15" x14ac:dyDescent="0.3">
      <c r="A44">
        <v>17</v>
      </c>
      <c r="B44">
        <v>-3.1862962692969998</v>
      </c>
      <c r="C44">
        <v>26.494151070713901</v>
      </c>
      <c r="D44">
        <v>-32.006428666412802</v>
      </c>
      <c r="L44" s="1">
        <f t="shared" si="4"/>
        <v>-4.8868392499976966E-2</v>
      </c>
      <c r="M44" s="1">
        <f t="shared" si="5"/>
        <v>-1.6289464166658989E-2</v>
      </c>
      <c r="N44" s="1">
        <f t="shared" si="6"/>
        <v>0.16433339422564056</v>
      </c>
      <c r="O44">
        <f t="shared" si="7"/>
        <v>6.5281605299074522E-4</v>
      </c>
    </row>
    <row r="45" spans="1:15" x14ac:dyDescent="0.3">
      <c r="A45">
        <v>18</v>
      </c>
      <c r="B45">
        <v>-32.983289174735503</v>
      </c>
      <c r="C45">
        <v>-7.0156245697289696</v>
      </c>
      <c r="D45">
        <v>-110.108444463461</v>
      </c>
      <c r="L45" s="1">
        <f t="shared" si="4"/>
        <v>-0.84329976521306449</v>
      </c>
      <c r="M45" s="1">
        <f t="shared" si="5"/>
        <v>-0.28109992173768816</v>
      </c>
      <c r="N45" s="1">
        <f t="shared" si="6"/>
        <v>0.30123693553755693</v>
      </c>
      <c r="O45">
        <f t="shared" si="7"/>
        <v>1.1966667408003448E-3</v>
      </c>
    </row>
    <row r="46" spans="1:15" x14ac:dyDescent="0.3">
      <c r="A46">
        <v>19</v>
      </c>
      <c r="B46">
        <v>-64.278404667973504</v>
      </c>
      <c r="C46">
        <v>57.552115336060503</v>
      </c>
      <c r="D46">
        <v>10.460544355213599</v>
      </c>
      <c r="L46" s="1">
        <f t="shared" si="4"/>
        <v>2.0978960805059538E-2</v>
      </c>
      <c r="M46" s="1">
        <f t="shared" si="5"/>
        <v>6.9929869350198468E-3</v>
      </c>
      <c r="N46" s="1">
        <f t="shared" si="6"/>
        <v>0.34514537843481735</v>
      </c>
      <c r="O46">
        <f t="shared" si="7"/>
        <v>1.3710934695868344E-3</v>
      </c>
    </row>
    <row r="50" spans="1:4" x14ac:dyDescent="0.3">
      <c r="A50" t="s">
        <v>7</v>
      </c>
      <c r="B50">
        <f>SUM(B27:B46)</f>
        <v>192417.90909235144</v>
      </c>
      <c r="C50">
        <f t="shared" ref="C50:D50" si="8">SUM(C27:C46)</f>
        <v>198851.03059862697</v>
      </c>
      <c r="D50">
        <f t="shared" si="8"/>
        <v>177337.10516716226</v>
      </c>
    </row>
    <row r="51" spans="1:4" x14ac:dyDescent="0.3">
      <c r="A51" t="s">
        <v>8</v>
      </c>
      <c r="B51">
        <f>SUM(B3:B22)</f>
        <v>191432</v>
      </c>
      <c r="C51">
        <f t="shared" ref="C51:D51" si="9">SUM(C3:C22)</f>
        <v>199468</v>
      </c>
      <c r="D51">
        <f t="shared" si="9"/>
        <v>178818</v>
      </c>
    </row>
    <row r="52" spans="1:4" x14ac:dyDescent="0.3">
      <c r="A52" t="s">
        <v>9</v>
      </c>
      <c r="B52">
        <f>B50-B51</f>
        <v>985.909092351445</v>
      </c>
      <c r="C52">
        <f t="shared" ref="C52:D52" si="10">C50-C51</f>
        <v>-616.96940137303318</v>
      </c>
      <c r="D52">
        <f t="shared" si="10"/>
        <v>-1480.8948328377446</v>
      </c>
    </row>
    <row r="53" spans="1:4" x14ac:dyDescent="0.3">
      <c r="A53" t="s">
        <v>10</v>
      </c>
      <c r="B53">
        <f>B52/B51</f>
        <v>5.1501791359409342E-3</v>
      </c>
      <c r="C53">
        <f t="shared" ref="C53:D53" si="11">C52/C51</f>
        <v>-3.0930745852619625E-3</v>
      </c>
      <c r="D53">
        <f t="shared" si="11"/>
        <v>-8.2815758639384444E-3</v>
      </c>
    </row>
    <row r="54" spans="1:4" x14ac:dyDescent="0.3">
      <c r="A54" t="s">
        <v>11</v>
      </c>
      <c r="B54">
        <f>(B50-B51)^2/B51</f>
        <v>5.0776084373628763</v>
      </c>
      <c r="C54">
        <f t="shared" ref="C54:D54" si="12">(C50-C51)^2/C51</f>
        <v>1.908332375271216</v>
      </c>
      <c r="D54">
        <f t="shared" si="12"/>
        <v>12.264142904660222</v>
      </c>
    </row>
  </sheetData>
  <mergeCells count="4">
    <mergeCell ref="A1:K1"/>
    <mergeCell ref="A25:K25"/>
    <mergeCell ref="L1:O1"/>
    <mergeCell ref="L25:O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studentdell1</cp:lastModifiedBy>
  <dcterms:created xsi:type="dcterms:W3CDTF">2022-03-18T18:27:43Z</dcterms:created>
  <dcterms:modified xsi:type="dcterms:W3CDTF">2022-03-28T06:57:21Z</dcterms:modified>
</cp:coreProperties>
</file>